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46804\Documents\Filkassen\Opgaver\Konceptmodel\P4 Konsekvensvurdering\v3.2\Engelsk\"/>
    </mc:Choice>
  </mc:AlternateContent>
  <bookViews>
    <workbookView xWindow="-120" yWindow="-120" windowWidth="28920" windowHeight="12420"/>
  </bookViews>
  <sheets>
    <sheet name="Consequence assessment" sheetId="3" r:id="rId1"/>
    <sheet name="Economy" sheetId="8" r:id="rId2"/>
    <sheet name="Preconditions" sheetId="6" r:id="rId3"/>
    <sheet name="Terminology" sheetId="7" r:id="rId4"/>
    <sheet name="Forklaring" sheetId="5" state="hidden" r:id="rId5"/>
  </sheets>
  <definedNames>
    <definedName name="_xlnm._FilterDatabase" localSheetId="0" hidden="1">'Consequence assessment'!$A$2:$B$2</definedName>
    <definedName name="Andel_af_regneark_pr._aflevering">Preconditions!$B$9</definedName>
    <definedName name="Andel_med_regneark">Preconditions!$B$11</definedName>
    <definedName name="Antal_årlige_afleveringer_med_regneark">Preconditions!$B$12</definedName>
    <definedName name="Arbejdstid_til_produktion_af_arkiveringsver.s">Preconditions!$B$13</definedName>
    <definedName name="Arbejdstid_til_validering_af_arkiveringsversion">Preconditions!$B$15</definedName>
    <definedName name="Fejlkonvertering_fra_regneark">Preconditions!$B$14</definedName>
    <definedName name="Gns_pris_pr._TB_År">Preconditions!$B$7</definedName>
    <definedName name="Gns_størrelse_for_aflevering">Preconditions!$B$8</definedName>
    <definedName name="Pris_dialogtime">Preconditions!$B$5</definedName>
    <definedName name="Pris_pr_time">Preconditions!$B$3</definedName>
    <definedName name="Pris_udvikler_time">Preconditions!$B$4</definedName>
    <definedName name="Årlige_afleveringer">Preconditions!$B$10</definedName>
    <definedName name="Årsværk_i_timer">Preconditions!$B$6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" i="6" l="1"/>
  <c r="B180" i="6"/>
  <c r="B162" i="6"/>
  <c r="H105" i="6"/>
  <c r="B201" i="6"/>
  <c r="E202" i="6" s="1"/>
  <c r="E204" i="6"/>
  <c r="H202" i="6" l="1"/>
  <c r="H3" i="3"/>
  <c r="H203" i="6" l="1"/>
  <c r="B204" i="6" s="1"/>
  <c r="H204" i="6" s="1"/>
  <c r="B205" i="6" s="1"/>
  <c r="E203" i="6"/>
  <c r="B12" i="6"/>
  <c r="K10" i="3" l="1"/>
  <c r="H10" i="3"/>
  <c r="E10" i="3"/>
  <c r="E84" i="6" l="1"/>
  <c r="H84" i="6" s="1"/>
  <c r="E83" i="6"/>
  <c r="H83" i="6" s="1"/>
  <c r="E81" i="6"/>
  <c r="H81" i="6" s="1"/>
  <c r="E77" i="6"/>
  <c r="H77" i="6" s="1"/>
  <c r="E76" i="6"/>
  <c r="H76" i="6" s="1"/>
  <c r="E74" i="6"/>
  <c r="H74" i="6" s="1"/>
  <c r="E70" i="6"/>
  <c r="H70" i="6" s="1"/>
  <c r="E69" i="6"/>
  <c r="H69" i="6" s="1"/>
  <c r="E67" i="6"/>
  <c r="H67" i="6" s="1"/>
  <c r="B85" i="6" l="1"/>
  <c r="E20" i="8" s="1"/>
  <c r="B78" i="6"/>
  <c r="D20" i="8" s="1"/>
  <c r="B71" i="6"/>
  <c r="C20" i="8" s="1"/>
  <c r="H106" i="6"/>
  <c r="B107" i="6" s="1"/>
  <c r="E106" i="6"/>
  <c r="E105" i="6"/>
  <c r="H103" i="6"/>
  <c r="E103" i="6"/>
  <c r="H99" i="6"/>
  <c r="E99" i="6"/>
  <c r="E98" i="6"/>
  <c r="H98" i="6" s="1"/>
  <c r="H96" i="6"/>
  <c r="E96" i="6"/>
  <c r="H92" i="6"/>
  <c r="E92" i="6"/>
  <c r="E91" i="6"/>
  <c r="H91" i="6" s="1"/>
  <c r="H89" i="6"/>
  <c r="E89" i="6"/>
  <c r="E62" i="6"/>
  <c r="H62" i="6" s="1"/>
  <c r="E61" i="6"/>
  <c r="H61" i="6" s="1"/>
  <c r="E59" i="6"/>
  <c r="H59" i="6" s="1"/>
  <c r="E52" i="6"/>
  <c r="H52" i="6" s="1"/>
  <c r="E55" i="6"/>
  <c r="H55" i="6" s="1"/>
  <c r="E48" i="6"/>
  <c r="H48" i="6" s="1"/>
  <c r="E45" i="6"/>
  <c r="H45" i="6" s="1"/>
  <c r="E148" i="6"/>
  <c r="H148" i="6" s="1"/>
  <c r="E155" i="6"/>
  <c r="H155" i="6" s="1"/>
  <c r="E141" i="6"/>
  <c r="H141" i="6" s="1"/>
  <c r="K12" i="3"/>
  <c r="K11" i="3"/>
  <c r="K9" i="3"/>
  <c r="K8" i="3"/>
  <c r="K7" i="3"/>
  <c r="K6" i="3"/>
  <c r="K5" i="3"/>
  <c r="K4" i="3"/>
  <c r="K3" i="3"/>
  <c r="K13" i="3" l="1"/>
  <c r="B63" i="6"/>
  <c r="E7" i="8"/>
  <c r="B100" i="6"/>
  <c r="D7" i="8" s="1"/>
  <c r="B93" i="6"/>
  <c r="C7" i="8" l="1"/>
  <c r="E156" i="6" l="1"/>
  <c r="H156" i="6" s="1"/>
  <c r="E154" i="6"/>
  <c r="H154" i="6" s="1"/>
  <c r="E149" i="6"/>
  <c r="H149" i="6" s="1"/>
  <c r="E147" i="6"/>
  <c r="H147" i="6" s="1"/>
  <c r="E142" i="6"/>
  <c r="H142" i="6" s="1"/>
  <c r="E140" i="6"/>
  <c r="H140" i="6" s="1"/>
  <c r="B144" i="6" l="1"/>
  <c r="C8" i="8" s="1"/>
  <c r="B151" i="6"/>
  <c r="D8" i="8" s="1"/>
  <c r="B158" i="6"/>
  <c r="E8" i="8" s="1"/>
  <c r="E197" i="6"/>
  <c r="E190" i="6"/>
  <c r="B194" i="6"/>
  <c r="H195" i="6" s="1"/>
  <c r="B187" i="6"/>
  <c r="E188" i="6" s="1"/>
  <c r="E6" i="8" l="1"/>
  <c r="H196" i="6"/>
  <c r="B197" i="6" s="1"/>
  <c r="H197" i="6" s="1"/>
  <c r="B198" i="6" s="1"/>
  <c r="D6" i="8" s="1"/>
  <c r="E196" i="6"/>
  <c r="H188" i="6"/>
  <c r="E195" i="6"/>
  <c r="C21" i="8"/>
  <c r="E119" i="6"/>
  <c r="H119" i="6" s="1"/>
  <c r="B120" i="6" s="1"/>
  <c r="E21" i="8" s="1"/>
  <c r="E115" i="6"/>
  <c r="H115" i="6" s="1"/>
  <c r="B116" i="6" s="1"/>
  <c r="D21" i="8" s="1"/>
  <c r="E111" i="6"/>
  <c r="H111" i="6" s="1"/>
  <c r="B112" i="6" s="1"/>
  <c r="H189" i="6" l="1"/>
  <c r="B190" i="6" s="1"/>
  <c r="H190" i="6" s="1"/>
  <c r="E189" i="6"/>
  <c r="E182" i="6"/>
  <c r="E174" i="6"/>
  <c r="E166" i="6"/>
  <c r="E232" i="6"/>
  <c r="H232" i="6" s="1"/>
  <c r="B234" i="6" s="1"/>
  <c r="E9" i="8" s="1"/>
  <c r="E227" i="6"/>
  <c r="E222" i="6"/>
  <c r="H222" i="6" s="1"/>
  <c r="B224" i="6" s="1"/>
  <c r="C9" i="8" s="1"/>
  <c r="E19" i="6"/>
  <c r="B238" i="6"/>
  <c r="E239" i="6" s="1"/>
  <c r="B239" i="6"/>
  <c r="H239" i="6"/>
  <c r="H240" i="6" s="1"/>
  <c r="E241" i="6"/>
  <c r="B245" i="6"/>
  <c r="E246" i="6" s="1"/>
  <c r="B246" i="6"/>
  <c r="H246" i="6"/>
  <c r="H247" i="6" s="1"/>
  <c r="E248" i="6"/>
  <c r="B252" i="6"/>
  <c r="E253" i="6" s="1"/>
  <c r="B253" i="6"/>
  <c r="H253" i="6"/>
  <c r="H40" i="6"/>
  <c r="B41" i="6" s="1"/>
  <c r="E13" i="8" s="1"/>
  <c r="E40" i="6"/>
  <c r="H36" i="6"/>
  <c r="B37" i="6" s="1"/>
  <c r="D13" i="8" s="1"/>
  <c r="E36" i="6"/>
  <c r="H32" i="6"/>
  <c r="B33" i="6" s="1"/>
  <c r="C13" i="8" s="1"/>
  <c r="E32" i="6"/>
  <c r="B191" i="6" l="1"/>
  <c r="B248" i="6"/>
  <c r="H248" i="6" s="1"/>
  <c r="B249" i="6" s="1"/>
  <c r="D4" i="8" s="1"/>
  <c r="H227" i="6"/>
  <c r="B229" i="6" s="1"/>
  <c r="D9" i="8" s="1"/>
  <c r="B241" i="6"/>
  <c r="H241" i="6" s="1"/>
  <c r="B242" i="6" s="1"/>
  <c r="C4" i="8" s="1"/>
  <c r="C6" i="8" l="1"/>
  <c r="E255" i="6"/>
  <c r="H254" i="6"/>
  <c r="E217" i="6"/>
  <c r="E181" i="6"/>
  <c r="B178" i="6"/>
  <c r="H179" i="6" s="1"/>
  <c r="E135" i="6"/>
  <c r="H135" i="6" s="1"/>
  <c r="E134" i="6"/>
  <c r="H134" i="6" s="1"/>
  <c r="B255" i="6" l="1"/>
  <c r="H255" i="6" s="1"/>
  <c r="B256" i="6" s="1"/>
  <c r="E4" i="8" s="1"/>
  <c r="H217" i="6"/>
  <c r="B218" i="6" s="1"/>
  <c r="E180" i="6"/>
  <c r="H180" i="6"/>
  <c r="B181" i="6" s="1"/>
  <c r="H181" i="6" s="1"/>
  <c r="E179" i="6"/>
  <c r="B136" i="6"/>
  <c r="H27" i="6"/>
  <c r="B28" i="6" s="1"/>
  <c r="E27" i="6"/>
  <c r="E18" i="8" l="1"/>
  <c r="E24" i="8"/>
  <c r="E25" i="8" s="1"/>
  <c r="E5" i="8"/>
  <c r="E19" i="8"/>
  <c r="H11" i="3"/>
  <c r="H8" i="3"/>
  <c r="H7" i="3"/>
  <c r="E3" i="3"/>
  <c r="E11" i="3"/>
  <c r="E8" i="3"/>
  <c r="E7" i="3"/>
  <c r="E6" i="3"/>
  <c r="E10" i="8" l="1"/>
  <c r="E22" i="8"/>
  <c r="E26" i="8" s="1"/>
  <c r="H12" i="3"/>
  <c r="H6" i="3"/>
  <c r="H5" i="3"/>
  <c r="H9" i="3"/>
  <c r="H4" i="3"/>
  <c r="E12" i="3"/>
  <c r="E5" i="3"/>
  <c r="E9" i="3"/>
  <c r="E4" i="3"/>
  <c r="E13" i="3" l="1"/>
  <c r="H13" i="3"/>
  <c r="B164" i="6"/>
  <c r="B170" i="6"/>
  <c r="E171" i="6" s="1"/>
  <c r="E163" i="6"/>
  <c r="E213" i="6"/>
  <c r="E209" i="6"/>
  <c r="H209" i="6" s="1"/>
  <c r="B210" i="6" s="1"/>
  <c r="C24" i="8" l="1"/>
  <c r="C25" i="8" s="1"/>
  <c r="H213" i="6"/>
  <c r="B214" i="6" s="1"/>
  <c r="D24" i="8" l="1"/>
  <c r="D25" i="8" s="1"/>
  <c r="B5" i="6" l="1"/>
  <c r="H182" i="6" l="1"/>
  <c r="B183" i="6" s="1"/>
  <c r="E12" i="8" s="1"/>
  <c r="E54" i="6" l="1"/>
  <c r="H54" i="6" s="1"/>
  <c r="E130" i="6"/>
  <c r="H130" i="6" s="1"/>
  <c r="E129" i="6"/>
  <c r="H129" i="6" s="1"/>
  <c r="E125" i="6"/>
  <c r="H125" i="6" s="1"/>
  <c r="E124" i="6"/>
  <c r="H124" i="6" s="1"/>
  <c r="E173" i="6"/>
  <c r="E165" i="6"/>
  <c r="E47" i="6"/>
  <c r="H23" i="6"/>
  <c r="B24" i="6" s="1"/>
  <c r="E23" i="6"/>
  <c r="H174" i="6"/>
  <c r="H171" i="6"/>
  <c r="E14" i="8" l="1"/>
  <c r="E15" i="8" s="1"/>
  <c r="H47" i="6"/>
  <c r="B49" i="6" s="1"/>
  <c r="C19" i="8" s="1"/>
  <c r="D5" i="8"/>
  <c r="D10" i="8" s="1"/>
  <c r="H172" i="6"/>
  <c r="E172" i="6"/>
  <c r="B126" i="6"/>
  <c r="B131" i="6"/>
  <c r="H163" i="6"/>
  <c r="B173" i="6" l="1"/>
  <c r="H173" i="6" s="1"/>
  <c r="B175" i="6" s="1"/>
  <c r="D12" i="8" s="1"/>
  <c r="E30" i="8"/>
  <c r="E32" i="8"/>
  <c r="E34" i="8"/>
  <c r="E28" i="8"/>
  <c r="D18" i="8"/>
  <c r="C18" i="8"/>
  <c r="C22" i="8" s="1"/>
  <c r="H164" i="6"/>
  <c r="B165" i="6" s="1"/>
  <c r="H165" i="6" s="1"/>
  <c r="E164" i="6"/>
  <c r="H166" i="6"/>
  <c r="H19" i="6"/>
  <c r="B20" i="6" s="1"/>
  <c r="D14" i="8" l="1"/>
  <c r="D15" i="8" s="1"/>
  <c r="B56" i="6"/>
  <c r="C26" i="8"/>
  <c r="C5" i="8"/>
  <c r="C10" i="8" s="1"/>
  <c r="B167" i="6"/>
  <c r="C12" i="8" s="1"/>
  <c r="D19" i="8" l="1"/>
  <c r="D22" i="8" s="1"/>
  <c r="C14" i="8" l="1"/>
  <c r="C15" i="8" s="1"/>
  <c r="D26" i="8"/>
  <c r="D28" i="8" s="1"/>
  <c r="C28" i="8" l="1"/>
  <c r="C32" i="8"/>
  <c r="C34" i="8"/>
  <c r="C30" i="8"/>
  <c r="D34" i="8"/>
  <c r="D30" i="8"/>
  <c r="D32" i="8"/>
</calcChain>
</file>

<file path=xl/sharedStrings.xml><?xml version="1.0" encoding="utf-8"?>
<sst xmlns="http://schemas.openxmlformats.org/spreadsheetml/2006/main" count="945" uniqueCount="187">
  <si>
    <t>Økonomi</t>
  </si>
  <si>
    <t>Tid</t>
  </si>
  <si>
    <t>Bedre muligheder for automatiseret test af data for indholdstypen</t>
  </si>
  <si>
    <t>Bedre bevaring af egenskaber, der er væsentlige for indholdstypen</t>
  </si>
  <si>
    <t>Type</t>
  </si>
  <si>
    <t>Kvalitet</t>
  </si>
  <si>
    <t>Der er ringe muligheder for et kvalitetsløft</t>
  </si>
  <si>
    <t>Der er ingen eller få muligheder for et kvalitetsløft</t>
  </si>
  <si>
    <t>Der er flere muligheder for et kvalitetsløft</t>
  </si>
  <si>
    <t>Kvalitet defineres som</t>
  </si>
  <si>
    <t>Ingen ændring</t>
  </si>
  <si>
    <t>(0) Ingen ændring</t>
  </si>
  <si>
    <t>(-2) Væsentlig negativ konsekvens</t>
  </si>
  <si>
    <t>(-1) Begrænset negativ konsekvens</t>
  </si>
  <si>
    <t>(1) Begrænset positiv konsekvens</t>
  </si>
  <si>
    <t>(2) Væsentlig positiv konsekvens</t>
  </si>
  <si>
    <t>Konsekvens</t>
  </si>
  <si>
    <t>Der er flere og oplagte muligheder for et kvalitetsløft</t>
  </si>
  <si>
    <t>Der er tidkrævende og manuelle arbejdsgange</t>
  </si>
  <si>
    <t>Der er tidkrævende, men få manuelle arbejdsgange</t>
  </si>
  <si>
    <t>Der er effektive, men manuelle arbejdsgange</t>
  </si>
  <si>
    <t>Der er effektive og automatiserbare arbejdsgange</t>
  </si>
  <si>
    <t>Forkortelse</t>
  </si>
  <si>
    <t>Omkostninger &gt; 250.000 DKK eller forventninger om forøgelse af omkostninger på mere end 50%</t>
  </si>
  <si>
    <t>Besparelser &gt; 250.000 DKK eller forventninger om en reduktion af omkostninger på mere end 50%</t>
  </si>
  <si>
    <t>Tal</t>
  </si>
  <si>
    <t>Omkostninger &gt; 100.000 DKK eller forventninger om en forøgelse af omkostninger på mere end 10%</t>
  </si>
  <si>
    <t>Besparelser &gt; 100.000 DKK eller forventninger om en reduktion af omkostninger på mere end 10%</t>
  </si>
  <si>
    <t>timer</t>
  </si>
  <si>
    <t>DKK</t>
  </si>
  <si>
    <t>lig</t>
  </si>
  <si>
    <t xml:space="preserve">I alt </t>
  </si>
  <si>
    <t>%</t>
  </si>
  <si>
    <t>TB</t>
  </si>
  <si>
    <t>Sum</t>
  </si>
  <si>
    <t>&lt;-</t>
  </si>
  <si>
    <t>år</t>
  </si>
  <si>
    <t>Bemærkning</t>
  </si>
  <si>
    <t>Antal årlige afleveringer med regneark</t>
  </si>
  <si>
    <t>Consequence assessment for content type  x</t>
  </si>
  <si>
    <t>Area</t>
  </si>
  <si>
    <t>Weight</t>
  </si>
  <si>
    <t>Value</t>
  </si>
  <si>
    <t>Consequence</t>
  </si>
  <si>
    <t>Existing preservation format (state format)</t>
  </si>
  <si>
    <t>New preservation format (state format)</t>
  </si>
  <si>
    <t>Original format (state format)</t>
  </si>
  <si>
    <t>EUR</t>
  </si>
  <si>
    <t>EUR/year</t>
  </si>
  <si>
    <t>EUR/subm./year</t>
  </si>
  <si>
    <t>EUR/subm.</t>
  </si>
  <si>
    <t>Single amount</t>
  </si>
  <si>
    <t>Amount per submission</t>
  </si>
  <si>
    <t>Sum amount for expenses each year</t>
  </si>
  <si>
    <t>Amount per submission per year onwards</t>
  </si>
  <si>
    <t>Currency</t>
  </si>
  <si>
    <t>Currency ranges</t>
  </si>
  <si>
    <t>Business area consequences</t>
  </si>
  <si>
    <t>Business area</t>
  </si>
  <si>
    <t>Explanation</t>
  </si>
  <si>
    <t>Dissemination</t>
  </si>
  <si>
    <t>Storage</t>
  </si>
  <si>
    <t>Validation</t>
  </si>
  <si>
    <t>Transition to new conversion</t>
  </si>
  <si>
    <t>Conversion</t>
  </si>
  <si>
    <t>Transition to new validation</t>
  </si>
  <si>
    <t>System ownership</t>
  </si>
  <si>
    <t>Transition to new dissemination</t>
  </si>
  <si>
    <t>Development of validation tool</t>
  </si>
  <si>
    <t>Development of conversion tool</t>
  </si>
  <si>
    <t>Time</t>
  </si>
  <si>
    <t>Economy</t>
  </si>
  <si>
    <t>Quality</t>
  </si>
  <si>
    <t>Consequence types</t>
  </si>
  <si>
    <t>Operations</t>
  </si>
  <si>
    <t>Investment</t>
  </si>
  <si>
    <t>Your archive</t>
  </si>
  <si>
    <t>Data producers/their suppliers</t>
  </si>
  <si>
    <t>Subsum</t>
  </si>
  <si>
    <t>Consequence assessment for content type x</t>
  </si>
  <si>
    <t>Original format  (state format)</t>
  </si>
  <si>
    <t>Price per hour, your archive</t>
  </si>
  <si>
    <t>Price per hour, consultant/developer</t>
  </si>
  <si>
    <t>Price per hour, dialogue with data producer</t>
  </si>
  <si>
    <t>Effective annual work</t>
  </si>
  <si>
    <t>hours</t>
  </si>
  <si>
    <t>EUR/hour</t>
  </si>
  <si>
    <t>EUR/TB/year</t>
  </si>
  <si>
    <t>hours/year</t>
  </si>
  <si>
    <t>amount</t>
  </si>
  <si>
    <t>Basic information</t>
  </si>
  <si>
    <t>Error rate in conversion due to content type</t>
  </si>
  <si>
    <t>Yearly submissions</t>
  </si>
  <si>
    <t>Share of content type per submission</t>
  </si>
  <si>
    <t>Average size of submissions</t>
  </si>
  <si>
    <t>Average price for storage</t>
  </si>
  <si>
    <t>Work hours for validation of SIP</t>
  </si>
  <si>
    <t>Workhours for production of SIP</t>
  </si>
  <si>
    <t>at</t>
  </si>
  <si>
    <t>of</t>
  </si>
  <si>
    <t>equate</t>
  </si>
  <si>
    <t>EUR/TB</t>
  </si>
  <si>
    <t>Already being produced in the format hence migration costs would not appear</t>
  </si>
  <si>
    <t>Time consumption</t>
  </si>
  <si>
    <t>Costs per year</t>
  </si>
  <si>
    <t>In total</t>
  </si>
  <si>
    <t>Share of submissions with content type</t>
  </si>
  <si>
    <t>Continuous technology monitoring at suppliers</t>
  </si>
  <si>
    <t>Continuous technology monitoring and expertise at your archive</t>
  </si>
  <si>
    <t>Continuous monitoring and expertise</t>
  </si>
  <si>
    <t>Development of new validation tool at your archive</t>
  </si>
  <si>
    <t>Development of new conversion tool for your archive/your data producers</t>
  </si>
  <si>
    <t>I.e. remove passwords</t>
  </si>
  <si>
    <t>Total costs after 1 year</t>
  </si>
  <si>
    <t>Total costs after 5 year</t>
  </si>
  <si>
    <t>Total costs after 10 year</t>
  </si>
  <si>
    <t>Total costs after 15 year</t>
  </si>
  <si>
    <t>Transition to new conversion at your archive/data supplier</t>
  </si>
  <si>
    <t>Storage at your archive</t>
  </si>
  <si>
    <t>Conversion costs per submission at your archive/data supplier</t>
  </si>
  <si>
    <t>Validation costs per submission at your archive</t>
  </si>
  <si>
    <t>Dissemination costs at your archive</t>
  </si>
  <si>
    <t>Transition to new dissemination at your archive</t>
  </si>
  <si>
    <t>System ownership of new tools at your archive</t>
  </si>
  <si>
    <t>Documentation</t>
  </si>
  <si>
    <t>Licenses</t>
  </si>
  <si>
    <t>Bugfixing</t>
  </si>
  <si>
    <t>Development time</t>
  </si>
  <si>
    <t>Analysis</t>
  </si>
  <si>
    <t>Testing</t>
  </si>
  <si>
    <t>Purchase of existing product</t>
  </si>
  <si>
    <t>Requirements specification</t>
  </si>
  <si>
    <t>In total per year</t>
  </si>
  <si>
    <t>Reduction factor</t>
  </si>
  <si>
    <t>Average size of submission</t>
  </si>
  <si>
    <t>Share of content type per avg. size of submission</t>
  </si>
  <si>
    <t>Price for storage of content type</t>
  </si>
  <si>
    <t>Guidance and case handling</t>
  </si>
  <si>
    <t>Total work time</t>
  </si>
  <si>
    <t>Work time for visual inspections</t>
  </si>
  <si>
    <t>Share of content type</t>
  </si>
  <si>
    <t>Share of content type as work hours</t>
  </si>
  <si>
    <t>Work time for problem conversions</t>
  </si>
  <si>
    <t>Work time at data producer for error corrections</t>
  </si>
  <si>
    <t>Purchase or development of tool</t>
  </si>
  <si>
    <t>Doing the migration</t>
  </si>
  <si>
    <t>Number of years until migration</t>
  </si>
  <si>
    <t>Pre-migration analysis</t>
  </si>
  <si>
    <t>How much does it cost to store data?</t>
  </si>
  <si>
    <t>What is necessary to disseminate the data again?</t>
  </si>
  <si>
    <t>Time-demanding and manual workflows</t>
  </si>
  <si>
    <t>No or few possibilities for an increase in quality</t>
  </si>
  <si>
    <t>Poor possibilities for an increase in quality</t>
  </si>
  <si>
    <t>Not more or fewer possibilites for an increase in quality</t>
  </si>
  <si>
    <t>Several possibilities for an increase in quality</t>
  </si>
  <si>
    <t>Several and immediately available possibilities for an increase in quality</t>
  </si>
  <si>
    <t>Time-demanding and but few manual workflows</t>
  </si>
  <si>
    <t>No remarkable difference in effectiveness or processing time for workflows</t>
  </si>
  <si>
    <t>Effective but manual workflows</t>
  </si>
  <si>
    <t>Effective and automatic workflows</t>
  </si>
  <si>
    <t>Baseline or change within a trivial limit less than 10.000 DKK</t>
  </si>
  <si>
    <t>Expectations of costs relatively less than (0)</t>
  </si>
  <si>
    <t>Expectations of costs relatively higher than (0)</t>
  </si>
  <si>
    <t>Expectations of costs relatively higher than (-1)</t>
  </si>
  <si>
    <t>Expectations of costs relatively less than (1)</t>
  </si>
  <si>
    <t>(-2) Significant negative conseq.</t>
  </si>
  <si>
    <t>(-1) Limited negative conseq.</t>
  </si>
  <si>
    <t>(0) No consequences</t>
  </si>
  <si>
    <t>(1) Limited positive conseq.</t>
  </si>
  <si>
    <t>(2) Significant positive conseq.</t>
  </si>
  <si>
    <t>Quality is defined as: 1) Better possibilites for automated validation of the content type and 2) Better preservation of significant properties</t>
  </si>
  <si>
    <t>What is it expected to cost to purchase or develop a tool for conversion of the data?</t>
  </si>
  <si>
    <t>What is it expected to cost to purchase or develop a tool for dissemination of the data?</t>
  </si>
  <si>
    <t>What is it expected to cost to purchase or develop a tool for validation of the data?</t>
  </si>
  <si>
    <t>What is the implementation of a new tool for validation expected to cost?</t>
  </si>
  <si>
    <t>What is the implementation of a new tool for conversion expected to cost?</t>
  </si>
  <si>
    <t>Will conversion of data result in higher data quality and/or less time consumption?</t>
  </si>
  <si>
    <t>How many ressources are expected to be used on technology monitoring and expertise for the content type?</t>
  </si>
  <si>
    <t>Saving up for future migration at your archive</t>
  </si>
  <si>
    <t>Saving up for future migration</t>
  </si>
  <si>
    <t>Would new processes for validation result in better validation of more significant properties?</t>
  </si>
  <si>
    <t>What are the costs related to analysing and implementing a new preservation plan in your policies?</t>
  </si>
  <si>
    <t>Analysis and new policy</t>
  </si>
  <si>
    <t>Analysis and new policy at your archive</t>
  </si>
  <si>
    <t>New policy drafting</t>
  </si>
  <si>
    <t>What will operating the new tools costs i.e. licenses, documentation, bugfixing?</t>
  </si>
  <si>
    <t>What is a future migration to a new file format expected to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</si>
</sst>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kr.&quot;"/>
    <numFmt numFmtId="165" formatCode="#,##0\ &quot;kr.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7" borderId="3" xfId="0" applyFill="1" applyBorder="1"/>
    <xf numFmtId="0" fontId="0" fillId="7" borderId="4" xfId="0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7" borderId="6" xfId="0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wrapText="1"/>
    </xf>
    <xf numFmtId="164" fontId="0" fillId="0" borderId="0" xfId="0" applyNumberFormat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0" fontId="1" fillId="2" borderId="0" xfId="0" applyFont="1" applyFill="1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left" vertical="center" wrapText="1"/>
    </xf>
    <xf numFmtId="0" fontId="3" fillId="0" borderId="0" xfId="0" applyFont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0" xfId="1" applyAlignment="1">
      <alignment wrapText="1"/>
    </xf>
    <xf numFmtId="0" fontId="0" fillId="0" borderId="5" xfId="0" applyBorder="1"/>
    <xf numFmtId="0" fontId="1" fillId="9" borderId="5" xfId="0" applyFont="1" applyFill="1" applyBorder="1" applyAlignment="1">
      <alignment vertical="top" wrapText="1"/>
    </xf>
    <xf numFmtId="165" fontId="0" fillId="0" borderId="0" xfId="0" applyNumberFormat="1" applyAlignment="1">
      <alignment wrapText="1"/>
    </xf>
    <xf numFmtId="165" fontId="0" fillId="0" borderId="0" xfId="0" applyNumberFormat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2" fillId="0" borderId="0" xfId="1" applyAlignment="1">
      <alignment vertical="top"/>
    </xf>
    <xf numFmtId="0" fontId="2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7" borderId="0" xfId="1" applyFill="1" applyBorder="1" applyAlignment="1">
      <alignment horizontal="center" vertical="center" wrapText="1"/>
    </xf>
    <xf numFmtId="0" fontId="2" fillId="7" borderId="8" xfId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1" fillId="7" borderId="5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Border="1"/>
    <xf numFmtId="165" fontId="1" fillId="0" borderId="12" xfId="0" applyNumberFormat="1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165" fontId="1" fillId="4" borderId="12" xfId="0" applyNumberFormat="1" applyFont="1" applyFill="1" applyBorder="1" applyAlignment="1">
      <alignment wrapText="1"/>
    </xf>
    <xf numFmtId="0" fontId="1" fillId="4" borderId="13" xfId="0" applyFont="1" applyFill="1" applyBorder="1" applyAlignment="1">
      <alignment horizontal="left" wrapText="1"/>
    </xf>
    <xf numFmtId="0" fontId="0" fillId="4" borderId="13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left" wrapText="1"/>
    </xf>
    <xf numFmtId="0" fontId="0" fillId="0" borderId="13" xfId="0" applyFont="1" applyFill="1" applyBorder="1" applyAlignment="1">
      <alignment horizontal="center" wrapText="1"/>
    </xf>
    <xf numFmtId="165" fontId="1" fillId="0" borderId="13" xfId="0" applyNumberFormat="1" applyFont="1" applyBorder="1" applyAlignment="1">
      <alignment wrapText="1"/>
    </xf>
    <xf numFmtId="165" fontId="1" fillId="4" borderId="13" xfId="0" applyNumberFormat="1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2" fillId="7" borderId="0" xfId="1" applyFill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wrapText="1"/>
    </xf>
    <xf numFmtId="165" fontId="1" fillId="0" borderId="13" xfId="0" applyNumberFormat="1" applyFont="1" applyFill="1" applyBorder="1" applyAlignment="1">
      <alignment wrapText="1"/>
    </xf>
    <xf numFmtId="0" fontId="0" fillId="0" borderId="0" xfId="0" applyAlignment="1">
      <alignment horizontal="center" vertical="top"/>
    </xf>
    <xf numFmtId="1" fontId="1" fillId="0" borderId="0" xfId="0" applyNumberFormat="1" applyFont="1"/>
    <xf numFmtId="0" fontId="4" fillId="0" borderId="0" xfId="1" applyFont="1" applyBorder="1" applyAlignment="1"/>
    <xf numFmtId="0" fontId="0" fillId="0" borderId="5" xfId="0" applyBorder="1" applyAlignment="1"/>
    <xf numFmtId="0" fontId="0" fillId="0" borderId="14" xfId="0" applyBorder="1"/>
    <xf numFmtId="0" fontId="0" fillId="0" borderId="11" xfId="0" applyBorder="1" applyAlignment="1"/>
    <xf numFmtId="0" fontId="0" fillId="0" borderId="7" xfId="0" applyBorder="1" applyAlignment="1">
      <alignment wrapText="1"/>
    </xf>
    <xf numFmtId="0" fontId="1" fillId="10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0" fillId="0" borderId="10" xfId="0" applyBorder="1"/>
    <xf numFmtId="0" fontId="2" fillId="0" borderId="8" xfId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7" xfId="0" applyBorder="1"/>
    <xf numFmtId="0" fontId="3" fillId="0" borderId="0" xfId="0" applyFont="1" applyBorder="1"/>
    <xf numFmtId="0" fontId="3" fillId="0" borderId="2" xfId="0" applyFont="1" applyBorder="1"/>
    <xf numFmtId="0" fontId="0" fillId="0" borderId="5" xfId="0" applyBorder="1" applyAlignment="1">
      <alignment horizontal="left" vertical="center"/>
    </xf>
    <xf numFmtId="0" fontId="0" fillId="0" borderId="2" xfId="0" applyBorder="1"/>
    <xf numFmtId="0" fontId="0" fillId="0" borderId="0" xfId="0" applyBorder="1" applyAlignment="1"/>
    <xf numFmtId="0" fontId="0" fillId="0" borderId="2" xfId="0" applyBorder="1" applyAlignment="1"/>
    <xf numFmtId="0" fontId="0" fillId="0" borderId="10" xfId="0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6" xfId="0" applyBorder="1"/>
    <xf numFmtId="0" fontId="2" fillId="0" borderId="5" xfId="1" applyFont="1" applyBorder="1"/>
    <xf numFmtId="0" fontId="5" fillId="7" borderId="5" xfId="0" applyFont="1" applyFill="1" applyBorder="1" applyAlignment="1"/>
    <xf numFmtId="0" fontId="0" fillId="0" borderId="14" xfId="0" applyBorder="1" applyAlignment="1"/>
    <xf numFmtId="0" fontId="0" fillId="0" borderId="7" xfId="0" applyBorder="1" applyAlignment="1"/>
    <xf numFmtId="0" fontId="5" fillId="7" borderId="5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8" xfId="0" applyBorder="1" applyAlignment="1">
      <alignment vertical="top" wrapText="1"/>
    </xf>
    <xf numFmtId="0" fontId="2" fillId="0" borderId="8" xfId="1" applyBorder="1" applyAlignment="1">
      <alignment vertical="top"/>
    </xf>
    <xf numFmtId="2" fontId="0" fillId="0" borderId="8" xfId="0" applyNumberFormat="1" applyBorder="1" applyAlignment="1">
      <alignment vertical="top"/>
    </xf>
    <xf numFmtId="0" fontId="0" fillId="0" borderId="8" xfId="0" applyBorder="1" applyAlignment="1">
      <alignment horizontal="center" vertical="top"/>
    </xf>
    <xf numFmtId="165" fontId="0" fillId="0" borderId="0" xfId="0" applyNumberFormat="1" applyAlignment="1"/>
    <xf numFmtId="0" fontId="1" fillId="0" borderId="8" xfId="0" applyFont="1" applyBorder="1" applyAlignment="1">
      <alignment horizontal="left" vertical="center" wrapText="1"/>
    </xf>
    <xf numFmtId="0" fontId="2" fillId="0" borderId="7" xfId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16" xfId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/>
    <xf numFmtId="0" fontId="0" fillId="0" borderId="9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2" fillId="0" borderId="5" xfId="1" applyBorder="1" applyAlignment="1"/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left" wrapText="1"/>
    </xf>
    <xf numFmtId="0" fontId="1" fillId="8" borderId="6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4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wrapText="1"/>
    </xf>
    <xf numFmtId="0" fontId="1" fillId="8" borderId="8" xfId="0" applyFont="1" applyFill="1" applyBorder="1" applyAlignment="1">
      <alignment horizontal="left" wrapText="1"/>
    </xf>
    <xf numFmtId="0" fontId="1" fillId="8" borderId="9" xfId="0" applyFont="1" applyFill="1" applyBorder="1" applyAlignment="1">
      <alignment horizontal="left" wrapText="1"/>
    </xf>
  </cellXfs>
  <cellStyles count="2">
    <cellStyle name="Forklarende tekst" xfId="1" builtinId="53"/>
    <cellStyle name="Normal" xfId="0" builtinId="0"/>
  </cellStyles>
  <dxfs count="489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8DB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46"/>
  <sheetViews>
    <sheetView tabSelected="1" showRuler="0" zoomScaleNormal="100" zoomScalePageLayoutView="70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27.85546875" style="1" customWidth="1"/>
    <col min="2" max="3" width="10.85546875" customWidth="1"/>
    <col min="4" max="4" width="14.28515625" style="1" customWidth="1"/>
    <col min="5" max="5" width="4.28515625" style="1" customWidth="1"/>
    <col min="6" max="6" width="45.7109375" style="1" customWidth="1"/>
    <col min="7" max="7" width="14.28515625" style="1" customWidth="1"/>
    <col min="8" max="8" width="4.28515625" style="1" customWidth="1"/>
    <col min="9" max="9" width="45.7109375" style="1" customWidth="1"/>
    <col min="10" max="10" width="14.28515625" style="1" customWidth="1"/>
    <col min="11" max="11" width="4.28515625" style="1" customWidth="1"/>
    <col min="12" max="12" width="45.7109375" style="1" customWidth="1"/>
  </cols>
  <sheetData>
    <row r="1" spans="1:12" s="57" customFormat="1" ht="36.75" customHeight="1" x14ac:dyDescent="0.25">
      <c r="A1" s="134" t="s">
        <v>39</v>
      </c>
      <c r="B1" s="135"/>
      <c r="C1" s="123"/>
      <c r="D1" s="136" t="s">
        <v>44</v>
      </c>
      <c r="E1" s="137"/>
      <c r="F1" s="138"/>
      <c r="G1" s="136" t="s">
        <v>45</v>
      </c>
      <c r="H1" s="137"/>
      <c r="I1" s="138"/>
      <c r="J1" s="136" t="s">
        <v>46</v>
      </c>
      <c r="K1" s="137"/>
      <c r="L1" s="138"/>
    </row>
    <row r="2" spans="1:12" ht="32.25" customHeight="1" x14ac:dyDescent="0.25">
      <c r="A2" s="10" t="s">
        <v>40</v>
      </c>
      <c r="B2" s="8" t="s">
        <v>4</v>
      </c>
      <c r="C2" s="8" t="s">
        <v>41</v>
      </c>
      <c r="D2" s="11" t="s">
        <v>42</v>
      </c>
      <c r="E2" s="15"/>
      <c r="F2" s="9" t="s">
        <v>43</v>
      </c>
      <c r="G2" s="11" t="s">
        <v>42</v>
      </c>
      <c r="H2" s="15"/>
      <c r="I2" s="9" t="s">
        <v>43</v>
      </c>
      <c r="J2" s="11" t="s">
        <v>42</v>
      </c>
      <c r="K2" s="15"/>
      <c r="L2" s="9" t="s">
        <v>43</v>
      </c>
    </row>
    <row r="3" spans="1:12" s="12" customFormat="1" ht="65.25" customHeight="1" x14ac:dyDescent="0.25">
      <c r="A3" s="53" t="s">
        <v>61</v>
      </c>
      <c r="B3" s="12" t="s">
        <v>71</v>
      </c>
      <c r="C3" s="127">
        <v>1</v>
      </c>
      <c r="D3" s="13"/>
      <c r="E3" s="48">
        <f>IFERROR(INDEX(Forklaring!$A$2:$C$6,MATCH(D3,Forklaring!$A$2:$A$6,0),3),0)</f>
        <v>0</v>
      </c>
      <c r="F3" s="18"/>
      <c r="G3" s="13"/>
      <c r="H3" s="48">
        <f>IFERROR(INDEX(Forklaring!$A$2:$C$6,MATCH(G3,Forklaring!$A$2:$A$6,0),3),0)</f>
        <v>0</v>
      </c>
      <c r="I3" s="16"/>
      <c r="J3" s="13"/>
      <c r="K3" s="48">
        <f>IFERROR(INDEX(Forklaring!$A$2:$C$6,MATCH(J3,Forklaring!$A$2:$A$6,0),3),0)</f>
        <v>0</v>
      </c>
      <c r="L3" s="14"/>
    </row>
    <row r="4" spans="1:12" s="12" customFormat="1" ht="75.75" customHeight="1" x14ac:dyDescent="0.25">
      <c r="A4" s="53" t="s">
        <v>109</v>
      </c>
      <c r="B4" s="12" t="s">
        <v>71</v>
      </c>
      <c r="C4" s="127">
        <v>1</v>
      </c>
      <c r="D4" s="13"/>
      <c r="E4" s="48">
        <f>IFERROR(INDEX(Forklaring!$A$2:$C$6,MATCH(D4,Forklaring!$A$2:$A$6,0),3),0)</f>
        <v>0</v>
      </c>
      <c r="F4" s="14"/>
      <c r="G4" s="13"/>
      <c r="H4" s="48">
        <f>IFERROR(INDEX(Forklaring!$A$2:$C$6,MATCH(G4,Forklaring!$A$2:$A$6,0),3),0)</f>
        <v>0</v>
      </c>
      <c r="I4" s="14"/>
      <c r="J4" s="13"/>
      <c r="K4" s="48">
        <f>IFERROR(INDEX(Forklaring!$A$2:$C$6,MATCH(J4,Forklaring!$A$2:$A$6,0),3),0)</f>
        <v>0</v>
      </c>
      <c r="L4" s="14"/>
    </row>
    <row r="5" spans="1:12" s="12" customFormat="1" x14ac:dyDescent="0.25">
      <c r="A5" s="53" t="s">
        <v>182</v>
      </c>
      <c r="B5" s="12" t="s">
        <v>71</v>
      </c>
      <c r="C5" s="127">
        <v>1</v>
      </c>
      <c r="D5" s="13"/>
      <c r="E5" s="48">
        <f>IFERROR(INDEX(Forklaring!$A$2:$C$6,MATCH(D5,Forklaring!$A$2:$A$6,0),3),0)</f>
        <v>0</v>
      </c>
      <c r="F5" s="18"/>
      <c r="G5" s="13"/>
      <c r="H5" s="48">
        <f>IFERROR(INDEX(Forklaring!$A$2:$C$6,MATCH(G5,Forklaring!$A$2:$A$6,0),3),0)</f>
        <v>0</v>
      </c>
      <c r="I5" s="16"/>
      <c r="J5" s="13"/>
      <c r="K5" s="48">
        <f>IFERROR(INDEX(Forklaring!$A$2:$C$6,MATCH(J5,Forklaring!$A$2:$A$6,0),3),0)</f>
        <v>0</v>
      </c>
      <c r="L5" s="14"/>
    </row>
    <row r="6" spans="1:12" s="12" customFormat="1" ht="60.75" customHeight="1" x14ac:dyDescent="0.25">
      <c r="A6" s="53" t="s">
        <v>64</v>
      </c>
      <c r="B6" s="12" t="s">
        <v>71</v>
      </c>
      <c r="C6" s="127">
        <v>3</v>
      </c>
      <c r="D6" s="13"/>
      <c r="E6" s="48">
        <f>IFERROR(INDEX(Forklaring!$A$2:$C$6,MATCH(D6,Forklaring!$A$2:$A$6,0),3),0)</f>
        <v>0</v>
      </c>
      <c r="F6" s="18"/>
      <c r="G6" s="13"/>
      <c r="H6" s="48">
        <f>IFERROR(INDEX(Forklaring!$A$2:$C$6,MATCH(G6,Forklaring!$A$2:$A$6,0),3),0)</f>
        <v>0</v>
      </c>
      <c r="I6" s="16"/>
      <c r="J6" s="13"/>
      <c r="K6" s="48">
        <f>IFERROR(INDEX(Forklaring!$A$2:$C$6,MATCH(J6,Forklaring!$A$2:$A$6,0),3),0)</f>
        <v>0</v>
      </c>
      <c r="L6" s="14"/>
    </row>
    <row r="7" spans="1:12" s="12" customFormat="1" x14ac:dyDescent="0.25">
      <c r="A7" s="53" t="s">
        <v>63</v>
      </c>
      <c r="B7" s="12" t="s">
        <v>71</v>
      </c>
      <c r="C7" s="127">
        <v>2</v>
      </c>
      <c r="D7" s="13"/>
      <c r="E7" s="48">
        <f>IFERROR(INDEX(Forklaring!$A$2:$C$6,MATCH(D7,Forklaring!$A$2:$A$6,0),3),0)</f>
        <v>0</v>
      </c>
      <c r="F7" s="18"/>
      <c r="G7" s="13"/>
      <c r="H7" s="48">
        <f>IFERROR(INDEX(Forklaring!$A$2:$C$6,MATCH(G7,Forklaring!$A$2:$A$6,0),3),0)</f>
        <v>0</v>
      </c>
      <c r="I7" s="16"/>
      <c r="J7" s="13"/>
      <c r="K7" s="48">
        <f>IFERROR(INDEX(Forklaring!$A$2:$C$6,MATCH(J7,Forklaring!$A$2:$A$6,0),3),0)</f>
        <v>0</v>
      </c>
      <c r="L7" s="14"/>
    </row>
    <row r="8" spans="1:12" s="12" customFormat="1" x14ac:dyDescent="0.25">
      <c r="A8" s="53" t="s">
        <v>64</v>
      </c>
      <c r="B8" s="12" t="s">
        <v>70</v>
      </c>
      <c r="C8" s="127">
        <v>2</v>
      </c>
      <c r="D8" s="13"/>
      <c r="E8" s="48">
        <f>IFERROR(INDEX(Forklaring!$A$2:$C$6,MATCH(D8,Forklaring!$A$2:$A$6,0),3),0)</f>
        <v>0</v>
      </c>
      <c r="F8" s="18"/>
      <c r="G8" s="13"/>
      <c r="H8" s="48">
        <f>IFERROR(INDEX(Forklaring!$A$2:$C$6,MATCH(G8,Forklaring!$A$2:$A$6,0),3),0)</f>
        <v>0</v>
      </c>
      <c r="I8" s="16"/>
      <c r="J8" s="13"/>
      <c r="K8" s="48">
        <f>IFERROR(INDEX(Forklaring!$A$2:$C$6,MATCH(J8,Forklaring!$A$2:$A$6,0),3),0)</f>
        <v>0</v>
      </c>
      <c r="L8" s="14"/>
    </row>
    <row r="9" spans="1:12" s="12" customFormat="1" ht="30" x14ac:dyDescent="0.25">
      <c r="A9" s="53" t="s">
        <v>68</v>
      </c>
      <c r="B9" s="12" t="s">
        <v>71</v>
      </c>
      <c r="C9" s="127">
        <v>1</v>
      </c>
      <c r="D9" s="13"/>
      <c r="E9" s="48">
        <f>IFERROR(INDEX(Forklaring!$A$2:$C$6,MATCH(D9,Forklaring!$A$2:$A$6,0),3),0)</f>
        <v>0</v>
      </c>
      <c r="F9" s="14"/>
      <c r="G9" s="13"/>
      <c r="H9" s="48">
        <f>IFERROR(INDEX(Forklaring!$A$2:$C$6,MATCH(G9,Forklaring!$A$2:$A$6,0),3),0)</f>
        <v>0</v>
      </c>
      <c r="I9" s="14"/>
      <c r="J9" s="13"/>
      <c r="K9" s="48">
        <f>IFERROR(INDEX(Forklaring!$A$2:$C$6,MATCH(J9,Forklaring!$A$2:$A$6,0),3),0)</f>
        <v>0</v>
      </c>
      <c r="L9" s="14"/>
    </row>
    <row r="10" spans="1:12" s="12" customFormat="1" ht="30" x14ac:dyDescent="0.25">
      <c r="A10" s="53" t="s">
        <v>69</v>
      </c>
      <c r="B10" s="12" t="s">
        <v>71</v>
      </c>
      <c r="C10" s="127">
        <v>1</v>
      </c>
      <c r="D10" s="13"/>
      <c r="E10" s="48">
        <f>IFERROR(INDEX(Forklaring!$A$2:$C$6,MATCH(D10,Forklaring!$A$2:$A$6,0),3),0)</f>
        <v>0</v>
      </c>
      <c r="F10" s="14"/>
      <c r="G10" s="13"/>
      <c r="H10" s="48">
        <f>IFERROR(INDEX(Forklaring!$A$2:$C$6,MATCH(G10,Forklaring!$A$2:$A$6,0),3),0)</f>
        <v>0</v>
      </c>
      <c r="I10" s="16"/>
      <c r="J10" s="13"/>
      <c r="K10" s="48">
        <f>IFERROR(INDEX(Forklaring!$A$2:$C$6,MATCH(J10,Forklaring!$A$2:$A$6,0),3),0)</f>
        <v>0</v>
      </c>
      <c r="L10" s="14"/>
    </row>
    <row r="11" spans="1:12" s="12" customFormat="1" x14ac:dyDescent="0.25">
      <c r="A11" s="53" t="s">
        <v>62</v>
      </c>
      <c r="B11" s="12" t="s">
        <v>72</v>
      </c>
      <c r="C11" s="127">
        <v>2</v>
      </c>
      <c r="D11" s="13"/>
      <c r="E11" s="48">
        <f>IFERROR(INDEX(Forklaring!$A$2:$C$6,MATCH(D11,Forklaring!$A$2:$A$6,0),3),0)</f>
        <v>0</v>
      </c>
      <c r="F11" s="18"/>
      <c r="G11" s="13"/>
      <c r="H11" s="48">
        <f>IFERROR(INDEX(Forklaring!$A$2:$C$6,MATCH(G11,Forklaring!$A$2:$A$6,0),3),0)</f>
        <v>0</v>
      </c>
      <c r="I11" s="16"/>
      <c r="J11" s="13"/>
      <c r="K11" s="48">
        <f>IFERROR(INDEX(Forklaring!$A$2:$C$6,MATCH(J11,Forklaring!$A$2:$A$6,0),3),0)</f>
        <v>0</v>
      </c>
      <c r="L11" s="14"/>
    </row>
    <row r="12" spans="1:12" s="12" customFormat="1" x14ac:dyDescent="0.25">
      <c r="A12" s="74" t="s">
        <v>60</v>
      </c>
      <c r="B12" s="12" t="s">
        <v>72</v>
      </c>
      <c r="C12" s="127">
        <v>3</v>
      </c>
      <c r="D12" s="32"/>
      <c r="E12" s="49">
        <f>IFERROR(INDEX(Forklaring!$A$2:$C$6,MATCH(D12,Forklaring!$A$2:$A$6,0),3),0)</f>
        <v>0</v>
      </c>
      <c r="F12" s="31"/>
      <c r="G12" s="32"/>
      <c r="H12" s="49">
        <f>IFERROR(INDEX(Forklaring!$A$2:$C$6,MATCH(G12,Forklaring!$A$2:$A$6,0),3),0)</f>
        <v>0</v>
      </c>
      <c r="I12" s="33"/>
      <c r="J12" s="32"/>
      <c r="K12" s="49">
        <f>IFERROR(INDEX(Forklaring!$A$2:$C$6,MATCH(J12,Forklaring!$A$2:$A$6,0),3),0)</f>
        <v>0</v>
      </c>
      <c r="L12" s="34"/>
    </row>
    <row r="13" spans="1:12" x14ac:dyDescent="0.25">
      <c r="A13" s="35"/>
      <c r="D13" s="50" t="s">
        <v>34</v>
      </c>
      <c r="E13" s="51">
        <f>SUMPRODUCT(C3:C12,E3:E12)</f>
        <v>0</v>
      </c>
      <c r="G13" s="50" t="s">
        <v>34</v>
      </c>
      <c r="H13" s="51">
        <f>SUMPRODUCT(C3:C12,H3:H12)</f>
        <v>0</v>
      </c>
      <c r="J13" s="50" t="s">
        <v>34</v>
      </c>
      <c r="K13" s="51">
        <f>SUMPRODUCT(C3:C12,K3:K12)</f>
        <v>0</v>
      </c>
    </row>
    <row r="23" spans="1:12" x14ac:dyDescent="0.25">
      <c r="A23"/>
      <c r="D23"/>
      <c r="E23"/>
      <c r="F23"/>
      <c r="G23"/>
      <c r="H23"/>
      <c r="I23"/>
      <c r="J23"/>
      <c r="K23"/>
      <c r="L23"/>
    </row>
    <row r="24" spans="1:12" x14ac:dyDescent="0.25">
      <c r="A24"/>
      <c r="D24"/>
      <c r="E24"/>
      <c r="F24"/>
      <c r="G24"/>
      <c r="H24"/>
      <c r="I24"/>
      <c r="J24"/>
      <c r="K24"/>
      <c r="L24"/>
    </row>
    <row r="25" spans="1:12" x14ac:dyDescent="0.25">
      <c r="A25"/>
      <c r="D25"/>
      <c r="E25"/>
      <c r="F25"/>
      <c r="G25"/>
      <c r="H25"/>
      <c r="I25"/>
      <c r="J25"/>
      <c r="K25"/>
      <c r="L25"/>
    </row>
    <row r="26" spans="1:12" x14ac:dyDescent="0.25">
      <c r="A26"/>
      <c r="D26"/>
      <c r="E26"/>
      <c r="F26"/>
      <c r="G26"/>
      <c r="H26"/>
      <c r="I26"/>
      <c r="J26"/>
      <c r="K26"/>
      <c r="L26"/>
    </row>
    <row r="27" spans="1:12" x14ac:dyDescent="0.25">
      <c r="A27"/>
      <c r="D27"/>
      <c r="E27"/>
      <c r="F27"/>
      <c r="G27"/>
      <c r="H27"/>
      <c r="I27"/>
      <c r="J27"/>
      <c r="K27"/>
      <c r="L27"/>
    </row>
    <row r="28" spans="1:12" x14ac:dyDescent="0.25">
      <c r="A28"/>
      <c r="D28"/>
      <c r="E28"/>
      <c r="F28"/>
      <c r="G28"/>
      <c r="H28"/>
      <c r="I28"/>
      <c r="J28"/>
      <c r="K28"/>
      <c r="L28"/>
    </row>
    <row r="29" spans="1:12" x14ac:dyDescent="0.25">
      <c r="A29"/>
      <c r="D29"/>
      <c r="E29"/>
      <c r="F29"/>
      <c r="G29"/>
      <c r="H29"/>
      <c r="I29"/>
      <c r="J29"/>
      <c r="K29"/>
      <c r="L29"/>
    </row>
    <row r="30" spans="1:12" x14ac:dyDescent="0.25">
      <c r="A30"/>
      <c r="D30"/>
      <c r="E30"/>
      <c r="F30"/>
      <c r="G30"/>
      <c r="H30"/>
      <c r="I30"/>
      <c r="J30"/>
      <c r="K30"/>
      <c r="L30"/>
    </row>
    <row r="31" spans="1:12" x14ac:dyDescent="0.25">
      <c r="A31"/>
      <c r="D31"/>
      <c r="E31"/>
      <c r="F31"/>
      <c r="G31"/>
      <c r="H31"/>
      <c r="I31"/>
      <c r="J31"/>
      <c r="K31"/>
      <c r="L31"/>
    </row>
    <row r="32" spans="1:12" x14ac:dyDescent="0.25">
      <c r="A32"/>
      <c r="D32"/>
      <c r="E32"/>
      <c r="F32"/>
      <c r="G32"/>
      <c r="H32"/>
      <c r="I32"/>
      <c r="J32"/>
      <c r="K32"/>
      <c r="L32"/>
    </row>
    <row r="33" spans="1:12" x14ac:dyDescent="0.25">
      <c r="A33"/>
      <c r="D33"/>
      <c r="E33"/>
      <c r="F33"/>
      <c r="G33"/>
      <c r="H33"/>
      <c r="I33"/>
      <c r="J33"/>
      <c r="K33"/>
      <c r="L33"/>
    </row>
    <row r="34" spans="1:12" x14ac:dyDescent="0.25">
      <c r="A34"/>
      <c r="D34"/>
      <c r="E34"/>
      <c r="F34"/>
      <c r="G34"/>
      <c r="H34"/>
      <c r="I34"/>
      <c r="J34"/>
      <c r="K34"/>
      <c r="L34"/>
    </row>
    <row r="35" spans="1:12" x14ac:dyDescent="0.25">
      <c r="A35"/>
      <c r="D35"/>
      <c r="E35"/>
      <c r="F35"/>
      <c r="G35"/>
      <c r="H35"/>
      <c r="I35"/>
      <c r="J35"/>
      <c r="K35"/>
      <c r="L35"/>
    </row>
    <row r="36" spans="1:12" x14ac:dyDescent="0.25">
      <c r="A36"/>
      <c r="D36"/>
      <c r="E36"/>
      <c r="F36"/>
      <c r="G36"/>
      <c r="H36"/>
      <c r="I36"/>
      <c r="J36"/>
      <c r="K36"/>
      <c r="L36"/>
    </row>
    <row r="37" spans="1:12" x14ac:dyDescent="0.25">
      <c r="A37"/>
      <c r="D37"/>
      <c r="E37"/>
      <c r="F37"/>
      <c r="G37"/>
      <c r="H37"/>
      <c r="I37"/>
      <c r="J37"/>
      <c r="K37"/>
      <c r="L37"/>
    </row>
    <row r="38" spans="1:12" x14ac:dyDescent="0.25">
      <c r="A38"/>
      <c r="D38"/>
      <c r="E38"/>
      <c r="F38"/>
      <c r="G38"/>
      <c r="H38"/>
      <c r="I38"/>
      <c r="J38"/>
      <c r="K38"/>
      <c r="L38"/>
    </row>
    <row r="39" spans="1:12" x14ac:dyDescent="0.25">
      <c r="A39"/>
      <c r="D39"/>
      <c r="E39"/>
      <c r="F39"/>
      <c r="G39"/>
      <c r="H39"/>
      <c r="I39"/>
      <c r="J39"/>
      <c r="K39"/>
      <c r="L39"/>
    </row>
    <row r="40" spans="1:12" x14ac:dyDescent="0.25">
      <c r="A40"/>
      <c r="D40"/>
      <c r="E40"/>
      <c r="F40"/>
      <c r="G40"/>
      <c r="H40"/>
      <c r="I40"/>
      <c r="J40"/>
      <c r="K40"/>
      <c r="L40"/>
    </row>
    <row r="41" spans="1:12" x14ac:dyDescent="0.25">
      <c r="A41"/>
      <c r="D41"/>
      <c r="E41"/>
      <c r="F41"/>
      <c r="G41"/>
      <c r="H41"/>
      <c r="I41"/>
      <c r="J41"/>
      <c r="K41"/>
      <c r="L41"/>
    </row>
    <row r="42" spans="1:12" x14ac:dyDescent="0.25">
      <c r="A42"/>
      <c r="D42"/>
      <c r="E42"/>
      <c r="F42"/>
      <c r="G42"/>
      <c r="H42"/>
      <c r="I42"/>
      <c r="J42"/>
      <c r="K42"/>
      <c r="L42"/>
    </row>
    <row r="43" spans="1:12" x14ac:dyDescent="0.25">
      <c r="A43"/>
      <c r="D43"/>
      <c r="E43"/>
      <c r="F43"/>
      <c r="G43"/>
      <c r="H43"/>
      <c r="I43"/>
      <c r="J43"/>
      <c r="K43"/>
      <c r="L43"/>
    </row>
    <row r="44" spans="1:12" x14ac:dyDescent="0.25">
      <c r="A44"/>
      <c r="D44"/>
      <c r="E44"/>
      <c r="F44"/>
      <c r="G44"/>
      <c r="H44"/>
      <c r="I44"/>
      <c r="J44"/>
      <c r="K44"/>
      <c r="L44"/>
    </row>
    <row r="45" spans="1:12" x14ac:dyDescent="0.25">
      <c r="A45"/>
      <c r="D45"/>
      <c r="E45"/>
      <c r="F45"/>
      <c r="G45"/>
      <c r="H45"/>
      <c r="I45"/>
      <c r="J45"/>
      <c r="K45"/>
      <c r="L45"/>
    </row>
    <row r="46" spans="1:12" x14ac:dyDescent="0.25">
      <c r="A46"/>
      <c r="D46"/>
      <c r="E46"/>
      <c r="F46"/>
      <c r="G46"/>
      <c r="H46"/>
      <c r="I46"/>
      <c r="J46"/>
      <c r="K46"/>
      <c r="L46"/>
    </row>
  </sheetData>
  <mergeCells count="4">
    <mergeCell ref="A1:B1"/>
    <mergeCell ref="D1:F1"/>
    <mergeCell ref="G1:I1"/>
    <mergeCell ref="J1:L1"/>
  </mergeCells>
  <conditionalFormatting sqref="D51:I1048576 E47:I50 D14:I22 D1 G1 D2:I12">
    <cfRule type="containsText" dxfId="488" priority="81" operator="containsText" text="(-1)">
      <formula>NOT(ISERROR(SEARCH("(-1)",D1)))</formula>
    </cfRule>
    <cfRule type="containsText" dxfId="487" priority="82" operator="containsText" text="(-2)">
      <formula>NOT(ISERROR(SEARCH("(-2)",D1)))</formula>
    </cfRule>
    <cfRule type="containsText" dxfId="486" priority="83" operator="containsText" text="(1)">
      <formula>NOT(ISERROR(SEARCH("(1)",D1)))</formula>
    </cfRule>
    <cfRule type="containsText" dxfId="485" priority="84" operator="containsText" text="(2)">
      <formula>NOT(ISERROR(SEARCH("(2)",D1)))</formula>
    </cfRule>
  </conditionalFormatting>
  <conditionalFormatting sqref="A47:I1048576 G1 A14:B22 G13 A13 D13 D1 A1 A3:B12 D3:I12 D14:I22 M1:XFD1048576 A2:I2">
    <cfRule type="containsText" dxfId="484" priority="56" operator="containsText" text="(0)">
      <formula>NOT(ISERROR(SEARCH("(0)",A1)))</formula>
    </cfRule>
    <cfRule type="containsText" dxfId="483" priority="57" operator="containsText" text="(-1)">
      <formula>NOT(ISERROR(SEARCH("(-1)",A1)))</formula>
    </cfRule>
    <cfRule type="containsText" dxfId="482" priority="58" operator="containsText" text="(-2)">
      <formula>NOT(ISERROR(SEARCH("(-2)",A1)))</formula>
    </cfRule>
    <cfRule type="containsText" dxfId="481" priority="59" operator="containsText" text="(1)">
      <formula>NOT(ISERROR(SEARCH("(1)",A1)))</formula>
    </cfRule>
    <cfRule type="containsText" dxfId="480" priority="60" operator="containsText" text="(2)">
      <formula>NOT(ISERROR(SEARCH("(2)",A1)))</formula>
    </cfRule>
  </conditionalFormatting>
  <conditionalFormatting sqref="J3:L5 J7:L9 J11:L12 J10:K10">
    <cfRule type="containsText" dxfId="479" priority="34" operator="containsText" text="(-1)">
      <formula>NOT(ISERROR(SEARCH("(-1)",J3)))</formula>
    </cfRule>
    <cfRule type="containsText" dxfId="478" priority="35" operator="containsText" text="(-2)">
      <formula>NOT(ISERROR(SEARCH("(-2)",J3)))</formula>
    </cfRule>
    <cfRule type="containsText" dxfId="477" priority="36" operator="containsText" text="(1)">
      <formula>NOT(ISERROR(SEARCH("(1)",J3)))</formula>
    </cfRule>
    <cfRule type="containsText" dxfId="476" priority="37" operator="containsText" text="(2)">
      <formula>NOT(ISERROR(SEARCH("(2)",J3)))</formula>
    </cfRule>
  </conditionalFormatting>
  <conditionalFormatting sqref="J3:L5 J7:L9 J11:L12 J10:K10">
    <cfRule type="containsText" dxfId="475" priority="29" operator="containsText" text="(0)">
      <formula>NOT(ISERROR(SEARCH("(0)",J3)))</formula>
    </cfRule>
    <cfRule type="containsText" dxfId="474" priority="30" operator="containsText" text="(-1)">
      <formula>NOT(ISERROR(SEARCH("(-1)",J3)))</formula>
    </cfRule>
    <cfRule type="containsText" dxfId="473" priority="31" operator="containsText" text="(-2)">
      <formula>NOT(ISERROR(SEARCH("(-2)",J3)))</formula>
    </cfRule>
    <cfRule type="containsText" dxfId="472" priority="32" operator="containsText" text="(1)">
      <formula>NOT(ISERROR(SEARCH("(1)",J3)))</formula>
    </cfRule>
    <cfRule type="containsText" dxfId="471" priority="33" operator="containsText" text="(2)">
      <formula>NOT(ISERROR(SEARCH("(2)",J3)))</formula>
    </cfRule>
  </conditionalFormatting>
  <conditionalFormatting sqref="J47:L1048576 J14:L22 J1 J6:L6">
    <cfRule type="containsText" dxfId="470" priority="25" operator="containsText" text="(-1)">
      <formula>NOT(ISERROR(SEARCH("(-1)",J1)))</formula>
    </cfRule>
    <cfRule type="containsText" dxfId="469" priority="26" operator="containsText" text="(-2)">
      <formula>NOT(ISERROR(SEARCH("(-2)",J1)))</formula>
    </cfRule>
    <cfRule type="containsText" dxfId="468" priority="27" operator="containsText" text="(1)">
      <formula>NOT(ISERROR(SEARCH("(1)",J1)))</formula>
    </cfRule>
    <cfRule type="containsText" dxfId="467" priority="28" operator="containsText" text="(2)">
      <formula>NOT(ISERROR(SEARCH("(2)",J1)))</formula>
    </cfRule>
  </conditionalFormatting>
  <conditionalFormatting sqref="J47:L1048576 J1 J14:L22 J13 J6:L6">
    <cfRule type="containsText" dxfId="466" priority="20" operator="containsText" text="(0)">
      <formula>NOT(ISERROR(SEARCH("(0)",J1)))</formula>
    </cfRule>
    <cfRule type="containsText" dxfId="465" priority="21" operator="containsText" text="(-1)">
      <formula>NOT(ISERROR(SEARCH("(-1)",J1)))</formula>
    </cfRule>
    <cfRule type="containsText" dxfId="464" priority="22" operator="containsText" text="(-2)">
      <formula>NOT(ISERROR(SEARCH("(-2)",J1)))</formula>
    </cfRule>
    <cfRule type="containsText" dxfId="463" priority="23" operator="containsText" text="(1)">
      <formula>NOT(ISERROR(SEARCH("(1)",J1)))</formula>
    </cfRule>
    <cfRule type="containsText" dxfId="462" priority="24" operator="containsText" text="(2)">
      <formula>NOT(ISERROR(SEARCH("(2)",J1)))</formula>
    </cfRule>
  </conditionalFormatting>
  <conditionalFormatting sqref="C3:C12">
    <cfRule type="dataBar" priority="19">
      <dataBar>
        <cfvo type="min"/>
        <cfvo type="max"/>
        <color rgb="FF8DB4E2"/>
      </dataBar>
      <extLst>
        <ext xmlns:x14="http://schemas.microsoft.com/office/spreadsheetml/2009/9/main" uri="{B025F937-C7B1-47D3-B67F-A62EFF666E3E}">
          <x14:id>{F99CF25A-3C6D-4DB7-8340-03ACCBEEBD29}</x14:id>
        </ext>
      </extLst>
    </cfRule>
  </conditionalFormatting>
  <conditionalFormatting sqref="L10">
    <cfRule type="containsText" dxfId="461" priority="15" operator="containsText" text="(-1)">
      <formula>NOT(ISERROR(SEARCH("(-1)",L10)))</formula>
    </cfRule>
    <cfRule type="containsText" dxfId="460" priority="16" operator="containsText" text="(-2)">
      <formula>NOT(ISERROR(SEARCH("(-2)",L10)))</formula>
    </cfRule>
    <cfRule type="containsText" dxfId="459" priority="17" operator="containsText" text="(1)">
      <formula>NOT(ISERROR(SEARCH("(1)",L10)))</formula>
    </cfRule>
    <cfRule type="containsText" dxfId="458" priority="18" operator="containsText" text="(2)">
      <formula>NOT(ISERROR(SEARCH("(2)",L10)))</formula>
    </cfRule>
  </conditionalFormatting>
  <conditionalFormatting sqref="L10">
    <cfRule type="containsText" dxfId="457" priority="10" operator="containsText" text="(0)">
      <formula>NOT(ISERROR(SEARCH("(0)",L10)))</formula>
    </cfRule>
    <cfRule type="containsText" dxfId="456" priority="11" operator="containsText" text="(-1)">
      <formula>NOT(ISERROR(SEARCH("(-1)",L10)))</formula>
    </cfRule>
    <cfRule type="containsText" dxfId="455" priority="12" operator="containsText" text="(-2)">
      <formula>NOT(ISERROR(SEARCH("(-2)",L10)))</formula>
    </cfRule>
    <cfRule type="containsText" dxfId="454" priority="13" operator="containsText" text="(1)">
      <formula>NOT(ISERROR(SEARCH("(1)",L10)))</formula>
    </cfRule>
    <cfRule type="containsText" dxfId="453" priority="14" operator="containsText" text="(2)">
      <formula>NOT(ISERROR(SEARCH("(2)",L10)))</formula>
    </cfRule>
  </conditionalFormatting>
  <conditionalFormatting sqref="J2:L2">
    <cfRule type="containsText" dxfId="452" priority="6" operator="containsText" text="(-1)">
      <formula>NOT(ISERROR(SEARCH("(-1)",J2)))</formula>
    </cfRule>
    <cfRule type="containsText" dxfId="451" priority="7" operator="containsText" text="(-2)">
      <formula>NOT(ISERROR(SEARCH("(-2)",J2)))</formula>
    </cfRule>
    <cfRule type="containsText" dxfId="450" priority="8" operator="containsText" text="(1)">
      <formula>NOT(ISERROR(SEARCH("(1)",J2)))</formula>
    </cfRule>
    <cfRule type="containsText" dxfId="449" priority="9" operator="containsText" text="(2)">
      <formula>NOT(ISERROR(SEARCH("(2)",J2)))</formula>
    </cfRule>
  </conditionalFormatting>
  <conditionalFormatting sqref="J2:L2">
    <cfRule type="containsText" dxfId="448" priority="1" operator="containsText" text="(0)">
      <formula>NOT(ISERROR(SEARCH("(0)",J2)))</formula>
    </cfRule>
    <cfRule type="containsText" dxfId="447" priority="2" operator="containsText" text="(-1)">
      <formula>NOT(ISERROR(SEARCH("(-1)",J2)))</formula>
    </cfRule>
    <cfRule type="containsText" dxfId="446" priority="3" operator="containsText" text="(-2)">
      <formula>NOT(ISERROR(SEARCH("(-2)",J2)))</formula>
    </cfRule>
    <cfRule type="containsText" dxfId="445" priority="4" operator="containsText" text="(1)">
      <formula>NOT(ISERROR(SEARCH("(1)",J2)))</formula>
    </cfRule>
    <cfRule type="containsText" dxfId="444" priority="5" operator="containsText" text="(2)">
      <formula>NOT(ISERROR(SEARCH("(2)",J2)))</formula>
    </cfRule>
  </conditionalFormatting>
  <pageMargins left="0.7" right="0.7" top="0.75" bottom="0.75" header="0.3" footer="0.3"/>
  <pageSetup paperSize="9" scale="62" orientation="landscape" r:id="rId1"/>
  <headerFooter>
    <oddHeader xml:space="preserve">&amp;L&amp;"-,Fed"&amp;16Konsekvensvurdering&amp;C&amp;G&amp;R&amp;F
</oddHeader>
    <oddFooter>&amp;L* Se arket, "Udregninger"&amp;CSide &amp;P af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9CF25A-3C6D-4DB7-8340-03ACCBEEB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Forklaring!$A$2:$A$6</xm:f>
          </x14:formula1>
          <xm:sqref>J3:J12 G3:G12</xm:sqref>
        </x14:dataValidation>
        <x14:dataValidation type="list" allowBlank="1" showInputMessage="1" showErrorMessage="1">
          <x14:formula1>
            <xm:f>Terminology!$B$2:$F$2</xm:f>
          </x14:formula1>
          <xm:sqref>D3:D12</xm:sqref>
        </x14:dataValidation>
        <x14:dataValidation type="list" allowBlank="1" showInputMessage="1" showErrorMessage="1">
          <x14:formula1>
            <xm:f>Terminology!$A$3:$A$5</xm:f>
          </x14:formula1>
          <xm:sqref>B3:B12</xm:sqref>
        </x14:dataValidation>
        <x14:dataValidation type="list" allowBlank="1" showInputMessage="1" showErrorMessage="1">
          <x14:formula1>
            <xm:f>Terminology!$A$11:$A$23</xm:f>
          </x14:formula1>
          <xm:sqref>A3:A12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34"/>
  <sheetViews>
    <sheetView showGridLines="0" workbookViewId="0">
      <selection activeCell="A21" sqref="A21"/>
    </sheetView>
  </sheetViews>
  <sheetFormatPr defaultRowHeight="15" x14ac:dyDescent="0.25"/>
  <cols>
    <col min="1" max="1" width="45" customWidth="1"/>
    <col min="2" max="2" width="11" customWidth="1"/>
    <col min="3" max="5" width="20.7109375" customWidth="1"/>
  </cols>
  <sheetData>
    <row r="1" spans="1:5" ht="32.25" customHeight="1" thickBot="1" x14ac:dyDescent="0.3">
      <c r="A1" s="139" t="s">
        <v>79</v>
      </c>
      <c r="B1" s="139"/>
      <c r="C1" s="111" t="s">
        <v>44</v>
      </c>
      <c r="D1" s="111" t="s">
        <v>45</v>
      </c>
      <c r="E1" s="111" t="s">
        <v>80</v>
      </c>
    </row>
    <row r="2" spans="1:5" x14ac:dyDescent="0.25">
      <c r="A2" s="72" t="s">
        <v>74</v>
      </c>
      <c r="B2" s="73"/>
      <c r="C2" s="21"/>
      <c r="D2" s="21"/>
      <c r="E2" s="21"/>
    </row>
    <row r="3" spans="1:5" x14ac:dyDescent="0.25">
      <c r="A3" s="54" t="s">
        <v>76</v>
      </c>
      <c r="B3" s="55"/>
      <c r="C3" s="1"/>
      <c r="D3" s="1"/>
      <c r="E3" s="1"/>
    </row>
    <row r="4" spans="1:5" x14ac:dyDescent="0.25">
      <c r="A4" s="16" t="s">
        <v>61</v>
      </c>
      <c r="B4" s="52" t="s">
        <v>48</v>
      </c>
      <c r="C4" s="38" t="e">
        <f>Preconditions!B242*Antal_årlige_afleveringer_med_regneark</f>
        <v>#DIV/0!</v>
      </c>
      <c r="D4" s="38" t="e">
        <f>Preconditions!B249*Antal_årlige_afleveringer_med_regneark</f>
        <v>#DIV/0!</v>
      </c>
      <c r="E4" s="38" t="e">
        <f>Preconditions!B256*Antal_årlige_afleveringer_med_regneark</f>
        <v>#DIV/0!</v>
      </c>
    </row>
    <row r="5" spans="1:5" x14ac:dyDescent="0.25">
      <c r="A5" s="29" t="s">
        <v>109</v>
      </c>
      <c r="B5" s="52" t="s">
        <v>48</v>
      </c>
      <c r="C5" s="38">
        <f xml:space="preserve"> Preconditions!B20</f>
        <v>0</v>
      </c>
      <c r="D5" s="38">
        <f xml:space="preserve"> Preconditions!B24</f>
        <v>0</v>
      </c>
      <c r="E5" s="38">
        <f xml:space="preserve"> Preconditions!B28</f>
        <v>0</v>
      </c>
    </row>
    <row r="6" spans="1:5" x14ac:dyDescent="0.25">
      <c r="A6" s="29" t="s">
        <v>62</v>
      </c>
      <c r="B6" s="52" t="s">
        <v>48</v>
      </c>
      <c r="C6" s="38">
        <f>Preconditions!B191*Antal_årlige_afleveringer_med_regneark</f>
        <v>0</v>
      </c>
      <c r="D6" s="38">
        <f>Preconditions!B198*Antal_årlige_afleveringer_med_regneark</f>
        <v>0</v>
      </c>
      <c r="E6" s="38">
        <f>Preconditions!B205*Antal_årlige_afleveringer_med_regneark</f>
        <v>0</v>
      </c>
    </row>
    <row r="7" spans="1:5" x14ac:dyDescent="0.25">
      <c r="A7" s="29" t="s">
        <v>66</v>
      </c>
      <c r="B7" s="52" t="s">
        <v>48</v>
      </c>
      <c r="C7" s="38">
        <f xml:space="preserve"> Preconditions!B93</f>
        <v>0</v>
      </c>
      <c r="D7" s="38">
        <f xml:space="preserve"> Preconditions!B100</f>
        <v>0</v>
      </c>
      <c r="E7" s="38">
        <f xml:space="preserve"> Preconditions!B107</f>
        <v>0</v>
      </c>
    </row>
    <row r="8" spans="1:5" x14ac:dyDescent="0.25">
      <c r="A8" s="29" t="s">
        <v>179</v>
      </c>
      <c r="B8" s="52" t="s">
        <v>48</v>
      </c>
      <c r="C8" s="38" t="e">
        <f xml:space="preserve"> Preconditions!B144</f>
        <v>#DIV/0!</v>
      </c>
      <c r="D8" s="38" t="e">
        <f xml:space="preserve"> Preconditions!B151</f>
        <v>#DIV/0!</v>
      </c>
      <c r="E8" s="38" t="e">
        <f xml:space="preserve"> Preconditions!B158</f>
        <v>#DIV/0!</v>
      </c>
    </row>
    <row r="9" spans="1:5" x14ac:dyDescent="0.25">
      <c r="A9" s="29" t="s">
        <v>60</v>
      </c>
      <c r="B9" s="52" t="s">
        <v>48</v>
      </c>
      <c r="C9" s="38">
        <f xml:space="preserve"> Preconditions!B224</f>
        <v>0</v>
      </c>
      <c r="D9" s="38">
        <f xml:space="preserve"> Preconditions!B229</f>
        <v>0</v>
      </c>
      <c r="E9" s="38">
        <f xml:space="preserve"> Preconditions!B234</f>
        <v>0</v>
      </c>
    </row>
    <row r="10" spans="1:5" s="19" customFormat="1" ht="15.75" thickBot="1" x14ac:dyDescent="0.3">
      <c r="A10" s="53" t="s">
        <v>78</v>
      </c>
      <c r="B10" s="52" t="s">
        <v>48</v>
      </c>
      <c r="C10" s="59" t="e">
        <f>SUM(C4:C9)</f>
        <v>#DIV/0!</v>
      </c>
      <c r="D10" s="59" t="e">
        <f>SUM(D4:D9)</f>
        <v>#DIV/0!</v>
      </c>
      <c r="E10" s="59" t="e">
        <f>SUM(E4:E9)</f>
        <v>#DIV/0!</v>
      </c>
    </row>
    <row r="11" spans="1:5" x14ac:dyDescent="0.25">
      <c r="A11" s="26" t="s">
        <v>77</v>
      </c>
      <c r="B11" s="61"/>
      <c r="C11" s="22"/>
      <c r="D11" s="22"/>
      <c r="E11" s="22"/>
    </row>
    <row r="12" spans="1:5" x14ac:dyDescent="0.25">
      <c r="A12" s="16" t="s">
        <v>64</v>
      </c>
      <c r="B12" s="52" t="s">
        <v>48</v>
      </c>
      <c r="C12" s="38">
        <f>Preconditions!B167*Antal_årlige_afleveringer_med_regneark</f>
        <v>306000</v>
      </c>
      <c r="D12" s="38">
        <f>Preconditions!B175*Antal_årlige_afleveringer_med_regneark</f>
        <v>306000</v>
      </c>
      <c r="E12" s="38">
        <f>Preconditions!B183*Antal_årlige_afleveringer_med_regneark</f>
        <v>306000</v>
      </c>
    </row>
    <row r="13" spans="1:5" x14ac:dyDescent="0.25">
      <c r="A13" s="16" t="s">
        <v>109</v>
      </c>
      <c r="B13" s="52" t="s">
        <v>48</v>
      </c>
      <c r="C13" s="38">
        <f xml:space="preserve"> Preconditions!B33</f>
        <v>0</v>
      </c>
      <c r="D13" s="38">
        <f xml:space="preserve"> Preconditions!B37</f>
        <v>0</v>
      </c>
      <c r="E13" s="38">
        <f xml:space="preserve"> Preconditions!B41</f>
        <v>0</v>
      </c>
    </row>
    <row r="14" spans="1:5" s="19" customFormat="1" ht="15.75" thickBot="1" x14ac:dyDescent="0.3">
      <c r="A14" s="53" t="s">
        <v>78</v>
      </c>
      <c r="B14" s="52" t="s">
        <v>48</v>
      </c>
      <c r="C14" s="59">
        <f>SUM(C12:C13)</f>
        <v>306000</v>
      </c>
      <c r="D14" s="59">
        <f t="shared" ref="D14:E14" si="0">SUM(D12:D13)</f>
        <v>306000</v>
      </c>
      <c r="E14" s="59">
        <f t="shared" si="0"/>
        <v>306000</v>
      </c>
    </row>
    <row r="15" spans="1:5" ht="15.75" thickBot="1" x14ac:dyDescent="0.3">
      <c r="A15" s="66" t="s">
        <v>34</v>
      </c>
      <c r="B15" s="67" t="s">
        <v>48</v>
      </c>
      <c r="C15" s="65" t="e">
        <f t="shared" ref="C15:E15" si="1">C10+C14</f>
        <v>#DIV/0!</v>
      </c>
      <c r="D15" s="65" t="e">
        <f t="shared" si="1"/>
        <v>#DIV/0!</v>
      </c>
      <c r="E15" s="65" t="e">
        <f t="shared" si="1"/>
        <v>#DIV/0!</v>
      </c>
    </row>
    <row r="16" spans="1:5" x14ac:dyDescent="0.25">
      <c r="A16" s="56" t="s">
        <v>75</v>
      </c>
      <c r="B16" s="63"/>
      <c r="C16" s="39"/>
      <c r="D16" s="39"/>
      <c r="E16" s="39"/>
    </row>
    <row r="17" spans="1:5" x14ac:dyDescent="0.25">
      <c r="A17" s="54" t="s">
        <v>76</v>
      </c>
      <c r="B17" s="64"/>
      <c r="C17" s="38"/>
      <c r="D17" s="38"/>
      <c r="E17" s="38"/>
    </row>
    <row r="18" spans="1:5" x14ac:dyDescent="0.25">
      <c r="A18" s="29" t="s">
        <v>182</v>
      </c>
      <c r="B18" s="62" t="s">
        <v>47</v>
      </c>
      <c r="C18" s="38">
        <f xml:space="preserve"> Preconditions!B126</f>
        <v>0</v>
      </c>
      <c r="D18" s="38">
        <f xml:space="preserve"> Preconditions!B131</f>
        <v>0</v>
      </c>
      <c r="E18" s="38">
        <f xml:space="preserve"> Preconditions!B136</f>
        <v>0</v>
      </c>
    </row>
    <row r="19" spans="1:5" x14ac:dyDescent="0.25">
      <c r="A19" s="12" t="s">
        <v>68</v>
      </c>
      <c r="B19" s="62" t="s">
        <v>47</v>
      </c>
      <c r="C19" s="122">
        <f xml:space="preserve"> Preconditions!B49</f>
        <v>0</v>
      </c>
      <c r="D19" s="122">
        <f xml:space="preserve"> Preconditions!B56</f>
        <v>0</v>
      </c>
      <c r="E19" s="122">
        <f xml:space="preserve"> Preconditions!B63</f>
        <v>0</v>
      </c>
    </row>
    <row r="20" spans="1:5" s="2" customFormat="1" x14ac:dyDescent="0.25">
      <c r="A20" s="12" t="s">
        <v>69</v>
      </c>
      <c r="B20" s="62" t="s">
        <v>47</v>
      </c>
      <c r="C20" s="122">
        <f xml:space="preserve"> Preconditions!B71</f>
        <v>0</v>
      </c>
      <c r="D20" s="122">
        <f xml:space="preserve"> Preconditions!B78</f>
        <v>0</v>
      </c>
      <c r="E20" s="122">
        <f xml:space="preserve"> Preconditions!B85</f>
        <v>0</v>
      </c>
    </row>
    <row r="21" spans="1:5" x14ac:dyDescent="0.25">
      <c r="A21" s="29" t="s">
        <v>67</v>
      </c>
      <c r="B21" s="62" t="s">
        <v>47</v>
      </c>
      <c r="C21" s="38">
        <f xml:space="preserve"> Preconditions!B128</f>
        <v>0</v>
      </c>
      <c r="D21" s="38">
        <f xml:space="preserve"> Preconditions!B116</f>
        <v>0</v>
      </c>
      <c r="E21" s="38">
        <f xml:space="preserve"> Preconditions!B120</f>
        <v>0</v>
      </c>
    </row>
    <row r="22" spans="1:5" s="19" customFormat="1" ht="15.75" thickBot="1" x14ac:dyDescent="0.3">
      <c r="A22" s="53" t="s">
        <v>78</v>
      </c>
      <c r="B22" s="62" t="s">
        <v>47</v>
      </c>
      <c r="C22" s="59">
        <f>SUM(C18:C21)</f>
        <v>0</v>
      </c>
      <c r="D22" s="59">
        <f>SUM(D18:D21)</f>
        <v>0</v>
      </c>
      <c r="E22" s="59">
        <f>SUM(E18:E21)</f>
        <v>0</v>
      </c>
    </row>
    <row r="23" spans="1:5" x14ac:dyDescent="0.25">
      <c r="A23" s="26" t="s">
        <v>77</v>
      </c>
      <c r="B23" s="61"/>
      <c r="C23" s="38"/>
      <c r="D23" s="38"/>
      <c r="E23" s="38"/>
    </row>
    <row r="24" spans="1:5" x14ac:dyDescent="0.25">
      <c r="A24" s="16" t="s">
        <v>63</v>
      </c>
      <c r="B24" s="62" t="s">
        <v>47</v>
      </c>
      <c r="C24" s="38">
        <f xml:space="preserve"> Preconditions!B210</f>
        <v>0</v>
      </c>
      <c r="D24" s="38">
        <f xml:space="preserve"> Preconditions!B214</f>
        <v>0</v>
      </c>
      <c r="E24" s="38">
        <f xml:space="preserve"> Preconditions!B218</f>
        <v>0</v>
      </c>
    </row>
    <row r="25" spans="1:5" s="19" customFormat="1" ht="15.75" thickBot="1" x14ac:dyDescent="0.3">
      <c r="A25" s="53" t="s">
        <v>78</v>
      </c>
      <c r="B25" s="60" t="s">
        <v>47</v>
      </c>
      <c r="C25" s="59">
        <f t="shared" ref="C25:E25" si="2">C24</f>
        <v>0</v>
      </c>
      <c r="D25" s="59">
        <f t="shared" si="2"/>
        <v>0</v>
      </c>
      <c r="E25" s="59">
        <f t="shared" si="2"/>
        <v>0</v>
      </c>
    </row>
    <row r="26" spans="1:5" ht="15.75" thickBot="1" x14ac:dyDescent="0.3">
      <c r="A26" s="66" t="s">
        <v>34</v>
      </c>
      <c r="B26" s="67" t="s">
        <v>47</v>
      </c>
      <c r="C26" s="65">
        <f t="shared" ref="C26:E26" si="3">C22+C25</f>
        <v>0</v>
      </c>
      <c r="D26" s="65">
        <f t="shared" si="3"/>
        <v>0</v>
      </c>
      <c r="E26" s="65">
        <f t="shared" si="3"/>
        <v>0</v>
      </c>
    </row>
    <row r="27" spans="1:5" x14ac:dyDescent="0.25">
      <c r="A27" s="56" t="s">
        <v>113</v>
      </c>
      <c r="B27" s="63"/>
      <c r="C27" s="75"/>
      <c r="D27" s="75"/>
      <c r="E27" s="75"/>
    </row>
    <row r="28" spans="1:5" ht="15.75" thickBot="1" x14ac:dyDescent="0.3">
      <c r="A28" s="68" t="s">
        <v>34</v>
      </c>
      <c r="B28" s="69" t="s">
        <v>47</v>
      </c>
      <c r="C28" s="76" t="e">
        <f t="shared" ref="C28:E28" si="4">(C15*1)+C26</f>
        <v>#DIV/0!</v>
      </c>
      <c r="D28" s="76" t="e">
        <f t="shared" si="4"/>
        <v>#DIV/0!</v>
      </c>
      <c r="E28" s="76" t="e">
        <f t="shared" si="4"/>
        <v>#DIV/0!</v>
      </c>
    </row>
    <row r="29" spans="1:5" x14ac:dyDescent="0.25">
      <c r="A29" s="56" t="s">
        <v>114</v>
      </c>
      <c r="B29" s="63"/>
    </row>
    <row r="30" spans="1:5" ht="15.75" thickBot="1" x14ac:dyDescent="0.3">
      <c r="A30" s="68" t="s">
        <v>34</v>
      </c>
      <c r="B30" s="69" t="s">
        <v>47</v>
      </c>
      <c r="C30" s="70" t="e">
        <f t="shared" ref="C30:E30" si="5">(C15*5)+C26</f>
        <v>#DIV/0!</v>
      </c>
      <c r="D30" s="70" t="e">
        <f t="shared" si="5"/>
        <v>#DIV/0!</v>
      </c>
      <c r="E30" s="70" t="e">
        <f t="shared" si="5"/>
        <v>#DIV/0!</v>
      </c>
    </row>
    <row r="31" spans="1:5" x14ac:dyDescent="0.25">
      <c r="A31" s="56" t="s">
        <v>115</v>
      </c>
      <c r="B31" s="63"/>
    </row>
    <row r="32" spans="1:5" ht="15.75" thickBot="1" x14ac:dyDescent="0.3">
      <c r="A32" s="66" t="s">
        <v>34</v>
      </c>
      <c r="B32" s="67" t="s">
        <v>47</v>
      </c>
      <c r="C32" s="71" t="e">
        <f t="shared" ref="C32:E32" si="6">(C15*10)+C26</f>
        <v>#DIV/0!</v>
      </c>
      <c r="D32" s="71" t="e">
        <f t="shared" si="6"/>
        <v>#DIV/0!</v>
      </c>
      <c r="E32" s="71" t="e">
        <f t="shared" si="6"/>
        <v>#DIV/0!</v>
      </c>
    </row>
    <row r="33" spans="1:5" x14ac:dyDescent="0.25">
      <c r="A33" s="56" t="s">
        <v>116</v>
      </c>
      <c r="B33" s="63"/>
      <c r="C33" s="58"/>
    </row>
    <row r="34" spans="1:5" ht="15.75" thickBot="1" x14ac:dyDescent="0.3">
      <c r="A34" s="68" t="s">
        <v>34</v>
      </c>
      <c r="B34" s="69" t="s">
        <v>47</v>
      </c>
      <c r="C34" s="70" t="e">
        <f t="shared" ref="C34:E34" si="7">(C15*15)+C26</f>
        <v>#DIV/0!</v>
      </c>
      <c r="D34" s="70" t="e">
        <f t="shared" si="7"/>
        <v>#DIV/0!</v>
      </c>
      <c r="E34" s="70" t="e">
        <f t="shared" si="7"/>
        <v>#DIV/0!</v>
      </c>
    </row>
  </sheetData>
  <mergeCells count="1">
    <mergeCell ref="A1:B1"/>
  </mergeCells>
  <conditionalFormatting sqref="C4:D9 C18:D18 C15:D16 C2:E2 C19:E19 C21:E28 B11:D13">
    <cfRule type="containsText" dxfId="443" priority="536" operator="containsText" text="(-1)">
      <formula>NOT(ISERROR(SEARCH("(-1)",B2)))</formula>
    </cfRule>
    <cfRule type="containsText" dxfId="442" priority="537" operator="containsText" text="(-2)">
      <formula>NOT(ISERROR(SEARCH("(-2)",B2)))</formula>
    </cfRule>
    <cfRule type="containsText" dxfId="441" priority="538" operator="containsText" text="(1)">
      <formula>NOT(ISERROR(SEARCH("(1)",B2)))</formula>
    </cfRule>
    <cfRule type="containsText" dxfId="440" priority="539" operator="containsText" text="(2)">
      <formula>NOT(ISERROR(SEARCH("(2)",B2)))</formula>
    </cfRule>
  </conditionalFormatting>
  <conditionalFormatting sqref="B5:B9 B17:B26">
    <cfRule type="containsText" dxfId="439" priority="532" operator="containsText" text="(-1)">
      <formula>NOT(ISERROR(SEARCH("(-1)",B5)))</formula>
    </cfRule>
    <cfRule type="containsText" dxfId="438" priority="533" operator="containsText" text="(-2)">
      <formula>NOT(ISERROR(SEARCH("(-2)",B5)))</formula>
    </cfRule>
    <cfRule type="containsText" dxfId="437" priority="534" operator="containsText" text="(1)">
      <formula>NOT(ISERROR(SEARCH("(1)",B5)))</formula>
    </cfRule>
    <cfRule type="containsText" dxfId="436" priority="535" operator="containsText" text="(2)">
      <formula>NOT(ISERROR(SEARCH("(2)",B5)))</formula>
    </cfRule>
  </conditionalFormatting>
  <conditionalFormatting sqref="B15">
    <cfRule type="containsText" dxfId="435" priority="528" operator="containsText" text="(-1)">
      <formula>NOT(ISERROR(SEARCH("(-1)",B15)))</formula>
    </cfRule>
    <cfRule type="containsText" dxfId="434" priority="529" operator="containsText" text="(-2)">
      <formula>NOT(ISERROR(SEARCH("(-2)",B15)))</formula>
    </cfRule>
    <cfRule type="containsText" dxfId="433" priority="530" operator="containsText" text="(1)">
      <formula>NOT(ISERROR(SEARCH("(1)",B15)))</formula>
    </cfRule>
    <cfRule type="containsText" dxfId="432" priority="531" operator="containsText" text="(2)">
      <formula>NOT(ISERROR(SEARCH("(2)",B15)))</formula>
    </cfRule>
  </conditionalFormatting>
  <conditionalFormatting sqref="A1 D2:E3 D15:D18 B30:C30 B34:C34 D4:D13 A19 C21:E28 D14:E14 A23:B26 A32:C32 A21:A22 C19:E19 B19:B22 A2:C18">
    <cfRule type="containsText" dxfId="431" priority="523" operator="containsText" text="(0)">
      <formula>NOT(ISERROR(SEARCH("(0)",A1)))</formula>
    </cfRule>
    <cfRule type="containsText" dxfId="430" priority="524" operator="containsText" text="(-1)">
      <formula>NOT(ISERROR(SEARCH("(-1)",A1)))</formula>
    </cfRule>
    <cfRule type="containsText" dxfId="429" priority="525" operator="containsText" text="(-2)">
      <formula>NOT(ISERROR(SEARCH("(-2)",A1)))</formula>
    </cfRule>
    <cfRule type="containsText" dxfId="428" priority="526" operator="containsText" text="(1)">
      <formula>NOT(ISERROR(SEARCH("(1)",A1)))</formula>
    </cfRule>
    <cfRule type="containsText" dxfId="427" priority="527" operator="containsText" text="(2)">
      <formula>NOT(ISERROR(SEARCH("(2)",A1)))</formula>
    </cfRule>
  </conditionalFormatting>
  <conditionalFormatting sqref="C1:D1">
    <cfRule type="containsText" dxfId="426" priority="510" operator="containsText" text="(-1)">
      <formula>NOT(ISERROR(SEARCH("(-1)",C1)))</formula>
    </cfRule>
    <cfRule type="containsText" dxfId="425" priority="511" operator="containsText" text="(-2)">
      <formula>NOT(ISERROR(SEARCH("(-2)",C1)))</formula>
    </cfRule>
    <cfRule type="containsText" dxfId="424" priority="512" operator="containsText" text="(1)">
      <formula>NOT(ISERROR(SEARCH("(1)",C1)))</formula>
    </cfRule>
    <cfRule type="containsText" dxfId="423" priority="513" operator="containsText" text="(2)">
      <formula>NOT(ISERROR(SEARCH("(2)",C1)))</formula>
    </cfRule>
  </conditionalFormatting>
  <conditionalFormatting sqref="C1:D1">
    <cfRule type="containsText" dxfId="422" priority="505" operator="containsText" text="(0)">
      <formula>NOT(ISERROR(SEARCH("(0)",C1)))</formula>
    </cfRule>
    <cfRule type="containsText" dxfId="421" priority="506" operator="containsText" text="(-1)">
      <formula>NOT(ISERROR(SEARCH("(-1)",C1)))</formula>
    </cfRule>
    <cfRule type="containsText" dxfId="420" priority="507" operator="containsText" text="(-2)">
      <formula>NOT(ISERROR(SEARCH("(-2)",C1)))</formula>
    </cfRule>
    <cfRule type="containsText" dxfId="419" priority="508" operator="containsText" text="(1)">
      <formula>NOT(ISERROR(SEARCH("(1)",C1)))</formula>
    </cfRule>
    <cfRule type="containsText" dxfId="418" priority="509" operator="containsText" text="(2)">
      <formula>NOT(ISERROR(SEARCH("(2)",C1)))</formula>
    </cfRule>
  </conditionalFormatting>
  <conditionalFormatting sqref="C34:D34">
    <cfRule type="containsText" dxfId="417" priority="369" operator="containsText" text="(-1)">
      <formula>NOT(ISERROR(SEARCH("(-1)",C34)))</formula>
    </cfRule>
    <cfRule type="containsText" dxfId="416" priority="370" operator="containsText" text="(-2)">
      <formula>NOT(ISERROR(SEARCH("(-2)",C34)))</formula>
    </cfRule>
    <cfRule type="containsText" dxfId="415" priority="371" operator="containsText" text="(1)">
      <formula>NOT(ISERROR(SEARCH("(1)",C34)))</formula>
    </cfRule>
    <cfRule type="containsText" dxfId="414" priority="372" operator="containsText" text="(2)">
      <formula>NOT(ISERROR(SEARCH("(2)",C34)))</formula>
    </cfRule>
  </conditionalFormatting>
  <conditionalFormatting sqref="B29">
    <cfRule type="containsText" dxfId="413" priority="445" operator="containsText" text="(0)">
      <formula>NOT(ISERROR(SEARCH("(0)",B29)))</formula>
    </cfRule>
    <cfRule type="containsText" dxfId="412" priority="446" operator="containsText" text="(-1)">
      <formula>NOT(ISERROR(SEARCH("(-1)",B29)))</formula>
    </cfRule>
    <cfRule type="containsText" dxfId="411" priority="447" operator="containsText" text="(-2)">
      <formula>NOT(ISERROR(SEARCH("(-2)",B29)))</formula>
    </cfRule>
    <cfRule type="containsText" dxfId="410" priority="448" operator="containsText" text="(1)">
      <formula>NOT(ISERROR(SEARCH("(1)",B29)))</formula>
    </cfRule>
    <cfRule type="containsText" dxfId="409" priority="449" operator="containsText" text="(2)">
      <formula>NOT(ISERROR(SEARCH("(2)",B29)))</formula>
    </cfRule>
  </conditionalFormatting>
  <conditionalFormatting sqref="C30:D30">
    <cfRule type="containsText" dxfId="408" priority="441" operator="containsText" text="(-1)">
      <formula>NOT(ISERROR(SEARCH("(-1)",C30)))</formula>
    </cfRule>
    <cfRule type="containsText" dxfId="407" priority="442" operator="containsText" text="(-2)">
      <formula>NOT(ISERROR(SEARCH("(-2)",C30)))</formula>
    </cfRule>
    <cfRule type="containsText" dxfId="406" priority="443" operator="containsText" text="(1)">
      <formula>NOT(ISERROR(SEARCH("(1)",C30)))</formula>
    </cfRule>
    <cfRule type="containsText" dxfId="405" priority="444" operator="containsText" text="(2)">
      <formula>NOT(ISERROR(SEARCH("(2)",C30)))</formula>
    </cfRule>
  </conditionalFormatting>
  <conditionalFormatting sqref="B30">
    <cfRule type="containsText" dxfId="404" priority="437" operator="containsText" text="(-1)">
      <formula>NOT(ISERROR(SEARCH("(-1)",B30)))</formula>
    </cfRule>
    <cfRule type="containsText" dxfId="403" priority="438" operator="containsText" text="(-2)">
      <formula>NOT(ISERROR(SEARCH("(-2)",B30)))</formula>
    </cfRule>
    <cfRule type="containsText" dxfId="402" priority="439" operator="containsText" text="(1)">
      <formula>NOT(ISERROR(SEARCH("(1)",B30)))</formula>
    </cfRule>
    <cfRule type="containsText" dxfId="401" priority="440" operator="containsText" text="(2)">
      <formula>NOT(ISERROR(SEARCH("(2)",B30)))</formula>
    </cfRule>
  </conditionalFormatting>
  <conditionalFormatting sqref="D30">
    <cfRule type="containsText" dxfId="400" priority="432" operator="containsText" text="(0)">
      <formula>NOT(ISERROR(SEARCH("(0)",D30)))</formula>
    </cfRule>
    <cfRule type="containsText" dxfId="399" priority="433" operator="containsText" text="(-1)">
      <formula>NOT(ISERROR(SEARCH("(-1)",D30)))</formula>
    </cfRule>
    <cfRule type="containsText" dxfId="398" priority="434" operator="containsText" text="(-2)">
      <formula>NOT(ISERROR(SEARCH("(-2)",D30)))</formula>
    </cfRule>
    <cfRule type="containsText" dxfId="397" priority="435" operator="containsText" text="(1)">
      <formula>NOT(ISERROR(SEARCH("(1)",D30)))</formula>
    </cfRule>
    <cfRule type="containsText" dxfId="396" priority="436" operator="containsText" text="(2)">
      <formula>NOT(ISERROR(SEARCH("(2)",D30)))</formula>
    </cfRule>
  </conditionalFormatting>
  <conditionalFormatting sqref="D32">
    <cfRule type="containsText" dxfId="395" priority="396" operator="containsText" text="(0)">
      <formula>NOT(ISERROR(SEARCH("(0)",D32)))</formula>
    </cfRule>
    <cfRule type="containsText" dxfId="394" priority="397" operator="containsText" text="(-1)">
      <formula>NOT(ISERROR(SEARCH("(-1)",D32)))</formula>
    </cfRule>
    <cfRule type="containsText" dxfId="393" priority="398" operator="containsText" text="(-2)">
      <formula>NOT(ISERROR(SEARCH("(-2)",D32)))</formula>
    </cfRule>
    <cfRule type="containsText" dxfId="392" priority="399" operator="containsText" text="(1)">
      <formula>NOT(ISERROR(SEARCH("(1)",D32)))</formula>
    </cfRule>
    <cfRule type="containsText" dxfId="391" priority="400" operator="containsText" text="(2)">
      <formula>NOT(ISERROR(SEARCH("(2)",D32)))</formula>
    </cfRule>
  </conditionalFormatting>
  <conditionalFormatting sqref="B31">
    <cfRule type="containsText" dxfId="390" priority="409" operator="containsText" text="(0)">
      <formula>NOT(ISERROR(SEARCH("(0)",B31)))</formula>
    </cfRule>
    <cfRule type="containsText" dxfId="389" priority="410" operator="containsText" text="(-1)">
      <formula>NOT(ISERROR(SEARCH("(-1)",B31)))</formula>
    </cfRule>
    <cfRule type="containsText" dxfId="388" priority="411" operator="containsText" text="(-2)">
      <formula>NOT(ISERROR(SEARCH("(-2)",B31)))</formula>
    </cfRule>
    <cfRule type="containsText" dxfId="387" priority="412" operator="containsText" text="(1)">
      <formula>NOT(ISERROR(SEARCH("(1)",B31)))</formula>
    </cfRule>
    <cfRule type="containsText" dxfId="386" priority="413" operator="containsText" text="(2)">
      <formula>NOT(ISERROR(SEARCH("(2)",B31)))</formula>
    </cfRule>
  </conditionalFormatting>
  <conditionalFormatting sqref="C32:D32">
    <cfRule type="containsText" dxfId="385" priority="405" operator="containsText" text="(-1)">
      <formula>NOT(ISERROR(SEARCH("(-1)",C32)))</formula>
    </cfRule>
    <cfRule type="containsText" dxfId="384" priority="406" operator="containsText" text="(-2)">
      <formula>NOT(ISERROR(SEARCH("(-2)",C32)))</formula>
    </cfRule>
    <cfRule type="containsText" dxfId="383" priority="407" operator="containsText" text="(1)">
      <formula>NOT(ISERROR(SEARCH("(1)",C32)))</formula>
    </cfRule>
    <cfRule type="containsText" dxfId="382" priority="408" operator="containsText" text="(2)">
      <formula>NOT(ISERROR(SEARCH("(2)",C32)))</formula>
    </cfRule>
  </conditionalFormatting>
  <conditionalFormatting sqref="B32">
    <cfRule type="containsText" dxfId="381" priority="401" operator="containsText" text="(-1)">
      <formula>NOT(ISERROR(SEARCH("(-1)",B32)))</formula>
    </cfRule>
    <cfRule type="containsText" dxfId="380" priority="402" operator="containsText" text="(-2)">
      <formula>NOT(ISERROR(SEARCH("(-2)",B32)))</formula>
    </cfRule>
    <cfRule type="containsText" dxfId="379" priority="403" operator="containsText" text="(1)">
      <formula>NOT(ISERROR(SEARCH("(1)",B32)))</formula>
    </cfRule>
    <cfRule type="containsText" dxfId="378" priority="404" operator="containsText" text="(2)">
      <formula>NOT(ISERROR(SEARCH("(2)",B32)))</formula>
    </cfRule>
  </conditionalFormatting>
  <conditionalFormatting sqref="D34">
    <cfRule type="containsText" dxfId="377" priority="360" operator="containsText" text="(0)">
      <formula>NOT(ISERROR(SEARCH("(0)",D34)))</formula>
    </cfRule>
    <cfRule type="containsText" dxfId="376" priority="361" operator="containsText" text="(-1)">
      <formula>NOT(ISERROR(SEARCH("(-1)",D34)))</formula>
    </cfRule>
    <cfRule type="containsText" dxfId="375" priority="362" operator="containsText" text="(-2)">
      <formula>NOT(ISERROR(SEARCH("(-2)",D34)))</formula>
    </cfRule>
    <cfRule type="containsText" dxfId="374" priority="363" operator="containsText" text="(1)">
      <formula>NOT(ISERROR(SEARCH("(1)",D34)))</formula>
    </cfRule>
    <cfRule type="containsText" dxfId="373" priority="364" operator="containsText" text="(2)">
      <formula>NOT(ISERROR(SEARCH("(2)",D34)))</formula>
    </cfRule>
  </conditionalFormatting>
  <conditionalFormatting sqref="B33">
    <cfRule type="containsText" dxfId="372" priority="373" operator="containsText" text="(0)">
      <formula>NOT(ISERROR(SEARCH("(0)",B33)))</formula>
    </cfRule>
    <cfRule type="containsText" dxfId="371" priority="374" operator="containsText" text="(-1)">
      <formula>NOT(ISERROR(SEARCH("(-1)",B33)))</formula>
    </cfRule>
    <cfRule type="containsText" dxfId="370" priority="375" operator="containsText" text="(-2)">
      <formula>NOT(ISERROR(SEARCH("(-2)",B33)))</formula>
    </cfRule>
    <cfRule type="containsText" dxfId="369" priority="376" operator="containsText" text="(1)">
      <formula>NOT(ISERROR(SEARCH("(1)",B33)))</formula>
    </cfRule>
    <cfRule type="containsText" dxfId="368" priority="377" operator="containsText" text="(2)">
      <formula>NOT(ISERROR(SEARCH("(2)",B33)))</formula>
    </cfRule>
  </conditionalFormatting>
  <conditionalFormatting sqref="B34">
    <cfRule type="containsText" dxfId="367" priority="365" operator="containsText" text="(-1)">
      <formula>NOT(ISERROR(SEARCH("(-1)",B34)))</formula>
    </cfRule>
    <cfRule type="containsText" dxfId="366" priority="366" operator="containsText" text="(-2)">
      <formula>NOT(ISERROR(SEARCH("(-2)",B34)))</formula>
    </cfRule>
    <cfRule type="containsText" dxfId="365" priority="367" operator="containsText" text="(1)">
      <formula>NOT(ISERROR(SEARCH("(1)",B34)))</formula>
    </cfRule>
    <cfRule type="containsText" dxfId="364" priority="368" operator="containsText" text="(2)">
      <formula>NOT(ISERROR(SEARCH("(2)",B34)))</formula>
    </cfRule>
  </conditionalFormatting>
  <conditionalFormatting sqref="A27:B27">
    <cfRule type="containsText" dxfId="363" priority="137" operator="containsText" text="(0)">
      <formula>NOT(ISERROR(SEARCH("(0)",A27)))</formula>
    </cfRule>
    <cfRule type="containsText" dxfId="362" priority="138" operator="containsText" text="(-1)">
      <formula>NOT(ISERROR(SEARCH("(-1)",A27)))</formula>
    </cfRule>
    <cfRule type="containsText" dxfId="361" priority="139" operator="containsText" text="(-2)">
      <formula>NOT(ISERROR(SEARCH("(-2)",A27)))</formula>
    </cfRule>
    <cfRule type="containsText" dxfId="360" priority="140" operator="containsText" text="(1)">
      <formula>NOT(ISERROR(SEARCH("(1)",A27)))</formula>
    </cfRule>
    <cfRule type="containsText" dxfId="359" priority="141" operator="containsText" text="(2)">
      <formula>NOT(ISERROR(SEARCH("(2)",A27)))</formula>
    </cfRule>
  </conditionalFormatting>
  <conditionalFormatting sqref="B28">
    <cfRule type="containsText" dxfId="358" priority="133" operator="containsText" text="(-1)">
      <formula>NOT(ISERROR(SEARCH("(-1)",B28)))</formula>
    </cfRule>
    <cfRule type="containsText" dxfId="357" priority="134" operator="containsText" text="(-2)">
      <formula>NOT(ISERROR(SEARCH("(-2)",B28)))</formula>
    </cfRule>
    <cfRule type="containsText" dxfId="356" priority="135" operator="containsText" text="(1)">
      <formula>NOT(ISERROR(SEARCH("(1)",B28)))</formula>
    </cfRule>
    <cfRule type="containsText" dxfId="355" priority="136" operator="containsText" text="(2)">
      <formula>NOT(ISERROR(SEARCH("(2)",B28)))</formula>
    </cfRule>
  </conditionalFormatting>
  <conditionalFormatting sqref="A28:B28">
    <cfRule type="containsText" dxfId="354" priority="128" operator="containsText" text="(0)">
      <formula>NOT(ISERROR(SEARCH("(0)",A28)))</formula>
    </cfRule>
    <cfRule type="containsText" dxfId="353" priority="129" operator="containsText" text="(-1)">
      <formula>NOT(ISERROR(SEARCH("(-1)",A28)))</formula>
    </cfRule>
    <cfRule type="containsText" dxfId="352" priority="130" operator="containsText" text="(-2)">
      <formula>NOT(ISERROR(SEARCH("(-2)",A28)))</formula>
    </cfRule>
    <cfRule type="containsText" dxfId="351" priority="131" operator="containsText" text="(1)">
      <formula>NOT(ISERROR(SEARCH("(1)",A28)))</formula>
    </cfRule>
    <cfRule type="containsText" dxfId="350" priority="132" operator="containsText" text="(2)">
      <formula>NOT(ISERROR(SEARCH("(2)",A28)))</formula>
    </cfRule>
  </conditionalFormatting>
  <conditionalFormatting sqref="E1">
    <cfRule type="containsText" dxfId="349" priority="94" operator="containsText" text="(-1)">
      <formula>NOT(ISERROR(SEARCH("(-1)",E1)))</formula>
    </cfRule>
    <cfRule type="containsText" dxfId="348" priority="95" operator="containsText" text="(-2)">
      <formula>NOT(ISERROR(SEARCH("(-2)",E1)))</formula>
    </cfRule>
    <cfRule type="containsText" dxfId="347" priority="96" operator="containsText" text="(1)">
      <formula>NOT(ISERROR(SEARCH("(1)",E1)))</formula>
    </cfRule>
    <cfRule type="containsText" dxfId="346" priority="97" operator="containsText" text="(2)">
      <formula>NOT(ISERROR(SEARCH("(2)",E1)))</formula>
    </cfRule>
  </conditionalFormatting>
  <conditionalFormatting sqref="E1">
    <cfRule type="containsText" dxfId="345" priority="89" operator="containsText" text="(0)">
      <formula>NOT(ISERROR(SEARCH("(0)",E1)))</formula>
    </cfRule>
    <cfRule type="containsText" dxfId="344" priority="90" operator="containsText" text="(-1)">
      <formula>NOT(ISERROR(SEARCH("(-1)",E1)))</formula>
    </cfRule>
    <cfRule type="containsText" dxfId="343" priority="91" operator="containsText" text="(-2)">
      <formula>NOT(ISERROR(SEARCH("(-2)",E1)))</formula>
    </cfRule>
    <cfRule type="containsText" dxfId="342" priority="92" operator="containsText" text="(1)">
      <formula>NOT(ISERROR(SEARCH("(1)",E1)))</formula>
    </cfRule>
    <cfRule type="containsText" dxfId="341" priority="93" operator="containsText" text="(2)">
      <formula>NOT(ISERROR(SEARCH("(2)",E1)))</formula>
    </cfRule>
  </conditionalFormatting>
  <conditionalFormatting sqref="E11:E13 E18 E4:E9">
    <cfRule type="containsText" dxfId="340" priority="85" operator="containsText" text="(-1)">
      <formula>NOT(ISERROR(SEARCH("(-1)",E4)))</formula>
    </cfRule>
    <cfRule type="containsText" dxfId="339" priority="86" operator="containsText" text="(-2)">
      <formula>NOT(ISERROR(SEARCH("(-2)",E4)))</formula>
    </cfRule>
    <cfRule type="containsText" dxfId="338" priority="87" operator="containsText" text="(1)">
      <formula>NOT(ISERROR(SEARCH("(1)",E4)))</formula>
    </cfRule>
    <cfRule type="containsText" dxfId="337" priority="88" operator="containsText" text="(2)">
      <formula>NOT(ISERROR(SEARCH("(2)",E4)))</formula>
    </cfRule>
  </conditionalFormatting>
  <conditionalFormatting sqref="E15:E18 E4:E13">
    <cfRule type="containsText" dxfId="336" priority="80" operator="containsText" text="(0)">
      <formula>NOT(ISERROR(SEARCH("(0)",E4)))</formula>
    </cfRule>
    <cfRule type="containsText" dxfId="335" priority="81" operator="containsText" text="(-1)">
      <formula>NOT(ISERROR(SEARCH("(-1)",E4)))</formula>
    </cfRule>
    <cfRule type="containsText" dxfId="334" priority="82" operator="containsText" text="(-2)">
      <formula>NOT(ISERROR(SEARCH("(-2)",E4)))</formula>
    </cfRule>
    <cfRule type="containsText" dxfId="333" priority="83" operator="containsText" text="(1)">
      <formula>NOT(ISERROR(SEARCH("(1)",E4)))</formula>
    </cfRule>
    <cfRule type="containsText" dxfId="332" priority="84" operator="containsText" text="(2)">
      <formula>NOT(ISERROR(SEARCH("(2)",E4)))</formula>
    </cfRule>
  </conditionalFormatting>
  <conditionalFormatting sqref="E15:E16">
    <cfRule type="containsText" dxfId="331" priority="76" operator="containsText" text="(-1)">
      <formula>NOT(ISERROR(SEARCH("(-1)",E15)))</formula>
    </cfRule>
    <cfRule type="containsText" dxfId="330" priority="77" operator="containsText" text="(-2)">
      <formula>NOT(ISERROR(SEARCH("(-2)",E15)))</formula>
    </cfRule>
    <cfRule type="containsText" dxfId="329" priority="78" operator="containsText" text="(1)">
      <formula>NOT(ISERROR(SEARCH("(1)",E15)))</formula>
    </cfRule>
    <cfRule type="containsText" dxfId="328" priority="79" operator="containsText" text="(2)">
      <formula>NOT(ISERROR(SEARCH("(2)",E15)))</formula>
    </cfRule>
  </conditionalFormatting>
  <conditionalFormatting sqref="E34">
    <cfRule type="containsText" dxfId="327" priority="49" operator="containsText" text="(-1)">
      <formula>NOT(ISERROR(SEARCH("(-1)",E34)))</formula>
    </cfRule>
    <cfRule type="containsText" dxfId="326" priority="50" operator="containsText" text="(-2)">
      <formula>NOT(ISERROR(SEARCH("(-2)",E34)))</formula>
    </cfRule>
    <cfRule type="containsText" dxfId="325" priority="51" operator="containsText" text="(1)">
      <formula>NOT(ISERROR(SEARCH("(1)",E34)))</formula>
    </cfRule>
    <cfRule type="containsText" dxfId="324" priority="52" operator="containsText" text="(2)">
      <formula>NOT(ISERROR(SEARCH("(2)",E34)))</formula>
    </cfRule>
  </conditionalFormatting>
  <conditionalFormatting sqref="E30">
    <cfRule type="containsText" dxfId="323" priority="67" operator="containsText" text="(-1)">
      <formula>NOT(ISERROR(SEARCH("(-1)",E30)))</formula>
    </cfRule>
    <cfRule type="containsText" dxfId="322" priority="68" operator="containsText" text="(-2)">
      <formula>NOT(ISERROR(SEARCH("(-2)",E30)))</formula>
    </cfRule>
    <cfRule type="containsText" dxfId="321" priority="69" operator="containsText" text="(1)">
      <formula>NOT(ISERROR(SEARCH("(1)",E30)))</formula>
    </cfRule>
    <cfRule type="containsText" dxfId="320" priority="70" operator="containsText" text="(2)">
      <formula>NOT(ISERROR(SEARCH("(2)",E30)))</formula>
    </cfRule>
  </conditionalFormatting>
  <conditionalFormatting sqref="E30">
    <cfRule type="containsText" dxfId="319" priority="62" operator="containsText" text="(0)">
      <formula>NOT(ISERROR(SEARCH("(0)",E30)))</formula>
    </cfRule>
    <cfRule type="containsText" dxfId="318" priority="63" operator="containsText" text="(-1)">
      <formula>NOT(ISERROR(SEARCH("(-1)",E30)))</formula>
    </cfRule>
    <cfRule type="containsText" dxfId="317" priority="64" operator="containsText" text="(-2)">
      <formula>NOT(ISERROR(SEARCH("(-2)",E30)))</formula>
    </cfRule>
    <cfRule type="containsText" dxfId="316" priority="65" operator="containsText" text="(1)">
      <formula>NOT(ISERROR(SEARCH("(1)",E30)))</formula>
    </cfRule>
    <cfRule type="containsText" dxfId="315" priority="66" operator="containsText" text="(2)">
      <formula>NOT(ISERROR(SEARCH("(2)",E30)))</formula>
    </cfRule>
  </conditionalFormatting>
  <conditionalFormatting sqref="E32">
    <cfRule type="containsText" dxfId="314" priority="53" operator="containsText" text="(0)">
      <formula>NOT(ISERROR(SEARCH("(0)",E32)))</formula>
    </cfRule>
    <cfRule type="containsText" dxfId="313" priority="54" operator="containsText" text="(-1)">
      <formula>NOT(ISERROR(SEARCH("(-1)",E32)))</formula>
    </cfRule>
    <cfRule type="containsText" dxfId="312" priority="55" operator="containsText" text="(-2)">
      <formula>NOT(ISERROR(SEARCH("(-2)",E32)))</formula>
    </cfRule>
    <cfRule type="containsText" dxfId="311" priority="56" operator="containsText" text="(1)">
      <formula>NOT(ISERROR(SEARCH("(1)",E32)))</formula>
    </cfRule>
    <cfRule type="containsText" dxfId="310" priority="57" operator="containsText" text="(2)">
      <formula>NOT(ISERROR(SEARCH("(2)",E32)))</formula>
    </cfRule>
  </conditionalFormatting>
  <conditionalFormatting sqref="E32">
    <cfRule type="containsText" dxfId="309" priority="58" operator="containsText" text="(-1)">
      <formula>NOT(ISERROR(SEARCH("(-1)",E32)))</formula>
    </cfRule>
    <cfRule type="containsText" dxfId="308" priority="59" operator="containsText" text="(-2)">
      <formula>NOT(ISERROR(SEARCH("(-2)",E32)))</formula>
    </cfRule>
    <cfRule type="containsText" dxfId="307" priority="60" operator="containsText" text="(1)">
      <formula>NOT(ISERROR(SEARCH("(1)",E32)))</formula>
    </cfRule>
    <cfRule type="containsText" dxfId="306" priority="61" operator="containsText" text="(2)">
      <formula>NOT(ISERROR(SEARCH("(2)",E32)))</formula>
    </cfRule>
  </conditionalFormatting>
  <conditionalFormatting sqref="E34">
    <cfRule type="containsText" dxfId="305" priority="44" operator="containsText" text="(0)">
      <formula>NOT(ISERROR(SEARCH("(0)",E34)))</formula>
    </cfRule>
    <cfRule type="containsText" dxfId="304" priority="45" operator="containsText" text="(-1)">
      <formula>NOT(ISERROR(SEARCH("(-1)",E34)))</formula>
    </cfRule>
    <cfRule type="containsText" dxfId="303" priority="46" operator="containsText" text="(-2)">
      <formula>NOT(ISERROR(SEARCH("(-2)",E34)))</formula>
    </cfRule>
    <cfRule type="containsText" dxfId="302" priority="47" operator="containsText" text="(1)">
      <formula>NOT(ISERROR(SEARCH("(1)",E34)))</formula>
    </cfRule>
    <cfRule type="containsText" dxfId="301" priority="48" operator="containsText" text="(2)">
      <formula>NOT(ISERROR(SEARCH("(2)",E34)))</formula>
    </cfRule>
  </conditionalFormatting>
  <conditionalFormatting sqref="A20">
    <cfRule type="containsText" dxfId="300" priority="30" operator="containsText" text="(0)">
      <formula>NOT(ISERROR(SEARCH("(0)",A20)))</formula>
    </cfRule>
    <cfRule type="containsText" dxfId="299" priority="31" operator="containsText" text="(-1)">
      <formula>NOT(ISERROR(SEARCH("(-1)",A20)))</formula>
    </cfRule>
    <cfRule type="containsText" dxfId="298" priority="32" operator="containsText" text="(-2)">
      <formula>NOT(ISERROR(SEARCH("(-2)",A20)))</formula>
    </cfRule>
    <cfRule type="containsText" dxfId="297" priority="33" operator="containsText" text="(1)">
      <formula>NOT(ISERROR(SEARCH("(1)",A20)))</formula>
    </cfRule>
    <cfRule type="containsText" dxfId="296" priority="34" operator="containsText" text="(2)">
      <formula>NOT(ISERROR(SEARCH("(2)",A20)))</formula>
    </cfRule>
  </conditionalFormatting>
  <conditionalFormatting sqref="A30">
    <cfRule type="containsText" dxfId="295" priority="25" operator="containsText" text="(0)">
      <formula>NOT(ISERROR(SEARCH("(0)",A30)))</formula>
    </cfRule>
    <cfRule type="containsText" dxfId="294" priority="26" operator="containsText" text="(-1)">
      <formula>NOT(ISERROR(SEARCH("(-1)",A30)))</formula>
    </cfRule>
    <cfRule type="containsText" dxfId="293" priority="27" operator="containsText" text="(-2)">
      <formula>NOT(ISERROR(SEARCH("(-2)",A30)))</formula>
    </cfRule>
    <cfRule type="containsText" dxfId="292" priority="28" operator="containsText" text="(1)">
      <formula>NOT(ISERROR(SEARCH("(1)",A30)))</formula>
    </cfRule>
    <cfRule type="containsText" dxfId="291" priority="29" operator="containsText" text="(2)">
      <formula>NOT(ISERROR(SEARCH("(2)",A30)))</formula>
    </cfRule>
  </conditionalFormatting>
  <conditionalFormatting sqref="A34">
    <cfRule type="containsText" dxfId="290" priority="20" operator="containsText" text="(0)">
      <formula>NOT(ISERROR(SEARCH("(0)",A34)))</formula>
    </cfRule>
    <cfRule type="containsText" dxfId="289" priority="21" operator="containsText" text="(-1)">
      <formula>NOT(ISERROR(SEARCH("(-1)",A34)))</formula>
    </cfRule>
    <cfRule type="containsText" dxfId="288" priority="22" operator="containsText" text="(-2)">
      <formula>NOT(ISERROR(SEARCH("(-2)",A34)))</formula>
    </cfRule>
    <cfRule type="containsText" dxfId="287" priority="23" operator="containsText" text="(1)">
      <formula>NOT(ISERROR(SEARCH("(1)",A34)))</formula>
    </cfRule>
    <cfRule type="containsText" dxfId="286" priority="24" operator="containsText" text="(2)">
      <formula>NOT(ISERROR(SEARCH("(2)",A34)))</formula>
    </cfRule>
  </conditionalFormatting>
  <conditionalFormatting sqref="B14">
    <cfRule type="containsText" dxfId="285" priority="16" operator="containsText" text="(-1)">
      <formula>NOT(ISERROR(SEARCH("(-1)",B14)))</formula>
    </cfRule>
    <cfRule type="containsText" dxfId="284" priority="17" operator="containsText" text="(-2)">
      <formula>NOT(ISERROR(SEARCH("(-2)",B14)))</formula>
    </cfRule>
    <cfRule type="containsText" dxfId="283" priority="18" operator="containsText" text="(1)">
      <formula>NOT(ISERROR(SEARCH("(1)",B14)))</formula>
    </cfRule>
    <cfRule type="containsText" dxfId="282" priority="19" operator="containsText" text="(2)">
      <formula>NOT(ISERROR(SEARCH("(2)",B14)))</formula>
    </cfRule>
  </conditionalFormatting>
  <conditionalFormatting sqref="A29">
    <cfRule type="containsText" dxfId="281" priority="11" operator="containsText" text="(0)">
      <formula>NOT(ISERROR(SEARCH("(0)",A29)))</formula>
    </cfRule>
    <cfRule type="containsText" dxfId="280" priority="12" operator="containsText" text="(-1)">
      <formula>NOT(ISERROR(SEARCH("(-1)",A29)))</formula>
    </cfRule>
    <cfRule type="containsText" dxfId="279" priority="13" operator="containsText" text="(-2)">
      <formula>NOT(ISERROR(SEARCH("(-2)",A29)))</formula>
    </cfRule>
    <cfRule type="containsText" dxfId="278" priority="14" operator="containsText" text="(1)">
      <formula>NOT(ISERROR(SEARCH("(1)",A29)))</formula>
    </cfRule>
    <cfRule type="containsText" dxfId="277" priority="15" operator="containsText" text="(2)">
      <formula>NOT(ISERROR(SEARCH("(2)",A29)))</formula>
    </cfRule>
  </conditionalFormatting>
  <conditionalFormatting sqref="A33 A31">
    <cfRule type="containsText" dxfId="276" priority="1" operator="containsText" text="(0)">
      <formula>NOT(ISERROR(SEARCH("(0)",A31)))</formula>
    </cfRule>
    <cfRule type="containsText" dxfId="275" priority="2" operator="containsText" text="(-1)">
      <formula>NOT(ISERROR(SEARCH("(-1)",A31)))</formula>
    </cfRule>
    <cfRule type="containsText" dxfId="274" priority="3" operator="containsText" text="(-2)">
      <formula>NOT(ISERROR(SEARCH("(-2)",A31)))</formula>
    </cfRule>
    <cfRule type="containsText" dxfId="273" priority="4" operator="containsText" text="(1)">
      <formula>NOT(ISERROR(SEARCH("(1)",A31)))</formula>
    </cfRule>
    <cfRule type="containsText" dxfId="272" priority="5" operator="containsText" text="(2)">
      <formula>NOT(ISERROR(SEARCH("(2)",A31)))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Terminology!$A$27:$A$30</xm:f>
          </x14:formula1>
          <xm:sqref>B34 B4:B10 B12:B15 B24:B26 B28 B30 B32 B18:B22</xm:sqref>
        </x14:dataValidation>
        <x14:dataValidation type="list" allowBlank="1" showInputMessage="1" showErrorMessage="1">
          <x14:formula1>
            <xm:f>Terminology!$A$11:$A$23</xm:f>
          </x14:formula1>
          <xm:sqref>A4:A9 A12:A13 A18:A21 A24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257"/>
  <sheetViews>
    <sheetView topLeftCell="A112" zoomScaleNormal="100" workbookViewId="0">
      <selection activeCell="A131" sqref="A131"/>
    </sheetView>
  </sheetViews>
  <sheetFormatPr defaultRowHeight="15" x14ac:dyDescent="0.25"/>
  <cols>
    <col min="1" max="1" width="45" customWidth="1"/>
    <col min="2" max="2" width="12.7109375" bestFit="1" customWidth="1"/>
    <col min="3" max="3" width="12.5703125" customWidth="1"/>
    <col min="4" max="4" width="2.42578125" style="128" customWidth="1"/>
    <col min="5" max="5" width="5" bestFit="1" customWidth="1"/>
    <col min="6" max="6" width="7.7109375" customWidth="1"/>
    <col min="7" max="7" width="7.42578125" style="128" customWidth="1"/>
    <col min="8" max="8" width="13" style="27" customWidth="1"/>
    <col min="9" max="9" width="10.85546875" bestFit="1" customWidth="1"/>
    <col min="10" max="10" width="85.28515625" style="1" customWidth="1"/>
  </cols>
  <sheetData>
    <row r="1" spans="1:14" ht="15.75" x14ac:dyDescent="0.25">
      <c r="C1" s="79"/>
    </row>
    <row r="2" spans="1:14" ht="15" customHeight="1" x14ac:dyDescent="0.25">
      <c r="A2" s="146" t="s">
        <v>90</v>
      </c>
      <c r="B2" s="147"/>
      <c r="C2" s="147"/>
      <c r="D2" s="147"/>
      <c r="E2" s="147"/>
      <c r="F2" s="147"/>
      <c r="G2" s="147"/>
      <c r="H2" s="147"/>
      <c r="I2" s="148"/>
      <c r="J2" s="124" t="s">
        <v>59</v>
      </c>
      <c r="K2" s="40"/>
      <c r="L2" s="40"/>
      <c r="M2" s="40"/>
      <c r="N2" s="40"/>
    </row>
    <row r="3" spans="1:14" x14ac:dyDescent="0.25">
      <c r="A3" s="40" t="s">
        <v>81</v>
      </c>
      <c r="B3" s="40">
        <v>600</v>
      </c>
      <c r="C3" s="40" t="s">
        <v>86</v>
      </c>
      <c r="D3" s="77"/>
      <c r="F3" s="40"/>
      <c r="G3" s="77"/>
      <c r="H3" s="42"/>
      <c r="I3" s="77" t="s">
        <v>35</v>
      </c>
      <c r="J3" s="46"/>
      <c r="K3" s="40"/>
      <c r="L3" s="40"/>
      <c r="M3" s="40"/>
      <c r="N3" s="40"/>
    </row>
    <row r="4" spans="1:14" x14ac:dyDescent="0.25">
      <c r="A4" s="40" t="s">
        <v>82</v>
      </c>
      <c r="B4" s="40">
        <v>1000</v>
      </c>
      <c r="C4" s="40" t="s">
        <v>86</v>
      </c>
      <c r="D4" s="77"/>
      <c r="F4" s="40"/>
      <c r="G4" s="77"/>
      <c r="H4" s="42"/>
      <c r="I4" s="77" t="s">
        <v>35</v>
      </c>
      <c r="J4" s="46"/>
      <c r="K4" s="40"/>
      <c r="L4" s="40"/>
      <c r="M4" s="40"/>
      <c r="N4" s="40"/>
    </row>
    <row r="5" spans="1:14" x14ac:dyDescent="0.25">
      <c r="A5" s="40" t="s">
        <v>83</v>
      </c>
      <c r="B5" s="40">
        <f>2*Pris_pr_time+Pris_udvikler_time</f>
        <v>2200</v>
      </c>
      <c r="C5" s="40" t="s">
        <v>86</v>
      </c>
      <c r="D5" s="77"/>
      <c r="F5" s="40"/>
      <c r="G5" s="77"/>
      <c r="H5" s="42"/>
      <c r="I5" s="77" t="s">
        <v>35</v>
      </c>
      <c r="J5" s="45"/>
      <c r="K5" s="40"/>
      <c r="L5" s="40"/>
      <c r="M5" s="40"/>
      <c r="N5" s="40"/>
    </row>
    <row r="6" spans="1:14" x14ac:dyDescent="0.25">
      <c r="A6" s="40" t="s">
        <v>84</v>
      </c>
      <c r="B6" s="40">
        <v>1350</v>
      </c>
      <c r="C6" s="40" t="s">
        <v>85</v>
      </c>
      <c r="D6" s="77"/>
      <c r="F6" s="40"/>
      <c r="G6" s="77"/>
      <c r="H6" s="42"/>
      <c r="I6" s="77" t="s">
        <v>35</v>
      </c>
      <c r="J6" s="45"/>
      <c r="K6" s="40"/>
      <c r="L6" s="40"/>
      <c r="M6" s="40"/>
      <c r="N6" s="40"/>
    </row>
    <row r="7" spans="1:14" x14ac:dyDescent="0.25">
      <c r="A7" s="40" t="s">
        <v>95</v>
      </c>
      <c r="B7" s="40">
        <v>1736</v>
      </c>
      <c r="C7" s="40" t="s">
        <v>87</v>
      </c>
      <c r="D7" s="77"/>
      <c r="F7" s="40"/>
      <c r="G7" s="77"/>
      <c r="H7" s="42"/>
      <c r="I7" s="77" t="s">
        <v>35</v>
      </c>
      <c r="J7" s="45"/>
      <c r="K7" s="40"/>
      <c r="L7" s="40"/>
      <c r="M7" s="40"/>
      <c r="N7" s="40"/>
    </row>
    <row r="8" spans="1:14" x14ac:dyDescent="0.25">
      <c r="A8" s="40" t="s">
        <v>94</v>
      </c>
      <c r="B8" s="40">
        <v>1.3</v>
      </c>
      <c r="C8" s="40" t="s">
        <v>33</v>
      </c>
      <c r="D8" s="77"/>
      <c r="F8" s="40"/>
      <c r="G8" s="77"/>
      <c r="H8" s="42"/>
      <c r="I8" s="77" t="s">
        <v>35</v>
      </c>
      <c r="J8" s="45"/>
      <c r="K8" s="40"/>
      <c r="L8" s="40"/>
      <c r="M8" s="40"/>
      <c r="N8" s="40"/>
    </row>
    <row r="9" spans="1:14" x14ac:dyDescent="0.25">
      <c r="A9" s="40" t="s">
        <v>93</v>
      </c>
      <c r="B9" s="40">
        <v>1.44</v>
      </c>
      <c r="C9" s="40" t="s">
        <v>32</v>
      </c>
      <c r="D9" s="77"/>
      <c r="E9" s="43"/>
      <c r="F9" s="40"/>
      <c r="G9" s="77"/>
      <c r="H9" s="42"/>
      <c r="I9" s="77" t="s">
        <v>35</v>
      </c>
      <c r="J9" s="46"/>
      <c r="K9" s="40"/>
      <c r="L9" s="40"/>
      <c r="M9" s="40"/>
      <c r="N9" s="40"/>
    </row>
    <row r="10" spans="1:14" x14ac:dyDescent="0.25">
      <c r="A10" s="41" t="s">
        <v>92</v>
      </c>
      <c r="B10" s="40">
        <v>300</v>
      </c>
      <c r="C10" s="40" t="s">
        <v>89</v>
      </c>
      <c r="D10" s="77"/>
      <c r="E10" s="43"/>
      <c r="F10" s="40"/>
      <c r="G10" s="77"/>
      <c r="H10" s="42"/>
      <c r="I10" s="77" t="s">
        <v>35</v>
      </c>
      <c r="J10" s="46"/>
      <c r="K10" s="40"/>
      <c r="L10" s="40"/>
      <c r="M10" s="40"/>
      <c r="N10" s="40"/>
    </row>
    <row r="11" spans="1:14" x14ac:dyDescent="0.25">
      <c r="A11" s="41" t="s">
        <v>106</v>
      </c>
      <c r="B11" s="41">
        <v>17</v>
      </c>
      <c r="C11" s="40" t="s">
        <v>32</v>
      </c>
      <c r="D11" s="77"/>
      <c r="E11" s="43"/>
      <c r="F11" s="40"/>
      <c r="G11" s="77"/>
      <c r="H11" s="42"/>
      <c r="I11" s="77" t="s">
        <v>35</v>
      </c>
      <c r="J11" s="46"/>
      <c r="K11" s="40"/>
      <c r="L11" s="40"/>
      <c r="M11" s="40"/>
      <c r="N11" s="40"/>
    </row>
    <row r="12" spans="1:14" x14ac:dyDescent="0.25">
      <c r="A12" s="40" t="s">
        <v>38</v>
      </c>
      <c r="B12" s="41">
        <f>Andel_med_regneark*Årlige_afleveringer/100</f>
        <v>51</v>
      </c>
      <c r="C12" s="40" t="s">
        <v>89</v>
      </c>
      <c r="D12" s="77"/>
      <c r="E12" s="43"/>
      <c r="F12" s="40"/>
      <c r="G12" s="77"/>
      <c r="H12" s="42"/>
      <c r="I12" s="77" t="s">
        <v>35</v>
      </c>
      <c r="J12" s="46"/>
      <c r="K12" s="40"/>
      <c r="L12" s="40"/>
      <c r="M12" s="40"/>
      <c r="N12" s="40"/>
    </row>
    <row r="13" spans="1:14" x14ac:dyDescent="0.25">
      <c r="A13" s="41" t="s">
        <v>97</v>
      </c>
      <c r="B13" s="41">
        <v>300</v>
      </c>
      <c r="C13" s="40" t="s">
        <v>85</v>
      </c>
      <c r="D13" s="77"/>
      <c r="E13" s="43"/>
      <c r="F13" s="40"/>
      <c r="G13" s="77"/>
      <c r="H13" s="42"/>
      <c r="I13" s="77" t="s">
        <v>35</v>
      </c>
      <c r="J13" s="46"/>
      <c r="K13" s="40"/>
      <c r="L13" s="40"/>
      <c r="M13" s="40"/>
      <c r="N13" s="40"/>
    </row>
    <row r="14" spans="1:14" x14ac:dyDescent="0.25">
      <c r="A14" s="41" t="s">
        <v>91</v>
      </c>
      <c r="B14" s="41">
        <v>6.2</v>
      </c>
      <c r="C14" s="40" t="s">
        <v>32</v>
      </c>
      <c r="D14" s="77"/>
      <c r="E14" s="44"/>
      <c r="F14" s="40"/>
      <c r="G14" s="77"/>
      <c r="H14" s="42"/>
      <c r="I14" s="77" t="s">
        <v>35</v>
      </c>
      <c r="J14" s="46"/>
      <c r="K14" s="40"/>
      <c r="L14" s="40"/>
      <c r="M14" s="40"/>
      <c r="N14" s="40"/>
    </row>
    <row r="15" spans="1:14" x14ac:dyDescent="0.25">
      <c r="A15" s="117" t="s">
        <v>96</v>
      </c>
      <c r="B15" s="118">
        <v>50</v>
      </c>
      <c r="C15" s="117" t="s">
        <v>85</v>
      </c>
      <c r="D15" s="121"/>
      <c r="E15" s="119"/>
      <c r="F15" s="117"/>
      <c r="G15" s="121"/>
      <c r="H15" s="120"/>
      <c r="I15" s="121" t="s">
        <v>35</v>
      </c>
      <c r="J15" s="47"/>
      <c r="K15" s="40"/>
      <c r="L15" s="40"/>
      <c r="M15" s="40"/>
      <c r="N15" s="40"/>
    </row>
    <row r="16" spans="1:14" x14ac:dyDescent="0.25">
      <c r="D16" s="77"/>
      <c r="E16" s="40"/>
      <c r="F16" s="40"/>
      <c r="G16" s="77"/>
      <c r="H16" s="42"/>
      <c r="I16" s="40"/>
      <c r="J16" s="125"/>
      <c r="K16" s="40"/>
      <c r="L16" s="40"/>
      <c r="M16" s="40"/>
      <c r="N16" s="40"/>
    </row>
    <row r="17" spans="1:10" ht="15" customHeight="1" x14ac:dyDescent="0.25">
      <c r="A17" s="143" t="s">
        <v>108</v>
      </c>
      <c r="B17" s="144"/>
      <c r="C17" s="144"/>
      <c r="D17" s="144"/>
      <c r="E17" s="144"/>
      <c r="F17" s="144"/>
      <c r="G17" s="144"/>
      <c r="H17" s="144"/>
      <c r="I17" s="145"/>
      <c r="J17" s="124" t="s">
        <v>59</v>
      </c>
    </row>
    <row r="18" spans="1:10" x14ac:dyDescent="0.25">
      <c r="A18" s="149" t="s">
        <v>44</v>
      </c>
      <c r="B18" s="150"/>
      <c r="C18" s="151"/>
      <c r="J18" s="45"/>
    </row>
    <row r="19" spans="1:10" x14ac:dyDescent="0.25">
      <c r="A19" t="s">
        <v>103</v>
      </c>
      <c r="B19">
        <v>0</v>
      </c>
      <c r="C19" t="s">
        <v>88</v>
      </c>
      <c r="D19" t="s">
        <v>98</v>
      </c>
      <c r="E19">
        <f>Pris_pr_time</f>
        <v>600</v>
      </c>
      <c r="F19" t="s">
        <v>47</v>
      </c>
      <c r="G19" t="s">
        <v>100</v>
      </c>
      <c r="H19" s="28">
        <f>B19*Pris_pr_time</f>
        <v>0</v>
      </c>
      <c r="I19" t="s">
        <v>48</v>
      </c>
      <c r="J19" s="45"/>
    </row>
    <row r="20" spans="1:10" x14ac:dyDescent="0.25">
      <c r="A20" s="19" t="s">
        <v>104</v>
      </c>
      <c r="B20" s="78">
        <f>H19</f>
        <v>0</v>
      </c>
      <c r="C20" t="s">
        <v>47</v>
      </c>
      <c r="J20" s="45"/>
    </row>
    <row r="21" spans="1:10" x14ac:dyDescent="0.25">
      <c r="J21" s="45"/>
    </row>
    <row r="22" spans="1:10" x14ac:dyDescent="0.25">
      <c r="A22" s="140" t="s">
        <v>45</v>
      </c>
      <c r="B22" s="141"/>
      <c r="C22" s="142"/>
      <c r="J22" s="45"/>
    </row>
    <row r="23" spans="1:10" x14ac:dyDescent="0.25">
      <c r="A23" t="s">
        <v>103</v>
      </c>
      <c r="B23">
        <v>0</v>
      </c>
      <c r="C23" t="s">
        <v>88</v>
      </c>
      <c r="D23" t="s">
        <v>98</v>
      </c>
      <c r="E23">
        <f>Pris_pr_time</f>
        <v>600</v>
      </c>
      <c r="F23" t="s">
        <v>47</v>
      </c>
      <c r="G23" t="s">
        <v>100</v>
      </c>
      <c r="H23" s="28">
        <f>B23*Pris_pr_time</f>
        <v>0</v>
      </c>
      <c r="I23" t="s">
        <v>48</v>
      </c>
      <c r="J23" s="45"/>
    </row>
    <row r="24" spans="1:10" x14ac:dyDescent="0.25">
      <c r="A24" s="19" t="s">
        <v>104</v>
      </c>
      <c r="B24" s="19">
        <f>H23</f>
        <v>0</v>
      </c>
      <c r="C24" t="s">
        <v>47</v>
      </c>
      <c r="J24" s="45"/>
    </row>
    <row r="25" spans="1:10" x14ac:dyDescent="0.25">
      <c r="B25" s="19"/>
      <c r="J25" s="45"/>
    </row>
    <row r="26" spans="1:10" x14ac:dyDescent="0.25">
      <c r="A26" s="140" t="s">
        <v>46</v>
      </c>
      <c r="B26" s="141"/>
      <c r="C26" s="142"/>
      <c r="J26" s="45"/>
    </row>
    <row r="27" spans="1:10" x14ac:dyDescent="0.25">
      <c r="A27" t="s">
        <v>103</v>
      </c>
      <c r="B27">
        <v>0</v>
      </c>
      <c r="C27" t="s">
        <v>88</v>
      </c>
      <c r="D27" t="s">
        <v>98</v>
      </c>
      <c r="E27">
        <f>Pris_pr_time</f>
        <v>600</v>
      </c>
      <c r="F27" t="s">
        <v>47</v>
      </c>
      <c r="G27" t="s">
        <v>100</v>
      </c>
      <c r="H27" s="28">
        <f>B27*Pris_pr_time</f>
        <v>0</v>
      </c>
      <c r="I27" t="s">
        <v>48</v>
      </c>
      <c r="J27" s="45"/>
    </row>
    <row r="28" spans="1:10" x14ac:dyDescent="0.25">
      <c r="A28" s="19" t="s">
        <v>104</v>
      </c>
      <c r="B28" s="19">
        <f>H27</f>
        <v>0</v>
      </c>
      <c r="C28" t="s">
        <v>47</v>
      </c>
      <c r="J28" s="45"/>
    </row>
    <row r="29" spans="1:10" x14ac:dyDescent="0.25">
      <c r="A29" s="19"/>
      <c r="B29" s="19"/>
      <c r="J29" s="45"/>
    </row>
    <row r="30" spans="1:10" ht="15" customHeight="1" x14ac:dyDescent="0.25">
      <c r="A30" s="143" t="s">
        <v>107</v>
      </c>
      <c r="B30" s="144"/>
      <c r="C30" s="144"/>
      <c r="D30" s="144"/>
      <c r="E30" s="144"/>
      <c r="F30" s="144"/>
      <c r="G30" s="144"/>
      <c r="H30" s="144"/>
      <c r="I30" s="145"/>
      <c r="J30" s="124" t="s">
        <v>59</v>
      </c>
    </row>
    <row r="31" spans="1:10" x14ac:dyDescent="0.25">
      <c r="A31" s="149" t="s">
        <v>44</v>
      </c>
      <c r="B31" s="150"/>
      <c r="C31" s="151"/>
      <c r="J31" s="45"/>
    </row>
    <row r="32" spans="1:10" x14ac:dyDescent="0.25">
      <c r="A32" t="s">
        <v>103</v>
      </c>
      <c r="B32">
        <v>0</v>
      </c>
      <c r="C32" t="s">
        <v>88</v>
      </c>
      <c r="D32" t="s">
        <v>98</v>
      </c>
      <c r="E32">
        <f>Pris_pr_time</f>
        <v>600</v>
      </c>
      <c r="F32" t="s">
        <v>47</v>
      </c>
      <c r="G32" t="s">
        <v>100</v>
      </c>
      <c r="H32" s="28">
        <f>B32*Pris_pr_time</f>
        <v>0</v>
      </c>
      <c r="I32" t="s">
        <v>48</v>
      </c>
      <c r="J32" s="45"/>
    </row>
    <row r="33" spans="1:10" x14ac:dyDescent="0.25">
      <c r="A33" s="19" t="s">
        <v>104</v>
      </c>
      <c r="B33" s="19">
        <f>H32</f>
        <v>0</v>
      </c>
      <c r="C33" t="s">
        <v>47</v>
      </c>
      <c r="J33" s="45"/>
    </row>
    <row r="34" spans="1:10" x14ac:dyDescent="0.25">
      <c r="J34" s="45"/>
    </row>
    <row r="35" spans="1:10" x14ac:dyDescent="0.25">
      <c r="A35" s="140" t="s">
        <v>45</v>
      </c>
      <c r="B35" s="141"/>
      <c r="C35" s="142"/>
      <c r="J35" s="45"/>
    </row>
    <row r="36" spans="1:10" x14ac:dyDescent="0.25">
      <c r="A36" t="s">
        <v>103</v>
      </c>
      <c r="B36">
        <v>0</v>
      </c>
      <c r="C36" t="s">
        <v>88</v>
      </c>
      <c r="D36" t="s">
        <v>98</v>
      </c>
      <c r="E36">
        <f>Pris_pr_time</f>
        <v>600</v>
      </c>
      <c r="F36" t="s">
        <v>47</v>
      </c>
      <c r="G36" t="s">
        <v>100</v>
      </c>
      <c r="H36" s="28">
        <f>B36*Pris_pr_time</f>
        <v>0</v>
      </c>
      <c r="I36" t="s">
        <v>48</v>
      </c>
      <c r="J36" s="45"/>
    </row>
    <row r="37" spans="1:10" x14ac:dyDescent="0.25">
      <c r="A37" s="19" t="s">
        <v>104</v>
      </c>
      <c r="B37" s="19">
        <f>H36</f>
        <v>0</v>
      </c>
      <c r="C37" t="s">
        <v>47</v>
      </c>
      <c r="J37" s="45"/>
    </row>
    <row r="38" spans="1:10" x14ac:dyDescent="0.25">
      <c r="B38" s="19"/>
      <c r="J38" s="45"/>
    </row>
    <row r="39" spans="1:10" x14ac:dyDescent="0.25">
      <c r="A39" s="140" t="s">
        <v>46</v>
      </c>
      <c r="B39" s="141"/>
      <c r="C39" s="142"/>
      <c r="J39" s="45"/>
    </row>
    <row r="40" spans="1:10" x14ac:dyDescent="0.25">
      <c r="A40" t="s">
        <v>103</v>
      </c>
      <c r="B40">
        <v>0</v>
      </c>
      <c r="C40" t="s">
        <v>88</v>
      </c>
      <c r="D40" t="s">
        <v>98</v>
      </c>
      <c r="E40">
        <f>Pris_pr_time</f>
        <v>600</v>
      </c>
      <c r="F40" t="s">
        <v>47</v>
      </c>
      <c r="G40" t="s">
        <v>100</v>
      </c>
      <c r="H40" s="28">
        <f>B40*Pris_pr_time</f>
        <v>0</v>
      </c>
      <c r="I40" t="s">
        <v>48</v>
      </c>
      <c r="J40" s="45"/>
    </row>
    <row r="41" spans="1:10" x14ac:dyDescent="0.25">
      <c r="A41" s="19" t="s">
        <v>104</v>
      </c>
      <c r="B41" s="19">
        <f>H40</f>
        <v>0</v>
      </c>
      <c r="C41" t="s">
        <v>47</v>
      </c>
      <c r="J41" s="45"/>
    </row>
    <row r="42" spans="1:10" x14ac:dyDescent="0.25">
      <c r="A42" s="19"/>
      <c r="B42" s="19"/>
      <c r="J42" s="45"/>
    </row>
    <row r="43" spans="1:10" ht="15" customHeight="1" x14ac:dyDescent="0.25">
      <c r="A43" s="143" t="s">
        <v>110</v>
      </c>
      <c r="B43" s="144"/>
      <c r="C43" s="144"/>
      <c r="D43" s="144"/>
      <c r="E43" s="144"/>
      <c r="F43" s="144"/>
      <c r="G43" s="144"/>
      <c r="H43" s="144"/>
      <c r="I43" s="145"/>
      <c r="J43" s="124" t="s">
        <v>59</v>
      </c>
    </row>
    <row r="44" spans="1:10" x14ac:dyDescent="0.25">
      <c r="A44" s="149" t="s">
        <v>44</v>
      </c>
      <c r="B44" s="150"/>
      <c r="C44" s="151"/>
      <c r="J44" s="45"/>
    </row>
    <row r="45" spans="1:10" x14ac:dyDescent="0.25">
      <c r="A45" t="s">
        <v>131</v>
      </c>
      <c r="B45">
        <v>0</v>
      </c>
      <c r="C45" t="s">
        <v>85</v>
      </c>
      <c r="D45" t="s">
        <v>98</v>
      </c>
      <c r="E45">
        <f>Pris_pr_time</f>
        <v>600</v>
      </c>
      <c r="F45" t="s">
        <v>47</v>
      </c>
      <c r="G45" t="s">
        <v>100</v>
      </c>
      <c r="H45" s="28">
        <f>B45*E45</f>
        <v>0</v>
      </c>
      <c r="I45" t="s">
        <v>47</v>
      </c>
      <c r="J45" s="45"/>
    </row>
    <row r="46" spans="1:10" x14ac:dyDescent="0.25">
      <c r="A46" t="s">
        <v>130</v>
      </c>
      <c r="B46">
        <v>0</v>
      </c>
      <c r="C46" t="s">
        <v>47</v>
      </c>
      <c r="J46" s="45"/>
    </row>
    <row r="47" spans="1:10" x14ac:dyDescent="0.25">
      <c r="A47" t="s">
        <v>127</v>
      </c>
      <c r="B47">
        <v>0</v>
      </c>
      <c r="C47" t="s">
        <v>85</v>
      </c>
      <c r="D47" t="s">
        <v>98</v>
      </c>
      <c r="E47">
        <f xml:space="preserve"> Pris_udvikler_time</f>
        <v>1000</v>
      </c>
      <c r="F47" t="s">
        <v>47</v>
      </c>
      <c r="G47" t="s">
        <v>100</v>
      </c>
      <c r="H47" s="27">
        <f>B47*E47</f>
        <v>0</v>
      </c>
      <c r="I47" t="s">
        <v>47</v>
      </c>
      <c r="J47" s="45"/>
    </row>
    <row r="48" spans="1:10" x14ac:dyDescent="0.25">
      <c r="A48" t="s">
        <v>129</v>
      </c>
      <c r="B48">
        <v>0</v>
      </c>
      <c r="C48" t="s">
        <v>85</v>
      </c>
      <c r="D48" t="s">
        <v>98</v>
      </c>
      <c r="E48">
        <f>Pris_pr_time</f>
        <v>600</v>
      </c>
      <c r="F48" t="s">
        <v>47</v>
      </c>
      <c r="G48" t="s">
        <v>100</v>
      </c>
      <c r="H48" s="28">
        <f>B48*E48</f>
        <v>0</v>
      </c>
      <c r="I48" t="s">
        <v>47</v>
      </c>
      <c r="J48" s="45"/>
    </row>
    <row r="49" spans="1:10" x14ac:dyDescent="0.25">
      <c r="A49" s="19" t="s">
        <v>105</v>
      </c>
      <c r="B49" s="78">
        <f>H45+B46+H47+H48</f>
        <v>0</v>
      </c>
      <c r="C49" t="s">
        <v>47</v>
      </c>
      <c r="J49" s="45"/>
    </row>
    <row r="50" spans="1:10" x14ac:dyDescent="0.25">
      <c r="J50" s="45"/>
    </row>
    <row r="51" spans="1:10" x14ac:dyDescent="0.25">
      <c r="A51" s="140" t="s">
        <v>45</v>
      </c>
      <c r="B51" s="141"/>
      <c r="C51" s="142"/>
      <c r="J51" s="45"/>
    </row>
    <row r="52" spans="1:10" x14ac:dyDescent="0.25">
      <c r="A52" t="s">
        <v>131</v>
      </c>
      <c r="B52">
        <v>0</v>
      </c>
      <c r="C52" t="s">
        <v>85</v>
      </c>
      <c r="D52" t="s">
        <v>98</v>
      </c>
      <c r="E52">
        <f>Pris_pr_time</f>
        <v>600</v>
      </c>
      <c r="F52" t="s">
        <v>47</v>
      </c>
      <c r="G52" t="s">
        <v>100</v>
      </c>
      <c r="H52" s="28">
        <f>B52*E52</f>
        <v>0</v>
      </c>
      <c r="I52" t="s">
        <v>47</v>
      </c>
      <c r="J52" s="45"/>
    </row>
    <row r="53" spans="1:10" x14ac:dyDescent="0.25">
      <c r="A53" t="s">
        <v>130</v>
      </c>
      <c r="B53">
        <v>0</v>
      </c>
      <c r="C53" t="s">
        <v>47</v>
      </c>
      <c r="J53" s="45"/>
    </row>
    <row r="54" spans="1:10" x14ac:dyDescent="0.25">
      <c r="A54" t="s">
        <v>127</v>
      </c>
      <c r="B54">
        <v>0</v>
      </c>
      <c r="C54" t="s">
        <v>85</v>
      </c>
      <c r="D54" t="s">
        <v>98</v>
      </c>
      <c r="E54">
        <f xml:space="preserve"> Pris_udvikler_time</f>
        <v>1000</v>
      </c>
      <c r="F54" t="s">
        <v>47</v>
      </c>
      <c r="G54" t="s">
        <v>100</v>
      </c>
      <c r="H54" s="27">
        <f>B54*E54</f>
        <v>0</v>
      </c>
      <c r="I54" t="s">
        <v>47</v>
      </c>
      <c r="J54" s="45"/>
    </row>
    <row r="55" spans="1:10" x14ac:dyDescent="0.25">
      <c r="A55" t="s">
        <v>129</v>
      </c>
      <c r="B55">
        <v>0</v>
      </c>
      <c r="C55" t="s">
        <v>85</v>
      </c>
      <c r="D55" t="s">
        <v>98</v>
      </c>
      <c r="E55">
        <f>Pris_pr_time</f>
        <v>600</v>
      </c>
      <c r="F55" t="s">
        <v>47</v>
      </c>
      <c r="G55" t="s">
        <v>100</v>
      </c>
      <c r="H55" s="28">
        <f>B55*E55</f>
        <v>0</v>
      </c>
      <c r="I55" t="s">
        <v>47</v>
      </c>
      <c r="J55" s="45"/>
    </row>
    <row r="56" spans="1:10" x14ac:dyDescent="0.25">
      <c r="A56" s="19" t="s">
        <v>105</v>
      </c>
      <c r="B56" s="78">
        <f>H52+B53+H54+H55</f>
        <v>0</v>
      </c>
      <c r="C56" t="s">
        <v>47</v>
      </c>
      <c r="J56" s="45"/>
    </row>
    <row r="57" spans="1:10" x14ac:dyDescent="0.25">
      <c r="B57" s="19"/>
      <c r="J57" s="45"/>
    </row>
    <row r="58" spans="1:10" x14ac:dyDescent="0.25">
      <c r="A58" s="140" t="s">
        <v>46</v>
      </c>
      <c r="B58" s="141"/>
      <c r="C58" s="142"/>
      <c r="J58" s="45"/>
    </row>
    <row r="59" spans="1:10" x14ac:dyDescent="0.25">
      <c r="A59" t="s">
        <v>131</v>
      </c>
      <c r="B59">
        <v>0</v>
      </c>
      <c r="C59" t="s">
        <v>85</v>
      </c>
      <c r="D59" t="s">
        <v>98</v>
      </c>
      <c r="E59">
        <f>Pris_pr_time</f>
        <v>600</v>
      </c>
      <c r="F59" t="s">
        <v>47</v>
      </c>
      <c r="G59" t="s">
        <v>100</v>
      </c>
      <c r="H59" s="28">
        <f>B59*E59</f>
        <v>0</v>
      </c>
      <c r="I59" t="s">
        <v>47</v>
      </c>
      <c r="J59" s="45"/>
    </row>
    <row r="60" spans="1:10" x14ac:dyDescent="0.25">
      <c r="A60" t="s">
        <v>130</v>
      </c>
      <c r="B60">
        <v>0</v>
      </c>
      <c r="C60" t="s">
        <v>47</v>
      </c>
      <c r="J60" s="45"/>
    </row>
    <row r="61" spans="1:10" x14ac:dyDescent="0.25">
      <c r="A61" t="s">
        <v>127</v>
      </c>
      <c r="B61">
        <v>0</v>
      </c>
      <c r="C61" t="s">
        <v>85</v>
      </c>
      <c r="D61" t="s">
        <v>98</v>
      </c>
      <c r="E61">
        <f xml:space="preserve"> Pris_udvikler_time</f>
        <v>1000</v>
      </c>
      <c r="F61" t="s">
        <v>47</v>
      </c>
      <c r="G61" t="s">
        <v>100</v>
      </c>
      <c r="H61" s="27">
        <f>B61*E61</f>
        <v>0</v>
      </c>
      <c r="I61" t="s">
        <v>47</v>
      </c>
      <c r="J61" s="45"/>
    </row>
    <row r="62" spans="1:10" x14ac:dyDescent="0.25">
      <c r="A62" t="s">
        <v>129</v>
      </c>
      <c r="B62">
        <v>0</v>
      </c>
      <c r="C62" t="s">
        <v>85</v>
      </c>
      <c r="D62" t="s">
        <v>98</v>
      </c>
      <c r="E62">
        <f>Pris_pr_time</f>
        <v>600</v>
      </c>
      <c r="F62" t="s">
        <v>47</v>
      </c>
      <c r="G62" t="s">
        <v>100</v>
      </c>
      <c r="H62" s="28">
        <f>B62*E62</f>
        <v>0</v>
      </c>
      <c r="I62" t="s">
        <v>47</v>
      </c>
      <c r="J62" s="45"/>
    </row>
    <row r="63" spans="1:10" x14ac:dyDescent="0.25">
      <c r="A63" s="19" t="s">
        <v>31</v>
      </c>
      <c r="B63" s="78">
        <f>H59+B60+H61+H62</f>
        <v>0</v>
      </c>
      <c r="C63" t="s">
        <v>47</v>
      </c>
      <c r="J63" s="45"/>
    </row>
    <row r="64" spans="1:10" x14ac:dyDescent="0.25">
      <c r="A64" s="19"/>
      <c r="B64" s="19"/>
      <c r="J64" s="45"/>
    </row>
    <row r="65" spans="1:10" ht="15" customHeight="1" x14ac:dyDescent="0.25">
      <c r="A65" s="143" t="s">
        <v>111</v>
      </c>
      <c r="B65" s="144"/>
      <c r="C65" s="144"/>
      <c r="D65" s="144"/>
      <c r="E65" s="144"/>
      <c r="F65" s="144"/>
      <c r="G65" s="144"/>
      <c r="H65" s="144"/>
      <c r="I65" s="145"/>
      <c r="J65" s="124" t="s">
        <v>59</v>
      </c>
    </row>
    <row r="66" spans="1:10" x14ac:dyDescent="0.25">
      <c r="A66" s="149" t="s">
        <v>44</v>
      </c>
      <c r="B66" s="150"/>
      <c r="C66" s="151"/>
      <c r="J66" s="45"/>
    </row>
    <row r="67" spans="1:10" x14ac:dyDescent="0.25">
      <c r="A67" t="s">
        <v>131</v>
      </c>
      <c r="B67">
        <v>0</v>
      </c>
      <c r="C67" t="s">
        <v>85</v>
      </c>
      <c r="D67" t="s">
        <v>98</v>
      </c>
      <c r="E67">
        <f>Pris_pr_time</f>
        <v>600</v>
      </c>
      <c r="F67" t="s">
        <v>47</v>
      </c>
      <c r="G67" t="s">
        <v>100</v>
      </c>
      <c r="H67" s="28">
        <f>B67*E67</f>
        <v>0</v>
      </c>
      <c r="I67" t="s">
        <v>47</v>
      </c>
      <c r="J67" s="45"/>
    </row>
    <row r="68" spans="1:10" x14ac:dyDescent="0.25">
      <c r="A68" t="s">
        <v>130</v>
      </c>
      <c r="B68">
        <v>0</v>
      </c>
      <c r="C68" t="s">
        <v>47</v>
      </c>
      <c r="J68" s="45"/>
    </row>
    <row r="69" spans="1:10" x14ac:dyDescent="0.25">
      <c r="A69" t="s">
        <v>127</v>
      </c>
      <c r="B69">
        <v>0</v>
      </c>
      <c r="C69" t="s">
        <v>85</v>
      </c>
      <c r="D69" t="s">
        <v>98</v>
      </c>
      <c r="E69">
        <f xml:space="preserve"> Pris_udvikler_time</f>
        <v>1000</v>
      </c>
      <c r="F69" t="s">
        <v>47</v>
      </c>
      <c r="G69" t="s">
        <v>100</v>
      </c>
      <c r="H69" s="27">
        <f>B69*E69</f>
        <v>0</v>
      </c>
      <c r="I69" t="s">
        <v>47</v>
      </c>
      <c r="J69" s="45"/>
    </row>
    <row r="70" spans="1:10" x14ac:dyDescent="0.25">
      <c r="A70" t="s">
        <v>129</v>
      </c>
      <c r="B70">
        <v>0</v>
      </c>
      <c r="C70" t="s">
        <v>85</v>
      </c>
      <c r="D70" t="s">
        <v>98</v>
      </c>
      <c r="E70">
        <f>Pris_pr_time</f>
        <v>600</v>
      </c>
      <c r="F70" t="s">
        <v>47</v>
      </c>
      <c r="G70" t="s">
        <v>100</v>
      </c>
      <c r="H70" s="28">
        <f>B70*E70</f>
        <v>0</v>
      </c>
      <c r="I70" t="s">
        <v>47</v>
      </c>
      <c r="J70" s="45"/>
    </row>
    <row r="71" spans="1:10" x14ac:dyDescent="0.25">
      <c r="A71" s="19" t="s">
        <v>105</v>
      </c>
      <c r="B71" s="78">
        <f>H67+B68+H69+H70</f>
        <v>0</v>
      </c>
      <c r="C71" t="s">
        <v>47</v>
      </c>
      <c r="J71" s="45"/>
    </row>
    <row r="72" spans="1:10" x14ac:dyDescent="0.25">
      <c r="J72" s="45"/>
    </row>
    <row r="73" spans="1:10" x14ac:dyDescent="0.25">
      <c r="A73" s="140" t="s">
        <v>45</v>
      </c>
      <c r="B73" s="141"/>
      <c r="C73" s="142"/>
      <c r="J73" s="45"/>
    </row>
    <row r="74" spans="1:10" x14ac:dyDescent="0.25">
      <c r="A74" t="s">
        <v>131</v>
      </c>
      <c r="B74">
        <v>0</v>
      </c>
      <c r="C74" t="s">
        <v>85</v>
      </c>
      <c r="D74" t="s">
        <v>98</v>
      </c>
      <c r="E74">
        <f>Pris_pr_time</f>
        <v>600</v>
      </c>
      <c r="F74" t="s">
        <v>47</v>
      </c>
      <c r="G74" t="s">
        <v>100</v>
      </c>
      <c r="H74" s="28">
        <f>B74*E74</f>
        <v>0</v>
      </c>
      <c r="I74" t="s">
        <v>47</v>
      </c>
      <c r="J74" s="45"/>
    </row>
    <row r="75" spans="1:10" x14ac:dyDescent="0.25">
      <c r="A75" t="s">
        <v>130</v>
      </c>
      <c r="B75">
        <v>0</v>
      </c>
      <c r="C75" t="s">
        <v>29</v>
      </c>
      <c r="J75" s="45"/>
    </row>
    <row r="76" spans="1:10" x14ac:dyDescent="0.25">
      <c r="A76" t="s">
        <v>127</v>
      </c>
      <c r="B76">
        <v>0</v>
      </c>
      <c r="C76" t="s">
        <v>85</v>
      </c>
      <c r="D76" t="s">
        <v>98</v>
      </c>
      <c r="E76">
        <f xml:space="preserve"> Pris_udvikler_time</f>
        <v>1000</v>
      </c>
      <c r="F76" t="s">
        <v>47</v>
      </c>
      <c r="G76" t="s">
        <v>100</v>
      </c>
      <c r="H76" s="27">
        <f>B76*E76</f>
        <v>0</v>
      </c>
      <c r="I76" t="s">
        <v>47</v>
      </c>
      <c r="J76" s="45"/>
    </row>
    <row r="77" spans="1:10" x14ac:dyDescent="0.25">
      <c r="A77" t="s">
        <v>129</v>
      </c>
      <c r="B77">
        <v>0</v>
      </c>
      <c r="C77" t="s">
        <v>85</v>
      </c>
      <c r="D77" t="s">
        <v>98</v>
      </c>
      <c r="E77">
        <f>Pris_pr_time</f>
        <v>600</v>
      </c>
      <c r="F77" t="s">
        <v>47</v>
      </c>
      <c r="G77" t="s">
        <v>100</v>
      </c>
      <c r="H77" s="28">
        <f>B77*E77</f>
        <v>0</v>
      </c>
      <c r="I77" t="s">
        <v>47</v>
      </c>
      <c r="J77" s="45"/>
    </row>
    <row r="78" spans="1:10" x14ac:dyDescent="0.25">
      <c r="A78" s="19" t="s">
        <v>105</v>
      </c>
      <c r="B78" s="78">
        <f>H74+B75+H76+H77</f>
        <v>0</v>
      </c>
      <c r="C78" t="s">
        <v>29</v>
      </c>
      <c r="J78" s="45"/>
    </row>
    <row r="79" spans="1:10" x14ac:dyDescent="0.25">
      <c r="B79" s="19"/>
      <c r="J79" s="45"/>
    </row>
    <row r="80" spans="1:10" x14ac:dyDescent="0.25">
      <c r="A80" s="140" t="s">
        <v>46</v>
      </c>
      <c r="B80" s="141"/>
      <c r="C80" s="142"/>
      <c r="J80" s="45"/>
    </row>
    <row r="81" spans="1:10" x14ac:dyDescent="0.25">
      <c r="A81" t="s">
        <v>131</v>
      </c>
      <c r="B81">
        <v>0</v>
      </c>
      <c r="C81" t="s">
        <v>85</v>
      </c>
      <c r="D81" t="s">
        <v>98</v>
      </c>
      <c r="E81">
        <f>Pris_pr_time</f>
        <v>600</v>
      </c>
      <c r="F81" t="s">
        <v>47</v>
      </c>
      <c r="G81" t="s">
        <v>100</v>
      </c>
      <c r="H81" s="28">
        <f>B81*E81</f>
        <v>0</v>
      </c>
      <c r="I81" t="s">
        <v>47</v>
      </c>
      <c r="J81" s="45"/>
    </row>
    <row r="82" spans="1:10" x14ac:dyDescent="0.25">
      <c r="A82" t="s">
        <v>130</v>
      </c>
      <c r="B82">
        <v>0</v>
      </c>
      <c r="C82" t="s">
        <v>47</v>
      </c>
      <c r="J82" s="45"/>
    </row>
    <row r="83" spans="1:10" x14ac:dyDescent="0.25">
      <c r="A83" t="s">
        <v>127</v>
      </c>
      <c r="B83">
        <v>0</v>
      </c>
      <c r="C83" t="s">
        <v>85</v>
      </c>
      <c r="D83" t="s">
        <v>98</v>
      </c>
      <c r="E83">
        <f xml:space="preserve"> Pris_udvikler_time</f>
        <v>1000</v>
      </c>
      <c r="F83" t="s">
        <v>47</v>
      </c>
      <c r="G83" t="s">
        <v>100</v>
      </c>
      <c r="H83" s="27">
        <f>B83*E83</f>
        <v>0</v>
      </c>
      <c r="I83" t="s">
        <v>47</v>
      </c>
      <c r="J83" s="45"/>
    </row>
    <row r="84" spans="1:10" x14ac:dyDescent="0.25">
      <c r="A84" t="s">
        <v>129</v>
      </c>
      <c r="B84">
        <v>0</v>
      </c>
      <c r="C84" t="s">
        <v>85</v>
      </c>
      <c r="D84" t="s">
        <v>98</v>
      </c>
      <c r="E84">
        <f>Pris_pr_time</f>
        <v>600</v>
      </c>
      <c r="F84" t="s">
        <v>47</v>
      </c>
      <c r="G84" t="s">
        <v>100</v>
      </c>
      <c r="H84" s="28">
        <f>B84*E84</f>
        <v>0</v>
      </c>
      <c r="I84" t="s">
        <v>47</v>
      </c>
      <c r="J84" s="45"/>
    </row>
    <row r="85" spans="1:10" x14ac:dyDescent="0.25">
      <c r="A85" s="19" t="s">
        <v>31</v>
      </c>
      <c r="B85" s="78">
        <f>H81+B82+H83+H84</f>
        <v>0</v>
      </c>
      <c r="C85" t="s">
        <v>47</v>
      </c>
      <c r="J85" s="45"/>
    </row>
    <row r="86" spans="1:10" x14ac:dyDescent="0.25">
      <c r="A86" s="19"/>
      <c r="B86" s="19"/>
      <c r="J86" s="45"/>
    </row>
    <row r="87" spans="1:10" ht="15" customHeight="1" x14ac:dyDescent="0.25">
      <c r="A87" s="143" t="s">
        <v>123</v>
      </c>
      <c r="B87" s="144"/>
      <c r="C87" s="144"/>
      <c r="D87" s="144"/>
      <c r="E87" s="144"/>
      <c r="F87" s="144"/>
      <c r="G87" s="144"/>
      <c r="H87" s="144"/>
      <c r="I87" s="145"/>
      <c r="J87" s="124" t="s">
        <v>59</v>
      </c>
    </row>
    <row r="88" spans="1:10" x14ac:dyDescent="0.25">
      <c r="A88" s="149" t="s">
        <v>44</v>
      </c>
      <c r="B88" s="150"/>
      <c r="C88" s="151"/>
      <c r="J88" s="45"/>
    </row>
    <row r="89" spans="1:10" x14ac:dyDescent="0.25">
      <c r="A89" t="s">
        <v>74</v>
      </c>
      <c r="B89">
        <v>0</v>
      </c>
      <c r="C89" t="s">
        <v>85</v>
      </c>
      <c r="D89" t="s">
        <v>98</v>
      </c>
      <c r="E89">
        <f>Pris_pr_time</f>
        <v>600</v>
      </c>
      <c r="F89" t="s">
        <v>47</v>
      </c>
      <c r="G89" t="s">
        <v>100</v>
      </c>
      <c r="H89" s="28">
        <f>B89*Pris_pr_time</f>
        <v>0</v>
      </c>
      <c r="I89" t="s">
        <v>47</v>
      </c>
      <c r="J89" s="45"/>
    </row>
    <row r="90" spans="1:10" x14ac:dyDescent="0.25">
      <c r="A90" t="s">
        <v>125</v>
      </c>
      <c r="B90">
        <v>0</v>
      </c>
      <c r="C90" t="s">
        <v>47</v>
      </c>
      <c r="J90" s="45"/>
    </row>
    <row r="91" spans="1:10" x14ac:dyDescent="0.25">
      <c r="A91" t="s">
        <v>126</v>
      </c>
      <c r="B91">
        <v>0</v>
      </c>
      <c r="C91" t="s">
        <v>85</v>
      </c>
      <c r="D91" t="s">
        <v>98</v>
      </c>
      <c r="E91">
        <f xml:space="preserve"> Pris_udvikler_time</f>
        <v>1000</v>
      </c>
      <c r="F91" t="s">
        <v>47</v>
      </c>
      <c r="G91" t="s">
        <v>100</v>
      </c>
      <c r="H91" s="27">
        <f>B91*E91</f>
        <v>0</v>
      </c>
      <c r="I91" t="s">
        <v>47</v>
      </c>
      <c r="J91" s="45"/>
    </row>
    <row r="92" spans="1:10" x14ac:dyDescent="0.25">
      <c r="A92" t="s">
        <v>124</v>
      </c>
      <c r="B92">
        <v>0</v>
      </c>
      <c r="C92" t="s">
        <v>85</v>
      </c>
      <c r="D92" t="s">
        <v>98</v>
      </c>
      <c r="E92">
        <f>Pris_pr_time</f>
        <v>600</v>
      </c>
      <c r="F92" t="s">
        <v>47</v>
      </c>
      <c r="G92" t="s">
        <v>100</v>
      </c>
      <c r="H92" s="28">
        <f>B92*Pris_pr_time</f>
        <v>0</v>
      </c>
      <c r="I92" t="s">
        <v>47</v>
      </c>
      <c r="J92" s="45"/>
    </row>
    <row r="93" spans="1:10" x14ac:dyDescent="0.25">
      <c r="A93" s="19" t="s">
        <v>31</v>
      </c>
      <c r="B93" s="78">
        <f>H89+B90+H91+H92</f>
        <v>0</v>
      </c>
      <c r="C93" t="s">
        <v>47</v>
      </c>
      <c r="J93" s="45"/>
    </row>
    <row r="94" spans="1:10" x14ac:dyDescent="0.25">
      <c r="J94" s="45"/>
    </row>
    <row r="95" spans="1:10" x14ac:dyDescent="0.25">
      <c r="A95" s="140" t="s">
        <v>45</v>
      </c>
      <c r="B95" s="141"/>
      <c r="C95" s="142"/>
      <c r="J95" s="45"/>
    </row>
    <row r="96" spans="1:10" x14ac:dyDescent="0.25">
      <c r="A96" t="s">
        <v>74</v>
      </c>
      <c r="B96">
        <v>0</v>
      </c>
      <c r="C96" t="s">
        <v>85</v>
      </c>
      <c r="D96" t="s">
        <v>98</v>
      </c>
      <c r="E96">
        <f>Pris_pr_time</f>
        <v>600</v>
      </c>
      <c r="F96" t="s">
        <v>47</v>
      </c>
      <c r="G96" t="s">
        <v>100</v>
      </c>
      <c r="H96" s="28">
        <f>B96*Pris_pr_time</f>
        <v>0</v>
      </c>
      <c r="I96" t="s">
        <v>47</v>
      </c>
      <c r="J96" s="45"/>
    </row>
    <row r="97" spans="1:10" x14ac:dyDescent="0.25">
      <c r="A97" t="s">
        <v>125</v>
      </c>
      <c r="B97">
        <v>0</v>
      </c>
      <c r="C97" t="s">
        <v>29</v>
      </c>
      <c r="J97" s="45"/>
    </row>
    <row r="98" spans="1:10" x14ac:dyDescent="0.25">
      <c r="A98" t="s">
        <v>126</v>
      </c>
      <c r="B98">
        <v>0</v>
      </c>
      <c r="C98" t="s">
        <v>85</v>
      </c>
      <c r="D98" t="s">
        <v>98</v>
      </c>
      <c r="E98">
        <f xml:space="preserve"> Pris_udvikler_time</f>
        <v>1000</v>
      </c>
      <c r="F98" t="s">
        <v>47</v>
      </c>
      <c r="G98" t="s">
        <v>100</v>
      </c>
      <c r="H98" s="27">
        <f>B98*E98</f>
        <v>0</v>
      </c>
      <c r="I98" t="s">
        <v>47</v>
      </c>
      <c r="J98" s="45"/>
    </row>
    <row r="99" spans="1:10" x14ac:dyDescent="0.25">
      <c r="A99" t="s">
        <v>124</v>
      </c>
      <c r="B99">
        <v>0</v>
      </c>
      <c r="C99" t="s">
        <v>85</v>
      </c>
      <c r="D99" t="s">
        <v>98</v>
      </c>
      <c r="E99">
        <f>Pris_pr_time</f>
        <v>600</v>
      </c>
      <c r="F99" t="s">
        <v>47</v>
      </c>
      <c r="G99" t="s">
        <v>100</v>
      </c>
      <c r="H99" s="28">
        <f>B99*Pris_pr_time</f>
        <v>0</v>
      </c>
      <c r="I99" t="s">
        <v>47</v>
      </c>
      <c r="J99" s="45"/>
    </row>
    <row r="100" spans="1:10" x14ac:dyDescent="0.25">
      <c r="A100" s="19" t="s">
        <v>105</v>
      </c>
      <c r="B100" s="78">
        <f>H96+B97+H98+H99</f>
        <v>0</v>
      </c>
      <c r="C100" t="s">
        <v>29</v>
      </c>
      <c r="J100" s="45"/>
    </row>
    <row r="101" spans="1:10" x14ac:dyDescent="0.25">
      <c r="B101" s="19"/>
      <c r="J101" s="45"/>
    </row>
    <row r="102" spans="1:10" x14ac:dyDescent="0.25">
      <c r="A102" s="140" t="s">
        <v>46</v>
      </c>
      <c r="B102" s="141"/>
      <c r="C102" s="142"/>
      <c r="J102" s="45"/>
    </row>
    <row r="103" spans="1:10" x14ac:dyDescent="0.25">
      <c r="A103" t="s">
        <v>74</v>
      </c>
      <c r="B103">
        <v>0</v>
      </c>
      <c r="C103" t="s">
        <v>85</v>
      </c>
      <c r="D103" t="s">
        <v>98</v>
      </c>
      <c r="E103">
        <f>Pris_pr_time</f>
        <v>600</v>
      </c>
      <c r="F103" t="s">
        <v>47</v>
      </c>
      <c r="G103" t="s">
        <v>100</v>
      </c>
      <c r="H103" s="28">
        <f>B103*Pris_pr_time</f>
        <v>0</v>
      </c>
      <c r="I103" t="s">
        <v>47</v>
      </c>
      <c r="J103" s="45"/>
    </row>
    <row r="104" spans="1:10" x14ac:dyDescent="0.25">
      <c r="A104" t="s">
        <v>125</v>
      </c>
      <c r="B104">
        <v>0</v>
      </c>
      <c r="C104" t="s">
        <v>47</v>
      </c>
      <c r="J104" s="45"/>
    </row>
    <row r="105" spans="1:10" x14ac:dyDescent="0.25">
      <c r="A105" t="s">
        <v>126</v>
      </c>
      <c r="B105">
        <v>0</v>
      </c>
      <c r="C105" t="s">
        <v>85</v>
      </c>
      <c r="D105" t="s">
        <v>98</v>
      </c>
      <c r="E105">
        <f xml:space="preserve"> Pris_udvikler_time</f>
        <v>1000</v>
      </c>
      <c r="F105" t="s">
        <v>47</v>
      </c>
      <c r="G105" t="s">
        <v>100</v>
      </c>
      <c r="H105" s="27">
        <f>B105*E105</f>
        <v>0</v>
      </c>
      <c r="I105" t="s">
        <v>47</v>
      </c>
      <c r="J105" s="45"/>
    </row>
    <row r="106" spans="1:10" x14ac:dyDescent="0.25">
      <c r="A106" t="s">
        <v>124</v>
      </c>
      <c r="B106">
        <v>0</v>
      </c>
      <c r="C106" t="s">
        <v>85</v>
      </c>
      <c r="D106" t="s">
        <v>98</v>
      </c>
      <c r="E106">
        <f>Pris_pr_time</f>
        <v>600</v>
      </c>
      <c r="F106" t="s">
        <v>47</v>
      </c>
      <c r="G106" t="s">
        <v>100</v>
      </c>
      <c r="H106" s="28">
        <f>B106*Pris_pr_time</f>
        <v>0</v>
      </c>
      <c r="I106" t="s">
        <v>47</v>
      </c>
      <c r="J106" s="45"/>
    </row>
    <row r="107" spans="1:10" x14ac:dyDescent="0.25">
      <c r="A107" s="19" t="s">
        <v>105</v>
      </c>
      <c r="B107" s="78">
        <f>H103+B104+H105+H106</f>
        <v>0</v>
      </c>
      <c r="C107" t="s">
        <v>47</v>
      </c>
      <c r="J107" s="45"/>
    </row>
    <row r="108" spans="1:10" x14ac:dyDescent="0.25">
      <c r="A108" s="19"/>
      <c r="B108" s="19"/>
      <c r="J108" s="45"/>
    </row>
    <row r="109" spans="1:10" ht="15" customHeight="1" x14ac:dyDescent="0.25">
      <c r="A109" s="143" t="s">
        <v>122</v>
      </c>
      <c r="B109" s="144"/>
      <c r="C109" s="144"/>
      <c r="D109" s="144"/>
      <c r="E109" s="144"/>
      <c r="F109" s="144"/>
      <c r="G109" s="144"/>
      <c r="H109" s="144"/>
      <c r="I109" s="145"/>
      <c r="J109" s="124" t="s">
        <v>59</v>
      </c>
    </row>
    <row r="110" spans="1:10" x14ac:dyDescent="0.25">
      <c r="A110" s="149" t="s">
        <v>44</v>
      </c>
      <c r="B110" s="150"/>
      <c r="C110" s="151"/>
      <c r="J110" s="45"/>
    </row>
    <row r="111" spans="1:10" x14ac:dyDescent="0.25">
      <c r="A111" t="s">
        <v>127</v>
      </c>
      <c r="B111">
        <v>0</v>
      </c>
      <c r="C111" t="s">
        <v>85</v>
      </c>
      <c r="D111" t="s">
        <v>98</v>
      </c>
      <c r="E111">
        <f xml:space="preserve"> Pris_udvikler_time</f>
        <v>1000</v>
      </c>
      <c r="F111" t="s">
        <v>47</v>
      </c>
      <c r="G111" t="s">
        <v>100</v>
      </c>
      <c r="H111" s="27">
        <f>B111*E111</f>
        <v>0</v>
      </c>
      <c r="I111" t="s">
        <v>47</v>
      </c>
      <c r="J111" s="45"/>
    </row>
    <row r="112" spans="1:10" x14ac:dyDescent="0.25">
      <c r="A112" s="19" t="s">
        <v>105</v>
      </c>
      <c r="B112" s="78">
        <f>H111</f>
        <v>0</v>
      </c>
      <c r="C112" t="s">
        <v>47</v>
      </c>
      <c r="J112" s="45"/>
    </row>
    <row r="113" spans="1:10" x14ac:dyDescent="0.25">
      <c r="J113" s="45"/>
    </row>
    <row r="114" spans="1:10" x14ac:dyDescent="0.25">
      <c r="A114" s="140" t="s">
        <v>45</v>
      </c>
      <c r="B114" s="141"/>
      <c r="C114" s="142"/>
      <c r="J114" s="45"/>
    </row>
    <row r="115" spans="1:10" x14ac:dyDescent="0.25">
      <c r="A115" t="s">
        <v>127</v>
      </c>
      <c r="B115">
        <v>0</v>
      </c>
      <c r="C115" t="s">
        <v>85</v>
      </c>
      <c r="D115" t="s">
        <v>98</v>
      </c>
      <c r="E115">
        <f xml:space="preserve"> Pris_udvikler_time</f>
        <v>1000</v>
      </c>
      <c r="F115" t="s">
        <v>47</v>
      </c>
      <c r="G115" t="s">
        <v>100</v>
      </c>
      <c r="H115" s="27">
        <f>B115*E115</f>
        <v>0</v>
      </c>
      <c r="I115" t="s">
        <v>47</v>
      </c>
      <c r="J115" s="45"/>
    </row>
    <row r="116" spans="1:10" x14ac:dyDescent="0.25">
      <c r="A116" s="19" t="s">
        <v>105</v>
      </c>
      <c r="B116" s="78">
        <f>H115</f>
        <v>0</v>
      </c>
      <c r="C116" t="s">
        <v>29</v>
      </c>
      <c r="J116" s="45"/>
    </row>
    <row r="117" spans="1:10" x14ac:dyDescent="0.25">
      <c r="B117" s="19"/>
      <c r="J117" s="45"/>
    </row>
    <row r="118" spans="1:10" x14ac:dyDescent="0.25">
      <c r="A118" s="140" t="s">
        <v>46</v>
      </c>
      <c r="B118" s="141"/>
      <c r="C118" s="142"/>
      <c r="J118" s="45"/>
    </row>
    <row r="119" spans="1:10" x14ac:dyDescent="0.25">
      <c r="A119" t="s">
        <v>127</v>
      </c>
      <c r="B119">
        <v>0</v>
      </c>
      <c r="C119" t="s">
        <v>85</v>
      </c>
      <c r="D119" t="s">
        <v>98</v>
      </c>
      <c r="E119">
        <f xml:space="preserve"> Pris_udvikler_time</f>
        <v>1000</v>
      </c>
      <c r="F119" t="s">
        <v>47</v>
      </c>
      <c r="G119" t="s">
        <v>100</v>
      </c>
      <c r="H119" s="27">
        <f>B119*E119</f>
        <v>0</v>
      </c>
      <c r="I119" t="s">
        <v>47</v>
      </c>
      <c r="J119" s="45"/>
    </row>
    <row r="120" spans="1:10" x14ac:dyDescent="0.25">
      <c r="A120" s="19" t="s">
        <v>105</v>
      </c>
      <c r="B120" s="78">
        <f>H119</f>
        <v>0</v>
      </c>
      <c r="C120" t="s">
        <v>47</v>
      </c>
      <c r="J120" s="45"/>
    </row>
    <row r="121" spans="1:10" x14ac:dyDescent="0.25">
      <c r="B121" s="19"/>
      <c r="J121" s="45"/>
    </row>
    <row r="122" spans="1:10" ht="15" customHeight="1" x14ac:dyDescent="0.25">
      <c r="A122" s="143" t="s">
        <v>183</v>
      </c>
      <c r="B122" s="144"/>
      <c r="C122" s="144"/>
      <c r="D122" s="144"/>
      <c r="E122" s="144"/>
      <c r="F122" s="144"/>
      <c r="G122" s="144"/>
      <c r="H122" s="144"/>
      <c r="I122" s="145"/>
      <c r="J122" s="126" t="s">
        <v>37</v>
      </c>
    </row>
    <row r="123" spans="1:10" x14ac:dyDescent="0.25">
      <c r="A123" s="149" t="s">
        <v>44</v>
      </c>
      <c r="B123" s="150"/>
      <c r="C123" s="151"/>
      <c r="J123" s="45"/>
    </row>
    <row r="124" spans="1:10" x14ac:dyDescent="0.25">
      <c r="A124" t="s">
        <v>128</v>
      </c>
      <c r="B124">
        <v>0</v>
      </c>
      <c r="C124" t="s">
        <v>85</v>
      </c>
      <c r="D124" t="s">
        <v>98</v>
      </c>
      <c r="E124">
        <f>Pris_pr_time</f>
        <v>600</v>
      </c>
      <c r="F124" t="s">
        <v>47</v>
      </c>
      <c r="G124" t="s">
        <v>100</v>
      </c>
      <c r="H124" s="27">
        <f>B124*E124</f>
        <v>0</v>
      </c>
      <c r="I124" t="s">
        <v>47</v>
      </c>
      <c r="J124" s="45"/>
    </row>
    <row r="125" spans="1:10" x14ac:dyDescent="0.25">
      <c r="A125" t="s">
        <v>184</v>
      </c>
      <c r="B125">
        <v>0</v>
      </c>
      <c r="C125" t="s">
        <v>85</v>
      </c>
      <c r="D125" t="s">
        <v>98</v>
      </c>
      <c r="E125">
        <f>Pris_pr_time</f>
        <v>600</v>
      </c>
      <c r="F125" t="s">
        <v>47</v>
      </c>
      <c r="G125" t="s">
        <v>100</v>
      </c>
      <c r="H125" s="27">
        <f>B125*E125</f>
        <v>0</v>
      </c>
      <c r="I125" t="s">
        <v>47</v>
      </c>
      <c r="J125" s="45"/>
    </row>
    <row r="126" spans="1:10" x14ac:dyDescent="0.25">
      <c r="A126" s="19" t="s">
        <v>105</v>
      </c>
      <c r="B126" s="19">
        <f>H124+H125</f>
        <v>0</v>
      </c>
      <c r="C126" t="s">
        <v>47</v>
      </c>
      <c r="J126" s="45"/>
    </row>
    <row r="127" spans="1:10" x14ac:dyDescent="0.25">
      <c r="J127" s="45"/>
    </row>
    <row r="128" spans="1:10" x14ac:dyDescent="0.25">
      <c r="A128" s="140" t="s">
        <v>45</v>
      </c>
      <c r="B128" s="141"/>
      <c r="C128" s="142"/>
      <c r="J128" s="45"/>
    </row>
    <row r="129" spans="1:10" x14ac:dyDescent="0.25">
      <c r="A129" t="s">
        <v>128</v>
      </c>
      <c r="B129">
        <v>0</v>
      </c>
      <c r="C129" t="s">
        <v>85</v>
      </c>
      <c r="D129" t="s">
        <v>98</v>
      </c>
      <c r="E129">
        <f>Pris_pr_time</f>
        <v>600</v>
      </c>
      <c r="F129" t="s">
        <v>47</v>
      </c>
      <c r="G129" t="s">
        <v>100</v>
      </c>
      <c r="H129" s="27">
        <f t="shared" ref="H129:H130" si="0">B129*E129</f>
        <v>0</v>
      </c>
      <c r="I129" t="s">
        <v>47</v>
      </c>
      <c r="J129" s="45"/>
    </row>
    <row r="130" spans="1:10" x14ac:dyDescent="0.25">
      <c r="A130" t="s">
        <v>184</v>
      </c>
      <c r="B130">
        <v>0</v>
      </c>
      <c r="C130" t="s">
        <v>85</v>
      </c>
      <c r="D130" t="s">
        <v>98</v>
      </c>
      <c r="E130">
        <f>Pris_pr_time</f>
        <v>600</v>
      </c>
      <c r="F130" t="s">
        <v>47</v>
      </c>
      <c r="G130" t="s">
        <v>100</v>
      </c>
      <c r="H130" s="27">
        <f t="shared" si="0"/>
        <v>0</v>
      </c>
      <c r="I130" t="s">
        <v>47</v>
      </c>
      <c r="J130" s="45"/>
    </row>
    <row r="131" spans="1:10" x14ac:dyDescent="0.25">
      <c r="A131" s="19" t="s">
        <v>105</v>
      </c>
      <c r="B131" s="19">
        <f>H129+H130</f>
        <v>0</v>
      </c>
      <c r="C131" t="s">
        <v>47</v>
      </c>
      <c r="J131" s="45"/>
    </row>
    <row r="132" spans="1:10" x14ac:dyDescent="0.25">
      <c r="B132" s="19"/>
      <c r="J132" s="45"/>
    </row>
    <row r="133" spans="1:10" x14ac:dyDescent="0.25">
      <c r="A133" s="140" t="s">
        <v>46</v>
      </c>
      <c r="B133" s="141"/>
      <c r="C133" s="142"/>
      <c r="J133" s="45"/>
    </row>
    <row r="134" spans="1:10" x14ac:dyDescent="0.25">
      <c r="A134" t="s">
        <v>128</v>
      </c>
      <c r="B134">
        <v>0</v>
      </c>
      <c r="C134" t="s">
        <v>85</v>
      </c>
      <c r="D134" t="s">
        <v>98</v>
      </c>
      <c r="E134">
        <f>Pris_pr_time</f>
        <v>600</v>
      </c>
      <c r="F134" t="s">
        <v>47</v>
      </c>
      <c r="G134" t="s">
        <v>100</v>
      </c>
      <c r="H134" s="27">
        <f t="shared" ref="H134:H135" si="1">B134*E134</f>
        <v>0</v>
      </c>
      <c r="I134" t="s">
        <v>47</v>
      </c>
      <c r="J134" s="45"/>
    </row>
    <row r="135" spans="1:10" x14ac:dyDescent="0.25">
      <c r="A135" t="s">
        <v>184</v>
      </c>
      <c r="B135">
        <v>0</v>
      </c>
      <c r="C135" t="s">
        <v>85</v>
      </c>
      <c r="D135" t="s">
        <v>98</v>
      </c>
      <c r="E135">
        <f>Pris_pr_time</f>
        <v>600</v>
      </c>
      <c r="F135" t="s">
        <v>47</v>
      </c>
      <c r="G135" t="s">
        <v>100</v>
      </c>
      <c r="H135" s="27">
        <f t="shared" si="1"/>
        <v>0</v>
      </c>
      <c r="I135" t="s">
        <v>47</v>
      </c>
      <c r="J135" s="45"/>
    </row>
    <row r="136" spans="1:10" x14ac:dyDescent="0.25">
      <c r="A136" s="19" t="s">
        <v>105</v>
      </c>
      <c r="B136" s="19">
        <f>H134+H135</f>
        <v>0</v>
      </c>
      <c r="C136" t="s">
        <v>47</v>
      </c>
      <c r="J136" s="45"/>
    </row>
    <row r="137" spans="1:10" x14ac:dyDescent="0.25">
      <c r="A137" s="19"/>
      <c r="B137" s="19"/>
      <c r="J137" s="45"/>
    </row>
    <row r="138" spans="1:10" ht="15" customHeight="1" x14ac:dyDescent="0.25">
      <c r="A138" s="143" t="s">
        <v>178</v>
      </c>
      <c r="B138" s="144"/>
      <c r="C138" s="144"/>
      <c r="D138" s="144"/>
      <c r="E138" s="144"/>
      <c r="F138" s="144"/>
      <c r="G138" s="144"/>
      <c r="H138" s="144"/>
      <c r="I138" s="145"/>
      <c r="J138" s="124" t="s">
        <v>59</v>
      </c>
    </row>
    <row r="139" spans="1:10" x14ac:dyDescent="0.25">
      <c r="A139" s="149" t="s">
        <v>44</v>
      </c>
      <c r="B139" s="150"/>
      <c r="C139" s="151"/>
      <c r="J139" s="45"/>
    </row>
    <row r="140" spans="1:10" x14ac:dyDescent="0.25">
      <c r="A140" t="s">
        <v>147</v>
      </c>
      <c r="B140">
        <v>0</v>
      </c>
      <c r="C140" t="s">
        <v>85</v>
      </c>
      <c r="D140" t="s">
        <v>98</v>
      </c>
      <c r="E140">
        <f>Pris_pr_time</f>
        <v>600</v>
      </c>
      <c r="F140" t="s">
        <v>47</v>
      </c>
      <c r="G140" t="s">
        <v>100</v>
      </c>
      <c r="H140" s="27">
        <f>B140*E140</f>
        <v>0</v>
      </c>
      <c r="I140" t="s">
        <v>47</v>
      </c>
      <c r="J140" s="45"/>
    </row>
    <row r="141" spans="1:10" x14ac:dyDescent="0.25">
      <c r="A141" t="s">
        <v>144</v>
      </c>
      <c r="B141">
        <v>0</v>
      </c>
      <c r="C141" t="s">
        <v>85</v>
      </c>
      <c r="D141" t="s">
        <v>98</v>
      </c>
      <c r="E141">
        <f>Pris_udvikler_time</f>
        <v>1000</v>
      </c>
      <c r="F141" t="s">
        <v>47</v>
      </c>
      <c r="G141" t="s">
        <v>100</v>
      </c>
      <c r="H141" s="27">
        <f>B141*E141</f>
        <v>0</v>
      </c>
      <c r="I141" t="s">
        <v>47</v>
      </c>
      <c r="J141" s="45"/>
    </row>
    <row r="142" spans="1:10" x14ac:dyDescent="0.25">
      <c r="A142" t="s">
        <v>145</v>
      </c>
      <c r="B142">
        <v>0</v>
      </c>
      <c r="C142" t="s">
        <v>85</v>
      </c>
      <c r="D142" t="s">
        <v>98</v>
      </c>
      <c r="E142">
        <f>Pris_pr_time</f>
        <v>600</v>
      </c>
      <c r="F142" t="s">
        <v>47</v>
      </c>
      <c r="G142" t="s">
        <v>100</v>
      </c>
      <c r="H142" s="27">
        <f>B142*E142</f>
        <v>0</v>
      </c>
      <c r="I142" t="s">
        <v>47</v>
      </c>
      <c r="J142" s="45"/>
    </row>
    <row r="143" spans="1:10" x14ac:dyDescent="0.25">
      <c r="A143" t="s">
        <v>146</v>
      </c>
      <c r="B143">
        <v>0</v>
      </c>
      <c r="C143" t="s">
        <v>36</v>
      </c>
      <c r="J143" s="45"/>
    </row>
    <row r="144" spans="1:10" x14ac:dyDescent="0.25">
      <c r="A144" s="19" t="s">
        <v>132</v>
      </c>
      <c r="B144" s="19" t="e">
        <f>(H140+H141+H142)/B143</f>
        <v>#DIV/0!</v>
      </c>
      <c r="C144" t="s">
        <v>47</v>
      </c>
      <c r="J144" s="45"/>
    </row>
    <row r="145" spans="1:10" x14ac:dyDescent="0.25">
      <c r="J145" s="45"/>
    </row>
    <row r="146" spans="1:10" x14ac:dyDescent="0.25">
      <c r="A146" s="140" t="s">
        <v>45</v>
      </c>
      <c r="B146" s="141"/>
      <c r="C146" s="142"/>
      <c r="J146" s="45"/>
    </row>
    <row r="147" spans="1:10" x14ac:dyDescent="0.25">
      <c r="A147" t="s">
        <v>147</v>
      </c>
      <c r="B147">
        <v>0</v>
      </c>
      <c r="C147" t="s">
        <v>85</v>
      </c>
      <c r="D147" t="s">
        <v>98</v>
      </c>
      <c r="E147">
        <f>Pris_pr_time</f>
        <v>600</v>
      </c>
      <c r="F147" t="s">
        <v>47</v>
      </c>
      <c r="G147" t="s">
        <v>100</v>
      </c>
      <c r="H147" s="27">
        <f t="shared" ref="H147:H149" si="2">B147*E147</f>
        <v>0</v>
      </c>
      <c r="I147" t="s">
        <v>47</v>
      </c>
      <c r="J147" s="45"/>
    </row>
    <row r="148" spans="1:10" x14ac:dyDescent="0.25">
      <c r="A148" t="s">
        <v>144</v>
      </c>
      <c r="B148">
        <v>0</v>
      </c>
      <c r="C148" t="s">
        <v>85</v>
      </c>
      <c r="D148" t="s">
        <v>98</v>
      </c>
      <c r="E148">
        <f>Pris_udvikler_time</f>
        <v>1000</v>
      </c>
      <c r="F148" t="s">
        <v>47</v>
      </c>
      <c r="G148" t="s">
        <v>100</v>
      </c>
      <c r="H148" s="27">
        <f>B148*E148</f>
        <v>0</v>
      </c>
      <c r="I148" t="s">
        <v>47</v>
      </c>
      <c r="J148" s="45"/>
    </row>
    <row r="149" spans="1:10" x14ac:dyDescent="0.25">
      <c r="A149" t="s">
        <v>145</v>
      </c>
      <c r="B149">
        <v>0</v>
      </c>
      <c r="C149" t="s">
        <v>85</v>
      </c>
      <c r="D149" t="s">
        <v>98</v>
      </c>
      <c r="E149">
        <f>Pris_pr_time</f>
        <v>600</v>
      </c>
      <c r="F149" t="s">
        <v>47</v>
      </c>
      <c r="G149" t="s">
        <v>100</v>
      </c>
      <c r="H149" s="27">
        <f t="shared" si="2"/>
        <v>0</v>
      </c>
      <c r="I149" t="s">
        <v>47</v>
      </c>
      <c r="J149" s="45"/>
    </row>
    <row r="150" spans="1:10" x14ac:dyDescent="0.25">
      <c r="A150" t="s">
        <v>146</v>
      </c>
      <c r="B150">
        <v>0</v>
      </c>
      <c r="C150" t="s">
        <v>36</v>
      </c>
      <c r="J150" s="45"/>
    </row>
    <row r="151" spans="1:10" x14ac:dyDescent="0.25">
      <c r="A151" s="19" t="s">
        <v>132</v>
      </c>
      <c r="B151" s="78" t="e">
        <f>(H147+H148+H149)/B150</f>
        <v>#DIV/0!</v>
      </c>
      <c r="C151" t="s">
        <v>47</v>
      </c>
      <c r="J151" s="45"/>
    </row>
    <row r="152" spans="1:10" x14ac:dyDescent="0.25">
      <c r="B152" s="19"/>
      <c r="J152" s="45"/>
    </row>
    <row r="153" spans="1:10" x14ac:dyDescent="0.25">
      <c r="A153" s="140" t="s">
        <v>46</v>
      </c>
      <c r="B153" s="141"/>
      <c r="C153" s="142"/>
      <c r="J153" s="45"/>
    </row>
    <row r="154" spans="1:10" x14ac:dyDescent="0.25">
      <c r="A154" t="s">
        <v>147</v>
      </c>
      <c r="B154">
        <v>0</v>
      </c>
      <c r="C154" t="s">
        <v>85</v>
      </c>
      <c r="D154" t="s">
        <v>98</v>
      </c>
      <c r="E154">
        <f>Pris_pr_time</f>
        <v>600</v>
      </c>
      <c r="F154" t="s">
        <v>47</v>
      </c>
      <c r="G154" t="s">
        <v>100</v>
      </c>
      <c r="H154" s="27">
        <f>B154*E154</f>
        <v>0</v>
      </c>
      <c r="I154" t="s">
        <v>47</v>
      </c>
      <c r="J154" s="45"/>
    </row>
    <row r="155" spans="1:10" x14ac:dyDescent="0.25">
      <c r="A155" t="s">
        <v>144</v>
      </c>
      <c r="B155">
        <v>0</v>
      </c>
      <c r="C155" t="s">
        <v>85</v>
      </c>
      <c r="D155" t="s">
        <v>98</v>
      </c>
      <c r="E155">
        <f>Pris_udvikler_time</f>
        <v>1000</v>
      </c>
      <c r="F155" t="s">
        <v>47</v>
      </c>
      <c r="G155" t="s">
        <v>100</v>
      </c>
      <c r="H155" s="27">
        <f>B155*E155</f>
        <v>0</v>
      </c>
      <c r="I155" t="s">
        <v>47</v>
      </c>
      <c r="J155" s="45"/>
    </row>
    <row r="156" spans="1:10" x14ac:dyDescent="0.25">
      <c r="A156" t="s">
        <v>145</v>
      </c>
      <c r="B156">
        <v>0</v>
      </c>
      <c r="C156" t="s">
        <v>85</v>
      </c>
      <c r="D156" t="s">
        <v>98</v>
      </c>
      <c r="E156">
        <f>Pris_pr_time</f>
        <v>600</v>
      </c>
      <c r="F156" t="s">
        <v>47</v>
      </c>
      <c r="G156" t="s">
        <v>100</v>
      </c>
      <c r="H156" s="27">
        <f t="shared" ref="H156" si="3">B156*E156</f>
        <v>0</v>
      </c>
      <c r="I156" t="s">
        <v>47</v>
      </c>
      <c r="J156" s="45"/>
    </row>
    <row r="157" spans="1:10" x14ac:dyDescent="0.25">
      <c r="A157" t="s">
        <v>146</v>
      </c>
      <c r="B157">
        <v>0</v>
      </c>
      <c r="C157" t="s">
        <v>36</v>
      </c>
      <c r="J157" s="45"/>
    </row>
    <row r="158" spans="1:10" x14ac:dyDescent="0.25">
      <c r="A158" s="19" t="s">
        <v>132</v>
      </c>
      <c r="B158" s="78" t="e">
        <f>(H154+H155+H156)/B157</f>
        <v>#DIV/0!</v>
      </c>
      <c r="C158" t="s">
        <v>47</v>
      </c>
      <c r="J158" s="45"/>
    </row>
    <row r="159" spans="1:10" x14ac:dyDescent="0.25">
      <c r="B159" s="19"/>
      <c r="J159" s="45"/>
    </row>
    <row r="160" spans="1:10" ht="15" customHeight="1" x14ac:dyDescent="0.25">
      <c r="A160" s="143" t="s">
        <v>119</v>
      </c>
      <c r="B160" s="144"/>
      <c r="C160" s="144"/>
      <c r="D160" s="144"/>
      <c r="E160" s="144"/>
      <c r="F160" s="144"/>
      <c r="G160" s="144"/>
      <c r="H160" s="144"/>
      <c r="I160" s="145"/>
      <c r="J160" s="124" t="s">
        <v>59</v>
      </c>
    </row>
    <row r="161" spans="1:10" x14ac:dyDescent="0.25">
      <c r="A161" s="149" t="s">
        <v>44</v>
      </c>
      <c r="B161" s="150"/>
      <c r="C161" s="151"/>
      <c r="J161" s="45"/>
    </row>
    <row r="162" spans="1:10" x14ac:dyDescent="0.25">
      <c r="A162" t="s">
        <v>138</v>
      </c>
      <c r="B162">
        <f>Arbejdstid_til_produktion_af_arkiveringsver.s</f>
        <v>300</v>
      </c>
      <c r="C162" t="s">
        <v>85</v>
      </c>
      <c r="J162" s="45"/>
    </row>
    <row r="163" spans="1:10" x14ac:dyDescent="0.25">
      <c r="A163" t="s">
        <v>142</v>
      </c>
      <c r="B163">
        <v>0</v>
      </c>
      <c r="C163" t="s">
        <v>32</v>
      </c>
      <c r="D163" s="128" t="s">
        <v>99</v>
      </c>
      <c r="E163">
        <f>B162</f>
        <v>300</v>
      </c>
      <c r="F163" t="s">
        <v>28</v>
      </c>
      <c r="G163" t="s">
        <v>100</v>
      </c>
      <c r="H163" s="27">
        <f>B162*B163/100</f>
        <v>0</v>
      </c>
      <c r="I163" t="s">
        <v>85</v>
      </c>
      <c r="J163" s="45"/>
    </row>
    <row r="164" spans="1:10" x14ac:dyDescent="0.25">
      <c r="A164" t="s">
        <v>140</v>
      </c>
      <c r="B164">
        <f>Fejlkonvertering_fra_regneark</f>
        <v>6.2</v>
      </c>
      <c r="C164" t="s">
        <v>32</v>
      </c>
      <c r="D164" s="128" t="s">
        <v>99</v>
      </c>
      <c r="E164">
        <f>H163</f>
        <v>0</v>
      </c>
      <c r="F164" t="s">
        <v>28</v>
      </c>
      <c r="G164" t="s">
        <v>100</v>
      </c>
      <c r="H164" s="27">
        <f>H163*B164/100</f>
        <v>0</v>
      </c>
      <c r="I164" t="s">
        <v>85</v>
      </c>
      <c r="J164" s="45"/>
    </row>
    <row r="165" spans="1:10" x14ac:dyDescent="0.25">
      <c r="A165" t="s">
        <v>141</v>
      </c>
      <c r="B165">
        <f>H164</f>
        <v>0</v>
      </c>
      <c r="C165" t="s">
        <v>85</v>
      </c>
      <c r="D165" t="s">
        <v>98</v>
      </c>
      <c r="E165">
        <f xml:space="preserve"> Pris_udvikler_time</f>
        <v>1000</v>
      </c>
      <c r="F165" t="s">
        <v>47</v>
      </c>
      <c r="G165" t="s">
        <v>100</v>
      </c>
      <c r="H165" s="27">
        <f>B165*E165</f>
        <v>0</v>
      </c>
      <c r="I165" t="s">
        <v>47</v>
      </c>
      <c r="J165" s="45"/>
    </row>
    <row r="166" spans="1:10" x14ac:dyDescent="0.25">
      <c r="A166" t="s">
        <v>143</v>
      </c>
      <c r="B166">
        <v>10</v>
      </c>
      <c r="C166" t="s">
        <v>85</v>
      </c>
      <c r="D166" t="s">
        <v>98</v>
      </c>
      <c r="E166">
        <f>Pris_pr_time</f>
        <v>600</v>
      </c>
      <c r="F166" t="s">
        <v>47</v>
      </c>
      <c r="G166" t="s">
        <v>100</v>
      </c>
      <c r="H166" s="27">
        <f>B166*E166</f>
        <v>6000</v>
      </c>
      <c r="I166" t="s">
        <v>47</v>
      </c>
      <c r="J166" s="45" t="s">
        <v>112</v>
      </c>
    </row>
    <row r="167" spans="1:10" x14ac:dyDescent="0.25">
      <c r="A167" s="19" t="s">
        <v>105</v>
      </c>
      <c r="B167" s="19">
        <f>H165+H166</f>
        <v>6000</v>
      </c>
      <c r="C167" t="s">
        <v>47</v>
      </c>
      <c r="J167" s="45"/>
    </row>
    <row r="168" spans="1:10" x14ac:dyDescent="0.25">
      <c r="J168" s="45"/>
    </row>
    <row r="169" spans="1:10" x14ac:dyDescent="0.25">
      <c r="A169" s="140" t="s">
        <v>45</v>
      </c>
      <c r="B169" s="141"/>
      <c r="C169" s="142"/>
      <c r="J169" s="45"/>
    </row>
    <row r="170" spans="1:10" x14ac:dyDescent="0.25">
      <c r="A170" t="s">
        <v>138</v>
      </c>
      <c r="B170">
        <f>Arbejdstid_til_produktion_af_arkiveringsver.s</f>
        <v>300</v>
      </c>
      <c r="C170" t="s">
        <v>85</v>
      </c>
      <c r="J170" s="45"/>
    </row>
    <row r="171" spans="1:10" x14ac:dyDescent="0.25">
      <c r="A171" t="s">
        <v>142</v>
      </c>
      <c r="B171">
        <v>80</v>
      </c>
      <c r="C171" t="s">
        <v>32</v>
      </c>
      <c r="D171" s="128" t="s">
        <v>99</v>
      </c>
      <c r="E171">
        <f>B170</f>
        <v>300</v>
      </c>
      <c r="F171" t="s">
        <v>28</v>
      </c>
      <c r="G171" t="s">
        <v>100</v>
      </c>
      <c r="H171" s="27">
        <f>B170*B171/100</f>
        <v>240</v>
      </c>
      <c r="I171" t="s">
        <v>85</v>
      </c>
      <c r="J171" s="45"/>
    </row>
    <row r="172" spans="1:10" x14ac:dyDescent="0.25">
      <c r="A172" t="s">
        <v>140</v>
      </c>
      <c r="B172">
        <f>Fejlkonvertering_fra_regneark*0</f>
        <v>0</v>
      </c>
      <c r="C172" t="s">
        <v>32</v>
      </c>
      <c r="D172" s="128" t="s">
        <v>99</v>
      </c>
      <c r="E172">
        <f>H171</f>
        <v>240</v>
      </c>
      <c r="F172" t="s">
        <v>28</v>
      </c>
      <c r="G172" t="s">
        <v>100</v>
      </c>
      <c r="H172" s="27">
        <f>H171*B172/100</f>
        <v>0</v>
      </c>
      <c r="I172" t="s">
        <v>85</v>
      </c>
      <c r="J172" s="45"/>
    </row>
    <row r="173" spans="1:10" x14ac:dyDescent="0.25">
      <c r="A173" t="s">
        <v>141</v>
      </c>
      <c r="B173">
        <f>H172</f>
        <v>0</v>
      </c>
      <c r="C173" t="s">
        <v>85</v>
      </c>
      <c r="D173" t="s">
        <v>98</v>
      </c>
      <c r="E173">
        <f xml:space="preserve"> Pris_udvikler_time</f>
        <v>1000</v>
      </c>
      <c r="F173" t="s">
        <v>47</v>
      </c>
      <c r="G173" t="s">
        <v>100</v>
      </c>
      <c r="H173" s="27">
        <f>B173*E173</f>
        <v>0</v>
      </c>
      <c r="I173" t="s">
        <v>47</v>
      </c>
      <c r="J173" s="45"/>
    </row>
    <row r="174" spans="1:10" x14ac:dyDescent="0.25">
      <c r="A174" t="s">
        <v>143</v>
      </c>
      <c r="B174">
        <v>10</v>
      </c>
      <c r="C174" t="s">
        <v>85</v>
      </c>
      <c r="D174" t="s">
        <v>98</v>
      </c>
      <c r="E174">
        <f>Pris_pr_time</f>
        <v>600</v>
      </c>
      <c r="F174" t="s">
        <v>29</v>
      </c>
      <c r="G174" t="s">
        <v>100</v>
      </c>
      <c r="H174" s="27">
        <f>B174*E174</f>
        <v>6000</v>
      </c>
      <c r="I174" t="s">
        <v>47</v>
      </c>
      <c r="J174" s="45" t="s">
        <v>112</v>
      </c>
    </row>
    <row r="175" spans="1:10" x14ac:dyDescent="0.25">
      <c r="A175" s="19" t="s">
        <v>105</v>
      </c>
      <c r="B175" s="19">
        <f>H173+H174</f>
        <v>6000</v>
      </c>
      <c r="C175" t="s">
        <v>47</v>
      </c>
      <c r="J175" s="45"/>
    </row>
    <row r="176" spans="1:10" x14ac:dyDescent="0.25">
      <c r="B176" s="19"/>
      <c r="J176" s="45"/>
    </row>
    <row r="177" spans="1:10" x14ac:dyDescent="0.25">
      <c r="A177" s="140" t="s">
        <v>46</v>
      </c>
      <c r="B177" s="141"/>
      <c r="C177" s="142"/>
      <c r="J177" s="45"/>
    </row>
    <row r="178" spans="1:10" x14ac:dyDescent="0.25">
      <c r="A178" t="s">
        <v>138</v>
      </c>
      <c r="B178">
        <f>Arbejdstid_til_produktion_af_arkiveringsver.s</f>
        <v>300</v>
      </c>
      <c r="C178" t="s">
        <v>85</v>
      </c>
      <c r="J178" s="45"/>
    </row>
    <row r="179" spans="1:10" x14ac:dyDescent="0.25">
      <c r="A179" t="s">
        <v>142</v>
      </c>
      <c r="B179">
        <v>0</v>
      </c>
      <c r="C179" t="s">
        <v>32</v>
      </c>
      <c r="D179" s="128" t="s">
        <v>99</v>
      </c>
      <c r="E179">
        <f>B178</f>
        <v>300</v>
      </c>
      <c r="F179" t="s">
        <v>28</v>
      </c>
      <c r="G179" t="s">
        <v>100</v>
      </c>
      <c r="H179" s="27">
        <f>B178*B179/100</f>
        <v>0</v>
      </c>
      <c r="I179" t="s">
        <v>85</v>
      </c>
      <c r="J179" s="45"/>
    </row>
    <row r="180" spans="1:10" x14ac:dyDescent="0.25">
      <c r="A180" t="s">
        <v>140</v>
      </c>
      <c r="B180">
        <f>Fejlkonvertering_fra_regneark*0</f>
        <v>0</v>
      </c>
      <c r="C180" t="s">
        <v>32</v>
      </c>
      <c r="D180" s="128" t="s">
        <v>99</v>
      </c>
      <c r="E180">
        <f>H179</f>
        <v>0</v>
      </c>
      <c r="F180" t="s">
        <v>28</v>
      </c>
      <c r="G180" t="s">
        <v>100</v>
      </c>
      <c r="H180" s="27">
        <f>H179*B180/100</f>
        <v>0</v>
      </c>
      <c r="I180" t="s">
        <v>85</v>
      </c>
      <c r="J180" s="45" t="s">
        <v>102</v>
      </c>
    </row>
    <row r="181" spans="1:10" x14ac:dyDescent="0.25">
      <c r="A181" t="s">
        <v>141</v>
      </c>
      <c r="B181">
        <f>H180</f>
        <v>0</v>
      </c>
      <c r="C181" t="s">
        <v>85</v>
      </c>
      <c r="D181" t="s">
        <v>98</v>
      </c>
      <c r="E181">
        <f xml:space="preserve"> Pris_udvikler_time</f>
        <v>1000</v>
      </c>
      <c r="F181" t="s">
        <v>47</v>
      </c>
      <c r="G181" t="s">
        <v>100</v>
      </c>
      <c r="H181" s="27">
        <f>B181*E181</f>
        <v>0</v>
      </c>
      <c r="I181" t="s">
        <v>47</v>
      </c>
      <c r="J181" s="45"/>
    </row>
    <row r="182" spans="1:10" x14ac:dyDescent="0.25">
      <c r="A182" t="s">
        <v>143</v>
      </c>
      <c r="B182">
        <v>10</v>
      </c>
      <c r="C182" t="s">
        <v>85</v>
      </c>
      <c r="D182" t="s">
        <v>98</v>
      </c>
      <c r="E182">
        <f>Pris_pr_time</f>
        <v>600</v>
      </c>
      <c r="F182" t="s">
        <v>47</v>
      </c>
      <c r="G182" t="s">
        <v>100</v>
      </c>
      <c r="H182" s="27">
        <f>B182*E182</f>
        <v>6000</v>
      </c>
      <c r="I182" t="s">
        <v>47</v>
      </c>
      <c r="J182" s="45" t="s">
        <v>112</v>
      </c>
    </row>
    <row r="183" spans="1:10" x14ac:dyDescent="0.25">
      <c r="A183" s="19" t="s">
        <v>105</v>
      </c>
      <c r="B183" s="78">
        <f>H181+H182</f>
        <v>6000</v>
      </c>
      <c r="C183" t="s">
        <v>47</v>
      </c>
      <c r="J183" s="45"/>
    </row>
    <row r="184" spans="1:10" x14ac:dyDescent="0.25">
      <c r="A184" s="19"/>
      <c r="B184" s="19"/>
      <c r="J184" s="45"/>
    </row>
    <row r="185" spans="1:10" ht="15" customHeight="1" x14ac:dyDescent="0.25">
      <c r="A185" s="143" t="s">
        <v>120</v>
      </c>
      <c r="B185" s="144"/>
      <c r="C185" s="144"/>
      <c r="D185" s="144"/>
      <c r="E185" s="144"/>
      <c r="F185" s="144"/>
      <c r="G185" s="144"/>
      <c r="H185" s="144"/>
      <c r="I185" s="145"/>
      <c r="J185" s="124" t="s">
        <v>59</v>
      </c>
    </row>
    <row r="186" spans="1:10" x14ac:dyDescent="0.25">
      <c r="A186" s="149" t="s">
        <v>44</v>
      </c>
      <c r="B186" s="150"/>
      <c r="C186" s="151"/>
      <c r="J186" s="45"/>
    </row>
    <row r="187" spans="1:10" x14ac:dyDescent="0.25">
      <c r="A187" t="s">
        <v>138</v>
      </c>
      <c r="B187">
        <f>Arbejdstid_til_validering_af_arkiveringsversion</f>
        <v>50</v>
      </c>
      <c r="C187" t="s">
        <v>85</v>
      </c>
      <c r="J187" s="45"/>
    </row>
    <row r="188" spans="1:10" x14ac:dyDescent="0.25">
      <c r="A188" t="s">
        <v>139</v>
      </c>
      <c r="B188">
        <v>0</v>
      </c>
      <c r="C188" t="s">
        <v>32</v>
      </c>
      <c r="D188" s="128" t="s">
        <v>99</v>
      </c>
      <c r="E188">
        <f>B187</f>
        <v>50</v>
      </c>
      <c r="F188" t="s">
        <v>28</v>
      </c>
      <c r="G188" t="s">
        <v>100</v>
      </c>
      <c r="H188" s="27">
        <f>B187*B188/100</f>
        <v>0</v>
      </c>
      <c r="I188" t="s">
        <v>85</v>
      </c>
      <c r="J188" s="45"/>
    </row>
    <row r="189" spans="1:10" x14ac:dyDescent="0.25">
      <c r="A189" t="s">
        <v>140</v>
      </c>
      <c r="B189">
        <v>0</v>
      </c>
      <c r="C189" t="s">
        <v>32</v>
      </c>
      <c r="D189" s="128" t="s">
        <v>99</v>
      </c>
      <c r="E189">
        <f>H188</f>
        <v>0</v>
      </c>
      <c r="F189" t="s">
        <v>28</v>
      </c>
      <c r="G189" t="s">
        <v>100</v>
      </c>
      <c r="H189" s="27">
        <f>H188*B189/100</f>
        <v>0</v>
      </c>
      <c r="I189" t="s">
        <v>85</v>
      </c>
      <c r="J189" s="45"/>
    </row>
    <row r="190" spans="1:10" x14ac:dyDescent="0.25">
      <c r="A190" t="s">
        <v>141</v>
      </c>
      <c r="B190">
        <f>H189</f>
        <v>0</v>
      </c>
      <c r="C190" t="s">
        <v>85</v>
      </c>
      <c r="D190" t="s">
        <v>98</v>
      </c>
      <c r="E190">
        <f>Pris_pr_time</f>
        <v>600</v>
      </c>
      <c r="F190" t="s">
        <v>47</v>
      </c>
      <c r="G190" t="s">
        <v>100</v>
      </c>
      <c r="H190" s="27">
        <f>B190*E190</f>
        <v>0</v>
      </c>
      <c r="I190" t="s">
        <v>47</v>
      </c>
      <c r="J190" s="45"/>
    </row>
    <row r="191" spans="1:10" x14ac:dyDescent="0.25">
      <c r="A191" s="19" t="s">
        <v>105</v>
      </c>
      <c r="B191" s="78">
        <f>H190</f>
        <v>0</v>
      </c>
      <c r="C191" t="s">
        <v>47</v>
      </c>
      <c r="J191" s="45"/>
    </row>
    <row r="192" spans="1:10" x14ac:dyDescent="0.25">
      <c r="J192" s="45"/>
    </row>
    <row r="193" spans="1:10" x14ac:dyDescent="0.25">
      <c r="A193" s="140" t="s">
        <v>45</v>
      </c>
      <c r="B193" s="141"/>
      <c r="C193" s="142"/>
      <c r="J193" s="45"/>
    </row>
    <row r="194" spans="1:10" x14ac:dyDescent="0.25">
      <c r="A194" t="s">
        <v>138</v>
      </c>
      <c r="B194">
        <f>Arbejdstid_til_validering_af_arkiveringsversion</f>
        <v>50</v>
      </c>
      <c r="C194" t="s">
        <v>85</v>
      </c>
      <c r="J194" s="45"/>
    </row>
    <row r="195" spans="1:10" x14ac:dyDescent="0.25">
      <c r="A195" t="s">
        <v>139</v>
      </c>
      <c r="B195">
        <v>0</v>
      </c>
      <c r="C195" t="s">
        <v>32</v>
      </c>
      <c r="D195" s="128" t="s">
        <v>99</v>
      </c>
      <c r="E195">
        <f>B194</f>
        <v>50</v>
      </c>
      <c r="F195" t="s">
        <v>28</v>
      </c>
      <c r="G195" t="s">
        <v>100</v>
      </c>
      <c r="H195" s="27">
        <f>B194*B195/100</f>
        <v>0</v>
      </c>
      <c r="I195" t="s">
        <v>85</v>
      </c>
      <c r="J195" s="45"/>
    </row>
    <row r="196" spans="1:10" x14ac:dyDescent="0.25">
      <c r="A196" t="s">
        <v>140</v>
      </c>
      <c r="B196">
        <v>0</v>
      </c>
      <c r="C196" t="s">
        <v>32</v>
      </c>
      <c r="D196" s="128" t="s">
        <v>99</v>
      </c>
      <c r="E196">
        <f>H195</f>
        <v>0</v>
      </c>
      <c r="F196" t="s">
        <v>28</v>
      </c>
      <c r="G196" t="s">
        <v>100</v>
      </c>
      <c r="H196" s="27">
        <f>H195*B196/100</f>
        <v>0</v>
      </c>
      <c r="I196" t="s">
        <v>85</v>
      </c>
      <c r="J196" s="45"/>
    </row>
    <row r="197" spans="1:10" x14ac:dyDescent="0.25">
      <c r="A197" t="s">
        <v>141</v>
      </c>
      <c r="B197">
        <f>H196</f>
        <v>0</v>
      </c>
      <c r="C197" t="s">
        <v>85</v>
      </c>
      <c r="D197" t="s">
        <v>98</v>
      </c>
      <c r="E197">
        <f xml:space="preserve"> Pris_pr_time</f>
        <v>600</v>
      </c>
      <c r="F197" t="s">
        <v>47</v>
      </c>
      <c r="G197" t="s">
        <v>100</v>
      </c>
      <c r="H197" s="27">
        <f>B197*E197</f>
        <v>0</v>
      </c>
      <c r="I197" t="s">
        <v>47</v>
      </c>
      <c r="J197" s="45"/>
    </row>
    <row r="198" spans="1:10" x14ac:dyDescent="0.25">
      <c r="A198" s="19" t="s">
        <v>105</v>
      </c>
      <c r="B198" s="78">
        <f>H197</f>
        <v>0</v>
      </c>
      <c r="C198" t="s">
        <v>47</v>
      </c>
      <c r="J198" s="45"/>
    </row>
    <row r="199" spans="1:10" x14ac:dyDescent="0.25">
      <c r="B199" s="19"/>
      <c r="J199" s="45"/>
    </row>
    <row r="200" spans="1:10" x14ac:dyDescent="0.25">
      <c r="A200" s="140" t="s">
        <v>46</v>
      </c>
      <c r="B200" s="141"/>
      <c r="C200" s="142"/>
      <c r="J200" s="45"/>
    </row>
    <row r="201" spans="1:10" x14ac:dyDescent="0.25">
      <c r="A201" t="s">
        <v>138</v>
      </c>
      <c r="B201">
        <f>Arbejdstid_til_validering_af_arkiveringsversion</f>
        <v>50</v>
      </c>
      <c r="C201" t="s">
        <v>85</v>
      </c>
      <c r="J201" s="45"/>
    </row>
    <row r="202" spans="1:10" x14ac:dyDescent="0.25">
      <c r="A202" t="s">
        <v>139</v>
      </c>
      <c r="B202">
        <v>0</v>
      </c>
      <c r="C202" t="s">
        <v>32</v>
      </c>
      <c r="D202" s="128" t="s">
        <v>99</v>
      </c>
      <c r="E202">
        <f>B201</f>
        <v>50</v>
      </c>
      <c r="F202" t="s">
        <v>28</v>
      </c>
      <c r="G202" t="s">
        <v>100</v>
      </c>
      <c r="H202" s="27">
        <f>B201*B202/100</f>
        <v>0</v>
      </c>
      <c r="I202" t="s">
        <v>85</v>
      </c>
      <c r="J202" s="45"/>
    </row>
    <row r="203" spans="1:10" x14ac:dyDescent="0.25">
      <c r="A203" t="s">
        <v>140</v>
      </c>
      <c r="B203">
        <v>0</v>
      </c>
      <c r="C203" t="s">
        <v>32</v>
      </c>
      <c r="D203" s="128" t="s">
        <v>99</v>
      </c>
      <c r="E203">
        <f>H202</f>
        <v>0</v>
      </c>
      <c r="F203" t="s">
        <v>28</v>
      </c>
      <c r="G203" t="s">
        <v>100</v>
      </c>
      <c r="H203" s="27">
        <f>H202*B203/100</f>
        <v>0</v>
      </c>
      <c r="I203" t="s">
        <v>85</v>
      </c>
      <c r="J203" s="45"/>
    </row>
    <row r="204" spans="1:10" x14ac:dyDescent="0.25">
      <c r="A204" t="s">
        <v>141</v>
      </c>
      <c r="B204">
        <f>H203</f>
        <v>0</v>
      </c>
      <c r="C204" t="s">
        <v>85</v>
      </c>
      <c r="D204" t="s">
        <v>98</v>
      </c>
      <c r="E204">
        <f xml:space="preserve"> Pris_pr_time</f>
        <v>600</v>
      </c>
      <c r="F204" t="s">
        <v>47</v>
      </c>
      <c r="G204" s="128" t="s">
        <v>30</v>
      </c>
      <c r="H204" s="27">
        <f>B204*E204</f>
        <v>0</v>
      </c>
      <c r="I204" t="s">
        <v>47</v>
      </c>
      <c r="J204" s="45"/>
    </row>
    <row r="205" spans="1:10" x14ac:dyDescent="0.25">
      <c r="A205" s="19" t="s">
        <v>105</v>
      </c>
      <c r="B205" s="78">
        <f>H204</f>
        <v>0</v>
      </c>
      <c r="C205" t="s">
        <v>47</v>
      </c>
      <c r="J205" s="45"/>
    </row>
    <row r="206" spans="1:10" x14ac:dyDescent="0.25">
      <c r="B206" s="19"/>
      <c r="J206" s="45"/>
    </row>
    <row r="207" spans="1:10" ht="15" customHeight="1" x14ac:dyDescent="0.25">
      <c r="A207" s="143" t="s">
        <v>117</v>
      </c>
      <c r="B207" s="144"/>
      <c r="C207" s="144"/>
      <c r="D207" s="144"/>
      <c r="E207" s="144"/>
      <c r="F207" s="144"/>
      <c r="G207" s="144"/>
      <c r="H207" s="144"/>
      <c r="I207" s="145"/>
      <c r="J207" s="124" t="s">
        <v>59</v>
      </c>
    </row>
    <row r="208" spans="1:10" x14ac:dyDescent="0.25">
      <c r="A208" s="149" t="s">
        <v>44</v>
      </c>
      <c r="B208" s="150"/>
      <c r="C208" s="151"/>
      <c r="J208" s="45"/>
    </row>
    <row r="209" spans="1:10" x14ac:dyDescent="0.25">
      <c r="A209" t="s">
        <v>127</v>
      </c>
      <c r="B209" s="20">
        <v>0</v>
      </c>
      <c r="C209" t="s">
        <v>85</v>
      </c>
      <c r="D209" t="s">
        <v>98</v>
      </c>
      <c r="E209">
        <f>Pris_udvikler_time</f>
        <v>1000</v>
      </c>
      <c r="F209" t="s">
        <v>47</v>
      </c>
      <c r="G209" t="s">
        <v>100</v>
      </c>
      <c r="H209" s="28">
        <f>B209*E209</f>
        <v>0</v>
      </c>
      <c r="I209" t="s">
        <v>47</v>
      </c>
      <c r="J209" s="45"/>
    </row>
    <row r="210" spans="1:10" x14ac:dyDescent="0.25">
      <c r="A210" s="19" t="s">
        <v>105</v>
      </c>
      <c r="B210" s="19">
        <f>H209</f>
        <v>0</v>
      </c>
      <c r="C210" t="s">
        <v>47</v>
      </c>
      <c r="H210" s="25"/>
      <c r="J210" s="45"/>
    </row>
    <row r="211" spans="1:10" x14ac:dyDescent="0.25">
      <c r="B211" s="19"/>
      <c r="J211" s="45"/>
    </row>
    <row r="212" spans="1:10" x14ac:dyDescent="0.25">
      <c r="A212" s="140" t="s">
        <v>45</v>
      </c>
      <c r="B212" s="141"/>
      <c r="C212" s="142"/>
      <c r="J212" s="45"/>
    </row>
    <row r="213" spans="1:10" x14ac:dyDescent="0.25">
      <c r="A213" t="s">
        <v>127</v>
      </c>
      <c r="B213" s="20">
        <v>0</v>
      </c>
      <c r="C213" t="s">
        <v>85</v>
      </c>
      <c r="D213" t="s">
        <v>98</v>
      </c>
      <c r="E213">
        <f>Pris_udvikler_time</f>
        <v>1000</v>
      </c>
      <c r="F213" t="s">
        <v>47</v>
      </c>
      <c r="G213" t="s">
        <v>100</v>
      </c>
      <c r="H213" s="28">
        <f>B213*E213</f>
        <v>0</v>
      </c>
      <c r="I213" t="s">
        <v>47</v>
      </c>
      <c r="J213" s="45"/>
    </row>
    <row r="214" spans="1:10" x14ac:dyDescent="0.25">
      <c r="A214" s="19" t="s">
        <v>105</v>
      </c>
      <c r="B214" s="19">
        <f>H213</f>
        <v>0</v>
      </c>
      <c r="C214" t="s">
        <v>47</v>
      </c>
      <c r="H214" s="25"/>
      <c r="J214" s="45"/>
    </row>
    <row r="215" spans="1:10" x14ac:dyDescent="0.25">
      <c r="B215" s="19"/>
      <c r="H215" s="25"/>
      <c r="J215" s="45"/>
    </row>
    <row r="216" spans="1:10" x14ac:dyDescent="0.25">
      <c r="A216" s="140" t="s">
        <v>46</v>
      </c>
      <c r="B216" s="141"/>
      <c r="C216" s="142"/>
      <c r="J216" s="45"/>
    </row>
    <row r="217" spans="1:10" x14ac:dyDescent="0.25">
      <c r="A217" t="s">
        <v>127</v>
      </c>
      <c r="B217" s="20">
        <v>0</v>
      </c>
      <c r="C217" t="s">
        <v>28</v>
      </c>
      <c r="D217" t="s">
        <v>98</v>
      </c>
      <c r="E217">
        <f>Pris_udvikler_time</f>
        <v>1000</v>
      </c>
      <c r="F217" t="s">
        <v>47</v>
      </c>
      <c r="G217" t="s">
        <v>100</v>
      </c>
      <c r="H217" s="28">
        <f>B217*E217</f>
        <v>0</v>
      </c>
      <c r="I217" t="s">
        <v>47</v>
      </c>
      <c r="J217" s="45"/>
    </row>
    <row r="218" spans="1:10" x14ac:dyDescent="0.25">
      <c r="A218" s="19" t="s">
        <v>105</v>
      </c>
      <c r="B218" s="19">
        <f>H217</f>
        <v>0</v>
      </c>
      <c r="C218" t="s">
        <v>47</v>
      </c>
      <c r="H218" s="25"/>
      <c r="J218" s="45"/>
    </row>
    <row r="219" spans="1:10" x14ac:dyDescent="0.25">
      <c r="A219" s="19"/>
      <c r="B219" s="19"/>
      <c r="H219" s="25"/>
      <c r="J219" s="45"/>
    </row>
    <row r="220" spans="1:10" ht="15" customHeight="1" x14ac:dyDescent="0.25">
      <c r="A220" s="143" t="s">
        <v>121</v>
      </c>
      <c r="B220" s="144"/>
      <c r="C220" s="144"/>
      <c r="D220" s="144"/>
      <c r="E220" s="144"/>
      <c r="F220" s="144"/>
      <c r="G220" s="144"/>
      <c r="H220" s="144"/>
      <c r="I220" s="145"/>
      <c r="J220" s="124" t="s">
        <v>59</v>
      </c>
    </row>
    <row r="221" spans="1:10" x14ac:dyDescent="0.25">
      <c r="A221" s="149" t="s">
        <v>44</v>
      </c>
      <c r="B221" s="150"/>
      <c r="C221" s="151"/>
      <c r="J221" s="45"/>
    </row>
    <row r="222" spans="1:10" x14ac:dyDescent="0.25">
      <c r="A222" t="s">
        <v>137</v>
      </c>
      <c r="B222" s="20">
        <v>0</v>
      </c>
      <c r="C222" t="s">
        <v>85</v>
      </c>
      <c r="D222" t="s">
        <v>98</v>
      </c>
      <c r="E222">
        <f>Pris_pr_time</f>
        <v>600</v>
      </c>
      <c r="F222" t="s">
        <v>47</v>
      </c>
      <c r="G222" t="s">
        <v>100</v>
      </c>
      <c r="H222" s="28">
        <f>B222*E222</f>
        <v>0</v>
      </c>
      <c r="I222" t="s">
        <v>47</v>
      </c>
      <c r="J222" s="45"/>
    </row>
    <row r="223" spans="1:10" x14ac:dyDescent="0.25">
      <c r="A223" t="s">
        <v>125</v>
      </c>
      <c r="B223" s="20">
        <v>0</v>
      </c>
      <c r="C223" t="s">
        <v>47</v>
      </c>
      <c r="H223" s="28"/>
      <c r="J223" s="45"/>
    </row>
    <row r="224" spans="1:10" x14ac:dyDescent="0.25">
      <c r="A224" s="19" t="s">
        <v>132</v>
      </c>
      <c r="B224" s="78">
        <f>SUM(H222,B223)</f>
        <v>0</v>
      </c>
      <c r="C224" t="s">
        <v>47</v>
      </c>
      <c r="H224" s="25"/>
      <c r="J224" s="45"/>
    </row>
    <row r="225" spans="1:10" x14ac:dyDescent="0.25">
      <c r="B225" s="19"/>
      <c r="J225" s="45"/>
    </row>
    <row r="226" spans="1:10" x14ac:dyDescent="0.25">
      <c r="A226" s="140" t="s">
        <v>45</v>
      </c>
      <c r="B226" s="141"/>
      <c r="C226" s="142"/>
      <c r="J226" s="45"/>
    </row>
    <row r="227" spans="1:10" x14ac:dyDescent="0.25">
      <c r="A227" t="s">
        <v>137</v>
      </c>
      <c r="B227" s="20">
        <v>0</v>
      </c>
      <c r="C227" t="s">
        <v>85</v>
      </c>
      <c r="D227" t="s">
        <v>98</v>
      </c>
      <c r="E227">
        <f>Pris_pr_time</f>
        <v>600</v>
      </c>
      <c r="F227" t="s">
        <v>47</v>
      </c>
      <c r="G227" t="s">
        <v>100</v>
      </c>
      <c r="H227" s="28">
        <f>B227*E227</f>
        <v>0</v>
      </c>
      <c r="I227" t="s">
        <v>47</v>
      </c>
      <c r="J227" s="45"/>
    </row>
    <row r="228" spans="1:10" x14ac:dyDescent="0.25">
      <c r="A228" t="s">
        <v>125</v>
      </c>
      <c r="B228" s="20">
        <v>0</v>
      </c>
      <c r="C228" t="s">
        <v>47</v>
      </c>
      <c r="H228" s="28"/>
      <c r="J228" s="45"/>
    </row>
    <row r="229" spans="1:10" x14ac:dyDescent="0.25">
      <c r="A229" s="19" t="s">
        <v>132</v>
      </c>
      <c r="B229" s="78">
        <f>SUM(H227,B228)</f>
        <v>0</v>
      </c>
      <c r="C229" t="s">
        <v>47</v>
      </c>
      <c r="H229" s="25"/>
      <c r="J229" s="45"/>
    </row>
    <row r="230" spans="1:10" x14ac:dyDescent="0.25">
      <c r="B230" s="19"/>
      <c r="H230" s="25"/>
      <c r="J230" s="45"/>
    </row>
    <row r="231" spans="1:10" x14ac:dyDescent="0.25">
      <c r="A231" s="140" t="s">
        <v>46</v>
      </c>
      <c r="B231" s="141"/>
      <c r="C231" s="142"/>
      <c r="J231" s="45"/>
    </row>
    <row r="232" spans="1:10" x14ac:dyDescent="0.25">
      <c r="A232" t="s">
        <v>137</v>
      </c>
      <c r="B232" s="20">
        <v>0</v>
      </c>
      <c r="C232" t="s">
        <v>85</v>
      </c>
      <c r="D232" t="s">
        <v>98</v>
      </c>
      <c r="E232">
        <f>Pris_pr_time</f>
        <v>600</v>
      </c>
      <c r="F232" t="s">
        <v>47</v>
      </c>
      <c r="G232" t="s">
        <v>100</v>
      </c>
      <c r="H232" s="28">
        <f>B232*E232</f>
        <v>0</v>
      </c>
      <c r="I232" t="s">
        <v>47</v>
      </c>
      <c r="J232" s="45"/>
    </row>
    <row r="233" spans="1:10" x14ac:dyDescent="0.25">
      <c r="A233" t="s">
        <v>125</v>
      </c>
      <c r="B233" s="20">
        <v>0</v>
      </c>
      <c r="C233" t="s">
        <v>47</v>
      </c>
      <c r="H233" s="28"/>
      <c r="J233" s="45"/>
    </row>
    <row r="234" spans="1:10" x14ac:dyDescent="0.25">
      <c r="A234" s="19" t="s">
        <v>132</v>
      </c>
      <c r="B234" s="78">
        <f>SUM(H232,B233)</f>
        <v>0</v>
      </c>
      <c r="C234" t="s">
        <v>47</v>
      </c>
      <c r="H234" s="25"/>
      <c r="J234" s="45"/>
    </row>
    <row r="235" spans="1:10" x14ac:dyDescent="0.25">
      <c r="B235" s="19"/>
      <c r="J235" s="45"/>
    </row>
    <row r="236" spans="1:10" ht="15" customHeight="1" x14ac:dyDescent="0.25">
      <c r="A236" s="143" t="s">
        <v>118</v>
      </c>
      <c r="B236" s="144"/>
      <c r="C236" s="144"/>
      <c r="D236" s="144"/>
      <c r="E236" s="144"/>
      <c r="F236" s="144"/>
      <c r="G236" s="144"/>
      <c r="H236" s="144"/>
      <c r="I236" s="145"/>
      <c r="J236" s="124" t="s">
        <v>59</v>
      </c>
    </row>
    <row r="237" spans="1:10" x14ac:dyDescent="0.25">
      <c r="A237" s="149" t="s">
        <v>44</v>
      </c>
      <c r="B237" s="150"/>
      <c r="C237" s="151"/>
      <c r="J237" s="45"/>
    </row>
    <row r="238" spans="1:10" x14ac:dyDescent="0.25">
      <c r="A238" t="s">
        <v>134</v>
      </c>
      <c r="B238" s="24">
        <f>Gns_størrelse_for_aflevering</f>
        <v>1.3</v>
      </c>
      <c r="C238" s="23" t="s">
        <v>33</v>
      </c>
      <c r="J238" s="45"/>
    </row>
    <row r="239" spans="1:10" x14ac:dyDescent="0.25">
      <c r="A239" t="s">
        <v>135</v>
      </c>
      <c r="B239" s="24">
        <f>Andel_af_regneark_pr._aflevering</f>
        <v>1.44</v>
      </c>
      <c r="C239" s="23" t="s">
        <v>32</v>
      </c>
      <c r="D239" t="s">
        <v>99</v>
      </c>
      <c r="E239">
        <f>B238</f>
        <v>1.3</v>
      </c>
      <c r="F239" t="s">
        <v>33</v>
      </c>
      <c r="G239" t="s">
        <v>100</v>
      </c>
      <c r="H239" s="27">
        <f>Andel_af_regneark_pr._aflevering*Gns_størrelse_for_aflevering/100</f>
        <v>1.8720000000000001E-2</v>
      </c>
      <c r="I239" t="s">
        <v>33</v>
      </c>
      <c r="J239" s="45"/>
    </row>
    <row r="240" spans="1:10" x14ac:dyDescent="0.25">
      <c r="A240" t="s">
        <v>133</v>
      </c>
      <c r="B240" s="24">
        <v>0</v>
      </c>
      <c r="C240" s="23"/>
      <c r="G240" t="s">
        <v>100</v>
      </c>
      <c r="H240" s="27" t="e">
        <f>H239/B240</f>
        <v>#DIV/0!</v>
      </c>
      <c r="I240" t="s">
        <v>33</v>
      </c>
      <c r="J240" s="45"/>
    </row>
    <row r="241" spans="1:10" x14ac:dyDescent="0.25">
      <c r="A241" t="s">
        <v>136</v>
      </c>
      <c r="B241" t="e">
        <f>H239/B240</f>
        <v>#DIV/0!</v>
      </c>
      <c r="C241" t="s">
        <v>33</v>
      </c>
      <c r="D241" t="s">
        <v>98</v>
      </c>
      <c r="E241">
        <f>Gns_pris_pr._TB_År</f>
        <v>1736</v>
      </c>
      <c r="F241" s="1" t="s">
        <v>101</v>
      </c>
      <c r="G241" t="s">
        <v>100</v>
      </c>
      <c r="H241" s="28" t="e">
        <f>B241*E241</f>
        <v>#DIV/0!</v>
      </c>
      <c r="I241" t="s">
        <v>49</v>
      </c>
      <c r="J241" s="45"/>
    </row>
    <row r="242" spans="1:10" x14ac:dyDescent="0.25">
      <c r="A242" s="19" t="s">
        <v>105</v>
      </c>
      <c r="B242" s="25" t="e">
        <f>H241</f>
        <v>#DIV/0!</v>
      </c>
      <c r="C242" t="s">
        <v>49</v>
      </c>
      <c r="H242" s="25"/>
      <c r="J242" s="45"/>
    </row>
    <row r="243" spans="1:10" x14ac:dyDescent="0.25">
      <c r="J243" s="45"/>
    </row>
    <row r="244" spans="1:10" x14ac:dyDescent="0.25">
      <c r="A244" s="140" t="s">
        <v>45</v>
      </c>
      <c r="B244" s="141"/>
      <c r="C244" s="142"/>
      <c r="J244" s="45"/>
    </row>
    <row r="245" spans="1:10" x14ac:dyDescent="0.25">
      <c r="A245" t="s">
        <v>134</v>
      </c>
      <c r="B245" s="24">
        <f>Gns_størrelse_for_aflevering</f>
        <v>1.3</v>
      </c>
      <c r="C245" s="23" t="s">
        <v>33</v>
      </c>
      <c r="J245" s="45"/>
    </row>
    <row r="246" spans="1:10" x14ac:dyDescent="0.25">
      <c r="A246" t="s">
        <v>135</v>
      </c>
      <c r="B246" s="24">
        <f>Andel_af_regneark_pr._aflevering</f>
        <v>1.44</v>
      </c>
      <c r="C246" s="23" t="s">
        <v>32</v>
      </c>
      <c r="D246" t="s">
        <v>99</v>
      </c>
      <c r="E246">
        <f>B245</f>
        <v>1.3</v>
      </c>
      <c r="F246" t="s">
        <v>33</v>
      </c>
      <c r="G246" t="s">
        <v>100</v>
      </c>
      <c r="H246" s="27">
        <f>Andel_af_regneark_pr._aflevering*Gns_størrelse_for_aflevering/100</f>
        <v>1.8720000000000001E-2</v>
      </c>
      <c r="I246" t="s">
        <v>33</v>
      </c>
      <c r="J246" s="45"/>
    </row>
    <row r="247" spans="1:10" x14ac:dyDescent="0.25">
      <c r="A247" t="s">
        <v>133</v>
      </c>
      <c r="B247" s="24">
        <v>0</v>
      </c>
      <c r="C247" s="23"/>
      <c r="G247" t="s">
        <v>100</v>
      </c>
      <c r="H247" s="27" t="e">
        <f>H246/B247</f>
        <v>#DIV/0!</v>
      </c>
      <c r="I247" t="s">
        <v>33</v>
      </c>
      <c r="J247" s="45"/>
    </row>
    <row r="248" spans="1:10" x14ac:dyDescent="0.25">
      <c r="A248" t="s">
        <v>136</v>
      </c>
      <c r="B248" t="e">
        <f>H246/B247</f>
        <v>#DIV/0!</v>
      </c>
      <c r="C248" t="s">
        <v>33</v>
      </c>
      <c r="D248" t="s">
        <v>98</v>
      </c>
      <c r="E248">
        <f>Gns_pris_pr._TB_År</f>
        <v>1736</v>
      </c>
      <c r="F248" s="1" t="s">
        <v>101</v>
      </c>
      <c r="G248" t="s">
        <v>100</v>
      </c>
      <c r="H248" s="28" t="e">
        <f>B248*E248</f>
        <v>#DIV/0!</v>
      </c>
      <c r="I248" t="s">
        <v>49</v>
      </c>
      <c r="J248" s="45"/>
    </row>
    <row r="249" spans="1:10" x14ac:dyDescent="0.25">
      <c r="A249" s="19" t="s">
        <v>105</v>
      </c>
      <c r="B249" s="25" t="e">
        <f>H248</f>
        <v>#DIV/0!</v>
      </c>
      <c r="C249" t="s">
        <v>49</v>
      </c>
      <c r="H249" s="25"/>
      <c r="J249" s="45"/>
    </row>
    <row r="250" spans="1:10" x14ac:dyDescent="0.25">
      <c r="B250" s="25"/>
      <c r="H250" s="25"/>
      <c r="J250" s="45"/>
    </row>
    <row r="251" spans="1:10" x14ac:dyDescent="0.25">
      <c r="A251" s="140" t="s">
        <v>46</v>
      </c>
      <c r="B251" s="141"/>
      <c r="C251" s="142"/>
      <c r="J251" s="45"/>
    </row>
    <row r="252" spans="1:10" x14ac:dyDescent="0.25">
      <c r="A252" t="s">
        <v>134</v>
      </c>
      <c r="B252" s="24">
        <f>Gns_størrelse_for_aflevering</f>
        <v>1.3</v>
      </c>
      <c r="C252" s="23" t="s">
        <v>33</v>
      </c>
      <c r="J252" s="45"/>
    </row>
    <row r="253" spans="1:10" x14ac:dyDescent="0.25">
      <c r="A253" t="s">
        <v>135</v>
      </c>
      <c r="B253" s="24">
        <f>Andel_af_regneark_pr._aflevering</f>
        <v>1.44</v>
      </c>
      <c r="C253" s="23" t="s">
        <v>32</v>
      </c>
      <c r="D253" t="s">
        <v>99</v>
      </c>
      <c r="E253">
        <f>B252</f>
        <v>1.3</v>
      </c>
      <c r="F253" t="s">
        <v>33</v>
      </c>
      <c r="G253" t="s">
        <v>100</v>
      </c>
      <c r="H253" s="27">
        <f>Andel_af_regneark_pr._aflevering*Gns_størrelse_for_aflevering/100</f>
        <v>1.8720000000000001E-2</v>
      </c>
      <c r="I253" t="s">
        <v>33</v>
      </c>
      <c r="J253" s="45"/>
    </row>
    <row r="254" spans="1:10" x14ac:dyDescent="0.25">
      <c r="A254" t="s">
        <v>133</v>
      </c>
      <c r="B254" s="24">
        <v>0</v>
      </c>
      <c r="C254" s="23"/>
      <c r="G254" t="s">
        <v>100</v>
      </c>
      <c r="H254" s="27" t="e">
        <f>H253/B254</f>
        <v>#DIV/0!</v>
      </c>
      <c r="I254" t="s">
        <v>33</v>
      </c>
      <c r="J254" s="45"/>
    </row>
    <row r="255" spans="1:10" x14ac:dyDescent="0.25">
      <c r="A255" t="s">
        <v>136</v>
      </c>
      <c r="B255" t="e">
        <f>H253/B254</f>
        <v>#DIV/0!</v>
      </c>
      <c r="C255" t="s">
        <v>33</v>
      </c>
      <c r="D255" t="s">
        <v>98</v>
      </c>
      <c r="E255">
        <f>Gns_pris_pr._TB_År</f>
        <v>1736</v>
      </c>
      <c r="F255" s="1" t="s">
        <v>101</v>
      </c>
      <c r="G255" t="s">
        <v>100</v>
      </c>
      <c r="H255" s="28" t="e">
        <f>B255*E255</f>
        <v>#DIV/0!</v>
      </c>
      <c r="I255" t="s">
        <v>49</v>
      </c>
      <c r="J255" s="45"/>
    </row>
    <row r="256" spans="1:10" x14ac:dyDescent="0.25">
      <c r="A256" s="19" t="s">
        <v>105</v>
      </c>
      <c r="B256" s="25" t="e">
        <f>H255</f>
        <v>#DIV/0!</v>
      </c>
      <c r="C256" t="s">
        <v>49</v>
      </c>
      <c r="H256" s="25"/>
      <c r="J256" s="45"/>
    </row>
    <row r="257" spans="1:10" x14ac:dyDescent="0.25">
      <c r="A257" s="101"/>
      <c r="B257" s="101"/>
      <c r="C257" s="101"/>
      <c r="D257" s="129"/>
      <c r="E257" s="101"/>
      <c r="F257" s="101"/>
      <c r="G257" s="129"/>
      <c r="H257" s="130"/>
      <c r="I257" s="101"/>
      <c r="J257" s="131"/>
    </row>
  </sheetData>
  <mergeCells count="53">
    <mergeCell ref="A110:C110"/>
    <mergeCell ref="A44:C44"/>
    <mergeCell ref="A122:I122"/>
    <mergeCell ref="A123:C123"/>
    <mergeCell ref="A128:C128"/>
    <mergeCell ref="A118:C118"/>
    <mergeCell ref="A114:C114"/>
    <mergeCell ref="A51:C51"/>
    <mergeCell ref="A251:C251"/>
    <mergeCell ref="A193:C193"/>
    <mergeCell ref="A220:I220"/>
    <mergeCell ref="A207:I207"/>
    <mergeCell ref="A160:I160"/>
    <mergeCell ref="A169:C169"/>
    <mergeCell ref="A186:C186"/>
    <mergeCell ref="A200:C200"/>
    <mergeCell ref="A185:I185"/>
    <mergeCell ref="A177:C177"/>
    <mergeCell ref="A216:C216"/>
    <mergeCell ref="A208:C208"/>
    <mergeCell ref="A212:C212"/>
    <mergeCell ref="A161:C161"/>
    <mergeCell ref="A244:C244"/>
    <mergeCell ref="A221:C221"/>
    <mergeCell ref="A226:C226"/>
    <mergeCell ref="A231:C231"/>
    <mergeCell ref="A236:I236"/>
    <mergeCell ref="A138:I138"/>
    <mergeCell ref="A133:C133"/>
    <mergeCell ref="A139:C139"/>
    <mergeCell ref="A146:C146"/>
    <mergeCell ref="A153:C153"/>
    <mergeCell ref="A2:I2"/>
    <mergeCell ref="A17:I17"/>
    <mergeCell ref="A18:C18"/>
    <mergeCell ref="A22:C22"/>
    <mergeCell ref="A237:C237"/>
    <mergeCell ref="A102:C102"/>
    <mergeCell ref="A87:I87"/>
    <mergeCell ref="A88:C88"/>
    <mergeCell ref="A95:C95"/>
    <mergeCell ref="A65:I65"/>
    <mergeCell ref="A66:C66"/>
    <mergeCell ref="A73:C73"/>
    <mergeCell ref="A80:C80"/>
    <mergeCell ref="A109:I109"/>
    <mergeCell ref="A31:C31"/>
    <mergeCell ref="A35:C35"/>
    <mergeCell ref="A26:C26"/>
    <mergeCell ref="A43:I43"/>
    <mergeCell ref="A30:I30"/>
    <mergeCell ref="A58:C58"/>
    <mergeCell ref="A39:C39"/>
  </mergeCells>
  <conditionalFormatting sqref="B238:C238 C239 B11:B15">
    <cfRule type="containsText" dxfId="271" priority="942" operator="containsText" text="(-1)">
      <formula>NOT(ISERROR(SEARCH("(-1)",B11)))</formula>
    </cfRule>
    <cfRule type="containsText" dxfId="270" priority="943" operator="containsText" text="(-2)">
      <formula>NOT(ISERROR(SEARCH("(-2)",B11)))</formula>
    </cfRule>
    <cfRule type="containsText" dxfId="269" priority="944" operator="containsText" text="(1)">
      <formula>NOT(ISERROR(SEARCH("(1)",B11)))</formula>
    </cfRule>
    <cfRule type="containsText" dxfId="268" priority="945" operator="containsText" text="(2)">
      <formula>NOT(ISERROR(SEARCH("(2)",B11)))</formula>
    </cfRule>
  </conditionalFormatting>
  <conditionalFormatting sqref="A17">
    <cfRule type="containsText" dxfId="267" priority="930" operator="containsText" text="(-1)">
      <formula>NOT(ISERROR(SEARCH("(-1)",A17)))</formula>
    </cfRule>
    <cfRule type="containsText" dxfId="266" priority="931" operator="containsText" text="(-2)">
      <formula>NOT(ISERROR(SEARCH("(-2)",A17)))</formula>
    </cfRule>
    <cfRule type="containsText" dxfId="265" priority="932" operator="containsText" text="(1)">
      <formula>NOT(ISERROR(SEARCH("(1)",A17)))</formula>
    </cfRule>
    <cfRule type="containsText" dxfId="264" priority="933" operator="containsText" text="(2)">
      <formula>NOT(ISERROR(SEARCH("(2)",A17)))</formula>
    </cfRule>
  </conditionalFormatting>
  <conditionalFormatting sqref="A43">
    <cfRule type="containsText" dxfId="263" priority="926" operator="containsText" text="(-1)">
      <formula>NOT(ISERROR(SEARCH("(-1)",A43)))</formula>
    </cfRule>
    <cfRule type="containsText" dxfId="262" priority="927" operator="containsText" text="(-2)">
      <formula>NOT(ISERROR(SEARCH("(-2)",A43)))</formula>
    </cfRule>
    <cfRule type="containsText" dxfId="261" priority="928" operator="containsText" text="(1)">
      <formula>NOT(ISERROR(SEARCH("(1)",A43)))</formula>
    </cfRule>
    <cfRule type="containsText" dxfId="260" priority="929" operator="containsText" text="(2)">
      <formula>NOT(ISERROR(SEARCH("(2)",A43)))</formula>
    </cfRule>
  </conditionalFormatting>
  <conditionalFormatting sqref="A160">
    <cfRule type="containsText" dxfId="259" priority="890" operator="containsText" text="(-1)">
      <formula>NOT(ISERROR(SEARCH("(-1)",A160)))</formula>
    </cfRule>
    <cfRule type="containsText" dxfId="258" priority="891" operator="containsText" text="(-2)">
      <formula>NOT(ISERROR(SEARCH("(-2)",A160)))</formula>
    </cfRule>
    <cfRule type="containsText" dxfId="257" priority="892" operator="containsText" text="(1)">
      <formula>NOT(ISERROR(SEARCH("(1)",A160)))</formula>
    </cfRule>
    <cfRule type="containsText" dxfId="256" priority="893" operator="containsText" text="(2)">
      <formula>NOT(ISERROR(SEARCH("(2)",A160)))</formula>
    </cfRule>
  </conditionalFormatting>
  <conditionalFormatting sqref="A122">
    <cfRule type="containsText" dxfId="255" priority="910" operator="containsText" text="(-1)">
      <formula>NOT(ISERROR(SEARCH("(-1)",A122)))</formula>
    </cfRule>
    <cfRule type="containsText" dxfId="254" priority="911" operator="containsText" text="(-2)">
      <formula>NOT(ISERROR(SEARCH("(-2)",A122)))</formula>
    </cfRule>
    <cfRule type="containsText" dxfId="253" priority="912" operator="containsText" text="(1)">
      <formula>NOT(ISERROR(SEARCH("(1)",A122)))</formula>
    </cfRule>
    <cfRule type="containsText" dxfId="252" priority="913" operator="containsText" text="(2)">
      <formula>NOT(ISERROR(SEARCH("(2)",A122)))</formula>
    </cfRule>
  </conditionalFormatting>
  <conditionalFormatting sqref="B246">
    <cfRule type="containsText" dxfId="251" priority="858" operator="containsText" text="(-1)">
      <formula>NOT(ISERROR(SEARCH("(-1)",B246)))</formula>
    </cfRule>
    <cfRule type="containsText" dxfId="250" priority="859" operator="containsText" text="(-2)">
      <formula>NOT(ISERROR(SEARCH("(-2)",B246)))</formula>
    </cfRule>
    <cfRule type="containsText" dxfId="249" priority="860" operator="containsText" text="(1)">
      <formula>NOT(ISERROR(SEARCH("(1)",B246)))</formula>
    </cfRule>
    <cfRule type="containsText" dxfId="248" priority="861" operator="containsText" text="(2)">
      <formula>NOT(ISERROR(SEARCH("(2)",B246)))</formula>
    </cfRule>
  </conditionalFormatting>
  <conditionalFormatting sqref="A236">
    <cfRule type="containsText" dxfId="247" priority="874" operator="containsText" text="(-1)">
      <formula>NOT(ISERROR(SEARCH("(-1)",A236)))</formula>
    </cfRule>
    <cfRule type="containsText" dxfId="246" priority="875" operator="containsText" text="(-2)">
      <formula>NOT(ISERROR(SEARCH("(-2)",A236)))</formula>
    </cfRule>
    <cfRule type="containsText" dxfId="245" priority="876" operator="containsText" text="(1)">
      <formula>NOT(ISERROR(SEARCH("(1)",A236)))</formula>
    </cfRule>
    <cfRule type="containsText" dxfId="244" priority="877" operator="containsText" text="(2)">
      <formula>NOT(ISERROR(SEARCH("(2)",A236)))</formula>
    </cfRule>
  </conditionalFormatting>
  <conditionalFormatting sqref="B240">
    <cfRule type="containsText" dxfId="243" priority="830" operator="containsText" text="(-1)">
      <formula>NOT(ISERROR(SEARCH("(-1)",B240)))</formula>
    </cfRule>
    <cfRule type="containsText" dxfId="242" priority="831" operator="containsText" text="(-2)">
      <formula>NOT(ISERROR(SEARCH("(-2)",B240)))</formula>
    </cfRule>
    <cfRule type="containsText" dxfId="241" priority="832" operator="containsText" text="(1)">
      <formula>NOT(ISERROR(SEARCH("(1)",B240)))</formula>
    </cfRule>
    <cfRule type="containsText" dxfId="240" priority="833" operator="containsText" text="(2)">
      <formula>NOT(ISERROR(SEARCH("(2)",B240)))</formula>
    </cfRule>
  </conditionalFormatting>
  <conditionalFormatting sqref="B247">
    <cfRule type="containsText" dxfId="239" priority="838" operator="containsText" text="(-1)">
      <formula>NOT(ISERROR(SEARCH("(-1)",B247)))</formula>
    </cfRule>
    <cfRule type="containsText" dxfId="238" priority="839" operator="containsText" text="(-2)">
      <formula>NOT(ISERROR(SEARCH("(-2)",B247)))</formula>
    </cfRule>
    <cfRule type="containsText" dxfId="237" priority="840" operator="containsText" text="(1)">
      <formula>NOT(ISERROR(SEARCH("(1)",B247)))</formula>
    </cfRule>
    <cfRule type="containsText" dxfId="236" priority="841" operator="containsText" text="(2)">
      <formula>NOT(ISERROR(SEARCH("(2)",B247)))</formula>
    </cfRule>
  </conditionalFormatting>
  <conditionalFormatting sqref="B239">
    <cfRule type="containsText" dxfId="235" priority="870" operator="containsText" text="(-1)">
      <formula>NOT(ISERROR(SEARCH("(-1)",B239)))</formula>
    </cfRule>
    <cfRule type="containsText" dxfId="234" priority="871" operator="containsText" text="(-2)">
      <formula>NOT(ISERROR(SEARCH("(-2)",B239)))</formula>
    </cfRule>
    <cfRule type="containsText" dxfId="233" priority="872" operator="containsText" text="(1)">
      <formula>NOT(ISERROR(SEARCH("(1)",B239)))</formula>
    </cfRule>
    <cfRule type="containsText" dxfId="232" priority="873" operator="containsText" text="(2)">
      <formula>NOT(ISERROR(SEARCH("(2)",B239)))</formula>
    </cfRule>
  </conditionalFormatting>
  <conditionalFormatting sqref="B245:C245 C246">
    <cfRule type="containsText" dxfId="231" priority="862" operator="containsText" text="(-1)">
      <formula>NOT(ISERROR(SEARCH("(-1)",B245)))</formula>
    </cfRule>
    <cfRule type="containsText" dxfId="230" priority="863" operator="containsText" text="(-2)">
      <formula>NOT(ISERROR(SEARCH("(-2)",B245)))</formula>
    </cfRule>
    <cfRule type="containsText" dxfId="229" priority="864" operator="containsText" text="(1)">
      <formula>NOT(ISERROR(SEARCH("(1)",B245)))</formula>
    </cfRule>
    <cfRule type="containsText" dxfId="228" priority="865" operator="containsText" text="(2)">
      <formula>NOT(ISERROR(SEARCH("(2)",B245)))</formula>
    </cfRule>
  </conditionalFormatting>
  <conditionalFormatting sqref="C247">
    <cfRule type="containsText" dxfId="227" priority="842" operator="containsText" text="(-1)">
      <formula>NOT(ISERROR(SEARCH("(-1)",C247)))</formula>
    </cfRule>
    <cfRule type="containsText" dxfId="226" priority="843" operator="containsText" text="(-2)">
      <formula>NOT(ISERROR(SEARCH("(-2)",C247)))</formula>
    </cfRule>
    <cfRule type="containsText" dxfId="225" priority="844" operator="containsText" text="(1)">
      <formula>NOT(ISERROR(SEARCH("(1)",C247)))</formula>
    </cfRule>
    <cfRule type="containsText" dxfId="224" priority="845" operator="containsText" text="(2)">
      <formula>NOT(ISERROR(SEARCH("(2)",C247)))</formula>
    </cfRule>
  </conditionalFormatting>
  <conditionalFormatting sqref="C240">
    <cfRule type="containsText" dxfId="223" priority="834" operator="containsText" text="(-1)">
      <formula>NOT(ISERROR(SEARCH("(-1)",C240)))</formula>
    </cfRule>
    <cfRule type="containsText" dxfId="222" priority="835" operator="containsText" text="(-2)">
      <formula>NOT(ISERROR(SEARCH("(-2)",C240)))</formula>
    </cfRule>
    <cfRule type="containsText" dxfId="221" priority="836" operator="containsText" text="(1)">
      <formula>NOT(ISERROR(SEARCH("(1)",C240)))</formula>
    </cfRule>
    <cfRule type="containsText" dxfId="220" priority="837" operator="containsText" text="(2)">
      <formula>NOT(ISERROR(SEARCH("(2)",C240)))</formula>
    </cfRule>
  </conditionalFormatting>
  <conditionalFormatting sqref="A207">
    <cfRule type="containsText" dxfId="219" priority="818" operator="containsText" text="(-1)">
      <formula>NOT(ISERROR(SEARCH("(-1)",A207)))</formula>
    </cfRule>
    <cfRule type="containsText" dxfId="218" priority="819" operator="containsText" text="(-2)">
      <formula>NOT(ISERROR(SEARCH("(-2)",A207)))</formula>
    </cfRule>
    <cfRule type="containsText" dxfId="217" priority="820" operator="containsText" text="(1)">
      <formula>NOT(ISERROR(SEARCH("(1)",A207)))</formula>
    </cfRule>
    <cfRule type="containsText" dxfId="216" priority="821" operator="containsText" text="(2)">
      <formula>NOT(ISERROR(SEARCH("(2)",A207)))</formula>
    </cfRule>
  </conditionalFormatting>
  <conditionalFormatting sqref="A2">
    <cfRule type="containsText" dxfId="215" priority="806" operator="containsText" text="(-1)">
      <formula>NOT(ISERROR(SEARCH("(-1)",A2)))</formula>
    </cfRule>
    <cfRule type="containsText" dxfId="214" priority="807" operator="containsText" text="(-2)">
      <formula>NOT(ISERROR(SEARCH("(-2)",A2)))</formula>
    </cfRule>
    <cfRule type="containsText" dxfId="213" priority="808" operator="containsText" text="(1)">
      <formula>NOT(ISERROR(SEARCH("(1)",A2)))</formula>
    </cfRule>
    <cfRule type="containsText" dxfId="212" priority="809" operator="containsText" text="(2)">
      <formula>NOT(ISERROR(SEARCH("(2)",A2)))</formula>
    </cfRule>
  </conditionalFormatting>
  <conditionalFormatting sqref="A22:C22">
    <cfRule type="containsText" dxfId="211" priority="737" operator="containsText" text="(-1)">
      <formula>NOT(ISERROR(SEARCH("(-1)",A22)))</formula>
    </cfRule>
    <cfRule type="containsText" dxfId="210" priority="738" operator="containsText" text="(-2)">
      <formula>NOT(ISERROR(SEARCH("(-2)",A22)))</formula>
    </cfRule>
    <cfRule type="containsText" dxfId="209" priority="739" operator="containsText" text="(1)">
      <formula>NOT(ISERROR(SEARCH("(1)",A22)))</formula>
    </cfRule>
    <cfRule type="containsText" dxfId="208" priority="740" operator="containsText" text="(2)">
      <formula>NOT(ISERROR(SEARCH("(2)",A22)))</formula>
    </cfRule>
  </conditionalFormatting>
  <conditionalFormatting sqref="A26:C26">
    <cfRule type="containsText" dxfId="207" priority="669" operator="containsText" text="(-1)">
      <formula>NOT(ISERROR(SEARCH("(-1)",A26)))</formula>
    </cfRule>
    <cfRule type="containsText" dxfId="206" priority="670" operator="containsText" text="(-2)">
      <formula>NOT(ISERROR(SEARCH("(-2)",A26)))</formula>
    </cfRule>
    <cfRule type="containsText" dxfId="205" priority="671" operator="containsText" text="(1)">
      <formula>NOT(ISERROR(SEARCH("(1)",A26)))</formula>
    </cfRule>
    <cfRule type="containsText" dxfId="204" priority="672" operator="containsText" text="(2)">
      <formula>NOT(ISERROR(SEARCH("(2)",A26)))</formula>
    </cfRule>
  </conditionalFormatting>
  <conditionalFormatting sqref="A18:C18">
    <cfRule type="containsText" dxfId="203" priority="733" operator="containsText" text="(-1)">
      <formula>NOT(ISERROR(SEARCH("(-1)",A18)))</formula>
    </cfRule>
    <cfRule type="containsText" dxfId="202" priority="734" operator="containsText" text="(-2)">
      <formula>NOT(ISERROR(SEARCH("(-2)",A18)))</formula>
    </cfRule>
    <cfRule type="containsText" dxfId="201" priority="735" operator="containsText" text="(1)">
      <formula>NOT(ISERROR(SEARCH("(1)",A18)))</formula>
    </cfRule>
    <cfRule type="containsText" dxfId="200" priority="736" operator="containsText" text="(2)">
      <formula>NOT(ISERROR(SEARCH("(2)",A18)))</formula>
    </cfRule>
  </conditionalFormatting>
  <conditionalFormatting sqref="B252:C252 C253">
    <cfRule type="containsText" dxfId="199" priority="601" operator="containsText" text="(-1)">
      <formula>NOT(ISERROR(SEARCH("(-1)",B252)))</formula>
    </cfRule>
    <cfRule type="containsText" dxfId="198" priority="602" operator="containsText" text="(-2)">
      <formula>NOT(ISERROR(SEARCH("(-2)",B252)))</formula>
    </cfRule>
    <cfRule type="containsText" dxfId="197" priority="603" operator="containsText" text="(1)">
      <formula>NOT(ISERROR(SEARCH("(1)",B252)))</formula>
    </cfRule>
    <cfRule type="containsText" dxfId="196" priority="604" operator="containsText" text="(2)">
      <formula>NOT(ISERROR(SEARCH("(2)",B252)))</formula>
    </cfRule>
  </conditionalFormatting>
  <conditionalFormatting sqref="C254">
    <cfRule type="containsText" dxfId="195" priority="593" operator="containsText" text="(-1)">
      <formula>NOT(ISERROR(SEARCH("(-1)",C254)))</formula>
    </cfRule>
    <cfRule type="containsText" dxfId="194" priority="594" operator="containsText" text="(-2)">
      <formula>NOT(ISERROR(SEARCH("(-2)",C254)))</formula>
    </cfRule>
    <cfRule type="containsText" dxfId="193" priority="595" operator="containsText" text="(1)">
      <formula>NOT(ISERROR(SEARCH("(1)",C254)))</formula>
    </cfRule>
    <cfRule type="containsText" dxfId="192" priority="596" operator="containsText" text="(2)">
      <formula>NOT(ISERROR(SEARCH("(2)",C254)))</formula>
    </cfRule>
  </conditionalFormatting>
  <conditionalFormatting sqref="B253">
    <cfRule type="containsText" dxfId="191" priority="597" operator="containsText" text="(-1)">
      <formula>NOT(ISERROR(SEARCH("(-1)",B253)))</formula>
    </cfRule>
    <cfRule type="containsText" dxfId="190" priority="598" operator="containsText" text="(-2)">
      <formula>NOT(ISERROR(SEARCH("(-2)",B253)))</formula>
    </cfRule>
    <cfRule type="containsText" dxfId="189" priority="599" operator="containsText" text="(1)">
      <formula>NOT(ISERROR(SEARCH("(1)",B253)))</formula>
    </cfRule>
    <cfRule type="containsText" dxfId="188" priority="600" operator="containsText" text="(2)">
      <formula>NOT(ISERROR(SEARCH("(2)",B253)))</formula>
    </cfRule>
  </conditionalFormatting>
  <conditionalFormatting sqref="B254">
    <cfRule type="containsText" dxfId="187" priority="589" operator="containsText" text="(-1)">
      <formula>NOT(ISERROR(SEARCH("(-1)",B254)))</formula>
    </cfRule>
    <cfRule type="containsText" dxfId="186" priority="590" operator="containsText" text="(-2)">
      <formula>NOT(ISERROR(SEARCH("(-2)",B254)))</formula>
    </cfRule>
    <cfRule type="containsText" dxfId="185" priority="591" operator="containsText" text="(1)">
      <formula>NOT(ISERROR(SEARCH("(1)",B254)))</formula>
    </cfRule>
    <cfRule type="containsText" dxfId="184" priority="592" operator="containsText" text="(2)">
      <formula>NOT(ISERROR(SEARCH("(2)",B254)))</formula>
    </cfRule>
  </conditionalFormatting>
  <conditionalFormatting sqref="A30">
    <cfRule type="containsText" dxfId="183" priority="505" operator="containsText" text="(-1)">
      <formula>NOT(ISERROR(SEARCH("(-1)",A30)))</formula>
    </cfRule>
    <cfRule type="containsText" dxfId="182" priority="506" operator="containsText" text="(-2)">
      <formula>NOT(ISERROR(SEARCH("(-2)",A30)))</formula>
    </cfRule>
    <cfRule type="containsText" dxfId="181" priority="507" operator="containsText" text="(1)">
      <formula>NOT(ISERROR(SEARCH("(1)",A30)))</formula>
    </cfRule>
    <cfRule type="containsText" dxfId="180" priority="508" operator="containsText" text="(2)">
      <formula>NOT(ISERROR(SEARCH("(2)",A30)))</formula>
    </cfRule>
  </conditionalFormatting>
  <conditionalFormatting sqref="A220">
    <cfRule type="containsText" dxfId="179" priority="481" operator="containsText" text="(-1)">
      <formula>NOT(ISERROR(SEARCH("(-1)",A220)))</formula>
    </cfRule>
    <cfRule type="containsText" dxfId="178" priority="482" operator="containsText" text="(-2)">
      <formula>NOT(ISERROR(SEARCH("(-2)",A220)))</formula>
    </cfRule>
    <cfRule type="containsText" dxfId="177" priority="483" operator="containsText" text="(1)">
      <formula>NOT(ISERROR(SEARCH("(1)",A220)))</formula>
    </cfRule>
    <cfRule type="containsText" dxfId="176" priority="484" operator="containsText" text="(2)">
      <formula>NOT(ISERROR(SEARCH("(2)",A220)))</formula>
    </cfRule>
  </conditionalFormatting>
  <conditionalFormatting sqref="A109">
    <cfRule type="containsText" dxfId="175" priority="457" operator="containsText" text="(-1)">
      <formula>NOT(ISERROR(SEARCH("(-1)",A109)))</formula>
    </cfRule>
    <cfRule type="containsText" dxfId="174" priority="458" operator="containsText" text="(-2)">
      <formula>NOT(ISERROR(SEARCH("(-2)",A109)))</formula>
    </cfRule>
    <cfRule type="containsText" dxfId="173" priority="459" operator="containsText" text="(1)">
      <formula>NOT(ISERROR(SEARCH("(1)",A109)))</formula>
    </cfRule>
    <cfRule type="containsText" dxfId="172" priority="460" operator="containsText" text="(2)">
      <formula>NOT(ISERROR(SEARCH("(2)",A109)))</formula>
    </cfRule>
  </conditionalFormatting>
  <conditionalFormatting sqref="A185">
    <cfRule type="containsText" dxfId="171" priority="433" operator="containsText" text="(-1)">
      <formula>NOT(ISERROR(SEARCH("(-1)",A185)))</formula>
    </cfRule>
    <cfRule type="containsText" dxfId="170" priority="434" operator="containsText" text="(-2)">
      <formula>NOT(ISERROR(SEARCH("(-2)",A185)))</formula>
    </cfRule>
    <cfRule type="containsText" dxfId="169" priority="435" operator="containsText" text="(1)">
      <formula>NOT(ISERROR(SEARCH("(1)",A185)))</formula>
    </cfRule>
    <cfRule type="containsText" dxfId="168" priority="436" operator="containsText" text="(2)">
      <formula>NOT(ISERROR(SEARCH("(2)",A185)))</formula>
    </cfRule>
  </conditionalFormatting>
  <conditionalFormatting sqref="A138">
    <cfRule type="containsText" dxfId="167" priority="409" operator="containsText" text="(-1)">
      <formula>NOT(ISERROR(SEARCH("(-1)",A138)))</formula>
    </cfRule>
    <cfRule type="containsText" dxfId="166" priority="410" operator="containsText" text="(-2)">
      <formula>NOT(ISERROR(SEARCH("(-2)",A138)))</formula>
    </cfRule>
    <cfRule type="containsText" dxfId="165" priority="411" operator="containsText" text="(1)">
      <formula>NOT(ISERROR(SEARCH("(1)",A138)))</formula>
    </cfRule>
    <cfRule type="containsText" dxfId="164" priority="412" operator="containsText" text="(2)">
      <formula>NOT(ISERROR(SEARCH("(2)",A138)))</formula>
    </cfRule>
  </conditionalFormatting>
  <conditionalFormatting sqref="A87">
    <cfRule type="containsText" dxfId="163" priority="321" operator="containsText" text="(-1)">
      <formula>NOT(ISERROR(SEARCH("(-1)",A87)))</formula>
    </cfRule>
    <cfRule type="containsText" dxfId="162" priority="322" operator="containsText" text="(-2)">
      <formula>NOT(ISERROR(SEARCH("(-2)",A87)))</formula>
    </cfRule>
    <cfRule type="containsText" dxfId="161" priority="323" operator="containsText" text="(1)">
      <formula>NOT(ISERROR(SEARCH("(1)",A87)))</formula>
    </cfRule>
    <cfRule type="containsText" dxfId="160" priority="324" operator="containsText" text="(2)">
      <formula>NOT(ISERROR(SEARCH("(2)",A87)))</formula>
    </cfRule>
  </conditionalFormatting>
  <conditionalFormatting sqref="A65">
    <cfRule type="containsText" dxfId="159" priority="293" operator="containsText" text="(-1)">
      <formula>NOT(ISERROR(SEARCH("(-1)",A65)))</formula>
    </cfRule>
    <cfRule type="containsText" dxfId="158" priority="294" operator="containsText" text="(-2)">
      <formula>NOT(ISERROR(SEARCH("(-2)",A65)))</formula>
    </cfRule>
    <cfRule type="containsText" dxfId="157" priority="295" operator="containsText" text="(1)">
      <formula>NOT(ISERROR(SEARCH("(1)",A65)))</formula>
    </cfRule>
    <cfRule type="containsText" dxfId="156" priority="296" operator="containsText" text="(2)">
      <formula>NOT(ISERROR(SEARCH("(2)",A65)))</formula>
    </cfRule>
  </conditionalFormatting>
  <conditionalFormatting sqref="A31:C31">
    <cfRule type="containsText" dxfId="155" priority="141" operator="containsText" text="(-1)">
      <formula>NOT(ISERROR(SEARCH("(-1)",A31)))</formula>
    </cfRule>
    <cfRule type="containsText" dxfId="154" priority="142" operator="containsText" text="(-2)">
      <formula>NOT(ISERROR(SEARCH("(-2)",A31)))</formula>
    </cfRule>
    <cfRule type="containsText" dxfId="153" priority="143" operator="containsText" text="(1)">
      <formula>NOT(ISERROR(SEARCH("(1)",A31)))</formula>
    </cfRule>
    <cfRule type="containsText" dxfId="152" priority="144" operator="containsText" text="(2)">
      <formula>NOT(ISERROR(SEARCH("(2)",A31)))</formula>
    </cfRule>
  </conditionalFormatting>
  <conditionalFormatting sqref="A44:C44">
    <cfRule type="containsText" dxfId="151" priority="137" operator="containsText" text="(-1)">
      <formula>NOT(ISERROR(SEARCH("(-1)",A44)))</formula>
    </cfRule>
    <cfRule type="containsText" dxfId="150" priority="138" operator="containsText" text="(-2)">
      <formula>NOT(ISERROR(SEARCH("(-2)",A44)))</formula>
    </cfRule>
    <cfRule type="containsText" dxfId="149" priority="139" operator="containsText" text="(1)">
      <formula>NOT(ISERROR(SEARCH("(1)",A44)))</formula>
    </cfRule>
    <cfRule type="containsText" dxfId="148" priority="140" operator="containsText" text="(2)">
      <formula>NOT(ISERROR(SEARCH("(2)",A44)))</formula>
    </cfRule>
  </conditionalFormatting>
  <conditionalFormatting sqref="A66:C66">
    <cfRule type="containsText" dxfId="147" priority="133" operator="containsText" text="(-1)">
      <formula>NOT(ISERROR(SEARCH("(-1)",A66)))</formula>
    </cfRule>
    <cfRule type="containsText" dxfId="146" priority="134" operator="containsText" text="(-2)">
      <formula>NOT(ISERROR(SEARCH("(-2)",A66)))</formula>
    </cfRule>
    <cfRule type="containsText" dxfId="145" priority="135" operator="containsText" text="(1)">
      <formula>NOT(ISERROR(SEARCH("(1)",A66)))</formula>
    </cfRule>
    <cfRule type="containsText" dxfId="144" priority="136" operator="containsText" text="(2)">
      <formula>NOT(ISERROR(SEARCH("(2)",A66)))</formula>
    </cfRule>
  </conditionalFormatting>
  <conditionalFormatting sqref="A88:C88">
    <cfRule type="containsText" dxfId="143" priority="129" operator="containsText" text="(-1)">
      <formula>NOT(ISERROR(SEARCH("(-1)",A88)))</formula>
    </cfRule>
    <cfRule type="containsText" dxfId="142" priority="130" operator="containsText" text="(-2)">
      <formula>NOT(ISERROR(SEARCH("(-2)",A88)))</formula>
    </cfRule>
    <cfRule type="containsText" dxfId="141" priority="131" operator="containsText" text="(1)">
      <formula>NOT(ISERROR(SEARCH("(1)",A88)))</formula>
    </cfRule>
    <cfRule type="containsText" dxfId="140" priority="132" operator="containsText" text="(2)">
      <formula>NOT(ISERROR(SEARCH("(2)",A88)))</formula>
    </cfRule>
  </conditionalFormatting>
  <conditionalFormatting sqref="A110:C110">
    <cfRule type="containsText" dxfId="139" priority="125" operator="containsText" text="(-1)">
      <formula>NOT(ISERROR(SEARCH("(-1)",A110)))</formula>
    </cfRule>
    <cfRule type="containsText" dxfId="138" priority="126" operator="containsText" text="(-2)">
      <formula>NOT(ISERROR(SEARCH("(-2)",A110)))</formula>
    </cfRule>
    <cfRule type="containsText" dxfId="137" priority="127" operator="containsText" text="(1)">
      <formula>NOT(ISERROR(SEARCH("(1)",A110)))</formula>
    </cfRule>
    <cfRule type="containsText" dxfId="136" priority="128" operator="containsText" text="(2)">
      <formula>NOT(ISERROR(SEARCH("(2)",A110)))</formula>
    </cfRule>
  </conditionalFormatting>
  <conditionalFormatting sqref="A123:C123">
    <cfRule type="containsText" dxfId="135" priority="121" operator="containsText" text="(-1)">
      <formula>NOT(ISERROR(SEARCH("(-1)",A123)))</formula>
    </cfRule>
    <cfRule type="containsText" dxfId="134" priority="122" operator="containsText" text="(-2)">
      <formula>NOT(ISERROR(SEARCH("(-2)",A123)))</formula>
    </cfRule>
    <cfRule type="containsText" dxfId="133" priority="123" operator="containsText" text="(1)">
      <formula>NOT(ISERROR(SEARCH("(1)",A123)))</formula>
    </cfRule>
    <cfRule type="containsText" dxfId="132" priority="124" operator="containsText" text="(2)">
      <formula>NOT(ISERROR(SEARCH("(2)",A123)))</formula>
    </cfRule>
  </conditionalFormatting>
  <conditionalFormatting sqref="A139:C139">
    <cfRule type="containsText" dxfId="131" priority="117" operator="containsText" text="(-1)">
      <formula>NOT(ISERROR(SEARCH("(-1)",A139)))</formula>
    </cfRule>
    <cfRule type="containsText" dxfId="130" priority="118" operator="containsText" text="(-2)">
      <formula>NOT(ISERROR(SEARCH("(-2)",A139)))</formula>
    </cfRule>
    <cfRule type="containsText" dxfId="129" priority="119" operator="containsText" text="(1)">
      <formula>NOT(ISERROR(SEARCH("(1)",A139)))</formula>
    </cfRule>
    <cfRule type="containsText" dxfId="128" priority="120" operator="containsText" text="(2)">
      <formula>NOT(ISERROR(SEARCH("(2)",A139)))</formula>
    </cfRule>
  </conditionalFormatting>
  <conditionalFormatting sqref="A161:C161">
    <cfRule type="containsText" dxfId="127" priority="113" operator="containsText" text="(-1)">
      <formula>NOT(ISERROR(SEARCH("(-1)",A161)))</formula>
    </cfRule>
    <cfRule type="containsText" dxfId="126" priority="114" operator="containsText" text="(-2)">
      <formula>NOT(ISERROR(SEARCH("(-2)",A161)))</formula>
    </cfRule>
    <cfRule type="containsText" dxfId="125" priority="115" operator="containsText" text="(1)">
      <formula>NOT(ISERROR(SEARCH("(1)",A161)))</formula>
    </cfRule>
    <cfRule type="containsText" dxfId="124" priority="116" operator="containsText" text="(2)">
      <formula>NOT(ISERROR(SEARCH("(2)",A161)))</formula>
    </cfRule>
  </conditionalFormatting>
  <conditionalFormatting sqref="A186:C186">
    <cfRule type="containsText" dxfId="123" priority="109" operator="containsText" text="(-1)">
      <formula>NOT(ISERROR(SEARCH("(-1)",A186)))</formula>
    </cfRule>
    <cfRule type="containsText" dxfId="122" priority="110" operator="containsText" text="(-2)">
      <formula>NOT(ISERROR(SEARCH("(-2)",A186)))</formula>
    </cfRule>
    <cfRule type="containsText" dxfId="121" priority="111" operator="containsText" text="(1)">
      <formula>NOT(ISERROR(SEARCH("(1)",A186)))</formula>
    </cfRule>
    <cfRule type="containsText" dxfId="120" priority="112" operator="containsText" text="(2)">
      <formula>NOT(ISERROR(SEARCH("(2)",A186)))</formula>
    </cfRule>
  </conditionalFormatting>
  <conditionalFormatting sqref="A208:C208">
    <cfRule type="containsText" dxfId="119" priority="105" operator="containsText" text="(-1)">
      <formula>NOT(ISERROR(SEARCH("(-1)",A208)))</formula>
    </cfRule>
    <cfRule type="containsText" dxfId="118" priority="106" operator="containsText" text="(-2)">
      <formula>NOT(ISERROR(SEARCH("(-2)",A208)))</formula>
    </cfRule>
    <cfRule type="containsText" dxfId="117" priority="107" operator="containsText" text="(1)">
      <formula>NOT(ISERROR(SEARCH("(1)",A208)))</formula>
    </cfRule>
    <cfRule type="containsText" dxfId="116" priority="108" operator="containsText" text="(2)">
      <formula>NOT(ISERROR(SEARCH("(2)",A208)))</formula>
    </cfRule>
  </conditionalFormatting>
  <conditionalFormatting sqref="A221:C221">
    <cfRule type="containsText" dxfId="115" priority="101" operator="containsText" text="(-1)">
      <formula>NOT(ISERROR(SEARCH("(-1)",A221)))</formula>
    </cfRule>
    <cfRule type="containsText" dxfId="114" priority="102" operator="containsText" text="(-2)">
      <formula>NOT(ISERROR(SEARCH("(-2)",A221)))</formula>
    </cfRule>
    <cfRule type="containsText" dxfId="113" priority="103" operator="containsText" text="(1)">
      <formula>NOT(ISERROR(SEARCH("(1)",A221)))</formula>
    </cfRule>
    <cfRule type="containsText" dxfId="112" priority="104" operator="containsText" text="(2)">
      <formula>NOT(ISERROR(SEARCH("(2)",A221)))</formula>
    </cfRule>
  </conditionalFormatting>
  <conditionalFormatting sqref="A237:C237">
    <cfRule type="containsText" dxfId="111" priority="97" operator="containsText" text="(-1)">
      <formula>NOT(ISERROR(SEARCH("(-1)",A237)))</formula>
    </cfRule>
    <cfRule type="containsText" dxfId="110" priority="98" operator="containsText" text="(-2)">
      <formula>NOT(ISERROR(SEARCH("(-2)",A237)))</formula>
    </cfRule>
    <cfRule type="containsText" dxfId="109" priority="99" operator="containsText" text="(1)">
      <formula>NOT(ISERROR(SEARCH("(1)",A237)))</formula>
    </cfRule>
    <cfRule type="containsText" dxfId="108" priority="100" operator="containsText" text="(2)">
      <formula>NOT(ISERROR(SEARCH("(2)",A237)))</formula>
    </cfRule>
  </conditionalFormatting>
  <conditionalFormatting sqref="A51:C51">
    <cfRule type="containsText" dxfId="107" priority="93" operator="containsText" text="(-1)">
      <formula>NOT(ISERROR(SEARCH("(-1)",A51)))</formula>
    </cfRule>
    <cfRule type="containsText" dxfId="106" priority="94" operator="containsText" text="(-2)">
      <formula>NOT(ISERROR(SEARCH("(-2)",A51)))</formula>
    </cfRule>
    <cfRule type="containsText" dxfId="105" priority="95" operator="containsText" text="(1)">
      <formula>NOT(ISERROR(SEARCH("(1)",A51)))</formula>
    </cfRule>
    <cfRule type="containsText" dxfId="104" priority="96" operator="containsText" text="(2)">
      <formula>NOT(ISERROR(SEARCH("(2)",A51)))</formula>
    </cfRule>
  </conditionalFormatting>
  <conditionalFormatting sqref="A73:C73">
    <cfRule type="containsText" dxfId="103" priority="89" operator="containsText" text="(-1)">
      <formula>NOT(ISERROR(SEARCH("(-1)",A73)))</formula>
    </cfRule>
    <cfRule type="containsText" dxfId="102" priority="90" operator="containsText" text="(-2)">
      <formula>NOT(ISERROR(SEARCH("(-2)",A73)))</formula>
    </cfRule>
    <cfRule type="containsText" dxfId="101" priority="91" operator="containsText" text="(1)">
      <formula>NOT(ISERROR(SEARCH("(1)",A73)))</formula>
    </cfRule>
    <cfRule type="containsText" dxfId="100" priority="92" operator="containsText" text="(2)">
      <formula>NOT(ISERROR(SEARCH("(2)",A73)))</formula>
    </cfRule>
  </conditionalFormatting>
  <conditionalFormatting sqref="A95:C95">
    <cfRule type="containsText" dxfId="99" priority="85" operator="containsText" text="(-1)">
      <formula>NOT(ISERROR(SEARCH("(-1)",A95)))</formula>
    </cfRule>
    <cfRule type="containsText" dxfId="98" priority="86" operator="containsText" text="(-2)">
      <formula>NOT(ISERROR(SEARCH("(-2)",A95)))</formula>
    </cfRule>
    <cfRule type="containsText" dxfId="97" priority="87" operator="containsText" text="(1)">
      <formula>NOT(ISERROR(SEARCH("(1)",A95)))</formula>
    </cfRule>
    <cfRule type="containsText" dxfId="96" priority="88" operator="containsText" text="(2)">
      <formula>NOT(ISERROR(SEARCH("(2)",A95)))</formula>
    </cfRule>
  </conditionalFormatting>
  <conditionalFormatting sqref="A114:C114">
    <cfRule type="containsText" dxfId="95" priority="81" operator="containsText" text="(-1)">
      <formula>NOT(ISERROR(SEARCH("(-1)",A114)))</formula>
    </cfRule>
    <cfRule type="containsText" dxfId="94" priority="82" operator="containsText" text="(-2)">
      <formula>NOT(ISERROR(SEARCH("(-2)",A114)))</formula>
    </cfRule>
    <cfRule type="containsText" dxfId="93" priority="83" operator="containsText" text="(1)">
      <formula>NOT(ISERROR(SEARCH("(1)",A114)))</formula>
    </cfRule>
    <cfRule type="containsText" dxfId="92" priority="84" operator="containsText" text="(2)">
      <formula>NOT(ISERROR(SEARCH("(2)",A114)))</formula>
    </cfRule>
  </conditionalFormatting>
  <conditionalFormatting sqref="A128:C128">
    <cfRule type="containsText" dxfId="91" priority="77" operator="containsText" text="(-1)">
      <formula>NOT(ISERROR(SEARCH("(-1)",A128)))</formula>
    </cfRule>
    <cfRule type="containsText" dxfId="90" priority="78" operator="containsText" text="(-2)">
      <formula>NOT(ISERROR(SEARCH("(-2)",A128)))</formula>
    </cfRule>
    <cfRule type="containsText" dxfId="89" priority="79" operator="containsText" text="(1)">
      <formula>NOT(ISERROR(SEARCH("(1)",A128)))</formula>
    </cfRule>
    <cfRule type="containsText" dxfId="88" priority="80" operator="containsText" text="(2)">
      <formula>NOT(ISERROR(SEARCH("(2)",A128)))</formula>
    </cfRule>
  </conditionalFormatting>
  <conditionalFormatting sqref="A146:C146">
    <cfRule type="containsText" dxfId="87" priority="73" operator="containsText" text="(-1)">
      <formula>NOT(ISERROR(SEARCH("(-1)",A146)))</formula>
    </cfRule>
    <cfRule type="containsText" dxfId="86" priority="74" operator="containsText" text="(-2)">
      <formula>NOT(ISERROR(SEARCH("(-2)",A146)))</formula>
    </cfRule>
    <cfRule type="containsText" dxfId="85" priority="75" operator="containsText" text="(1)">
      <formula>NOT(ISERROR(SEARCH("(1)",A146)))</formula>
    </cfRule>
    <cfRule type="containsText" dxfId="84" priority="76" operator="containsText" text="(2)">
      <formula>NOT(ISERROR(SEARCH("(2)",A146)))</formula>
    </cfRule>
  </conditionalFormatting>
  <conditionalFormatting sqref="A169:C169">
    <cfRule type="containsText" dxfId="83" priority="69" operator="containsText" text="(-1)">
      <formula>NOT(ISERROR(SEARCH("(-1)",A169)))</formula>
    </cfRule>
    <cfRule type="containsText" dxfId="82" priority="70" operator="containsText" text="(-2)">
      <formula>NOT(ISERROR(SEARCH("(-2)",A169)))</formula>
    </cfRule>
    <cfRule type="containsText" dxfId="81" priority="71" operator="containsText" text="(1)">
      <formula>NOT(ISERROR(SEARCH("(1)",A169)))</formula>
    </cfRule>
    <cfRule type="containsText" dxfId="80" priority="72" operator="containsText" text="(2)">
      <formula>NOT(ISERROR(SEARCH("(2)",A169)))</formula>
    </cfRule>
  </conditionalFormatting>
  <conditionalFormatting sqref="A193:C193">
    <cfRule type="containsText" dxfId="79" priority="65" operator="containsText" text="(-1)">
      <formula>NOT(ISERROR(SEARCH("(-1)",A193)))</formula>
    </cfRule>
    <cfRule type="containsText" dxfId="78" priority="66" operator="containsText" text="(-2)">
      <formula>NOT(ISERROR(SEARCH("(-2)",A193)))</formula>
    </cfRule>
    <cfRule type="containsText" dxfId="77" priority="67" operator="containsText" text="(1)">
      <formula>NOT(ISERROR(SEARCH("(1)",A193)))</formula>
    </cfRule>
    <cfRule type="containsText" dxfId="76" priority="68" operator="containsText" text="(2)">
      <formula>NOT(ISERROR(SEARCH("(2)",A193)))</formula>
    </cfRule>
  </conditionalFormatting>
  <conditionalFormatting sqref="A212:C212">
    <cfRule type="containsText" dxfId="75" priority="61" operator="containsText" text="(-1)">
      <formula>NOT(ISERROR(SEARCH("(-1)",A212)))</formula>
    </cfRule>
    <cfRule type="containsText" dxfId="74" priority="62" operator="containsText" text="(-2)">
      <formula>NOT(ISERROR(SEARCH("(-2)",A212)))</formula>
    </cfRule>
    <cfRule type="containsText" dxfId="73" priority="63" operator="containsText" text="(1)">
      <formula>NOT(ISERROR(SEARCH("(1)",A212)))</formula>
    </cfRule>
    <cfRule type="containsText" dxfId="72" priority="64" operator="containsText" text="(2)">
      <formula>NOT(ISERROR(SEARCH("(2)",A212)))</formula>
    </cfRule>
  </conditionalFormatting>
  <conditionalFormatting sqref="A226:C226">
    <cfRule type="containsText" dxfId="71" priority="57" operator="containsText" text="(-1)">
      <formula>NOT(ISERROR(SEARCH("(-1)",A226)))</formula>
    </cfRule>
    <cfRule type="containsText" dxfId="70" priority="58" operator="containsText" text="(-2)">
      <formula>NOT(ISERROR(SEARCH("(-2)",A226)))</formula>
    </cfRule>
    <cfRule type="containsText" dxfId="69" priority="59" operator="containsText" text="(1)">
      <formula>NOT(ISERROR(SEARCH("(1)",A226)))</formula>
    </cfRule>
    <cfRule type="containsText" dxfId="68" priority="60" operator="containsText" text="(2)">
      <formula>NOT(ISERROR(SEARCH("(2)",A226)))</formula>
    </cfRule>
  </conditionalFormatting>
  <conditionalFormatting sqref="A244:C244">
    <cfRule type="containsText" dxfId="67" priority="53" operator="containsText" text="(-1)">
      <formula>NOT(ISERROR(SEARCH("(-1)",A244)))</formula>
    </cfRule>
    <cfRule type="containsText" dxfId="66" priority="54" operator="containsText" text="(-2)">
      <formula>NOT(ISERROR(SEARCH("(-2)",A244)))</formula>
    </cfRule>
    <cfRule type="containsText" dxfId="65" priority="55" operator="containsText" text="(1)">
      <formula>NOT(ISERROR(SEARCH("(1)",A244)))</formula>
    </cfRule>
    <cfRule type="containsText" dxfId="64" priority="56" operator="containsText" text="(2)">
      <formula>NOT(ISERROR(SEARCH("(2)",A244)))</formula>
    </cfRule>
  </conditionalFormatting>
  <conditionalFormatting sqref="A39:C39">
    <cfRule type="containsText" dxfId="63" priority="49" operator="containsText" text="(-1)">
      <formula>NOT(ISERROR(SEARCH("(-1)",A39)))</formula>
    </cfRule>
    <cfRule type="containsText" dxfId="62" priority="50" operator="containsText" text="(-2)">
      <formula>NOT(ISERROR(SEARCH("(-2)",A39)))</formula>
    </cfRule>
    <cfRule type="containsText" dxfId="61" priority="51" operator="containsText" text="(1)">
      <formula>NOT(ISERROR(SEARCH("(1)",A39)))</formula>
    </cfRule>
    <cfRule type="containsText" dxfId="60" priority="52" operator="containsText" text="(2)">
      <formula>NOT(ISERROR(SEARCH("(2)",A39)))</formula>
    </cfRule>
  </conditionalFormatting>
  <conditionalFormatting sqref="A58:C58">
    <cfRule type="containsText" dxfId="59" priority="45" operator="containsText" text="(-1)">
      <formula>NOT(ISERROR(SEARCH("(-1)",A58)))</formula>
    </cfRule>
    <cfRule type="containsText" dxfId="58" priority="46" operator="containsText" text="(-2)">
      <formula>NOT(ISERROR(SEARCH("(-2)",A58)))</formula>
    </cfRule>
    <cfRule type="containsText" dxfId="57" priority="47" operator="containsText" text="(1)">
      <formula>NOT(ISERROR(SEARCH("(1)",A58)))</formula>
    </cfRule>
    <cfRule type="containsText" dxfId="56" priority="48" operator="containsText" text="(2)">
      <formula>NOT(ISERROR(SEARCH("(2)",A58)))</formula>
    </cfRule>
  </conditionalFormatting>
  <conditionalFormatting sqref="A80:C80">
    <cfRule type="containsText" dxfId="55" priority="41" operator="containsText" text="(-1)">
      <formula>NOT(ISERROR(SEARCH("(-1)",A80)))</formula>
    </cfRule>
    <cfRule type="containsText" dxfId="54" priority="42" operator="containsText" text="(-2)">
      <formula>NOT(ISERROR(SEARCH("(-2)",A80)))</formula>
    </cfRule>
    <cfRule type="containsText" dxfId="53" priority="43" operator="containsText" text="(1)">
      <formula>NOT(ISERROR(SEARCH("(1)",A80)))</formula>
    </cfRule>
    <cfRule type="containsText" dxfId="52" priority="44" operator="containsText" text="(2)">
      <formula>NOT(ISERROR(SEARCH("(2)",A80)))</formula>
    </cfRule>
  </conditionalFormatting>
  <conditionalFormatting sqref="A102:C102">
    <cfRule type="containsText" dxfId="51" priority="37" operator="containsText" text="(-1)">
      <formula>NOT(ISERROR(SEARCH("(-1)",A102)))</formula>
    </cfRule>
    <cfRule type="containsText" dxfId="50" priority="38" operator="containsText" text="(-2)">
      <formula>NOT(ISERROR(SEARCH("(-2)",A102)))</formula>
    </cfRule>
    <cfRule type="containsText" dxfId="49" priority="39" operator="containsText" text="(1)">
      <formula>NOT(ISERROR(SEARCH("(1)",A102)))</formula>
    </cfRule>
    <cfRule type="containsText" dxfId="48" priority="40" operator="containsText" text="(2)">
      <formula>NOT(ISERROR(SEARCH("(2)",A102)))</formula>
    </cfRule>
  </conditionalFormatting>
  <conditionalFormatting sqref="A118:C118">
    <cfRule type="containsText" dxfId="47" priority="33" operator="containsText" text="(-1)">
      <formula>NOT(ISERROR(SEARCH("(-1)",A118)))</formula>
    </cfRule>
    <cfRule type="containsText" dxfId="46" priority="34" operator="containsText" text="(-2)">
      <formula>NOT(ISERROR(SEARCH("(-2)",A118)))</formula>
    </cfRule>
    <cfRule type="containsText" dxfId="45" priority="35" operator="containsText" text="(1)">
      <formula>NOT(ISERROR(SEARCH("(1)",A118)))</formula>
    </cfRule>
    <cfRule type="containsText" dxfId="44" priority="36" operator="containsText" text="(2)">
      <formula>NOT(ISERROR(SEARCH("(2)",A118)))</formula>
    </cfRule>
  </conditionalFormatting>
  <conditionalFormatting sqref="A133:C133">
    <cfRule type="containsText" dxfId="43" priority="29" operator="containsText" text="(-1)">
      <formula>NOT(ISERROR(SEARCH("(-1)",A133)))</formula>
    </cfRule>
    <cfRule type="containsText" dxfId="42" priority="30" operator="containsText" text="(-2)">
      <formula>NOT(ISERROR(SEARCH("(-2)",A133)))</formula>
    </cfRule>
    <cfRule type="containsText" dxfId="41" priority="31" operator="containsText" text="(1)">
      <formula>NOT(ISERROR(SEARCH("(1)",A133)))</formula>
    </cfRule>
    <cfRule type="containsText" dxfId="40" priority="32" operator="containsText" text="(2)">
      <formula>NOT(ISERROR(SEARCH("(2)",A133)))</formula>
    </cfRule>
  </conditionalFormatting>
  <conditionalFormatting sqref="A153:C153">
    <cfRule type="containsText" dxfId="39" priority="25" operator="containsText" text="(-1)">
      <formula>NOT(ISERROR(SEARCH("(-1)",A153)))</formula>
    </cfRule>
    <cfRule type="containsText" dxfId="38" priority="26" operator="containsText" text="(-2)">
      <formula>NOT(ISERROR(SEARCH("(-2)",A153)))</formula>
    </cfRule>
    <cfRule type="containsText" dxfId="37" priority="27" operator="containsText" text="(1)">
      <formula>NOT(ISERROR(SEARCH("(1)",A153)))</formula>
    </cfRule>
    <cfRule type="containsText" dxfId="36" priority="28" operator="containsText" text="(2)">
      <formula>NOT(ISERROR(SEARCH("(2)",A153)))</formula>
    </cfRule>
  </conditionalFormatting>
  <conditionalFormatting sqref="A177:C177">
    <cfRule type="containsText" dxfId="35" priority="21" operator="containsText" text="(-1)">
      <formula>NOT(ISERROR(SEARCH("(-1)",A177)))</formula>
    </cfRule>
    <cfRule type="containsText" dxfId="34" priority="22" operator="containsText" text="(-2)">
      <formula>NOT(ISERROR(SEARCH("(-2)",A177)))</formula>
    </cfRule>
    <cfRule type="containsText" dxfId="33" priority="23" operator="containsText" text="(1)">
      <formula>NOT(ISERROR(SEARCH("(1)",A177)))</formula>
    </cfRule>
    <cfRule type="containsText" dxfId="32" priority="24" operator="containsText" text="(2)">
      <formula>NOT(ISERROR(SEARCH("(2)",A177)))</formula>
    </cfRule>
  </conditionalFormatting>
  <conditionalFormatting sqref="A200:C200">
    <cfRule type="containsText" dxfId="31" priority="17" operator="containsText" text="(-1)">
      <formula>NOT(ISERROR(SEARCH("(-1)",A200)))</formula>
    </cfRule>
    <cfRule type="containsText" dxfId="30" priority="18" operator="containsText" text="(-2)">
      <formula>NOT(ISERROR(SEARCH("(-2)",A200)))</formula>
    </cfRule>
    <cfRule type="containsText" dxfId="29" priority="19" operator="containsText" text="(1)">
      <formula>NOT(ISERROR(SEARCH("(1)",A200)))</formula>
    </cfRule>
    <cfRule type="containsText" dxfId="28" priority="20" operator="containsText" text="(2)">
      <formula>NOT(ISERROR(SEARCH("(2)",A200)))</formula>
    </cfRule>
  </conditionalFormatting>
  <conditionalFormatting sqref="A216:C216">
    <cfRule type="containsText" dxfId="27" priority="13" operator="containsText" text="(-1)">
      <formula>NOT(ISERROR(SEARCH("(-1)",A216)))</formula>
    </cfRule>
    <cfRule type="containsText" dxfId="26" priority="14" operator="containsText" text="(-2)">
      <formula>NOT(ISERROR(SEARCH("(-2)",A216)))</formula>
    </cfRule>
    <cfRule type="containsText" dxfId="25" priority="15" operator="containsText" text="(1)">
      <formula>NOT(ISERROR(SEARCH("(1)",A216)))</formula>
    </cfRule>
    <cfRule type="containsText" dxfId="24" priority="16" operator="containsText" text="(2)">
      <formula>NOT(ISERROR(SEARCH("(2)",A216)))</formula>
    </cfRule>
  </conditionalFormatting>
  <conditionalFormatting sqref="A231:C231">
    <cfRule type="containsText" dxfId="23" priority="9" operator="containsText" text="(-1)">
      <formula>NOT(ISERROR(SEARCH("(-1)",A231)))</formula>
    </cfRule>
    <cfRule type="containsText" dxfId="22" priority="10" operator="containsText" text="(-2)">
      <formula>NOT(ISERROR(SEARCH("(-2)",A231)))</formula>
    </cfRule>
    <cfRule type="containsText" dxfId="21" priority="11" operator="containsText" text="(1)">
      <formula>NOT(ISERROR(SEARCH("(1)",A231)))</formula>
    </cfRule>
    <cfRule type="containsText" dxfId="20" priority="12" operator="containsText" text="(2)">
      <formula>NOT(ISERROR(SEARCH("(2)",A231)))</formula>
    </cfRule>
  </conditionalFormatting>
  <conditionalFormatting sqref="A251:C251">
    <cfRule type="containsText" dxfId="19" priority="5" operator="containsText" text="(-1)">
      <formula>NOT(ISERROR(SEARCH("(-1)",A251)))</formula>
    </cfRule>
    <cfRule type="containsText" dxfId="18" priority="6" operator="containsText" text="(-2)">
      <formula>NOT(ISERROR(SEARCH("(-2)",A251)))</formula>
    </cfRule>
    <cfRule type="containsText" dxfId="17" priority="7" operator="containsText" text="(1)">
      <formula>NOT(ISERROR(SEARCH("(1)",A251)))</formula>
    </cfRule>
    <cfRule type="containsText" dxfId="16" priority="8" operator="containsText" text="(2)">
      <formula>NOT(ISERROR(SEARCH("(2)",A251)))</formula>
    </cfRule>
  </conditionalFormatting>
  <conditionalFormatting sqref="A35:C35">
    <cfRule type="containsText" dxfId="15" priority="1" operator="containsText" text="(-1)">
      <formula>NOT(ISERROR(SEARCH("(-1)",A35)))</formula>
    </cfRule>
    <cfRule type="containsText" dxfId="14" priority="2" operator="containsText" text="(-2)">
      <formula>NOT(ISERROR(SEARCH("(-2)",A35)))</formula>
    </cfRule>
    <cfRule type="containsText" dxfId="13" priority="3" operator="containsText" text="(1)">
      <formula>NOT(ISERROR(SEARCH("(1)",A35)))</formula>
    </cfRule>
    <cfRule type="containsText" dxfId="12" priority="4" operator="containsText" text="(2)">
      <formula>NOT(ISERROR(SEARCH("(2)",A35)))</formula>
    </cfRule>
  </conditionalFormatting>
  <pageMargins left="0.7" right="0.7" top="0.75" bottom="0.75" header="0.3" footer="0.3"/>
  <pageSetup paperSize="9" orientation="portrait" r:id="rId1"/>
  <ignoredErrors>
    <ignoredError sqref="E141 E155 E14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796"/>
  <sheetViews>
    <sheetView showGridLines="0" workbookViewId="0">
      <selection activeCell="A11" sqref="A11"/>
    </sheetView>
  </sheetViews>
  <sheetFormatPr defaultRowHeight="15" x14ac:dyDescent="0.25"/>
  <cols>
    <col min="1" max="1" width="45.7109375" customWidth="1"/>
    <col min="2" max="2" width="32.7109375" style="36" customWidth="1"/>
    <col min="3" max="6" width="32.7109375" customWidth="1"/>
  </cols>
  <sheetData>
    <row r="1" spans="1:6" ht="21" x14ac:dyDescent="0.35">
      <c r="A1" s="110" t="s">
        <v>73</v>
      </c>
      <c r="B1" s="81"/>
      <c r="C1" s="82"/>
      <c r="D1" s="82"/>
      <c r="E1" s="82"/>
      <c r="F1" s="83"/>
    </row>
    <row r="2" spans="1:6" x14ac:dyDescent="0.25">
      <c r="A2" s="56" t="s">
        <v>4</v>
      </c>
      <c r="B2" s="37" t="s">
        <v>165</v>
      </c>
      <c r="C2" s="84" t="s">
        <v>166</v>
      </c>
      <c r="D2" s="85" t="s">
        <v>167</v>
      </c>
      <c r="E2" s="86" t="s">
        <v>168</v>
      </c>
      <c r="F2" s="87" t="s">
        <v>169</v>
      </c>
    </row>
    <row r="3" spans="1:6" ht="45" x14ac:dyDescent="0.25">
      <c r="A3" s="112" t="s">
        <v>70</v>
      </c>
      <c r="B3" s="113" t="s">
        <v>150</v>
      </c>
      <c r="C3" s="113" t="s">
        <v>156</v>
      </c>
      <c r="D3" s="113" t="s">
        <v>157</v>
      </c>
      <c r="E3" s="113" t="s">
        <v>158</v>
      </c>
      <c r="F3" s="113" t="s">
        <v>159</v>
      </c>
    </row>
    <row r="4" spans="1:6" ht="30" x14ac:dyDescent="0.25">
      <c r="A4" s="112" t="s">
        <v>71</v>
      </c>
      <c r="B4" s="114" t="s">
        <v>163</v>
      </c>
      <c r="C4" s="114" t="s">
        <v>162</v>
      </c>
      <c r="D4" s="114" t="s">
        <v>160</v>
      </c>
      <c r="E4" s="114" t="s">
        <v>161</v>
      </c>
      <c r="F4" s="114" t="s">
        <v>164</v>
      </c>
    </row>
    <row r="5" spans="1:6" ht="45" x14ac:dyDescent="0.25">
      <c r="A5" s="112" t="s">
        <v>72</v>
      </c>
      <c r="B5" s="114" t="s">
        <v>151</v>
      </c>
      <c r="C5" s="114" t="s">
        <v>152</v>
      </c>
      <c r="D5" s="114" t="s">
        <v>153</v>
      </c>
      <c r="E5" s="114" t="s">
        <v>154</v>
      </c>
      <c r="F5" s="114" t="s">
        <v>155</v>
      </c>
    </row>
    <row r="6" spans="1:6" x14ac:dyDescent="0.25">
      <c r="A6" s="116"/>
      <c r="B6" s="115"/>
      <c r="C6" s="115"/>
      <c r="D6" s="115"/>
      <c r="E6" s="115"/>
      <c r="F6" s="17"/>
    </row>
    <row r="7" spans="1:6" x14ac:dyDescent="0.25">
      <c r="A7" s="133" t="s">
        <v>170</v>
      </c>
      <c r="B7" s="88"/>
      <c r="C7" s="89"/>
      <c r="D7" s="90"/>
      <c r="E7" s="90"/>
      <c r="F7" s="91"/>
    </row>
    <row r="8" spans="1:6" x14ac:dyDescent="0.25">
      <c r="A8" s="105"/>
      <c r="B8" s="58"/>
    </row>
    <row r="9" spans="1:6" s="2" customFormat="1" ht="21" x14ac:dyDescent="0.35">
      <c r="A9" s="107" t="s">
        <v>57</v>
      </c>
      <c r="B9" s="108"/>
      <c r="C9" s="82"/>
      <c r="D9" s="82"/>
      <c r="E9" s="82"/>
      <c r="F9" s="109"/>
    </row>
    <row r="10" spans="1:6" s="30" customFormat="1" x14ac:dyDescent="0.25">
      <c r="A10" s="72" t="s">
        <v>58</v>
      </c>
      <c r="B10" s="106" t="s">
        <v>59</v>
      </c>
      <c r="C10" s="94"/>
      <c r="D10" s="94"/>
      <c r="E10" s="94"/>
      <c r="F10" s="95"/>
    </row>
    <row r="11" spans="1:6" x14ac:dyDescent="0.25">
      <c r="A11" s="16" t="s">
        <v>109</v>
      </c>
      <c r="B11" s="81" t="s">
        <v>177</v>
      </c>
      <c r="C11" s="92"/>
      <c r="D11" s="92"/>
      <c r="E11" s="92"/>
      <c r="F11" s="93"/>
    </row>
    <row r="12" spans="1:6" x14ac:dyDescent="0.25">
      <c r="A12" s="132" t="s">
        <v>182</v>
      </c>
      <c r="B12" s="36" t="s">
        <v>181</v>
      </c>
      <c r="C12" s="58"/>
      <c r="D12" s="58"/>
      <c r="E12" s="58"/>
      <c r="F12" s="97"/>
    </row>
    <row r="13" spans="1:6" x14ac:dyDescent="0.25">
      <c r="A13" s="16" t="s">
        <v>64</v>
      </c>
      <c r="B13" s="36" t="s">
        <v>176</v>
      </c>
      <c r="C13" s="58"/>
      <c r="D13" s="58"/>
      <c r="E13" s="58"/>
      <c r="F13" s="97"/>
    </row>
    <row r="14" spans="1:6" x14ac:dyDescent="0.25">
      <c r="A14" s="16" t="s">
        <v>63</v>
      </c>
      <c r="B14" s="36" t="s">
        <v>175</v>
      </c>
      <c r="C14" s="58"/>
      <c r="D14" s="58"/>
      <c r="E14" s="58"/>
      <c r="F14" s="97"/>
    </row>
    <row r="15" spans="1:6" x14ac:dyDescent="0.25">
      <c r="A15" s="16" t="s">
        <v>62</v>
      </c>
      <c r="B15" s="36" t="s">
        <v>180</v>
      </c>
      <c r="C15" s="58"/>
      <c r="D15" s="58"/>
      <c r="E15" s="58"/>
      <c r="F15" s="97"/>
    </row>
    <row r="16" spans="1:6" x14ac:dyDescent="0.25">
      <c r="A16" s="96" t="s">
        <v>65</v>
      </c>
      <c r="B16" s="36" t="s">
        <v>174</v>
      </c>
      <c r="C16" s="58"/>
      <c r="D16" s="58"/>
      <c r="E16" s="58"/>
      <c r="F16" s="97"/>
    </row>
    <row r="17" spans="1:6" s="2" customFormat="1" x14ac:dyDescent="0.25">
      <c r="A17" s="96" t="s">
        <v>68</v>
      </c>
      <c r="B17" s="80" t="s">
        <v>173</v>
      </c>
      <c r="C17" s="98"/>
      <c r="D17" s="98"/>
      <c r="E17" s="98"/>
      <c r="F17" s="99"/>
    </row>
    <row r="18" spans="1:6" s="2" customFormat="1" x14ac:dyDescent="0.25">
      <c r="A18" s="96" t="s">
        <v>69</v>
      </c>
      <c r="B18" s="80" t="s">
        <v>171</v>
      </c>
      <c r="C18" s="98"/>
      <c r="D18" s="98"/>
      <c r="E18" s="98"/>
      <c r="F18" s="99"/>
    </row>
    <row r="19" spans="1:6" s="2" customFormat="1" x14ac:dyDescent="0.25">
      <c r="A19" s="96" t="s">
        <v>66</v>
      </c>
      <c r="B19" s="80" t="s">
        <v>185</v>
      </c>
      <c r="C19" s="98"/>
      <c r="D19" s="98"/>
      <c r="E19" s="98"/>
      <c r="F19" s="99"/>
    </row>
    <row r="20" spans="1:6" x14ac:dyDescent="0.25">
      <c r="A20" s="96" t="s">
        <v>179</v>
      </c>
      <c r="B20" s="36" t="s">
        <v>186</v>
      </c>
      <c r="C20" s="58"/>
      <c r="D20" s="58"/>
      <c r="E20" s="58"/>
      <c r="F20" s="97"/>
    </row>
    <row r="21" spans="1:6" x14ac:dyDescent="0.25">
      <c r="A21" s="16" t="s">
        <v>61</v>
      </c>
      <c r="B21" s="36" t="s">
        <v>148</v>
      </c>
      <c r="C21" s="58"/>
      <c r="D21" s="58"/>
      <c r="E21" s="58"/>
      <c r="F21" s="97"/>
    </row>
    <row r="22" spans="1:6" x14ac:dyDescent="0.25">
      <c r="A22" s="16" t="s">
        <v>60</v>
      </c>
      <c r="B22" s="36" t="s">
        <v>149</v>
      </c>
      <c r="C22" s="58"/>
      <c r="D22" s="58"/>
      <c r="E22" s="58"/>
      <c r="F22" s="97"/>
    </row>
    <row r="23" spans="1:6" x14ac:dyDescent="0.25">
      <c r="A23" s="100" t="s">
        <v>67</v>
      </c>
      <c r="B23" s="88" t="s">
        <v>172</v>
      </c>
      <c r="C23" s="101"/>
      <c r="D23" s="101"/>
      <c r="E23" s="101"/>
      <c r="F23" s="102"/>
    </row>
    <row r="24" spans="1:6" x14ac:dyDescent="0.25">
      <c r="A24" s="105"/>
      <c r="B24" s="58"/>
    </row>
    <row r="25" spans="1:6" ht="21" x14ac:dyDescent="0.35">
      <c r="A25" s="107" t="s">
        <v>56</v>
      </c>
      <c r="B25" s="81"/>
      <c r="C25" s="92"/>
      <c r="D25" s="92"/>
      <c r="E25" s="92"/>
      <c r="F25" s="93"/>
    </row>
    <row r="26" spans="1:6" x14ac:dyDescent="0.25">
      <c r="A26" s="72" t="s">
        <v>55</v>
      </c>
      <c r="B26" s="106" t="s">
        <v>59</v>
      </c>
      <c r="C26" s="58"/>
      <c r="D26" s="58"/>
      <c r="E26" s="58"/>
      <c r="F26" s="97"/>
    </row>
    <row r="27" spans="1:6" x14ac:dyDescent="0.25">
      <c r="A27" s="103" t="s">
        <v>47</v>
      </c>
      <c r="B27" s="36" t="s">
        <v>51</v>
      </c>
      <c r="C27" s="58"/>
      <c r="D27" s="58"/>
      <c r="E27" s="58"/>
      <c r="F27" s="97"/>
    </row>
    <row r="28" spans="1:6" x14ac:dyDescent="0.25">
      <c r="A28" s="103" t="s">
        <v>48</v>
      </c>
      <c r="B28" s="36" t="s">
        <v>53</v>
      </c>
      <c r="C28" s="58"/>
      <c r="D28" s="58"/>
      <c r="E28" s="58"/>
      <c r="F28" s="97"/>
    </row>
    <row r="29" spans="1:6" x14ac:dyDescent="0.25">
      <c r="A29" s="103" t="s">
        <v>50</v>
      </c>
      <c r="B29" s="36" t="s">
        <v>52</v>
      </c>
      <c r="C29" s="58"/>
      <c r="D29" s="58"/>
      <c r="E29" s="58"/>
      <c r="F29" s="97"/>
    </row>
    <row r="30" spans="1:6" x14ac:dyDescent="0.25">
      <c r="A30" s="104" t="s">
        <v>49</v>
      </c>
      <c r="B30" s="88" t="s">
        <v>54</v>
      </c>
      <c r="C30" s="101"/>
      <c r="D30" s="101"/>
      <c r="E30" s="101"/>
      <c r="F30" s="102"/>
    </row>
    <row r="31" spans="1:6" x14ac:dyDescent="0.25">
      <c r="A31" s="92"/>
      <c r="B31" s="58"/>
    </row>
    <row r="32" spans="1:6" x14ac:dyDescent="0.25">
      <c r="A32" s="58"/>
      <c r="B32" s="58"/>
    </row>
    <row r="33" spans="1:2" x14ac:dyDescent="0.25">
      <c r="A33" s="58"/>
      <c r="B33" s="58"/>
    </row>
    <row r="34" spans="1:2" x14ac:dyDescent="0.25">
      <c r="A34" s="58"/>
      <c r="B34" s="58"/>
    </row>
    <row r="35" spans="1:2" x14ac:dyDescent="0.25">
      <c r="A35" s="58"/>
      <c r="B35" s="58"/>
    </row>
    <row r="36" spans="1:2" x14ac:dyDescent="0.25">
      <c r="A36" s="58"/>
      <c r="B36" s="58"/>
    </row>
    <row r="37" spans="1:2" x14ac:dyDescent="0.25">
      <c r="B37"/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</sheetData>
  <conditionalFormatting sqref="A1:A2">
    <cfRule type="containsText" dxfId="11" priority="9" operator="containsText" text="(-1)">
      <formula>NOT(ISERROR(SEARCH("(-1)",A1)))</formula>
    </cfRule>
    <cfRule type="containsText" dxfId="10" priority="10" operator="containsText" text="(-2)">
      <formula>NOT(ISERROR(SEARCH("(-2)",A1)))</formula>
    </cfRule>
    <cfRule type="containsText" dxfId="9" priority="11" operator="containsText" text="(1)">
      <formula>NOT(ISERROR(SEARCH("(1)",A1)))</formula>
    </cfRule>
    <cfRule type="containsText" dxfId="8" priority="12" operator="containsText" text="(2)">
      <formula>NOT(ISERROR(SEARCH("(2)",A1)))</formula>
    </cfRule>
  </conditionalFormatting>
  <conditionalFormatting sqref="A9:A10">
    <cfRule type="containsText" dxfId="7" priority="5" operator="containsText" text="(-1)">
      <formula>NOT(ISERROR(SEARCH("(-1)",A9)))</formula>
    </cfRule>
    <cfRule type="containsText" dxfId="6" priority="6" operator="containsText" text="(-2)">
      <formula>NOT(ISERROR(SEARCH("(-2)",A9)))</formula>
    </cfRule>
    <cfRule type="containsText" dxfId="5" priority="7" operator="containsText" text="(1)">
      <formula>NOT(ISERROR(SEARCH("(1)",A9)))</formula>
    </cfRule>
    <cfRule type="containsText" dxfId="4" priority="8" operator="containsText" text="(2)">
      <formula>NOT(ISERROR(SEARCH("(2)",A9)))</formula>
    </cfRule>
  </conditionalFormatting>
  <conditionalFormatting sqref="A25:A26">
    <cfRule type="containsText" dxfId="3" priority="1" operator="containsText" text="(-1)">
      <formula>NOT(ISERROR(SEARCH("(-1)",A25)))</formula>
    </cfRule>
    <cfRule type="containsText" dxfId="2" priority="2" operator="containsText" text="(-2)">
      <formula>NOT(ISERROR(SEARCH("(-2)",A25)))</formula>
    </cfRule>
    <cfRule type="containsText" dxfId="1" priority="3" operator="containsText" text="(1)">
      <formula>NOT(ISERROR(SEARCH("(1)",A25)))</formula>
    </cfRule>
    <cfRule type="containsText" dxfId="0" priority="4" operator="containsText" text="(2)">
      <formula>NOT(ISERROR(SEARCH("(2)",A25)))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5" zoomScaleNormal="85" workbookViewId="0">
      <selection activeCell="G1" sqref="G1:G3"/>
    </sheetView>
  </sheetViews>
  <sheetFormatPr defaultRowHeight="15" x14ac:dyDescent="0.25"/>
  <cols>
    <col min="1" max="1" width="32.85546875" bestFit="1" customWidth="1"/>
    <col min="2" max="3" width="32.85546875" customWidth="1"/>
    <col min="4" max="7" width="30.28515625" customWidth="1"/>
  </cols>
  <sheetData>
    <row r="1" spans="1:7" x14ac:dyDescent="0.25">
      <c r="A1" s="1" t="s">
        <v>22</v>
      </c>
      <c r="B1" s="1" t="s">
        <v>16</v>
      </c>
      <c r="C1" s="1" t="s">
        <v>25</v>
      </c>
      <c r="D1" s="1" t="s">
        <v>1</v>
      </c>
      <c r="E1" s="1" t="s">
        <v>0</v>
      </c>
      <c r="F1" s="1" t="s">
        <v>5</v>
      </c>
      <c r="G1" s="1" t="s">
        <v>9</v>
      </c>
    </row>
    <row r="2" spans="1:7" ht="60" x14ac:dyDescent="0.25">
      <c r="A2" s="5" t="s">
        <v>12</v>
      </c>
      <c r="B2" s="5" t="s">
        <v>12</v>
      </c>
      <c r="C2" s="5">
        <v>-2</v>
      </c>
      <c r="D2" s="1" t="s">
        <v>18</v>
      </c>
      <c r="E2" s="1" t="s">
        <v>23</v>
      </c>
      <c r="F2" s="1" t="s">
        <v>7</v>
      </c>
      <c r="G2" s="1" t="s">
        <v>2</v>
      </c>
    </row>
    <row r="3" spans="1:7" ht="60" x14ac:dyDescent="0.25">
      <c r="A3" s="4" t="s">
        <v>13</v>
      </c>
      <c r="B3" s="4" t="s">
        <v>13</v>
      </c>
      <c r="C3" s="4">
        <v>-1</v>
      </c>
      <c r="D3" s="1" t="s">
        <v>19</v>
      </c>
      <c r="E3" s="1" t="s">
        <v>26</v>
      </c>
      <c r="F3" s="1" t="s">
        <v>6</v>
      </c>
      <c r="G3" s="1" t="s">
        <v>3</v>
      </c>
    </row>
    <row r="4" spans="1:7" x14ac:dyDescent="0.25">
      <c r="A4" s="3" t="s">
        <v>11</v>
      </c>
      <c r="B4" s="3" t="s">
        <v>11</v>
      </c>
      <c r="C4" s="3">
        <v>0</v>
      </c>
      <c r="D4" s="1" t="s">
        <v>10</v>
      </c>
      <c r="E4" s="1" t="s">
        <v>10</v>
      </c>
      <c r="F4" s="1" t="s">
        <v>10</v>
      </c>
      <c r="G4" s="1"/>
    </row>
    <row r="5" spans="1:7" ht="60" x14ac:dyDescent="0.25">
      <c r="A5" s="6" t="s">
        <v>14</v>
      </c>
      <c r="B5" s="6" t="s">
        <v>14</v>
      </c>
      <c r="C5" s="6">
        <v>1</v>
      </c>
      <c r="D5" s="1" t="s">
        <v>20</v>
      </c>
      <c r="E5" s="1" t="s">
        <v>27</v>
      </c>
      <c r="F5" s="1" t="s">
        <v>8</v>
      </c>
      <c r="G5" s="1"/>
    </row>
    <row r="6" spans="1:7" ht="60" x14ac:dyDescent="0.25">
      <c r="A6" s="7" t="s">
        <v>15</v>
      </c>
      <c r="B6" s="7" t="s">
        <v>15</v>
      </c>
      <c r="C6" s="7">
        <v>2</v>
      </c>
      <c r="D6" s="1" t="s">
        <v>21</v>
      </c>
      <c r="E6" s="1" t="s">
        <v>24</v>
      </c>
      <c r="F6" s="1" t="s">
        <v>17</v>
      </c>
      <c r="G6" s="1"/>
    </row>
    <row r="7" spans="1:7" x14ac:dyDescent="0.25">
      <c r="D7" s="1"/>
      <c r="F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13</vt:i4>
      </vt:variant>
    </vt:vector>
  </HeadingPairs>
  <TitlesOfParts>
    <vt:vector size="18" baseType="lpstr">
      <vt:lpstr>Consequence assessment</vt:lpstr>
      <vt:lpstr>Economy</vt:lpstr>
      <vt:lpstr>Preconditions</vt:lpstr>
      <vt:lpstr>Terminology</vt:lpstr>
      <vt:lpstr>Forklaring</vt:lpstr>
      <vt:lpstr>Andel_af_regneark_pr._aflevering</vt:lpstr>
      <vt:lpstr>Andel_med_regneark</vt:lpstr>
      <vt:lpstr>Antal_årlige_afleveringer_med_regneark</vt:lpstr>
      <vt:lpstr>Arbejdstid_til_produktion_af_arkiveringsver.s</vt:lpstr>
      <vt:lpstr>Arbejdstid_til_validering_af_arkiveringsversion</vt:lpstr>
      <vt:lpstr>Fejlkonvertering_fra_regneark</vt:lpstr>
      <vt:lpstr>Gns_pris_pr._TB_År</vt:lpstr>
      <vt:lpstr>Gns_størrelse_for_aflevering</vt:lpstr>
      <vt:lpstr>Pris_dialogtime</vt:lpstr>
      <vt:lpstr>Pris_pr_time</vt:lpstr>
      <vt:lpstr>Pris_udvikler_time</vt:lpstr>
      <vt:lpstr>Årlige_afleveringer</vt:lpstr>
      <vt:lpstr>Årsværk_i_timer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Holmelund Kjærskov</dc:creator>
  <cp:lastModifiedBy>Asbjørn Skødt</cp:lastModifiedBy>
  <cp:lastPrinted>2020-02-28T11:59:41Z</cp:lastPrinted>
  <dcterms:created xsi:type="dcterms:W3CDTF">2020-02-05T12:08:49Z</dcterms:created>
  <dcterms:modified xsi:type="dcterms:W3CDTF">2023-02-07T14:46:43Z</dcterms:modified>
</cp:coreProperties>
</file>