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 defaultThemeVersion="124226"/>
  <bookViews>
    <workbookView xWindow="240" yWindow="75" windowWidth="19320" windowHeight="11715" tabRatio="849" activeTab="5"/>
  </bookViews>
  <sheets>
    <sheet name="1.один критерий - число" sheetId="9" r:id="rId1"/>
    <sheet name="2.Диапазон Чисел" sheetId="1" r:id="rId2"/>
    <sheet name="3.один критерий - Дата" sheetId="17" r:id="rId3"/>
    <sheet name="4.Диапазон Дат" sheetId="18" r:id="rId4"/>
    <sheet name="5.один критерий-Дата (не позже)" sheetId="19" r:id="rId5"/>
    <sheet name="5а.один критерий-Дата(диапазон)" sheetId="21" r:id="rId6"/>
    <sheet name="6. 2 критерия - Дата-Текст" sheetId="20" r:id="rId7"/>
    <sheet name="7.один критерий - текст" sheetId="14" r:id="rId8"/>
    <sheet name="8. 2 критерия - текст (И)" sheetId="15" r:id="rId9"/>
    <sheet name="9. 2 критерия - текст (ИЛИ)" sheetId="16" r:id="rId10"/>
    <sheet name="EXCEL2.RU (2)" sheetId="12" state="veryHidden" r:id="rId11"/>
    <sheet name="обработка ошибок" sheetId="10" r:id="rId12"/>
    <sheet name="EXCEL2.RU" sheetId="11" r:id="rId13"/>
  </sheets>
  <definedNames>
    <definedName name="_xlnm._FilterDatabase" localSheetId="0" hidden="1">'1.один критерий - число'!$A$10:$B$17</definedName>
    <definedName name="_xlnm._FilterDatabase" localSheetId="1" hidden="1">'2.Диапазон Чисел'!$A$11:$B$18</definedName>
    <definedName name="_xlnm._FilterDatabase" localSheetId="2" hidden="1">'3.один критерий - Дата'!$A$11:$B$18</definedName>
    <definedName name="_xlnm._FilterDatabase" localSheetId="3" hidden="1">'4.Диапазон Дат'!$A$11:$B$18</definedName>
    <definedName name="_xlnm._FilterDatabase" localSheetId="4" hidden="1">'5.один критерий-Дата (не позже)'!$A$11:$B$18</definedName>
    <definedName name="_xlnm._FilterDatabase" localSheetId="5" hidden="1">'5а.один критерий-Дата(диапазон)'!$A$14:$B$21</definedName>
    <definedName name="_xlnm._FilterDatabase" localSheetId="6" hidden="1">'6. 2 критерия - Дата-Текст'!$A$12:$B$19</definedName>
    <definedName name="_xlnm._FilterDatabase" localSheetId="7" hidden="1">'7.один критерий - текст'!$A$13:$B$13</definedName>
    <definedName name="_xlnm._FilterDatabase" localSheetId="8" hidden="1">'8. 2 критерия - текст (И)'!$A$10:$C$10</definedName>
    <definedName name="_xlnm._FilterDatabase" localSheetId="9" hidden="1">'9. 2 критерия - текст (ИЛИ)'!$A$10:$B$10</definedName>
    <definedName name="_xlnm._FilterDatabase" localSheetId="11" hidden="1">'обработка ошибок'!$A$11:$B$18</definedName>
    <definedName name="anscount" hidden="1">2</definedName>
    <definedName name="limcount" hidden="1">2</definedName>
    <definedName name="sencount" hidden="1">4</definedName>
    <definedName name="Товары">OFFSET('2.Диапазон Чисел'!$A$12,,,COUNTA('2.Диапазон Чисел'!$A$12:$A$20))</definedName>
    <definedName name="Цены">OFFSET('2.Диапазон Чисел'!$B$12,,,COUNTA('2.Диапазон Чисел'!$A$12:$A$20))</definedName>
  </definedNames>
  <calcPr calcId="145621"/>
</workbook>
</file>

<file path=xl/calcChain.xml><?xml version="1.0" encoding="utf-8"?>
<calcChain xmlns="http://schemas.openxmlformats.org/spreadsheetml/2006/main">
  <c r="F12" i="21" l="1"/>
  <c r="C6" i="21"/>
  <c r="D16" i="21" s="1"/>
  <c r="O6" i="21"/>
  <c r="O5" i="21"/>
  <c r="O7" i="21" l="1"/>
  <c r="L6" i="21" s="1"/>
  <c r="L7" i="21" s="1"/>
  <c r="L8" i="21" s="1"/>
  <c r="L9" i="21" s="1"/>
  <c r="L10" i="21" s="1"/>
  <c r="L11" i="21" s="1"/>
  <c r="L12" i="21" s="1"/>
  <c r="L13" i="21" s="1"/>
  <c r="D19" i="21"/>
  <c r="D21" i="21"/>
  <c r="D18" i="21"/>
  <c r="D15" i="21"/>
  <c r="D17" i="21"/>
  <c r="D20" i="21"/>
  <c r="D15" i="14" a="1"/>
  <c r="D15" i="14" s="1"/>
  <c r="D16" i="14" a="1"/>
  <c r="D16" i="14" s="1"/>
  <c r="D17" i="14" a="1"/>
  <c r="D17" i="14" s="1"/>
  <c r="D18" i="14" a="1"/>
  <c r="D18" i="14" s="1"/>
  <c r="D19" i="14" a="1"/>
  <c r="D19" i="14" s="1"/>
  <c r="D20" i="14" a="1"/>
  <c r="D20" i="14" s="1"/>
  <c r="E20" i="14" a="1"/>
  <c r="E20" i="14" s="1"/>
  <c r="D21" i="14" a="1"/>
  <c r="D21" i="14" s="1"/>
  <c r="E21" i="14" a="1"/>
  <c r="E21" i="14" s="1"/>
  <c r="D22" i="14" a="1"/>
  <c r="D22" i="14" s="1"/>
  <c r="E22" i="14" a="1"/>
  <c r="E22" i="14"/>
  <c r="D23" i="14" a="1"/>
  <c r="D23" i="14" s="1"/>
  <c r="E23" i="14" a="1"/>
  <c r="E23" i="14" s="1"/>
  <c r="D24" i="14" a="1"/>
  <c r="D24" i="14" s="1"/>
  <c r="E24" i="14" a="1"/>
  <c r="E24" i="14" s="1"/>
  <c r="D25" i="14" a="1"/>
  <c r="D25" i="14" s="1"/>
  <c r="E25" i="14" a="1"/>
  <c r="E25" i="14" s="1"/>
  <c r="D14" i="14" a="1"/>
  <c r="D14" i="14" s="1"/>
  <c r="E14" i="14" a="1"/>
  <c r="E14" i="14" s="1"/>
  <c r="H11" i="14"/>
  <c r="H16" i="21" l="1" a="1"/>
  <c r="H16" i="21" s="1"/>
  <c r="H18" i="21" a="1"/>
  <c r="H18" i="21" s="1"/>
  <c r="H20" i="21" a="1"/>
  <c r="H20" i="21" s="1"/>
  <c r="H15" i="21" a="1"/>
  <c r="H15" i="21" s="1"/>
  <c r="G15" i="21" a="1"/>
  <c r="G15" i="21" s="1"/>
  <c r="F17" i="21" a="1"/>
  <c r="F17" i="21" s="1"/>
  <c r="F19" i="21" a="1"/>
  <c r="F19" i="21" s="1"/>
  <c r="F21" i="21" a="1"/>
  <c r="F21" i="21" s="1"/>
  <c r="G16" i="21" a="1"/>
  <c r="G16" i="21" s="1"/>
  <c r="G18" i="21" a="1"/>
  <c r="G18" i="21" s="1"/>
  <c r="G20" i="21" a="1"/>
  <c r="G20" i="21" s="1"/>
  <c r="F15" i="21" a="1"/>
  <c r="F15" i="21" s="1"/>
  <c r="G17" i="21" a="1"/>
  <c r="G17" i="21" s="1"/>
  <c r="G19" i="21" a="1"/>
  <c r="G19" i="21" s="1"/>
  <c r="G21" i="21" a="1"/>
  <c r="G21" i="21" s="1"/>
  <c r="H17" i="21" a="1"/>
  <c r="H17" i="21" s="1"/>
  <c r="H19" i="21" a="1"/>
  <c r="H19" i="21" s="1"/>
  <c r="H21" i="21" a="1"/>
  <c r="H21" i="21" s="1"/>
  <c r="F16" i="21" a="1"/>
  <c r="F16" i="21" s="1"/>
  <c r="F18" i="21" a="1"/>
  <c r="F18" i="21" s="1"/>
  <c r="F20" i="21" a="1"/>
  <c r="F20" i="21" s="1"/>
  <c r="E13" i="20" a="1"/>
  <c r="E15" i="20" s="1"/>
  <c r="D13" i="20" a="1"/>
  <c r="D15" i="20" s="1"/>
  <c r="Q12" i="19" a="1"/>
  <c r="Q14" i="19" s="1"/>
  <c r="P12" i="19" a="1"/>
  <c r="P14" i="19" s="1"/>
  <c r="M12" i="19" a="1"/>
  <c r="M13" i="19" s="1"/>
  <c r="M15" i="19"/>
  <c r="M19" i="19"/>
  <c r="L12" i="19" a="1"/>
  <c r="L12" i="19" s="1"/>
  <c r="I12" i="19" a="1"/>
  <c r="I14" i="19" s="1"/>
  <c r="H12" i="19" a="1"/>
  <c r="H13" i="19" s="1"/>
  <c r="D12" i="19" a="1"/>
  <c r="D14" i="19" s="1"/>
  <c r="E12" i="19" a="1"/>
  <c r="E14" i="19" s="1"/>
  <c r="E12" i="18" a="1"/>
  <c r="E14" i="18" s="1"/>
  <c r="D12" i="18" a="1"/>
  <c r="D14" i="18" s="1"/>
  <c r="D12" i="17" a="1"/>
  <c r="D14" i="17" s="1"/>
  <c r="E12" i="17" a="1"/>
  <c r="E14" i="17" s="1"/>
  <c r="B12" i="16"/>
  <c r="B13" i="16" s="1"/>
  <c r="B14" i="16" s="1"/>
  <c r="B15" i="16" s="1"/>
  <c r="B16" i="16" s="1"/>
  <c r="B17" i="16" s="1"/>
  <c r="C12" i="15"/>
  <c r="C13" i="15" s="1"/>
  <c r="C14" i="15" s="1"/>
  <c r="C15" i="15" s="1"/>
  <c r="C16" i="15" s="1"/>
  <c r="C17" i="15" s="1"/>
  <c r="E11" i="15" a="1"/>
  <c r="D11" i="16" a="1"/>
  <c r="F11" i="15" a="1"/>
  <c r="E11" i="16" a="1"/>
  <c r="G11" i="15" a="1"/>
  <c r="M18" i="19" l="1"/>
  <c r="M14" i="19"/>
  <c r="E20" i="20"/>
  <c r="E16" i="20"/>
  <c r="E21" i="20"/>
  <c r="E17" i="20"/>
  <c r="E13" i="20"/>
  <c r="E18" i="20"/>
  <c r="E14" i="20"/>
  <c r="E19" i="20"/>
  <c r="D21" i="20"/>
  <c r="D17" i="20"/>
  <c r="D13" i="20"/>
  <c r="D18" i="20"/>
  <c r="D14" i="20"/>
  <c r="D20" i="20"/>
  <c r="D16" i="20"/>
  <c r="D19" i="20"/>
  <c r="Q19" i="19"/>
  <c r="Q15" i="19"/>
  <c r="Q20" i="19"/>
  <c r="Q16" i="19"/>
  <c r="Q12" i="19"/>
  <c r="Q17" i="19"/>
  <c r="Q13" i="19"/>
  <c r="Q18" i="19"/>
  <c r="P19" i="19"/>
  <c r="P15" i="19"/>
  <c r="P20" i="19"/>
  <c r="P16" i="19"/>
  <c r="P12" i="19"/>
  <c r="P17" i="19"/>
  <c r="P13" i="19"/>
  <c r="P18" i="19"/>
  <c r="M20" i="19"/>
  <c r="M16" i="19"/>
  <c r="M12" i="19"/>
  <c r="M17" i="19"/>
  <c r="L17" i="19"/>
  <c r="L13" i="19"/>
  <c r="L18" i="19"/>
  <c r="L14" i="19"/>
  <c r="L19" i="19"/>
  <c r="L15" i="19"/>
  <c r="L20" i="19"/>
  <c r="L16" i="19"/>
  <c r="I20" i="19"/>
  <c r="I16" i="19"/>
  <c r="I12" i="19"/>
  <c r="I19" i="19"/>
  <c r="I15" i="19"/>
  <c r="I17" i="19"/>
  <c r="I13" i="19"/>
  <c r="I18" i="19"/>
  <c r="H18" i="19"/>
  <c r="H14" i="19"/>
  <c r="H19" i="19"/>
  <c r="H15" i="19"/>
  <c r="H12" i="19"/>
  <c r="H20" i="19"/>
  <c r="H16" i="19"/>
  <c r="H17" i="19"/>
  <c r="D20" i="19"/>
  <c r="D16" i="19"/>
  <c r="D12" i="19"/>
  <c r="D17" i="19"/>
  <c r="D13" i="19"/>
  <c r="D19" i="19"/>
  <c r="D15" i="19"/>
  <c r="D18" i="19"/>
  <c r="E19" i="19"/>
  <c r="E15" i="19"/>
  <c r="E20" i="19"/>
  <c r="E16" i="19"/>
  <c r="E12" i="19"/>
  <c r="E17" i="19"/>
  <c r="E13" i="19"/>
  <c r="E18" i="19"/>
  <c r="E20" i="18"/>
  <c r="E16" i="18"/>
  <c r="E12" i="18"/>
  <c r="E17" i="18"/>
  <c r="E13" i="18"/>
  <c r="E19" i="18"/>
  <c r="E15" i="18"/>
  <c r="E18" i="18"/>
  <c r="D19" i="18"/>
  <c r="D15" i="18"/>
  <c r="D17" i="18"/>
  <c r="D13" i="18"/>
  <c r="D20" i="18"/>
  <c r="D16" i="18"/>
  <c r="D12" i="18"/>
  <c r="D18" i="18"/>
  <c r="D19" i="17"/>
  <c r="D15" i="17"/>
  <c r="D20" i="17"/>
  <c r="D16" i="17"/>
  <c r="D12" i="17"/>
  <c r="D17" i="17"/>
  <c r="D13" i="17"/>
  <c r="D18" i="17"/>
  <c r="E20" i="17"/>
  <c r="E16" i="17"/>
  <c r="E12" i="17"/>
  <c r="E17" i="17"/>
  <c r="E13" i="17"/>
  <c r="E19" i="17"/>
  <c r="E15" i="17"/>
  <c r="E18" i="17"/>
  <c r="E13" i="16"/>
  <c r="E17" i="16"/>
  <c r="E14" i="16"/>
  <c r="E18" i="16"/>
  <c r="E12" i="16"/>
  <c r="E16" i="16"/>
  <c r="E11" i="16"/>
  <c r="E15" i="16"/>
  <c r="E19" i="16"/>
  <c r="D13" i="16"/>
  <c r="D17" i="16"/>
  <c r="D12" i="16"/>
  <c r="D16" i="16"/>
  <c r="D11" i="16"/>
  <c r="D15" i="16"/>
  <c r="D19" i="16"/>
  <c r="D14" i="16"/>
  <c r="D18" i="16"/>
  <c r="F13" i="15"/>
  <c r="F17" i="15"/>
  <c r="F12" i="15"/>
  <c r="F16" i="15"/>
  <c r="F11" i="15"/>
  <c r="F15" i="15"/>
  <c r="F19" i="15"/>
  <c r="F14" i="15"/>
  <c r="F18" i="15"/>
  <c r="G13" i="15"/>
  <c r="G17" i="15"/>
  <c r="G12" i="15"/>
  <c r="G16" i="15"/>
  <c r="G11" i="15"/>
  <c r="G15" i="15"/>
  <c r="G19" i="15"/>
  <c r="G14" i="15"/>
  <c r="G18" i="15"/>
  <c r="E13" i="15"/>
  <c r="E17" i="15"/>
  <c r="E12" i="15"/>
  <c r="E16" i="15"/>
  <c r="E11" i="15"/>
  <c r="E15" i="15"/>
  <c r="E19" i="15"/>
  <c r="E14" i="15"/>
  <c r="E18" i="15"/>
  <c r="B15" i="14"/>
  <c r="B16" i="14" s="1"/>
  <c r="E15" i="14" s="1" a="1"/>
  <c r="E15" i="14" s="1"/>
  <c r="B14" i="10"/>
  <c r="D12" i="10" s="1" a="1"/>
  <c r="B12" i="9"/>
  <c r="B13" i="9" s="1"/>
  <c r="B14" i="9" s="1"/>
  <c r="B13" i="1"/>
  <c r="B14" i="1" s="1"/>
  <c r="B17" i="14" l="1"/>
  <c r="E16" i="14" s="1" a="1"/>
  <c r="E16" i="14" s="1"/>
  <c r="D12" i="10"/>
  <c r="D17" i="10"/>
  <c r="E12" i="10" a="1"/>
  <c r="E12" i="10" s="1"/>
  <c r="E19" i="10"/>
  <c r="E13" i="10"/>
  <c r="D13" i="10"/>
  <c r="E15" i="10"/>
  <c r="D19" i="10"/>
  <c r="D15" i="10"/>
  <c r="E17" i="10"/>
  <c r="E20" i="10"/>
  <c r="E18" i="10"/>
  <c r="E16" i="10"/>
  <c r="E14" i="10"/>
  <c r="D20" i="10"/>
  <c r="D18" i="10"/>
  <c r="D16" i="10"/>
  <c r="D14" i="10"/>
  <c r="B15" i="9"/>
  <c r="B15" i="1"/>
  <c r="B16" i="1" s="1"/>
  <c r="B17" i="1" s="1"/>
  <c r="B18" i="1" s="1"/>
  <c r="B18" i="14" l="1"/>
  <c r="E17" i="14" s="1" a="1"/>
  <c r="E17" i="14" s="1"/>
  <c r="E12" i="1" a="1"/>
  <c r="D12" i="1" a="1"/>
  <c r="B16" i="9"/>
  <c r="B17" i="9" s="1"/>
  <c r="E11" i="9" s="1" a="1"/>
  <c r="B19" i="14" l="1"/>
  <c r="E18" i="14" s="1" a="1"/>
  <c r="E18" i="14" s="1"/>
  <c r="D12" i="1"/>
  <c r="D17" i="1"/>
  <c r="D13" i="1"/>
  <c r="D18" i="1"/>
  <c r="D14" i="1"/>
  <c r="D19" i="1"/>
  <c r="D15" i="1"/>
  <c r="D20" i="1"/>
  <c r="D16" i="1"/>
  <c r="E12" i="1"/>
  <c r="E17" i="1"/>
  <c r="E13" i="1"/>
  <c r="E18" i="1"/>
  <c r="E14" i="1"/>
  <c r="E19" i="1"/>
  <c r="E15" i="1"/>
  <c r="E20" i="1"/>
  <c r="E16" i="1"/>
  <c r="D11" i="9" a="1"/>
  <c r="E11" i="9"/>
  <c r="E18" i="9"/>
  <c r="E16" i="9"/>
  <c r="E15" i="9"/>
  <c r="E14" i="9"/>
  <c r="E12" i="9"/>
  <c r="E17" i="9"/>
  <c r="E13" i="9"/>
  <c r="E19" i="9"/>
  <c r="B20" i="14" l="1"/>
  <c r="E19" i="14" s="1" a="1"/>
  <c r="E19" i="14" s="1"/>
  <c r="D11" i="9"/>
  <c r="D16" i="9"/>
  <c r="D15" i="9"/>
  <c r="D14" i="9"/>
  <c r="D12" i="9"/>
  <c r="D17" i="9"/>
  <c r="D13" i="9"/>
  <c r="D18" i="9"/>
  <c r="D19" i="9"/>
  <c r="E11" i="14" l="1"/>
  <c r="B21" i="14"/>
  <c r="B22" i="14" s="1"/>
  <c r="B23" i="14" s="1"/>
  <c r="G11" i="14"/>
</calcChain>
</file>

<file path=xl/sharedStrings.xml><?xml version="1.0" encoding="utf-8"?>
<sst xmlns="http://schemas.openxmlformats.org/spreadsheetml/2006/main" count="356" uniqueCount="110">
  <si>
    <t>Товар1</t>
  </si>
  <si>
    <t>Товар2</t>
  </si>
  <si>
    <t>Товар3</t>
  </si>
  <si>
    <t>Товар4</t>
  </si>
  <si>
    <t>Товар5</t>
  </si>
  <si>
    <t>Товар6</t>
  </si>
  <si>
    <t>Товар7</t>
  </si>
  <si>
    <t>Товар8</t>
  </si>
  <si>
    <t>Мин</t>
  </si>
  <si>
    <t>Макс</t>
  </si>
  <si>
    <t>Товар</t>
  </si>
  <si>
    <t>Цена</t>
  </si>
  <si>
    <t>Исходная таблица</t>
  </si>
  <si>
    <t>Отфильтрованные данные</t>
  </si>
  <si>
    <t>Уровень цен (критерии)</t>
  </si>
  <si>
    <t>Действия:</t>
  </si>
  <si>
    <t>1. Измените критерии отбора цен (желтые ячейки), например, вместо 15 введите 25</t>
  </si>
  <si>
    <t>2. Количество записей в таблице с серым заголовком (отфильтрованные данные) уменьшится на 1</t>
  </si>
  <si>
    <t>4. Количество записей в таблице с серым заголовком (отфильтрованные данные) увеличится на 1, т.к. 44 попадает в диапазон от 25 до 55</t>
  </si>
  <si>
    <t>Уровень цен (критерий)</t>
  </si>
  <si>
    <t>Отфильтрованные данные (выбрать те Товары, у которых цена выше минимальной)</t>
  </si>
  <si>
    <t>1. Измените критерий отбора цен (желтая ячейка), например, вместо 25 введите 35</t>
  </si>
  <si>
    <t>3. В ячейки Исходной таблицы введите новую запись о Товаре8</t>
  </si>
  <si>
    <t>4. Количество записей в таблице с серым заголовком (отфильтрованные данные) увеличится на 1, т.к. 44 больше 35</t>
  </si>
  <si>
    <t>EXCEL2.RU - профессиональные приемы для всех &gt;&gt;&gt;</t>
  </si>
  <si>
    <t>Хорошая новость! Большинство задач, которые Вы хотите решить с помощью MS EXCEL – уже давно решены! 
На нашем сайте Вы найдете решения множества из наиболее часто встречающихся задач. Сайт содержит более 500 качественно оформленных статей с файлами примеров.</t>
  </si>
  <si>
    <t>Миссия нашего сайта - превратить Вашу работу в MS EXCEL в приятное времяпрепровождение и ускорить решение Ваших задач. Мы постоянно работаем над содержанием и оформлением нашего сайта и благодарим активных пользователей за поддержку и неоценимую помощь в нашей работе.</t>
  </si>
  <si>
    <t>Выберите Товар</t>
  </si>
  <si>
    <t>Товары</t>
  </si>
  <si>
    <t>Подробности в статье</t>
  </si>
  <si>
    <t>Поиск ТЕКСТовых значений в MS EXCEL с выводом их в отдельный список. Часть1. Обычный поиск</t>
  </si>
  <si>
    <t>Отфильтрованные данные (выбрать заданный Товар)</t>
  </si>
  <si>
    <t>Альтернативный вариант - Автофильтр</t>
  </si>
  <si>
    <t>1. Измените критерий в желтой ячейке, например введите Товар2</t>
  </si>
  <si>
    <t>2. Записи в таблице с серым заголовком изменятся</t>
  </si>
  <si>
    <t>Месяц</t>
  </si>
  <si>
    <t>Январь</t>
  </si>
  <si>
    <t>Февраль</t>
  </si>
  <si>
    <t>Март</t>
  </si>
  <si>
    <t>Апрель</t>
  </si>
  <si>
    <t>Май</t>
  </si>
  <si>
    <t>Июнь</t>
  </si>
  <si>
    <t>Выберите Товар и Месяц</t>
  </si>
  <si>
    <t>Месяцы</t>
  </si>
  <si>
    <t>Выберите Товары</t>
  </si>
  <si>
    <t>Дата</t>
  </si>
  <si>
    <t>Отфильтрованные данные (выбрать заданный Товар в заданный месяц)</t>
  </si>
  <si>
    <t>Отфильтрованные данные (выбрать заданные Товары)</t>
  </si>
  <si>
    <t>Отфильтрованные данные (выбрать Товары на определенную дату)</t>
  </si>
  <si>
    <t>Выберите дату</t>
  </si>
  <si>
    <t>Даты</t>
  </si>
  <si>
    <t>1. Измените критерии в желтой ячейке, например введите Товар2</t>
  </si>
  <si>
    <t>1. Измените критерии в желтой ячейке, например введите Товар1</t>
  </si>
  <si>
    <t>1. Измените критерий отбора цен (желтая ячейка), например, вместо 1/8/2014 введите 2/8/2014</t>
  </si>
  <si>
    <t>2. Количество записей в таблице с серым заголовком (отфильтрованные данные) изменится</t>
  </si>
  <si>
    <t>Укажите диапазон дат (включительно)</t>
  </si>
  <si>
    <t>От</t>
  </si>
  <si>
    <t>До</t>
  </si>
  <si>
    <t>Не позже (включая)</t>
  </si>
  <si>
    <t>Условие</t>
  </si>
  <si>
    <t>&lt;=</t>
  </si>
  <si>
    <t>&lt;</t>
  </si>
  <si>
    <t>&gt;=</t>
  </si>
  <si>
    <t>&gt;</t>
  </si>
  <si>
    <t>Выберите Товар и Дату</t>
  </si>
  <si>
    <t>Файл скачан с сайта excel2.ru &gt;&gt;&gt;</t>
  </si>
  <si>
    <t>Перейти к статье &gt;&gt;&gt;</t>
  </si>
  <si>
    <t>Запрос на выборку данных в MS EXCEL</t>
  </si>
  <si>
    <t>Выбрать те Товары, у которых цена выше минимальной</t>
  </si>
  <si>
    <t>Выбрать те Товары, у которых цена находится в заданном диапазоне</t>
  </si>
  <si>
    <t>Выбрать те Товары, у которых Дата поставки равна заданной</t>
  </si>
  <si>
    <t>Выбрать те Товары, у которых Дата поставки попадает в диапазон</t>
  </si>
  <si>
    <t>Выбрать Товары определенного вида, у которых Дата поставки попадает в диапазон</t>
  </si>
  <si>
    <t>Выбрать Товары определенного вида</t>
  </si>
  <si>
    <t>Выбрать Товары определенного вида, поставленные в заданный месяц</t>
  </si>
  <si>
    <t>Выбрать Товары определенных видов (2 вида)</t>
  </si>
  <si>
    <t>Не раньше (включая), т.е. позже или =</t>
  </si>
  <si>
    <t>Не раньше (не включая), т.е. позже</t>
  </si>
  <si>
    <t>Не позже (включая), т.е. раньше или =</t>
  </si>
  <si>
    <t>Не позже (не включая), т.е. раньше</t>
  </si>
  <si>
    <t>Обработка ошибок</t>
  </si>
  <si>
    <t>Сумма</t>
  </si>
  <si>
    <t>Количество значений, удовлетворяющих критерию</t>
  </si>
  <si>
    <t>Сумма значений</t>
  </si>
  <si>
    <t>Чтобы добавить строки в таблицу:</t>
  </si>
  <si>
    <t>1. Выделите одну или несколько строк на ЛИСТЕ, между строками 15 и 24</t>
  </si>
  <si>
    <t>2. Нажмите правую кнопку мыши, в контекстном меню выберите Вставить</t>
  </si>
  <si>
    <t>3. Заполните исходную таблицу</t>
  </si>
  <si>
    <t>4. Скопируйте формулы из ячееек D14 и Е14 вниз</t>
  </si>
  <si>
    <t>Выбрать События, в зависимости от заданной даты</t>
  </si>
  <si>
    <t>Событие1</t>
  </si>
  <si>
    <t>Событие2</t>
  </si>
  <si>
    <t>Событие3</t>
  </si>
  <si>
    <t>Событие4</t>
  </si>
  <si>
    <t>Событие5</t>
  </si>
  <si>
    <t>Событие6</t>
  </si>
  <si>
    <t>Событие7</t>
  </si>
  <si>
    <t>Начало</t>
  </si>
  <si>
    <t>Завершение</t>
  </si>
  <si>
    <t>Событие</t>
  </si>
  <si>
    <t>Выберите Условие</t>
  </si>
  <si>
    <t>№</t>
  </si>
  <si>
    <t xml:space="preserve">События, заканчивающиеся до </t>
  </si>
  <si>
    <t xml:space="preserve">События, попадающие на </t>
  </si>
  <si>
    <t xml:space="preserve">События, начинающиеся после </t>
  </si>
  <si>
    <t>Для УФ</t>
  </si>
  <si>
    <t>1. Измените Дату и Условие (желтые ячейки)</t>
  </si>
  <si>
    <t>2. События, которые удовлетворяют заданным условиям будут выделены Условным Форматированием (УФ) и выведены в отдельном диапазоне справа</t>
  </si>
  <si>
    <t>шаг</t>
  </si>
  <si>
    <t>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</si>
</sst>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 Narrow"/>
      <family val="2"/>
      <charset val="204"/>
    </font>
    <font>
      <u/>
      <sz val="12"/>
      <color theme="10"/>
      <name val="Arial Narrow"/>
      <family val="2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20"/>
      <color theme="0"/>
      <name val="Calibri"/>
      <family val="2"/>
      <charset val="204"/>
      <scheme val="minor"/>
    </font>
    <font>
      <sz val="14"/>
      <color theme="2" tint="-0.749992370372631"/>
      <name val="Calibri"/>
      <family val="2"/>
      <charset val="204"/>
      <scheme val="minor"/>
    </font>
    <font>
      <sz val="10"/>
      <name val="MS Sans Serif"/>
      <family val="2"/>
    </font>
    <font>
      <sz val="8"/>
      <name val="Helv"/>
    </font>
    <font>
      <b/>
      <sz val="12"/>
      <color theme="1" tint="0.14999847407452621"/>
      <name val="Calibri"/>
      <family val="2"/>
      <charset val="204"/>
      <scheme val="minor"/>
    </font>
    <font>
      <sz val="14"/>
      <color theme="1" tint="0.1499984740745262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0" borderId="0">
      <alignment horizontal="left"/>
    </xf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1"/>
    <xf numFmtId="0" fontId="1" fillId="0" borderId="0" xfId="0" applyFont="1"/>
    <xf numFmtId="0" fontId="1" fillId="0" borderId="0" xfId="0" applyFont="1" applyFill="1" applyBorder="1"/>
    <xf numFmtId="0" fontId="1" fillId="2" borderId="1" xfId="0" applyFont="1" applyFill="1" applyBorder="1"/>
    <xf numFmtId="0" fontId="6" fillId="3" borderId="1" xfId="0" applyFont="1" applyFill="1" applyBorder="1"/>
    <xf numFmtId="0" fontId="0" fillId="0" borderId="1" xfId="0" applyFill="1" applyBorder="1"/>
    <xf numFmtId="0" fontId="9" fillId="5" borderId="0" xfId="1" applyFont="1" applyFill="1" applyAlignment="1">
      <alignment vertical="center" wrapText="1"/>
    </xf>
    <xf numFmtId="0" fontId="5" fillId="0" borderId="0" xfId="4" applyAlignment="1" applyProtection="1"/>
    <xf numFmtId="14" fontId="0" fillId="0" borderId="1" xfId="0" applyNumberFormat="1" applyBorder="1"/>
    <xf numFmtId="14" fontId="6" fillId="3" borderId="1" xfId="0" applyNumberFormat="1" applyFont="1" applyFill="1" applyBorder="1"/>
    <xf numFmtId="0" fontId="0" fillId="3" borderId="1" xfId="0" applyFill="1" applyBorder="1"/>
    <xf numFmtId="0" fontId="8" fillId="4" borderId="0" xfId="7" applyFont="1" applyFill="1" applyAlignment="1" applyProtection="1">
      <alignment vertical="center"/>
    </xf>
    <xf numFmtId="0" fontId="12" fillId="6" borderId="0" xfId="0" applyFont="1" applyFill="1" applyAlignment="1"/>
    <xf numFmtId="0" fontId="13" fillId="6" borderId="0" xfId="0" applyFont="1" applyFill="1" applyAlignment="1">
      <alignment vertical="center"/>
    </xf>
    <xf numFmtId="0" fontId="14" fillId="6" borderId="0" xfId="0" applyFont="1" applyFill="1" applyAlignment="1">
      <alignment vertical="center"/>
    </xf>
    <xf numFmtId="0" fontId="5" fillId="6" borderId="0" xfId="4" applyFill="1" applyAlignment="1" applyProtection="1"/>
    <xf numFmtId="0" fontId="0" fillId="2" borderId="0" xfId="0" applyFill="1"/>
    <xf numFmtId="0" fontId="1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0" xfId="0" applyBorder="1"/>
    <xf numFmtId="0" fontId="1" fillId="0" borderId="1" xfId="0" applyFont="1" applyFill="1" applyBorder="1"/>
    <xf numFmtId="0" fontId="16" fillId="0" borderId="0" xfId="0" applyFont="1"/>
    <xf numFmtId="0" fontId="8" fillId="4" borderId="0" xfId="4" applyFont="1" applyFill="1" applyAlignment="1" applyProtection="1">
      <alignment horizontal="center" vertical="center"/>
    </xf>
    <xf numFmtId="14" fontId="0" fillId="0" borderId="0" xfId="0" applyNumberFormat="1"/>
    <xf numFmtId="0" fontId="15" fillId="3" borderId="1" xfId="0" applyFont="1" applyFill="1" applyBorder="1" applyAlignment="1">
      <alignment horizontal="left" vertical="top" wrapText="1"/>
    </xf>
    <xf numFmtId="14" fontId="6" fillId="3" borderId="1" xfId="0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8">
    <cellStyle name="Currency_TapePivot" xfId="3"/>
    <cellStyle name="Normal_ALLOC1" xfId="5"/>
    <cellStyle name="Гиперссылка" xfId="4" builtinId="8"/>
    <cellStyle name="Гиперссылка 2" xfId="2"/>
    <cellStyle name="Гиперссылка 3" xfId="7"/>
    <cellStyle name="Обычный" xfId="0" builtinId="0"/>
    <cellStyle name="Обычный 2" xfId="1"/>
    <cellStyle name="Обычный 3" xfId="6"/>
  </cellStyles>
  <dxfs count="24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/>
        </patternFill>
      </fill>
    </dxf>
    <dxf>
      <fill>
        <patternFill>
          <bgColor theme="6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/>
        </patternFill>
      </fill>
    </dxf>
    <dxf>
      <fill>
        <patternFill>
          <bgColor theme="6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xcel2.ru/articles/zapros-na-vyborku-dannyh-formuly-v-ms-excel" TargetMode="External"/><Relationship Id="rId1" Type="http://schemas.openxmlformats.org/officeDocument/2006/relationships/hyperlink" Target="http://www.excel2.r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cel2.ru/articles/zapros-na-vyborku-dannyh-formuly-v-ms-excel" TargetMode="External"/><Relationship Id="rId1" Type="http://schemas.openxmlformats.org/officeDocument/2006/relationships/hyperlink" Target="http://www.excel2.ru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excel2.ru/articles/zapros-na-vyborku-dannyh-formuly-v-ms-excel" TargetMode="External"/><Relationship Id="rId1" Type="http://schemas.openxmlformats.org/officeDocument/2006/relationships/hyperlink" Target="http://www.excel2.ru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excel2.ru/articles/zapros-na-vyborku-dannyh-formuly-v-ms-excel" TargetMode="External"/><Relationship Id="rId1" Type="http://schemas.openxmlformats.org/officeDocument/2006/relationships/hyperlink" Target="http://www.excel2.ru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excel2.ru/articles/zapros-na-vyborku-dannyh-formuly-v-ms-excel" TargetMode="External"/><Relationship Id="rId1" Type="http://schemas.openxmlformats.org/officeDocument/2006/relationships/hyperlink" Target="http://www.excel2.ru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excel2.ru/articles/zapros-na-vyborku-dannyh-formuly-v-ms-excel" TargetMode="External"/><Relationship Id="rId1" Type="http://schemas.openxmlformats.org/officeDocument/2006/relationships/hyperlink" Target="http://www.excel2.ru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excel2.ru/articles/zapros-na-vyborku-dannyh-formuly-v-ms-excel" TargetMode="External"/><Relationship Id="rId1" Type="http://schemas.openxmlformats.org/officeDocument/2006/relationships/hyperlink" Target="http://www.excel2.ru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cel2.ru/" TargetMode="External"/><Relationship Id="rId2" Type="http://schemas.openxmlformats.org/officeDocument/2006/relationships/hyperlink" Target="http://excel2.ru/articles/avtofiltr-v-ms-excel" TargetMode="External"/><Relationship Id="rId1" Type="http://schemas.openxmlformats.org/officeDocument/2006/relationships/hyperlink" Target="http://excel2.ru/articles/poisk-tekstovyh-znacheniy-v-ms-excel-s-vyvodom-ih-v-otdelnyy-spisok-chast1-obychnyy-poisk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://excel2.ru/articles/zapros-na-vyborku-dannyh-formuly-v-ms-exce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excel2.ru/articles/zapros-na-vyborku-dannyh-formuly-v-ms-excel" TargetMode="External"/><Relationship Id="rId2" Type="http://schemas.openxmlformats.org/officeDocument/2006/relationships/hyperlink" Target="http://www.excel2.ru/" TargetMode="External"/><Relationship Id="rId1" Type="http://schemas.openxmlformats.org/officeDocument/2006/relationships/hyperlink" Target="http://excel2.ru/articles/avtofiltr-v-ms-excel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excel2.ru/articles/zapros-na-vyborku-dannyh-formuly-v-ms-excel" TargetMode="External"/><Relationship Id="rId1" Type="http://schemas.openxmlformats.org/officeDocument/2006/relationships/hyperlink" Target="http://www.excel2.ru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excel2.ru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excel2.ru/articles/zapros-na-vyborku-dannyh-formuly-v-ms-excel" TargetMode="External"/><Relationship Id="rId1" Type="http://schemas.openxmlformats.org/officeDocument/2006/relationships/hyperlink" Target="http://www.excel2.ru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excel2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16" sqref="F16"/>
    </sheetView>
  </sheetViews>
  <sheetFormatPr defaultRowHeight="15" x14ac:dyDescent="0.25"/>
  <cols>
    <col min="2" max="2" width="10.28515625" bestFit="1" customWidth="1"/>
    <col min="3" max="3" width="5.140625" customWidth="1"/>
    <col min="268" max="268" width="10" customWidth="1"/>
    <col min="349" max="349" width="8.5703125" customWidth="1"/>
  </cols>
  <sheetData>
    <row r="1" spans="1:7" ht="26.25" x14ac:dyDescent="0.25">
      <c r="A1" s="14" t="s">
        <v>65</v>
      </c>
      <c r="B1" s="14"/>
      <c r="C1" s="14"/>
      <c r="D1" s="14"/>
      <c r="E1" s="14"/>
      <c r="F1" s="14"/>
      <c r="G1" s="14"/>
    </row>
    <row r="2" spans="1:7" ht="15.75" x14ac:dyDescent="0.25">
      <c r="A2" s="18" t="s">
        <v>66</v>
      </c>
      <c r="B2" s="15"/>
      <c r="C2" s="15"/>
      <c r="D2" s="15"/>
      <c r="E2" s="15"/>
      <c r="F2" s="15"/>
      <c r="G2" s="15"/>
    </row>
    <row r="3" spans="1:7" ht="18.75" x14ac:dyDescent="0.25">
      <c r="A3" s="17" t="s">
        <v>67</v>
      </c>
      <c r="B3" s="16"/>
      <c r="C3" s="16"/>
      <c r="D3" s="16"/>
      <c r="E3" s="16"/>
      <c r="F3" s="16"/>
      <c r="G3" s="16"/>
    </row>
    <row r="4" spans="1:7" x14ac:dyDescent="0.25">
      <c r="A4" s="19" t="s">
        <v>68</v>
      </c>
      <c r="B4" s="19"/>
      <c r="C4" s="19"/>
      <c r="D4" s="19"/>
      <c r="E4" s="19"/>
      <c r="F4" s="19"/>
      <c r="G4" s="19"/>
    </row>
    <row r="5" spans="1:7" x14ac:dyDescent="0.25">
      <c r="D5" s="4" t="s">
        <v>19</v>
      </c>
    </row>
    <row r="6" spans="1:7" x14ac:dyDescent="0.25">
      <c r="D6" s="2" t="s">
        <v>8</v>
      </c>
      <c r="E6" s="7">
        <v>55</v>
      </c>
    </row>
    <row r="8" spans="1:7" x14ac:dyDescent="0.25">
      <c r="A8" s="5" t="s">
        <v>12</v>
      </c>
      <c r="D8" s="4" t="s">
        <v>13</v>
      </c>
    </row>
    <row r="9" spans="1:7" hidden="1" x14ac:dyDescent="0.25">
      <c r="A9" s="5"/>
    </row>
    <row r="10" spans="1:7" x14ac:dyDescent="0.25">
      <c r="A10" s="2" t="s">
        <v>10</v>
      </c>
      <c r="B10" s="2" t="s">
        <v>11</v>
      </c>
      <c r="D10" s="6" t="s">
        <v>10</v>
      </c>
      <c r="E10" s="6" t="s">
        <v>11</v>
      </c>
    </row>
    <row r="11" spans="1:7" x14ac:dyDescent="0.25">
      <c r="A11" s="1" t="s">
        <v>0</v>
      </c>
      <c r="B11" s="1">
        <v>10</v>
      </c>
      <c r="D11" s="1" t="str">
        <f t="array" ref="D11:D19">INDEX(A11:A19,SMALL(IF($E$6&lt;=B11:B19,ROW(B11:B19),""),ROW(B11:B19)-ROW($B$10))-ROW($B$10))</f>
        <v>Товар6</v>
      </c>
      <c r="E11" s="1">
        <f t="array" ref="E11:E19">INDEX(B11:B19,SMALL(IF($E$6&lt;=B11:B19,ROW(B11:B19),""),ROW(B11:B19)-ROW($B$10))-ROW($B$10))</f>
        <v>60</v>
      </c>
    </row>
    <row r="12" spans="1:7" x14ac:dyDescent="0.25">
      <c r="A12" s="1" t="s">
        <v>1</v>
      </c>
      <c r="B12" s="1">
        <f>B11+10</f>
        <v>20</v>
      </c>
      <c r="D12" s="1" t="str">
        <v>Товар7</v>
      </c>
      <c r="E12" s="1">
        <v>70</v>
      </c>
    </row>
    <row r="13" spans="1:7" x14ac:dyDescent="0.25">
      <c r="A13" s="1" t="s">
        <v>2</v>
      </c>
      <c r="B13" s="1">
        <f t="shared" ref="B13:B17" si="0">B12+10</f>
        <v>30</v>
      </c>
      <c r="D13" s="1" t="str">
        <v>Товар8</v>
      </c>
      <c r="E13" s="1">
        <v>80</v>
      </c>
    </row>
    <row r="14" spans="1:7" x14ac:dyDescent="0.25">
      <c r="A14" s="1" t="s">
        <v>3</v>
      </c>
      <c r="B14" s="1">
        <f t="shared" si="0"/>
        <v>40</v>
      </c>
      <c r="D14" s="1" t="e">
        <v>#NUM!</v>
      </c>
      <c r="E14" s="1" t="e">
        <v>#NUM!</v>
      </c>
    </row>
    <row r="15" spans="1:7" x14ac:dyDescent="0.25">
      <c r="A15" s="1" t="s">
        <v>4</v>
      </c>
      <c r="B15" s="1">
        <f t="shared" si="0"/>
        <v>50</v>
      </c>
      <c r="D15" s="1" t="e">
        <v>#NUM!</v>
      </c>
      <c r="E15" s="1" t="e">
        <v>#NUM!</v>
      </c>
    </row>
    <row r="16" spans="1:7" x14ac:dyDescent="0.25">
      <c r="A16" s="1" t="s">
        <v>5</v>
      </c>
      <c r="B16" s="1">
        <f t="shared" si="0"/>
        <v>60</v>
      </c>
      <c r="D16" s="1" t="e">
        <v>#NUM!</v>
      </c>
      <c r="E16" s="1" t="e">
        <v>#NUM!</v>
      </c>
    </row>
    <row r="17" spans="1:5" x14ac:dyDescent="0.25">
      <c r="A17" s="1" t="s">
        <v>6</v>
      </c>
      <c r="B17" s="1">
        <f t="shared" si="0"/>
        <v>70</v>
      </c>
      <c r="D17" s="1" t="e">
        <v>#NUM!</v>
      </c>
      <c r="E17" s="1" t="e">
        <v>#NUM!</v>
      </c>
    </row>
    <row r="18" spans="1:5" x14ac:dyDescent="0.25">
      <c r="A18" s="1" t="s">
        <v>7</v>
      </c>
      <c r="B18" s="8">
        <v>80</v>
      </c>
      <c r="D18" s="1" t="e">
        <v>#NUM!</v>
      </c>
      <c r="E18" s="1" t="e">
        <v>#NUM!</v>
      </c>
    </row>
    <row r="19" spans="1:5" x14ac:dyDescent="0.25">
      <c r="A19" s="1"/>
      <c r="B19" s="1"/>
      <c r="D19" s="1" t="e">
        <v>#NUM!</v>
      </c>
      <c r="E19" s="1" t="e">
        <v>#NUM!</v>
      </c>
    </row>
    <row r="24" spans="1:5" x14ac:dyDescent="0.25">
      <c r="A24" s="4" t="s">
        <v>15</v>
      </c>
    </row>
    <row r="25" spans="1:5" x14ac:dyDescent="0.25">
      <c r="A25" t="s">
        <v>21</v>
      </c>
    </row>
    <row r="26" spans="1:5" x14ac:dyDescent="0.25">
      <c r="A26" t="s">
        <v>17</v>
      </c>
    </row>
    <row r="28" spans="1:5" x14ac:dyDescent="0.25">
      <c r="A28" t="s">
        <v>22</v>
      </c>
    </row>
    <row r="29" spans="1:5" x14ac:dyDescent="0.25">
      <c r="A29" s="1" t="s">
        <v>7</v>
      </c>
      <c r="B29" s="1">
        <v>44</v>
      </c>
    </row>
    <row r="30" spans="1:5" x14ac:dyDescent="0.25">
      <c r="A30" t="s">
        <v>23</v>
      </c>
    </row>
  </sheetData>
  <autoFilter ref="A10:B17"/>
  <conditionalFormatting sqref="D11:E19">
    <cfRule type="containsErrors" dxfId="13" priority="1">
      <formula>ISERROR(D11)</formula>
    </cfRule>
  </conditionalFormatting>
  <hyperlinks>
    <hyperlink ref="A1:F1" r:id="rId1" display="Файл скачан с сайта excel2.ru &gt;&gt;&gt;"/>
    <hyperlink ref="A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31"/>
  <sheetViews>
    <sheetView workbookViewId="0">
      <selection activeCell="D36" sqref="D36"/>
    </sheetView>
  </sheetViews>
  <sheetFormatPr defaultRowHeight="15" x14ac:dyDescent="0.25"/>
  <cols>
    <col min="2" max="2" width="10.28515625" bestFit="1" customWidth="1"/>
    <col min="3" max="3" width="5.140625" customWidth="1"/>
    <col min="268" max="268" width="10" customWidth="1"/>
    <col min="270" max="270" width="10" customWidth="1"/>
    <col min="349" max="349" width="8.5703125" customWidth="1"/>
    <col min="351" max="351" width="8.5703125" customWidth="1"/>
  </cols>
  <sheetData>
    <row r="1" spans="1:7" ht="26.25" x14ac:dyDescent="0.25">
      <c r="A1" s="14" t="s">
        <v>65</v>
      </c>
      <c r="B1" s="14"/>
      <c r="C1" s="14"/>
      <c r="D1" s="14"/>
      <c r="E1" s="14"/>
      <c r="F1" s="14"/>
      <c r="G1" s="14"/>
    </row>
    <row r="2" spans="1:7" ht="15.75" x14ac:dyDescent="0.25">
      <c r="A2" s="18" t="s">
        <v>66</v>
      </c>
      <c r="B2" s="15"/>
      <c r="C2" s="15"/>
      <c r="D2" s="15"/>
      <c r="E2" s="15"/>
      <c r="F2" s="15"/>
      <c r="G2" s="15"/>
    </row>
    <row r="3" spans="1:7" ht="18.75" x14ac:dyDescent="0.25">
      <c r="A3" s="17" t="s">
        <v>67</v>
      </c>
      <c r="B3" s="16"/>
      <c r="C3" s="16"/>
      <c r="D3" s="16"/>
      <c r="E3" s="16"/>
      <c r="F3" s="16"/>
      <c r="G3" s="16"/>
    </row>
    <row r="4" spans="1:7" x14ac:dyDescent="0.25">
      <c r="A4" s="19" t="s">
        <v>69</v>
      </c>
      <c r="B4" s="19"/>
      <c r="C4" s="19"/>
      <c r="D4" s="19"/>
      <c r="E4" s="19"/>
      <c r="F4" s="19"/>
      <c r="G4" s="19"/>
    </row>
    <row r="5" spans="1:7" x14ac:dyDescent="0.25">
      <c r="D5" s="4" t="s">
        <v>14</v>
      </c>
    </row>
    <row r="6" spans="1:7" x14ac:dyDescent="0.25">
      <c r="D6" s="2" t="s">
        <v>8</v>
      </c>
      <c r="E6" s="7">
        <v>25</v>
      </c>
    </row>
    <row r="7" spans="1:7" x14ac:dyDescent="0.25">
      <c r="D7" s="2" t="s">
        <v>9</v>
      </c>
      <c r="E7" s="7">
        <v>65</v>
      </c>
    </row>
    <row r="9" spans="1:7" x14ac:dyDescent="0.25">
      <c r="A9" s="5" t="s">
        <v>12</v>
      </c>
      <c r="D9" s="4" t="s">
        <v>13</v>
      </c>
    </row>
    <row r="10" spans="1:7" hidden="1" x14ac:dyDescent="0.25">
      <c r="A10" s="5"/>
    </row>
    <row r="11" spans="1:7" x14ac:dyDescent="0.25">
      <c r="A11" s="2" t="s">
        <v>10</v>
      </c>
      <c r="B11" s="2" t="s">
        <v>11</v>
      </c>
      <c r="D11" s="6" t="s">
        <v>10</v>
      </c>
      <c r="E11" s="6" t="s">
        <v>11</v>
      </c>
    </row>
    <row r="12" spans="1:7" x14ac:dyDescent="0.25">
      <c r="A12" s="1" t="s">
        <v>0</v>
      </c>
      <c r="B12" s="1">
        <v>10</v>
      </c>
      <c r="D12" s="1" t="str">
        <f t="array" aca="1" ref="D12:D20" ca="1">INDEX(Товары,SMALL(IF(($E$6&lt;=Цены)*($E$7&gt;=Цены),ROW(Цены),""),ROW(Цены)-ROW($B$11))-ROW($B$11))</f>
        <v>Товар3</v>
      </c>
      <c r="E12" s="1">
        <f t="array" aca="1" ref="E12:E20" ca="1">INDEX(Цены,SMALL(IF(($E$6&lt;=Цены)*($E$7&gt;=Цены),ROW(Цены),""),ROW(Цены)-ROW($B$11))-ROW($B$11))</f>
        <v>30</v>
      </c>
    </row>
    <row r="13" spans="1:7" x14ac:dyDescent="0.25">
      <c r="A13" s="1" t="s">
        <v>1</v>
      </c>
      <c r="B13" s="1">
        <f>B12+10</f>
        <v>20</v>
      </c>
      <c r="D13" s="1" t="str">
        <f ca="1"/>
        <v>Товар4</v>
      </c>
      <c r="E13" s="1">
        <f ca="1"/>
        <v>40</v>
      </c>
    </row>
    <row r="14" spans="1:7" x14ac:dyDescent="0.25">
      <c r="A14" s="1" t="s">
        <v>2</v>
      </c>
      <c r="B14" s="1">
        <f t="shared" ref="B14:B18" si="0">B13+10</f>
        <v>30</v>
      </c>
      <c r="D14" s="1" t="str">
        <f ca="1"/>
        <v>Товар5</v>
      </c>
      <c r="E14" s="1">
        <f ca="1"/>
        <v>50</v>
      </c>
    </row>
    <row r="15" spans="1:7" x14ac:dyDescent="0.25">
      <c r="A15" s="1" t="s">
        <v>3</v>
      </c>
      <c r="B15" s="1">
        <f t="shared" si="0"/>
        <v>40</v>
      </c>
      <c r="D15" s="1" t="str">
        <f ca="1"/>
        <v>Товар6</v>
      </c>
      <c r="E15" s="1">
        <f ca="1"/>
        <v>60</v>
      </c>
    </row>
    <row r="16" spans="1:7" x14ac:dyDescent="0.25">
      <c r="A16" s="1" t="s">
        <v>4</v>
      </c>
      <c r="B16" s="1">
        <f t="shared" si="0"/>
        <v>50</v>
      </c>
      <c r="D16" s="1" t="e">
        <f ca="1"/>
        <v>#NUM!</v>
      </c>
      <c r="E16" s="1" t="e">
        <f ca="1"/>
        <v>#NUM!</v>
      </c>
    </row>
    <row r="17" spans="1:5" x14ac:dyDescent="0.25">
      <c r="A17" s="1" t="s">
        <v>5</v>
      </c>
      <c r="B17" s="1">
        <f t="shared" si="0"/>
        <v>60</v>
      </c>
      <c r="D17" s="1" t="e">
        <f ca="1"/>
        <v>#NUM!</v>
      </c>
      <c r="E17" s="1" t="e">
        <f ca="1"/>
        <v>#NUM!</v>
      </c>
    </row>
    <row r="18" spans="1:5" x14ac:dyDescent="0.25">
      <c r="A18" s="1" t="s">
        <v>6</v>
      </c>
      <c r="B18" s="1">
        <f t="shared" si="0"/>
        <v>70</v>
      </c>
      <c r="D18" s="1" t="e">
        <f ca="1"/>
        <v>#NUM!</v>
      </c>
      <c r="E18" s="1" t="e">
        <f ca="1"/>
        <v>#NUM!</v>
      </c>
    </row>
    <row r="19" spans="1:5" x14ac:dyDescent="0.25">
      <c r="A19" s="1"/>
      <c r="B19" s="8"/>
      <c r="D19" s="1" t="e">
        <f ca="1"/>
        <v>#N/A</v>
      </c>
      <c r="E19" s="1" t="e">
        <f ca="1"/>
        <v>#N/A</v>
      </c>
    </row>
    <row r="20" spans="1:5" x14ac:dyDescent="0.25">
      <c r="A20" s="1"/>
      <c r="B20" s="1"/>
      <c r="D20" s="1" t="e">
        <f ca="1"/>
        <v>#N/A</v>
      </c>
      <c r="E20" s="1" t="e">
        <f ca="1"/>
        <v>#N/A</v>
      </c>
    </row>
    <row r="25" spans="1:5" x14ac:dyDescent="0.25">
      <c r="A25" s="4" t="s">
        <v>15</v>
      </c>
    </row>
    <row r="26" spans="1:5" x14ac:dyDescent="0.25">
      <c r="A26" t="s">
        <v>16</v>
      </c>
    </row>
    <row r="27" spans="1:5" x14ac:dyDescent="0.25">
      <c r="A27" t="s">
        <v>17</v>
      </c>
    </row>
    <row r="29" spans="1:5" x14ac:dyDescent="0.25">
      <c r="A29" t="s">
        <v>22</v>
      </c>
    </row>
    <row r="30" spans="1:5" x14ac:dyDescent="0.25">
      <c r="A30" s="1" t="s">
        <v>7</v>
      </c>
      <c r="B30" s="1">
        <v>44</v>
      </c>
    </row>
    <row r="31" spans="1:5" x14ac:dyDescent="0.25">
      <c r="A31" t="s">
        <v>18</v>
      </c>
    </row>
  </sheetData>
  <conditionalFormatting sqref="D12:E20">
    <cfRule type="containsErrors" dxfId="12" priority="1">
      <formula>ISERROR(D12)</formula>
    </cfRule>
  </conditionalFormatting>
  <hyperlinks>
    <hyperlink ref="A1:F1" r:id="rId1" display="Файл скачан с сайта excel2.ru &gt;&gt;&gt;"/>
    <hyperlink ref="A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8" sqref="G8"/>
    </sheetView>
  </sheetViews>
  <sheetFormatPr defaultRowHeight="15" x14ac:dyDescent="0.25"/>
  <cols>
    <col min="2" max="2" width="10.28515625" bestFit="1" customWidth="1"/>
    <col min="3" max="3" width="5.140625" customWidth="1"/>
    <col min="5" max="5" width="10.140625" bestFit="1" customWidth="1"/>
    <col min="11" max="11" width="10.140625" bestFit="1" customWidth="1"/>
    <col min="268" max="268" width="10" customWidth="1"/>
    <col min="349" max="349" width="8.5703125" customWidth="1"/>
  </cols>
  <sheetData>
    <row r="1" spans="1:11" ht="26.25" x14ac:dyDescent="0.25">
      <c r="A1" s="14" t="s">
        <v>65</v>
      </c>
      <c r="B1" s="14"/>
      <c r="C1" s="14"/>
      <c r="D1" s="14"/>
      <c r="E1" s="14"/>
      <c r="F1" s="14"/>
      <c r="G1" s="14"/>
    </row>
    <row r="2" spans="1:11" ht="15.75" x14ac:dyDescent="0.25">
      <c r="A2" s="18" t="s">
        <v>66</v>
      </c>
      <c r="B2" s="15"/>
      <c r="C2" s="15"/>
      <c r="D2" s="15"/>
      <c r="E2" s="15"/>
      <c r="F2" s="15"/>
      <c r="G2" s="15"/>
    </row>
    <row r="3" spans="1:11" ht="18.75" x14ac:dyDescent="0.25">
      <c r="A3" s="17" t="s">
        <v>67</v>
      </c>
      <c r="B3" s="16"/>
      <c r="C3" s="16"/>
      <c r="D3" s="16"/>
      <c r="E3" s="16"/>
      <c r="F3" s="16"/>
      <c r="G3" s="16"/>
    </row>
    <row r="4" spans="1:11" x14ac:dyDescent="0.25">
      <c r="A4" s="19" t="s">
        <v>70</v>
      </c>
      <c r="B4" s="19"/>
      <c r="C4" s="19"/>
      <c r="D4" s="19"/>
      <c r="E4" s="19"/>
      <c r="F4" s="19"/>
      <c r="G4" s="19"/>
    </row>
    <row r="5" spans="1:11" x14ac:dyDescent="0.25">
      <c r="D5" s="4" t="s">
        <v>49</v>
      </c>
      <c r="K5" s="2" t="s">
        <v>50</v>
      </c>
    </row>
    <row r="6" spans="1:11" x14ac:dyDescent="0.25">
      <c r="D6" s="2" t="s">
        <v>45</v>
      </c>
      <c r="E6" s="12">
        <v>41852</v>
      </c>
      <c r="K6" s="11">
        <v>41852</v>
      </c>
    </row>
    <row r="7" spans="1:11" x14ac:dyDescent="0.25">
      <c r="K7" s="11">
        <v>41853</v>
      </c>
    </row>
    <row r="8" spans="1:11" x14ac:dyDescent="0.25">
      <c r="K8" s="11">
        <v>41854</v>
      </c>
    </row>
    <row r="9" spans="1:11" x14ac:dyDescent="0.25">
      <c r="A9" s="5" t="s">
        <v>12</v>
      </c>
      <c r="D9" s="4" t="s">
        <v>13</v>
      </c>
    </row>
    <row r="10" spans="1:11" hidden="1" x14ac:dyDescent="0.25">
      <c r="A10" s="5"/>
    </row>
    <row r="11" spans="1:11" x14ac:dyDescent="0.25">
      <c r="A11" s="2" t="s">
        <v>10</v>
      </c>
      <c r="B11" s="2" t="s">
        <v>45</v>
      </c>
      <c r="D11" s="6" t="s">
        <v>10</v>
      </c>
      <c r="E11" s="6" t="s">
        <v>45</v>
      </c>
    </row>
    <row r="12" spans="1:11" x14ac:dyDescent="0.25">
      <c r="A12" s="1" t="s">
        <v>0</v>
      </c>
      <c r="B12" s="11">
        <v>41852</v>
      </c>
      <c r="D12" s="1" t="str">
        <f t="array" ref="D12:D20">INDEX(A12:A20,SMALL(IF($E$6=B12:B20,ROW(B12:B20),""),ROW(B12:B20)-ROW($B$11))-ROW($B$11))</f>
        <v>Товар1</v>
      </c>
      <c r="E12" s="11">
        <f t="array" ref="E12:E20">INDEX(B12:B20,SMALL(IF($E$6=B12:B20,ROW(B12:B20),""),ROW(B12:B20)-ROW($B$11))-ROW($B$11))</f>
        <v>41852</v>
      </c>
    </row>
    <row r="13" spans="1:11" x14ac:dyDescent="0.25">
      <c r="A13" s="1" t="s">
        <v>1</v>
      </c>
      <c r="B13" s="11">
        <v>41852</v>
      </c>
      <c r="D13" s="1" t="str">
        <v>Товар2</v>
      </c>
      <c r="E13" s="11">
        <v>41852</v>
      </c>
    </row>
    <row r="14" spans="1:11" x14ac:dyDescent="0.25">
      <c r="A14" s="1" t="s">
        <v>2</v>
      </c>
      <c r="B14" s="11">
        <v>41852</v>
      </c>
      <c r="D14" s="1" t="str">
        <v>Товар3</v>
      </c>
      <c r="E14" s="11">
        <v>41852</v>
      </c>
    </row>
    <row r="15" spans="1:11" x14ac:dyDescent="0.25">
      <c r="A15" s="1" t="s">
        <v>3</v>
      </c>
      <c r="B15" s="11">
        <v>41853</v>
      </c>
      <c r="D15" s="1" t="str">
        <v>Товар6</v>
      </c>
      <c r="E15" s="11">
        <v>41852</v>
      </c>
    </row>
    <row r="16" spans="1:11" x14ac:dyDescent="0.25">
      <c r="A16" s="1" t="s">
        <v>4</v>
      </c>
      <c r="B16" s="11">
        <v>41853</v>
      </c>
      <c r="D16" s="1" t="e">
        <v>#NUM!</v>
      </c>
      <c r="E16" s="11" t="e">
        <v>#NUM!</v>
      </c>
    </row>
    <row r="17" spans="1:5" x14ac:dyDescent="0.25">
      <c r="A17" s="1" t="s">
        <v>5</v>
      </c>
      <c r="B17" s="11">
        <v>41852</v>
      </c>
      <c r="D17" s="1" t="e">
        <v>#NUM!</v>
      </c>
      <c r="E17" s="11" t="e">
        <v>#NUM!</v>
      </c>
    </row>
    <row r="18" spans="1:5" x14ac:dyDescent="0.25">
      <c r="A18" s="1" t="s">
        <v>6</v>
      </c>
      <c r="B18" s="11">
        <v>41854</v>
      </c>
      <c r="D18" s="1" t="e">
        <v>#NUM!</v>
      </c>
      <c r="E18" s="11" t="e">
        <v>#NUM!</v>
      </c>
    </row>
    <row r="19" spans="1:5" x14ac:dyDescent="0.25">
      <c r="A19" s="1"/>
      <c r="B19" s="8"/>
      <c r="D19" s="1" t="e">
        <v>#NUM!</v>
      </c>
      <c r="E19" s="11" t="e">
        <v>#NUM!</v>
      </c>
    </row>
    <row r="20" spans="1:5" x14ac:dyDescent="0.25">
      <c r="A20" s="1"/>
      <c r="B20" s="1"/>
      <c r="D20" s="1" t="e">
        <v>#NUM!</v>
      </c>
      <c r="E20" s="11" t="e">
        <v>#NUM!</v>
      </c>
    </row>
    <row r="25" spans="1:5" x14ac:dyDescent="0.25">
      <c r="A25" s="4" t="s">
        <v>15</v>
      </c>
    </row>
    <row r="26" spans="1:5" x14ac:dyDescent="0.25">
      <c r="A26" t="s">
        <v>53</v>
      </c>
    </row>
    <row r="27" spans="1:5" x14ac:dyDescent="0.25">
      <c r="A27" t="s">
        <v>54</v>
      </c>
    </row>
  </sheetData>
  <conditionalFormatting sqref="D12:E20">
    <cfRule type="containsErrors" dxfId="11" priority="1">
      <formula>ISERROR(D12)</formula>
    </cfRule>
  </conditionalFormatting>
  <dataValidations count="1">
    <dataValidation type="list" allowBlank="1" showInputMessage="1" showErrorMessage="1" sqref="E6">
      <formula1>$K$6:$K$8</formula1>
    </dataValidation>
  </dataValidations>
  <hyperlinks>
    <hyperlink ref="A1:F1" r:id="rId1" display="Файл скачан с сайта excel2.ru &gt;&gt;&gt;"/>
    <hyperlink ref="A2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G4" sqref="A1:G4"/>
    </sheetView>
  </sheetViews>
  <sheetFormatPr defaultRowHeight="15" x14ac:dyDescent="0.25"/>
  <cols>
    <col min="2" max="2" width="10.28515625" bestFit="1" customWidth="1"/>
    <col min="3" max="3" width="5.140625" customWidth="1"/>
    <col min="5" max="5" width="10.7109375" customWidth="1"/>
    <col min="8" max="8" width="12.42578125" customWidth="1"/>
    <col min="268" max="268" width="10" customWidth="1"/>
    <col min="270" max="270" width="10" customWidth="1"/>
    <col min="349" max="349" width="8.5703125" customWidth="1"/>
    <col min="351" max="351" width="8.5703125" customWidth="1"/>
  </cols>
  <sheetData>
    <row r="1" spans="1:8" ht="26.25" x14ac:dyDescent="0.25">
      <c r="A1" s="14" t="s">
        <v>65</v>
      </c>
      <c r="B1" s="14"/>
      <c r="C1" s="14"/>
      <c r="D1" s="14"/>
      <c r="E1" s="14"/>
      <c r="F1" s="14"/>
      <c r="G1" s="14"/>
    </row>
    <row r="2" spans="1:8" ht="15.75" x14ac:dyDescent="0.25">
      <c r="A2" s="18" t="s">
        <v>66</v>
      </c>
      <c r="B2" s="15"/>
      <c r="C2" s="15"/>
      <c r="D2" s="15"/>
      <c r="E2" s="15"/>
      <c r="F2" s="15"/>
      <c r="G2" s="15"/>
    </row>
    <row r="3" spans="1:8" ht="18.75" x14ac:dyDescent="0.25">
      <c r="A3" s="17" t="s">
        <v>67</v>
      </c>
      <c r="B3" s="16"/>
      <c r="C3" s="16"/>
      <c r="D3" s="16"/>
      <c r="E3" s="16"/>
      <c r="F3" s="16"/>
      <c r="G3" s="16"/>
    </row>
    <row r="4" spans="1:8" x14ac:dyDescent="0.25">
      <c r="A4" s="19" t="s">
        <v>71</v>
      </c>
      <c r="B4" s="19"/>
      <c r="C4" s="19"/>
      <c r="D4" s="19"/>
      <c r="E4" s="19"/>
      <c r="F4" s="19"/>
      <c r="G4" s="19"/>
    </row>
    <row r="5" spans="1:8" x14ac:dyDescent="0.25">
      <c r="D5" s="4" t="s">
        <v>55</v>
      </c>
      <c r="H5" s="2" t="s">
        <v>50</v>
      </c>
    </row>
    <row r="6" spans="1:8" x14ac:dyDescent="0.25">
      <c r="D6" s="2" t="s">
        <v>56</v>
      </c>
      <c r="E6" s="12">
        <v>41852</v>
      </c>
      <c r="H6" s="11">
        <v>41852</v>
      </c>
    </row>
    <row r="7" spans="1:8" x14ac:dyDescent="0.25">
      <c r="D7" s="2" t="s">
        <v>57</v>
      </c>
      <c r="E7" s="12">
        <v>41853</v>
      </c>
      <c r="H7" s="11">
        <v>41853</v>
      </c>
    </row>
    <row r="8" spans="1:8" x14ac:dyDescent="0.25">
      <c r="H8" s="11">
        <v>41854</v>
      </c>
    </row>
    <row r="9" spans="1:8" x14ac:dyDescent="0.25">
      <c r="A9" s="5" t="s">
        <v>12</v>
      </c>
      <c r="D9" s="4" t="s">
        <v>13</v>
      </c>
    </row>
    <row r="10" spans="1:8" hidden="1" x14ac:dyDescent="0.25">
      <c r="A10" s="5"/>
    </row>
    <row r="11" spans="1:8" x14ac:dyDescent="0.25">
      <c r="A11" s="2" t="s">
        <v>10</v>
      </c>
      <c r="B11" s="2" t="s">
        <v>45</v>
      </c>
      <c r="D11" s="6" t="s">
        <v>10</v>
      </c>
      <c r="E11" s="6" t="s">
        <v>45</v>
      </c>
    </row>
    <row r="12" spans="1:8" x14ac:dyDescent="0.25">
      <c r="A12" s="1" t="s">
        <v>0</v>
      </c>
      <c r="B12" s="11">
        <v>41852</v>
      </c>
      <c r="D12" s="1" t="str">
        <f t="array" ref="D12:D20">INDEX(A12:A20,SMALL(IF(($E$6&lt;=B12:B20)*($E$7&gt;=B12:B20),ROW(B12:B20),""),ROW(B12:B20)-ROW($B$11))-ROW($B$11))</f>
        <v>Товар1</v>
      </c>
      <c r="E12" s="11">
        <f t="array" ref="E12:E20">INDEX(B12:B20,SMALL(IF(($E$6&lt;=B12:B20)*($E$7&gt;=B12:B20),ROW(B12:B20),""),ROW(B12:B20)-ROW($B$11))-ROW($B$11))</f>
        <v>41852</v>
      </c>
    </row>
    <row r="13" spans="1:8" x14ac:dyDescent="0.25">
      <c r="A13" s="1" t="s">
        <v>1</v>
      </c>
      <c r="B13" s="11">
        <v>41852</v>
      </c>
      <c r="D13" s="1" t="str">
        <v>Товар2</v>
      </c>
      <c r="E13" s="11">
        <v>41852</v>
      </c>
    </row>
    <row r="14" spans="1:8" x14ac:dyDescent="0.25">
      <c r="A14" s="1" t="s">
        <v>2</v>
      </c>
      <c r="B14" s="11">
        <v>41852</v>
      </c>
      <c r="D14" s="1" t="str">
        <v>Товар3</v>
      </c>
      <c r="E14" s="11">
        <v>41852</v>
      </c>
    </row>
    <row r="15" spans="1:8" x14ac:dyDescent="0.25">
      <c r="A15" s="1" t="s">
        <v>3</v>
      </c>
      <c r="B15" s="11">
        <v>41853</v>
      </c>
      <c r="D15" s="1" t="str">
        <v>Товар4</v>
      </c>
      <c r="E15" s="11">
        <v>41853</v>
      </c>
    </row>
    <row r="16" spans="1:8" x14ac:dyDescent="0.25">
      <c r="A16" s="1" t="s">
        <v>4</v>
      </c>
      <c r="B16" s="11">
        <v>41853</v>
      </c>
      <c r="D16" s="1" t="str">
        <v>Товар5</v>
      </c>
      <c r="E16" s="11">
        <v>41853</v>
      </c>
    </row>
    <row r="17" spans="1:5" x14ac:dyDescent="0.25">
      <c r="A17" s="1" t="s">
        <v>5</v>
      </c>
      <c r="B17" s="11">
        <v>41853</v>
      </c>
      <c r="D17" s="1" t="str">
        <v>Товар6</v>
      </c>
      <c r="E17" s="11">
        <v>41853</v>
      </c>
    </row>
    <row r="18" spans="1:5" x14ac:dyDescent="0.25">
      <c r="A18" s="1" t="s">
        <v>6</v>
      </c>
      <c r="B18" s="11">
        <v>41854</v>
      </c>
      <c r="D18" s="1" t="e">
        <v>#NUM!</v>
      </c>
      <c r="E18" s="11" t="e">
        <v>#NUM!</v>
      </c>
    </row>
    <row r="19" spans="1:5" x14ac:dyDescent="0.25">
      <c r="A19" s="1"/>
      <c r="B19" s="8"/>
      <c r="D19" s="1" t="e">
        <v>#NUM!</v>
      </c>
      <c r="E19" s="11" t="e">
        <v>#NUM!</v>
      </c>
    </row>
    <row r="20" spans="1:5" x14ac:dyDescent="0.25">
      <c r="A20" s="1"/>
      <c r="B20" s="1"/>
      <c r="D20" s="1" t="e">
        <v>#NUM!</v>
      </c>
      <c r="E20" s="11" t="e">
        <v>#NUM!</v>
      </c>
    </row>
    <row r="25" spans="1:5" x14ac:dyDescent="0.25">
      <c r="A25" s="4"/>
    </row>
  </sheetData>
  <conditionalFormatting sqref="D12:E20">
    <cfRule type="containsErrors" dxfId="10" priority="1">
      <formula>ISERROR(D12)</formula>
    </cfRule>
  </conditionalFormatting>
  <dataValidations count="1">
    <dataValidation type="list" allowBlank="1" showInputMessage="1" showErrorMessage="1" sqref="E6:E7">
      <formula1>$H$6:$H$8</formula1>
    </dataValidation>
  </dataValidations>
  <hyperlinks>
    <hyperlink ref="A1:F1" r:id="rId1" display="Файл скачан с сайта excel2.ru &gt;&gt;&gt;"/>
    <hyperlink ref="A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F8" sqref="F8"/>
    </sheetView>
  </sheetViews>
  <sheetFormatPr defaultRowHeight="15" x14ac:dyDescent="0.25"/>
  <cols>
    <col min="2" max="2" width="10.28515625" bestFit="1" customWidth="1"/>
    <col min="3" max="3" width="5.140625" customWidth="1"/>
    <col min="5" max="5" width="23" customWidth="1"/>
    <col min="6" max="6" width="4.140625" customWidth="1"/>
    <col min="7" max="7" width="2.85546875" customWidth="1"/>
    <col min="8" max="8" width="10.140625" bestFit="1" customWidth="1"/>
    <col min="9" max="9" width="23.5703125" bestFit="1" customWidth="1"/>
    <col min="10" max="11" width="2.85546875" customWidth="1"/>
    <col min="13" max="13" width="19.42578125" bestFit="1" customWidth="1"/>
    <col min="14" max="14" width="3" bestFit="1" customWidth="1"/>
    <col min="15" max="15" width="2.5703125" customWidth="1"/>
    <col min="17" max="17" width="22.28515625" bestFit="1" customWidth="1"/>
    <col min="18" max="18" width="3" customWidth="1"/>
    <col min="20" max="20" width="10.140625" bestFit="1" customWidth="1"/>
    <col min="268" max="268" width="10" customWidth="1"/>
    <col min="349" max="349" width="8.5703125" customWidth="1"/>
  </cols>
  <sheetData>
    <row r="1" spans="1:20" ht="26.25" x14ac:dyDescent="0.25">
      <c r="A1" s="14" t="s">
        <v>65</v>
      </c>
      <c r="B1" s="14"/>
      <c r="C1" s="14"/>
      <c r="D1" s="14"/>
      <c r="E1" s="14"/>
      <c r="F1" s="14"/>
      <c r="G1" s="14"/>
    </row>
    <row r="2" spans="1:20" ht="15.75" x14ac:dyDescent="0.25">
      <c r="A2" s="18" t="s">
        <v>66</v>
      </c>
      <c r="B2" s="15"/>
      <c r="C2" s="15"/>
      <c r="D2" s="15"/>
      <c r="E2" s="15"/>
      <c r="F2" s="15"/>
      <c r="G2" s="15"/>
    </row>
    <row r="3" spans="1:20" ht="18.75" x14ac:dyDescent="0.25">
      <c r="A3" s="17" t="s">
        <v>67</v>
      </c>
      <c r="B3" s="16"/>
      <c r="C3" s="16"/>
      <c r="D3" s="16"/>
      <c r="E3" s="16"/>
      <c r="F3" s="16"/>
      <c r="G3" s="16"/>
    </row>
    <row r="4" spans="1:20" x14ac:dyDescent="0.25">
      <c r="A4" s="19" t="s">
        <v>71</v>
      </c>
      <c r="B4" s="19"/>
      <c r="C4" s="19"/>
      <c r="D4" s="19"/>
      <c r="E4" s="19"/>
      <c r="F4" s="19"/>
      <c r="G4" s="19"/>
    </row>
    <row r="5" spans="1:20" x14ac:dyDescent="0.25">
      <c r="T5" s="2" t="s">
        <v>50</v>
      </c>
    </row>
    <row r="6" spans="1:20" x14ac:dyDescent="0.25">
      <c r="D6" s="4" t="s">
        <v>49</v>
      </c>
      <c r="H6" s="4" t="s">
        <v>49</v>
      </c>
      <c r="L6" s="4" t="s">
        <v>49</v>
      </c>
      <c r="P6" s="4" t="s">
        <v>49</v>
      </c>
      <c r="T6" s="11">
        <v>41852</v>
      </c>
    </row>
    <row r="7" spans="1:20" x14ac:dyDescent="0.25">
      <c r="D7" s="2" t="s">
        <v>45</v>
      </c>
      <c r="E7" s="12">
        <v>41853</v>
      </c>
      <c r="H7" s="2" t="s">
        <v>45</v>
      </c>
      <c r="I7" s="12">
        <v>41853</v>
      </c>
      <c r="L7" s="2" t="s">
        <v>45</v>
      </c>
      <c r="M7" s="12">
        <v>41853</v>
      </c>
      <c r="P7" s="2" t="s">
        <v>45</v>
      </c>
      <c r="Q7" s="12">
        <v>41853</v>
      </c>
      <c r="T7" s="11">
        <v>41853</v>
      </c>
    </row>
    <row r="8" spans="1:20" ht="26.25" x14ac:dyDescent="0.25">
      <c r="D8" s="2" t="s">
        <v>59</v>
      </c>
      <c r="E8" s="20" t="s">
        <v>76</v>
      </c>
      <c r="F8" s="1" t="s">
        <v>60</v>
      </c>
      <c r="H8" s="2" t="s">
        <v>59</v>
      </c>
      <c r="I8" s="21" t="s">
        <v>77</v>
      </c>
      <c r="J8" s="1" t="s">
        <v>61</v>
      </c>
      <c r="L8" s="2" t="s">
        <v>59</v>
      </c>
      <c r="M8" s="21" t="s">
        <v>78</v>
      </c>
      <c r="N8" s="1" t="s">
        <v>62</v>
      </c>
      <c r="P8" s="2" t="s">
        <v>59</v>
      </c>
      <c r="Q8" s="21" t="s">
        <v>79</v>
      </c>
      <c r="R8" s="1" t="s">
        <v>63</v>
      </c>
      <c r="T8" s="11">
        <v>41854</v>
      </c>
    </row>
    <row r="9" spans="1:20" ht="21" customHeight="1" x14ac:dyDescent="0.25">
      <c r="A9" s="5" t="s">
        <v>12</v>
      </c>
      <c r="D9" s="4" t="s">
        <v>48</v>
      </c>
    </row>
    <row r="10" spans="1:20" hidden="1" x14ac:dyDescent="0.25">
      <c r="A10" s="5"/>
    </row>
    <row r="11" spans="1:20" x14ac:dyDescent="0.25">
      <c r="A11" s="2" t="s">
        <v>10</v>
      </c>
      <c r="B11" s="2" t="s">
        <v>45</v>
      </c>
      <c r="D11" s="6" t="s">
        <v>10</v>
      </c>
      <c r="E11" s="6" t="s">
        <v>45</v>
      </c>
      <c r="H11" s="6" t="s">
        <v>10</v>
      </c>
      <c r="I11" s="6" t="s">
        <v>45</v>
      </c>
      <c r="L11" s="6" t="s">
        <v>10</v>
      </c>
      <c r="M11" s="6" t="s">
        <v>45</v>
      </c>
      <c r="P11" s="6" t="s">
        <v>10</v>
      </c>
      <c r="Q11" s="6" t="s">
        <v>45</v>
      </c>
    </row>
    <row r="12" spans="1:20" x14ac:dyDescent="0.25">
      <c r="A12" s="1" t="s">
        <v>0</v>
      </c>
      <c r="B12" s="11">
        <v>41852</v>
      </c>
      <c r="D12" s="1" t="str">
        <f t="array" ref="D12:D20">INDEX(A12:A20,SMALL(IF($E$7&lt;=B12:B20,ROW(B12:B20),""),ROW(B12:B20)-ROW($B$11))-ROW($B$11))</f>
        <v>Товар4</v>
      </c>
      <c r="E12" s="11">
        <f t="array" ref="E12:E20">INDEX(B12:B20,SMALL(IF($E$7&lt;=B12:B20,ROW(B12:B20),""),ROW(B12:B20)-ROW($B$11))-ROW($B$11))</f>
        <v>41853</v>
      </c>
      <c r="H12" s="1" t="str">
        <f t="array" ref="H12:H20">INDEX($A$12:$A$20,SMALL(IF($I$7&lt;$B$12:$B$20,ROW($B$12:$B$20),""),ROW($B$12:$B$20)-ROW($B$11))-ROW($B$11))</f>
        <v>Товар7</v>
      </c>
      <c r="I12" s="11">
        <f t="array" ref="I12:I20">INDEX($B$12:$B$20,SMALL(IF($I$7&lt;$B$12:$B$20,ROW($B$12:$B$20),""),ROW($B$12:$B$20)-ROW($B$11))-ROW($B$11))</f>
        <v>41854</v>
      </c>
      <c r="L12" s="1" t="str">
        <f t="array" ref="L12:L20">INDEX($A$12:$A$20,SMALL(IF(($M$7&gt;=$B$12:$B$20)*($B$12:$B$20&gt;0),ROW($B$12:$B$20),""),ROW($B$12:$B$20)-ROW($B$11))-ROW($B$11))</f>
        <v>Товар1</v>
      </c>
      <c r="M12" s="11">
        <f t="array" ref="M12:M20">INDEX($B$12:$B$20,SMALL(IF(($M$7&gt;=$B$12:$B$20)*($B$12:$B$20&gt;0),ROW($B$12:$B$20),""),ROW($B$12:$B$20)-ROW($B$11))-ROW($B$11))</f>
        <v>41852</v>
      </c>
      <c r="P12" s="1" t="str">
        <f t="array" ref="P12:P20">INDEX($A$12:$A$20,SMALL(IF(($Q$7&gt;$B$12:$B$20)*($B$12:$B$20&gt;0),ROW($B$12:$B$20),""),ROW($B$12:$B$20)-ROW($B$11))-ROW($B$11))</f>
        <v>Товар1</v>
      </c>
      <c r="Q12" s="11">
        <f t="array" ref="Q12:Q20">INDEX($B$12:$B$20,SMALL(IF(($Q$7&gt;$B$12:$B$20)*($B$12:$B$20&gt;0),ROW($B$12:$B$20),""),ROW($B$12:$B$20)-ROW($B$11))-ROW($B$11))</f>
        <v>41852</v>
      </c>
    </row>
    <row r="13" spans="1:20" x14ac:dyDescent="0.25">
      <c r="A13" s="1" t="s">
        <v>1</v>
      </c>
      <c r="B13" s="11">
        <v>41852</v>
      </c>
      <c r="D13" s="1" t="str">
        <v>Товар5</v>
      </c>
      <c r="E13" s="11">
        <v>41853</v>
      </c>
      <c r="H13" s="1" t="e">
        <v>#NUM!</v>
      </c>
      <c r="I13" s="11" t="e">
        <v>#NUM!</v>
      </c>
      <c r="L13" s="1" t="str">
        <v>Товар2</v>
      </c>
      <c r="M13" s="11">
        <v>41852</v>
      </c>
      <c r="P13" s="1" t="str">
        <v>Товар2</v>
      </c>
      <c r="Q13" s="11">
        <v>41852</v>
      </c>
    </row>
    <row r="14" spans="1:20" x14ac:dyDescent="0.25">
      <c r="A14" s="1" t="s">
        <v>2</v>
      </c>
      <c r="B14" s="11">
        <v>41852</v>
      </c>
      <c r="D14" s="1" t="str">
        <v>Товар6</v>
      </c>
      <c r="E14" s="11">
        <v>41853</v>
      </c>
      <c r="H14" s="1" t="e">
        <v>#NUM!</v>
      </c>
      <c r="I14" s="11" t="e">
        <v>#NUM!</v>
      </c>
      <c r="L14" s="1" t="str">
        <v>Товар3</v>
      </c>
      <c r="M14" s="11">
        <v>41852</v>
      </c>
      <c r="P14" s="1" t="str">
        <v>Товар3</v>
      </c>
      <c r="Q14" s="11">
        <v>41852</v>
      </c>
    </row>
    <row r="15" spans="1:20" x14ac:dyDescent="0.25">
      <c r="A15" s="1" t="s">
        <v>3</v>
      </c>
      <c r="B15" s="11">
        <v>41853</v>
      </c>
      <c r="D15" s="1" t="str">
        <v>Товар7</v>
      </c>
      <c r="E15" s="11">
        <v>41854</v>
      </c>
      <c r="H15" s="1" t="e">
        <v>#NUM!</v>
      </c>
      <c r="I15" s="11" t="e">
        <v>#NUM!</v>
      </c>
      <c r="L15" s="1" t="str">
        <v>Товар4</v>
      </c>
      <c r="M15" s="11">
        <v>41853</v>
      </c>
      <c r="P15" s="1" t="e">
        <v>#NUM!</v>
      </c>
      <c r="Q15" s="11" t="e">
        <v>#NUM!</v>
      </c>
    </row>
    <row r="16" spans="1:20" x14ac:dyDescent="0.25">
      <c r="A16" s="1" t="s">
        <v>4</v>
      </c>
      <c r="B16" s="11">
        <v>41853</v>
      </c>
      <c r="D16" s="1" t="e">
        <v>#NUM!</v>
      </c>
      <c r="E16" s="11" t="e">
        <v>#NUM!</v>
      </c>
      <c r="H16" s="1" t="e">
        <v>#NUM!</v>
      </c>
      <c r="I16" s="11" t="e">
        <v>#NUM!</v>
      </c>
      <c r="L16" s="1" t="str">
        <v>Товар5</v>
      </c>
      <c r="M16" s="11">
        <v>41853</v>
      </c>
      <c r="P16" s="1" t="e">
        <v>#NUM!</v>
      </c>
      <c r="Q16" s="11" t="e">
        <v>#NUM!</v>
      </c>
    </row>
    <row r="17" spans="1:17" x14ac:dyDescent="0.25">
      <c r="A17" s="1" t="s">
        <v>5</v>
      </c>
      <c r="B17" s="11">
        <v>41853</v>
      </c>
      <c r="D17" s="1" t="e">
        <v>#NUM!</v>
      </c>
      <c r="E17" s="11" t="e">
        <v>#NUM!</v>
      </c>
      <c r="H17" s="1" t="e">
        <v>#NUM!</v>
      </c>
      <c r="I17" s="11" t="e">
        <v>#NUM!</v>
      </c>
      <c r="L17" s="1" t="str">
        <v>Товар6</v>
      </c>
      <c r="M17" s="11">
        <v>41853</v>
      </c>
      <c r="P17" s="1" t="e">
        <v>#NUM!</v>
      </c>
      <c r="Q17" s="11" t="e">
        <v>#NUM!</v>
      </c>
    </row>
    <row r="18" spans="1:17" x14ac:dyDescent="0.25">
      <c r="A18" s="1" t="s">
        <v>6</v>
      </c>
      <c r="B18" s="11">
        <v>41854</v>
      </c>
      <c r="D18" s="1" t="e">
        <v>#NUM!</v>
      </c>
      <c r="E18" s="11" t="e">
        <v>#NUM!</v>
      </c>
      <c r="H18" s="1" t="e">
        <v>#NUM!</v>
      </c>
      <c r="I18" s="11" t="e">
        <v>#NUM!</v>
      </c>
      <c r="L18" s="1" t="e">
        <v>#NUM!</v>
      </c>
      <c r="M18" s="11" t="e">
        <v>#NUM!</v>
      </c>
      <c r="P18" s="1" t="e">
        <v>#NUM!</v>
      </c>
      <c r="Q18" s="11" t="e">
        <v>#NUM!</v>
      </c>
    </row>
    <row r="19" spans="1:17" x14ac:dyDescent="0.25">
      <c r="A19" s="1"/>
      <c r="B19" s="8"/>
      <c r="D19" s="1" t="e">
        <v>#NUM!</v>
      </c>
      <c r="E19" s="11" t="e">
        <v>#NUM!</v>
      </c>
      <c r="H19" s="1" t="e">
        <v>#NUM!</v>
      </c>
      <c r="I19" s="11" t="e">
        <v>#NUM!</v>
      </c>
      <c r="L19" s="1" t="e">
        <v>#NUM!</v>
      </c>
      <c r="M19" s="11" t="e">
        <v>#NUM!</v>
      </c>
      <c r="P19" s="1" t="e">
        <v>#NUM!</v>
      </c>
      <c r="Q19" s="11" t="e">
        <v>#NUM!</v>
      </c>
    </row>
    <row r="20" spans="1:17" x14ac:dyDescent="0.25">
      <c r="A20" s="1"/>
      <c r="B20" s="1"/>
      <c r="D20" s="1" t="e">
        <v>#NUM!</v>
      </c>
      <c r="E20" s="11" t="e">
        <v>#NUM!</v>
      </c>
      <c r="H20" s="1" t="e">
        <v>#NUM!</v>
      </c>
      <c r="I20" s="11" t="e">
        <v>#NUM!</v>
      </c>
      <c r="L20" s="1" t="e">
        <v>#NUM!</v>
      </c>
      <c r="M20" s="11" t="e">
        <v>#NUM!</v>
      </c>
      <c r="P20" s="1" t="e">
        <v>#NUM!</v>
      </c>
      <c r="Q20" s="11" t="e">
        <v>#NUM!</v>
      </c>
    </row>
    <row r="25" spans="1:17" x14ac:dyDescent="0.25">
      <c r="A25" s="4" t="s">
        <v>15</v>
      </c>
    </row>
    <row r="26" spans="1:17" x14ac:dyDescent="0.25">
      <c r="A26" t="s">
        <v>53</v>
      </c>
    </row>
    <row r="27" spans="1:17" x14ac:dyDescent="0.25">
      <c r="A27" t="s">
        <v>54</v>
      </c>
    </row>
  </sheetData>
  <conditionalFormatting sqref="D12:E20 H12:I20 L12:M20 P12:Q20">
    <cfRule type="containsErrors" dxfId="9" priority="4">
      <formula>ISERROR(D12)</formula>
    </cfRule>
  </conditionalFormatting>
  <dataValidations count="1">
    <dataValidation type="list" allowBlank="1" showInputMessage="1" showErrorMessage="1" sqref="E7 Q7 M7 I7">
      <formula1>$T$6:$T$8</formula1>
    </dataValidation>
  </dataValidations>
  <hyperlinks>
    <hyperlink ref="A1:F1" r:id="rId1" display="Файл скачан с сайта excel2.ru &gt;&gt;&gt;"/>
    <hyperlink ref="A2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F15" sqref="F15"/>
    </sheetView>
  </sheetViews>
  <sheetFormatPr defaultRowHeight="15" x14ac:dyDescent="0.25"/>
  <cols>
    <col min="1" max="1" width="20.140625" customWidth="1"/>
    <col min="2" max="2" width="18.85546875" customWidth="1"/>
    <col min="3" max="3" width="14" customWidth="1"/>
    <col min="5" max="5" width="4.7109375" customWidth="1"/>
    <col min="6" max="6" width="18.140625" customWidth="1"/>
    <col min="7" max="7" width="13.5703125" customWidth="1"/>
    <col min="8" max="8" width="12.42578125" bestFit="1" customWidth="1"/>
    <col min="9" max="9" width="30.5703125" bestFit="1" customWidth="1"/>
    <col min="10" max="10" width="5" customWidth="1"/>
    <col min="12" max="12" width="10.140625" bestFit="1" customWidth="1"/>
    <col min="13" max="13" width="3.7109375" customWidth="1"/>
    <col min="14" max="14" width="5.5703125" bestFit="1" customWidth="1"/>
    <col min="15" max="15" width="10.140625" bestFit="1" customWidth="1"/>
    <col min="18" max="18" width="10.140625" bestFit="1" customWidth="1"/>
    <col min="257" max="257" width="10" customWidth="1"/>
    <col min="338" max="338" width="8.5703125" customWidth="1"/>
  </cols>
  <sheetData>
    <row r="1" spans="1:16" ht="26.25" x14ac:dyDescent="0.25">
      <c r="A1" s="14" t="s">
        <v>65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6" ht="15.75" x14ac:dyDescent="0.25">
      <c r="A2" s="18" t="s">
        <v>66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6" ht="18.75" x14ac:dyDescent="0.25">
      <c r="A3" s="17" t="s">
        <v>67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6" x14ac:dyDescent="0.25">
      <c r="A4" s="19" t="s">
        <v>89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6" x14ac:dyDescent="0.25">
      <c r="I5" s="4" t="s">
        <v>59</v>
      </c>
      <c r="K5" s="2" t="s">
        <v>101</v>
      </c>
      <c r="L5" s="2" t="s">
        <v>50</v>
      </c>
      <c r="N5" t="s">
        <v>8</v>
      </c>
      <c r="O5" s="26">
        <f>MIN(B15:B21)</f>
        <v>41852</v>
      </c>
    </row>
    <row r="6" spans="1:16" ht="24" x14ac:dyDescent="0.25">
      <c r="A6" s="29" t="s">
        <v>100</v>
      </c>
      <c r="B6" s="27" t="s">
        <v>102</v>
      </c>
      <c r="C6">
        <f>MATCH(B6,I6:I8,0)</f>
        <v>1</v>
      </c>
      <c r="I6" t="s">
        <v>102</v>
      </c>
      <c r="K6" s="1">
        <v>1</v>
      </c>
      <c r="L6" s="11">
        <f>O5-O7</f>
        <v>41839</v>
      </c>
      <c r="N6" t="s">
        <v>9</v>
      </c>
      <c r="O6" s="26">
        <f>MAX(C15:C21)</f>
        <v>41918</v>
      </c>
    </row>
    <row r="7" spans="1:16" x14ac:dyDescent="0.25">
      <c r="A7" s="29" t="s">
        <v>49</v>
      </c>
      <c r="B7" s="28">
        <v>41891</v>
      </c>
      <c r="I7" t="s">
        <v>103</v>
      </c>
      <c r="K7" s="1">
        <v>2</v>
      </c>
      <c r="L7" s="11">
        <f>L6+$O$7</f>
        <v>41852</v>
      </c>
      <c r="N7" t="s">
        <v>108</v>
      </c>
      <c r="O7">
        <f>INT((O6-O5)/5)</f>
        <v>13</v>
      </c>
      <c r="P7" t="s">
        <v>109</v>
      </c>
    </row>
    <row r="8" spans="1:16" x14ac:dyDescent="0.25">
      <c r="I8" t="s">
        <v>104</v>
      </c>
      <c r="K8" s="1">
        <v>3</v>
      </c>
      <c r="L8" s="11">
        <f>L7+$O$7</f>
        <v>41865</v>
      </c>
    </row>
    <row r="9" spans="1:16" ht="21" customHeight="1" x14ac:dyDescent="0.25">
      <c r="K9" s="1">
        <v>4</v>
      </c>
      <c r="L9" s="11">
        <f>L8+$O$7</f>
        <v>41878</v>
      </c>
    </row>
    <row r="10" spans="1:16" x14ac:dyDescent="0.25">
      <c r="K10" s="1">
        <v>5</v>
      </c>
      <c r="L10" s="11">
        <f>L9+$O$7</f>
        <v>41891</v>
      </c>
    </row>
    <row r="11" spans="1:16" x14ac:dyDescent="0.25">
      <c r="K11" s="1">
        <v>6</v>
      </c>
      <c r="L11" s="11">
        <f>L10+$O$7</f>
        <v>41904</v>
      </c>
    </row>
    <row r="12" spans="1:16" x14ac:dyDescent="0.25">
      <c r="A12" s="5" t="s">
        <v>12</v>
      </c>
      <c r="F12" s="4" t="str">
        <f>"Вывести "&amp;B6&amp;TEXT(B7,"дд.ММ.гггг")</f>
        <v>Вывести События, заканчивающиеся до 09.09.2014</v>
      </c>
      <c r="K12" s="1">
        <v>7</v>
      </c>
      <c r="L12" s="11">
        <f>L11+$O$7</f>
        <v>41917</v>
      </c>
    </row>
    <row r="13" spans="1:16" x14ac:dyDescent="0.25">
      <c r="A13" s="5"/>
      <c r="K13" s="1">
        <v>8</v>
      </c>
      <c r="L13" s="11">
        <f>L12+$O$7</f>
        <v>41930</v>
      </c>
    </row>
    <row r="14" spans="1:16" x14ac:dyDescent="0.25">
      <c r="A14" s="2" t="s">
        <v>99</v>
      </c>
      <c r="B14" s="2" t="s">
        <v>97</v>
      </c>
      <c r="C14" s="2" t="s">
        <v>98</v>
      </c>
      <c r="D14" s="23" t="s">
        <v>105</v>
      </c>
      <c r="F14" s="6" t="s">
        <v>99</v>
      </c>
      <c r="G14" s="6" t="s">
        <v>97</v>
      </c>
      <c r="H14" s="6" t="s">
        <v>98</v>
      </c>
    </row>
    <row r="15" spans="1:16" x14ac:dyDescent="0.25">
      <c r="A15" s="1" t="s">
        <v>90</v>
      </c>
      <c r="B15" s="11">
        <v>41852</v>
      </c>
      <c r="C15" s="11">
        <v>41859</v>
      </c>
      <c r="D15" s="1" t="b">
        <f>CHOOSE($C$6,$B$7&gt;C15,AND($B$7&gt;=B15,$B$7&lt;=C15),$B$7&lt;B15)</f>
        <v>1</v>
      </c>
      <c r="F15" s="1" t="str">
        <f t="array" ref="F15">INDEX(A$15:A$21,SMALL(IF($D$15:$D$21,ROW(A$15:A$21),""),ROW()-ROW($B$14))-ROW($B$14))</f>
        <v>Событие1</v>
      </c>
      <c r="G15" s="11">
        <f t="array" ref="G15">INDEX(B$15:B$21,SMALL(IF($D$15:$D$21,ROW(B$15:B$21),""),ROW()-ROW($B$14))-ROW($B$14))</f>
        <v>41852</v>
      </c>
      <c r="H15" s="11">
        <f t="array" ref="H15">INDEX(C$15:C$21,SMALL(IF($D$15:$D$21,ROW(C$15:C$21),""),ROW()-ROW($B$14))-ROW($B$14))</f>
        <v>41859</v>
      </c>
    </row>
    <row r="16" spans="1:16" x14ac:dyDescent="0.25">
      <c r="A16" s="1" t="s">
        <v>91</v>
      </c>
      <c r="B16" s="11">
        <v>41864</v>
      </c>
      <c r="C16" s="11">
        <v>41871</v>
      </c>
      <c r="D16" s="1" t="b">
        <f>CHOOSE($C$6,$B$7&gt;C16,AND($B$7&gt;=B16,$B$7&lt;=C16),$B$7&lt;B16)</f>
        <v>1</v>
      </c>
      <c r="F16" s="1" t="str">
        <f t="array" ref="F16">INDEX(A$15:A$21,SMALL(IF($D$15:$D$21,ROW(A$15:A$21),""),ROW()-ROW($B$14))-ROW($B$14))</f>
        <v>Событие2</v>
      </c>
      <c r="G16" s="11">
        <f t="array" ref="G16">INDEX(B$15:B$21,SMALL(IF($D$15:$D$21,ROW(B$15:B$21),""),ROW()-ROW($B$14))-ROW($B$14))</f>
        <v>41864</v>
      </c>
      <c r="H16" s="11">
        <f t="array" ref="H16">INDEX(C$15:C$21,SMALL(IF($D$15:$D$21,ROW(C$15:C$21),""),ROW()-ROW($B$14))-ROW($B$14))</f>
        <v>41871</v>
      </c>
    </row>
    <row r="17" spans="1:8" x14ac:dyDescent="0.25">
      <c r="A17" s="1" t="s">
        <v>92</v>
      </c>
      <c r="B17" s="11">
        <v>41878</v>
      </c>
      <c r="C17" s="11">
        <v>41887</v>
      </c>
      <c r="D17" s="1" t="b">
        <f>CHOOSE($C$6,$B$7&gt;C17,AND($B$7&gt;=B17,$B$7&lt;=C17),$B$7&lt;B17)</f>
        <v>1</v>
      </c>
      <c r="F17" s="1" t="str">
        <f t="array" ref="F17">INDEX(A$15:A$21,SMALL(IF($D$15:$D$21,ROW(A$15:A$21),""),ROW()-ROW($B$14))-ROW($B$14))</f>
        <v>Событие3</v>
      </c>
      <c r="G17" s="11">
        <f t="array" ref="G17">INDEX(B$15:B$21,SMALL(IF($D$15:$D$21,ROW(B$15:B$21),""),ROW()-ROW($B$14))-ROW($B$14))</f>
        <v>41878</v>
      </c>
      <c r="H17" s="11">
        <f t="array" ref="H17">INDEX(C$15:C$21,SMALL(IF($D$15:$D$21,ROW(C$15:C$21),""),ROW()-ROW($B$14))-ROW($B$14))</f>
        <v>41887</v>
      </c>
    </row>
    <row r="18" spans="1:8" x14ac:dyDescent="0.25">
      <c r="A18" s="1" t="s">
        <v>93</v>
      </c>
      <c r="B18" s="11">
        <v>41887</v>
      </c>
      <c r="C18" s="11">
        <v>41894</v>
      </c>
      <c r="D18" s="1" t="b">
        <f>CHOOSE($C$6,$B$7&gt;C18,AND($B$7&gt;=B18,$B$7&lt;=C18),$B$7&lt;B18)</f>
        <v>0</v>
      </c>
      <c r="F18" s="1" t="e">
        <f t="array" ref="F18">INDEX(A$15:A$21,SMALL(IF($D$15:$D$21,ROW(A$15:A$21),""),ROW()-ROW($B$14))-ROW($B$14))</f>
        <v>#NUM!</v>
      </c>
      <c r="G18" s="11" t="e">
        <f t="array" ref="G18">INDEX(B$15:B$21,SMALL(IF($D$15:$D$21,ROW(B$15:B$21),""),ROW()-ROW($B$14))-ROW($B$14))</f>
        <v>#NUM!</v>
      </c>
      <c r="H18" s="11" t="e">
        <f t="array" ref="H18">INDEX(C$15:C$21,SMALL(IF($D$15:$D$21,ROW(C$15:C$21),""),ROW()-ROW($B$14))-ROW($B$14))</f>
        <v>#NUM!</v>
      </c>
    </row>
    <row r="19" spans="1:8" x14ac:dyDescent="0.25">
      <c r="A19" s="1" t="s">
        <v>94</v>
      </c>
      <c r="B19" s="11">
        <v>41897</v>
      </c>
      <c r="C19" s="11">
        <v>41905</v>
      </c>
      <c r="D19" s="1" t="b">
        <f>CHOOSE($C$6,$B$7&gt;C19,AND($B$7&gt;=B19,$B$7&lt;=C19),$B$7&lt;B19)</f>
        <v>0</v>
      </c>
      <c r="F19" s="1" t="e">
        <f t="array" ref="F19">INDEX(A$15:A$21,SMALL(IF($D$15:$D$21,ROW(A$15:A$21),""),ROW()-ROW($B$14))-ROW($B$14))</f>
        <v>#NUM!</v>
      </c>
      <c r="G19" s="11" t="e">
        <f t="array" ref="G19">INDEX(B$15:B$21,SMALL(IF($D$15:$D$21,ROW(B$15:B$21),""),ROW()-ROW($B$14))-ROW($B$14))</f>
        <v>#NUM!</v>
      </c>
      <c r="H19" s="11" t="e">
        <f t="array" ref="H19">INDEX(C$15:C$21,SMALL(IF($D$15:$D$21,ROW(C$15:C$21),""),ROW()-ROW($B$14))-ROW($B$14))</f>
        <v>#NUM!</v>
      </c>
    </row>
    <row r="20" spans="1:8" x14ac:dyDescent="0.25">
      <c r="A20" s="1" t="s">
        <v>95</v>
      </c>
      <c r="B20" s="11">
        <v>41904</v>
      </c>
      <c r="C20" s="11">
        <v>41911</v>
      </c>
      <c r="D20" s="1" t="b">
        <f>CHOOSE($C$6,$B$7&gt;C20,AND($B$7&gt;=B20,$B$7&lt;=C20),$B$7&lt;B20)</f>
        <v>0</v>
      </c>
      <c r="F20" s="1" t="e">
        <f t="array" ref="F20">INDEX(A$15:A$21,SMALL(IF($D$15:$D$21,ROW(A$15:A$21),""),ROW()-ROW($B$14))-ROW($B$14))</f>
        <v>#NUM!</v>
      </c>
      <c r="G20" s="11" t="e">
        <f t="array" ref="G20">INDEX(B$15:B$21,SMALL(IF($D$15:$D$21,ROW(B$15:B$21),""),ROW()-ROW($B$14))-ROW($B$14))</f>
        <v>#NUM!</v>
      </c>
      <c r="H20" s="11" t="e">
        <f t="array" ref="H20">INDEX(C$15:C$21,SMALL(IF($D$15:$D$21,ROW(C$15:C$21),""),ROW()-ROW($B$14))-ROW($B$14))</f>
        <v>#NUM!</v>
      </c>
    </row>
    <row r="21" spans="1:8" x14ac:dyDescent="0.25">
      <c r="A21" s="1" t="s">
        <v>96</v>
      </c>
      <c r="B21" s="11">
        <v>41908</v>
      </c>
      <c r="C21" s="11">
        <v>41918</v>
      </c>
      <c r="D21" s="1" t="b">
        <f>CHOOSE($C$6,$B$7&gt;C21,AND($B$7&gt;=B21,$B$7&lt;=C21),$B$7&lt;B21)</f>
        <v>0</v>
      </c>
      <c r="F21" s="1" t="e">
        <f t="array" ref="F21">INDEX(A$15:A$21,SMALL(IF($D$15:$D$21,ROW(A$15:A$21),""),ROW()-ROW($B$14))-ROW($B$14))</f>
        <v>#NUM!</v>
      </c>
      <c r="G21" s="11" t="e">
        <f t="array" ref="G21">INDEX(B$15:B$21,SMALL(IF($D$15:$D$21,ROW(B$15:B$21),""),ROW()-ROW($B$14))-ROW($B$14))</f>
        <v>#NUM!</v>
      </c>
      <c r="H21" s="11" t="e">
        <f t="array" ref="H21">INDEX(C$15:C$21,SMALL(IF($D$15:$D$21,ROW(C$15:C$21),""),ROW()-ROW($B$14))-ROW($B$14))</f>
        <v>#NUM!</v>
      </c>
    </row>
    <row r="23" spans="1:8" x14ac:dyDescent="0.25">
      <c r="A23" s="4" t="s">
        <v>15</v>
      </c>
    </row>
    <row r="24" spans="1:8" x14ac:dyDescent="0.25">
      <c r="A24" t="s">
        <v>106</v>
      </c>
    </row>
    <row r="25" spans="1:8" x14ac:dyDescent="0.25">
      <c r="A25" t="s">
        <v>107</v>
      </c>
    </row>
  </sheetData>
  <conditionalFormatting sqref="F15:H21">
    <cfRule type="containsErrors" dxfId="8" priority="4">
      <formula>ISERROR(F15)</formula>
    </cfRule>
  </conditionalFormatting>
  <conditionalFormatting sqref="H15:H21">
    <cfRule type="containsErrors" dxfId="7" priority="3">
      <formula>ISERROR(H15)</formula>
    </cfRule>
  </conditionalFormatting>
  <conditionalFormatting sqref="A15:C21">
    <cfRule type="expression" dxfId="6" priority="2">
      <formula>$D15</formula>
    </cfRule>
  </conditionalFormatting>
  <dataValidations count="2">
    <dataValidation type="list" allowBlank="1" showInputMessage="1" showErrorMessage="1" sqref="B6">
      <formula1>$I$6:$I$8</formula1>
    </dataValidation>
    <dataValidation type="list" allowBlank="1" showInputMessage="1" showErrorMessage="1" sqref="B7">
      <formula1>$L$6:$L$13</formula1>
    </dataValidation>
  </dataValidations>
  <hyperlinks>
    <hyperlink ref="A1:F1" r:id="rId1" display="Файл скачан с сайта excel2.ru &gt;&gt;&gt;"/>
    <hyperlink ref="A2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1" sqref="A21:B21"/>
    </sheetView>
  </sheetViews>
  <sheetFormatPr defaultRowHeight="15" x14ac:dyDescent="0.25"/>
  <cols>
    <col min="2" max="2" width="10.28515625" bestFit="1" customWidth="1"/>
    <col min="3" max="3" width="5.140625" customWidth="1"/>
    <col min="5" max="5" width="19.42578125" bestFit="1" customWidth="1"/>
    <col min="6" max="6" width="3" bestFit="1" customWidth="1"/>
    <col min="8" max="9" width="10.140625" bestFit="1" customWidth="1"/>
    <col min="254" max="254" width="10" customWidth="1"/>
    <col min="335" max="335" width="8.5703125" customWidth="1"/>
  </cols>
  <sheetData>
    <row r="1" spans="1:9" ht="26.25" x14ac:dyDescent="0.25">
      <c r="A1" s="14" t="s">
        <v>65</v>
      </c>
      <c r="B1" s="14"/>
      <c r="C1" s="14"/>
      <c r="D1" s="14"/>
      <c r="E1" s="14"/>
      <c r="F1" s="14"/>
      <c r="G1" s="14"/>
    </row>
    <row r="2" spans="1:9" ht="15.75" x14ac:dyDescent="0.25">
      <c r="A2" s="18" t="s">
        <v>66</v>
      </c>
      <c r="B2" s="15"/>
      <c r="C2" s="15"/>
      <c r="D2" s="15"/>
      <c r="E2" s="15"/>
      <c r="F2" s="15"/>
      <c r="G2" s="15"/>
    </row>
    <row r="3" spans="1:9" ht="18.75" x14ac:dyDescent="0.25">
      <c r="A3" s="17" t="s">
        <v>67</v>
      </c>
      <c r="B3" s="16"/>
      <c r="C3" s="16"/>
      <c r="D3" s="16"/>
      <c r="E3" s="16"/>
      <c r="F3" s="16"/>
      <c r="G3" s="16"/>
    </row>
    <row r="4" spans="1:9" x14ac:dyDescent="0.25">
      <c r="A4" s="19" t="s">
        <v>72</v>
      </c>
      <c r="B4" s="19"/>
      <c r="C4" s="19"/>
      <c r="D4" s="19"/>
      <c r="E4" s="19"/>
      <c r="F4" s="19"/>
      <c r="G4" s="19"/>
    </row>
    <row r="6" spans="1:9" x14ac:dyDescent="0.25">
      <c r="D6" s="4" t="s">
        <v>64</v>
      </c>
      <c r="H6" s="2" t="s">
        <v>28</v>
      </c>
      <c r="I6" s="2" t="s">
        <v>50</v>
      </c>
    </row>
    <row r="7" spans="1:9" x14ac:dyDescent="0.25">
      <c r="D7" s="2" t="s">
        <v>10</v>
      </c>
      <c r="E7" s="13" t="s">
        <v>1</v>
      </c>
      <c r="H7" s="1" t="s">
        <v>0</v>
      </c>
      <c r="I7" s="11">
        <v>41852</v>
      </c>
    </row>
    <row r="8" spans="1:9" x14ac:dyDescent="0.25">
      <c r="D8" s="2" t="s">
        <v>45</v>
      </c>
      <c r="E8" s="12">
        <v>41854</v>
      </c>
      <c r="H8" s="1" t="s">
        <v>1</v>
      </c>
      <c r="I8" s="11">
        <v>41853</v>
      </c>
    </row>
    <row r="9" spans="1:9" x14ac:dyDescent="0.25">
      <c r="D9" s="2" t="s">
        <v>59</v>
      </c>
      <c r="E9" s="1" t="s">
        <v>58</v>
      </c>
      <c r="F9" s="1" t="s">
        <v>62</v>
      </c>
      <c r="H9" s="1" t="s">
        <v>2</v>
      </c>
      <c r="I9" s="11">
        <v>41854</v>
      </c>
    </row>
    <row r="10" spans="1:9" x14ac:dyDescent="0.25">
      <c r="A10" s="5" t="s">
        <v>12</v>
      </c>
      <c r="H10" s="1" t="s">
        <v>3</v>
      </c>
    </row>
    <row r="11" spans="1:9" hidden="1" x14ac:dyDescent="0.25">
      <c r="A11" s="5"/>
    </row>
    <row r="12" spans="1:9" x14ac:dyDescent="0.25">
      <c r="A12" s="2" t="s">
        <v>10</v>
      </c>
      <c r="B12" s="2" t="s">
        <v>45</v>
      </c>
      <c r="D12" s="6" t="s">
        <v>10</v>
      </c>
      <c r="E12" s="6" t="s">
        <v>45</v>
      </c>
    </row>
    <row r="13" spans="1:9" x14ac:dyDescent="0.25">
      <c r="A13" s="1" t="s">
        <v>0</v>
      </c>
      <c r="B13" s="11">
        <v>41852</v>
      </c>
      <c r="D13" s="1" t="str">
        <f t="array" ref="D13:D21">INDEX(A13:A21,SMALL(IF(($E$7=$A$13:$A$21)*($E$8&gt;=$B$13:$B$21)*($B$13:$B$21&gt;0),ROW($B$13:$B$21),""),ROW($B$13:$B$21)-ROW($B$12))-ROW($B$12))</f>
        <v>Товар2</v>
      </c>
      <c r="E13" s="11">
        <f t="array" ref="E13:E21">INDEX($B$13:$B$21,SMALL(IF(($E$7=$A$13:$A$21)*($E$8&gt;=$B$13:$B$21),ROW($B$13:$B$21),""),ROW($B$13:$B$21)-ROW($B$12))-ROW($B$12))</f>
        <v>41853</v>
      </c>
    </row>
    <row r="14" spans="1:9" x14ac:dyDescent="0.25">
      <c r="A14" s="1" t="s">
        <v>0</v>
      </c>
      <c r="B14" s="11">
        <v>41852</v>
      </c>
      <c r="D14" s="1" t="str">
        <v>Товар2</v>
      </c>
      <c r="E14" s="11">
        <v>41853</v>
      </c>
    </row>
    <row r="15" spans="1:9" x14ac:dyDescent="0.25">
      <c r="A15" s="1" t="s">
        <v>0</v>
      </c>
      <c r="B15" s="11">
        <v>41853</v>
      </c>
      <c r="D15" s="1" t="str">
        <v>Товар2</v>
      </c>
      <c r="E15" s="11">
        <v>41853</v>
      </c>
    </row>
    <row r="16" spans="1:9" x14ac:dyDescent="0.25">
      <c r="A16" s="1" t="s">
        <v>1</v>
      </c>
      <c r="B16" s="11">
        <v>41853</v>
      </c>
      <c r="D16" s="1" t="str">
        <v>Товар2</v>
      </c>
      <c r="E16" s="11">
        <v>41854</v>
      </c>
    </row>
    <row r="17" spans="1:5" x14ac:dyDescent="0.25">
      <c r="A17" s="1" t="s">
        <v>1</v>
      </c>
      <c r="B17" s="11">
        <v>41853</v>
      </c>
      <c r="D17" s="1" t="e">
        <v>#NUM!</v>
      </c>
      <c r="E17" s="11" t="e">
        <v>#NUM!</v>
      </c>
    </row>
    <row r="18" spans="1:5" x14ac:dyDescent="0.25">
      <c r="A18" s="1" t="s">
        <v>1</v>
      </c>
      <c r="B18" s="11">
        <v>41853</v>
      </c>
      <c r="D18" s="1" t="e">
        <v>#NUM!</v>
      </c>
      <c r="E18" s="11" t="e">
        <v>#NUM!</v>
      </c>
    </row>
    <row r="19" spans="1:5" x14ac:dyDescent="0.25">
      <c r="A19" s="1" t="s">
        <v>1</v>
      </c>
      <c r="B19" s="11">
        <v>41854</v>
      </c>
      <c r="D19" s="1" t="e">
        <v>#NUM!</v>
      </c>
      <c r="E19" s="11" t="e">
        <v>#NUM!</v>
      </c>
    </row>
    <row r="20" spans="1:5" x14ac:dyDescent="0.25">
      <c r="A20" s="1" t="s">
        <v>2</v>
      </c>
      <c r="B20" s="11">
        <v>41854</v>
      </c>
      <c r="D20" s="1" t="e">
        <v>#NUM!</v>
      </c>
      <c r="E20" s="11" t="e">
        <v>#NUM!</v>
      </c>
    </row>
    <row r="21" spans="1:5" x14ac:dyDescent="0.25">
      <c r="A21" s="1" t="s">
        <v>3</v>
      </c>
      <c r="B21" s="11">
        <v>41854</v>
      </c>
      <c r="D21" s="1" t="e">
        <v>#NUM!</v>
      </c>
      <c r="E21" s="11" t="e">
        <v>#NUM!</v>
      </c>
    </row>
    <row r="26" spans="1:5" x14ac:dyDescent="0.25">
      <c r="A26" s="4"/>
    </row>
  </sheetData>
  <conditionalFormatting sqref="D13:E21">
    <cfRule type="containsErrors" dxfId="4" priority="1">
      <formula>ISERROR(D13)</formula>
    </cfRule>
  </conditionalFormatting>
  <dataValidations count="2">
    <dataValidation type="list" allowBlank="1" showInputMessage="1" showErrorMessage="1" sqref="E8">
      <formula1>$I$7:$I$9</formula1>
    </dataValidation>
    <dataValidation type="list" allowBlank="1" showInputMessage="1" showErrorMessage="1" sqref="E7">
      <formula1>$H$7:$H$10</formula1>
    </dataValidation>
  </dataValidations>
  <hyperlinks>
    <hyperlink ref="A1:F1" r:id="rId1" display="Файл скачан с сайта excel2.ru &gt;&gt;&gt;"/>
    <hyperlink ref="A2" r:id="rId2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N14" sqref="N14"/>
    </sheetView>
  </sheetViews>
  <sheetFormatPr defaultRowHeight="15" x14ac:dyDescent="0.25"/>
  <cols>
    <col min="4" max="5" width="10.28515625" bestFit="1" customWidth="1"/>
    <col min="7" max="7" width="16.7109375" customWidth="1"/>
  </cols>
  <sheetData>
    <row r="1" spans="1:10" ht="26.25" x14ac:dyDescent="0.25">
      <c r="A1" s="14" t="s">
        <v>65</v>
      </c>
      <c r="B1" s="14"/>
      <c r="C1" s="14"/>
      <c r="D1" s="14"/>
      <c r="E1" s="14"/>
      <c r="F1" s="14"/>
      <c r="G1" s="14"/>
      <c r="H1" s="14"/>
    </row>
    <row r="2" spans="1:10" ht="15.75" x14ac:dyDescent="0.25">
      <c r="A2" s="18" t="s">
        <v>66</v>
      </c>
      <c r="B2" s="15"/>
      <c r="C2" s="15"/>
      <c r="D2" s="15"/>
      <c r="E2" s="15"/>
      <c r="F2" s="15"/>
      <c r="G2" s="15"/>
      <c r="H2" s="15"/>
    </row>
    <row r="3" spans="1:10" ht="18.75" x14ac:dyDescent="0.25">
      <c r="A3" s="17" t="s">
        <v>67</v>
      </c>
      <c r="B3" s="16"/>
      <c r="C3" s="16"/>
      <c r="D3" s="16"/>
      <c r="E3" s="16"/>
      <c r="F3" s="16"/>
      <c r="G3" s="16"/>
      <c r="H3" s="16"/>
    </row>
    <row r="4" spans="1:10" x14ac:dyDescent="0.25">
      <c r="A4" s="19" t="s">
        <v>73</v>
      </c>
      <c r="B4" s="19"/>
      <c r="C4" s="19"/>
      <c r="D4" s="19"/>
      <c r="E4" s="19"/>
      <c r="F4" s="19"/>
      <c r="G4" s="19"/>
      <c r="H4" s="19"/>
    </row>
    <row r="5" spans="1:10" x14ac:dyDescent="0.25">
      <c r="D5" s="4" t="s">
        <v>27</v>
      </c>
      <c r="J5" s="2" t="s">
        <v>28</v>
      </c>
    </row>
    <row r="6" spans="1:10" x14ac:dyDescent="0.25">
      <c r="D6" s="2" t="s">
        <v>10</v>
      </c>
      <c r="E6" s="7" t="s">
        <v>1</v>
      </c>
      <c r="J6" s="1" t="s">
        <v>0</v>
      </c>
    </row>
    <row r="7" spans="1:10" x14ac:dyDescent="0.25">
      <c r="J7" s="1" t="s">
        <v>1</v>
      </c>
    </row>
    <row r="8" spans="1:10" x14ac:dyDescent="0.25">
      <c r="A8" s="5" t="s">
        <v>12</v>
      </c>
      <c r="D8" s="24" t="s">
        <v>31</v>
      </c>
      <c r="J8" s="1" t="s">
        <v>2</v>
      </c>
    </row>
    <row r="9" spans="1:10" x14ac:dyDescent="0.25">
      <c r="A9" s="5"/>
      <c r="D9" s="4"/>
      <c r="J9" s="22"/>
    </row>
    <row r="10" spans="1:10" x14ac:dyDescent="0.25">
      <c r="A10" s="5"/>
      <c r="E10" s="23" t="s">
        <v>81</v>
      </c>
      <c r="G10" s="2" t="s">
        <v>83</v>
      </c>
      <c r="H10" s="2" t="s">
        <v>82</v>
      </c>
    </row>
    <row r="11" spans="1:10" x14ac:dyDescent="0.25">
      <c r="E11" s="1">
        <f ca="1">SUM(OFFSET(E14,,,H11))</f>
        <v>190</v>
      </c>
      <c r="G11" s="1">
        <f ca="1">SUMIF($A$14:$A$25,E6,B14)</f>
        <v>190</v>
      </c>
      <c r="H11" s="1">
        <f>COUNTIF($A$14:$A$25,E6)</f>
        <v>3</v>
      </c>
    </row>
    <row r="12" spans="1:10" ht="3.75" customHeight="1" x14ac:dyDescent="0.25">
      <c r="A12" s="5"/>
      <c r="D12" s="5"/>
    </row>
    <row r="13" spans="1:10" x14ac:dyDescent="0.25">
      <c r="A13" s="2" t="s">
        <v>10</v>
      </c>
      <c r="B13" s="2" t="s">
        <v>11</v>
      </c>
      <c r="D13" s="6" t="s">
        <v>10</v>
      </c>
      <c r="E13" s="6" t="s">
        <v>11</v>
      </c>
    </row>
    <row r="14" spans="1:10" x14ac:dyDescent="0.25">
      <c r="A14" s="1" t="s">
        <v>0</v>
      </c>
      <c r="B14" s="1">
        <v>10</v>
      </c>
      <c r="D14" s="1" t="str">
        <f t="array" ref="D14">INDEX($A$14:$A$25,SMALL(IF($E$6=$A$14:$A$25,ROW($A$14:$A$25)-ROW($A$13),30),ROW()-ROW($E$13)))</f>
        <v>Товар2</v>
      </c>
      <c r="E14" s="1">
        <f t="array" ref="E14">INDEX($B$14:$B$25,SMALL(IF($E$6=$A$14:$A$25,ROW($A$14:$A$25)-ROW($A$13),30),ROW()-ROW($E$13)))</f>
        <v>20</v>
      </c>
    </row>
    <row r="15" spans="1:10" x14ac:dyDescent="0.25">
      <c r="A15" s="1" t="s">
        <v>1</v>
      </c>
      <c r="B15" s="1">
        <f>B14+10</f>
        <v>20</v>
      </c>
      <c r="D15" s="1" t="str">
        <f t="array" ref="D15">INDEX($A$14:$A$25,SMALL(IF($E$6=$A$14:$A$25,ROW($A$14:$A$25)-ROW($A$13),30),ROW()-ROW($E$13)))</f>
        <v>Товар2</v>
      </c>
      <c r="E15" s="1">
        <f t="array" ref="E15">INDEX($B$14:$B$25,SMALL(IF($E$6=$A$14:$A$25,ROW($A$14:$A$25)-ROW($A$13),30),ROW()-ROW($E$13)))</f>
        <v>80</v>
      </c>
    </row>
    <row r="16" spans="1:10" x14ac:dyDescent="0.25">
      <c r="A16" s="1" t="s">
        <v>0</v>
      </c>
      <c r="B16" s="1">
        <f t="shared" ref="B16:B23" si="0">B15+10</f>
        <v>30</v>
      </c>
      <c r="D16" s="1" t="str">
        <f t="array" ref="D16">INDEX($A$14:$A$25,SMALL(IF($E$6=$A$14:$A$25,ROW($A$14:$A$25)-ROW($A$13),30),ROW()-ROW($E$13)))</f>
        <v>Товар2</v>
      </c>
      <c r="E16" s="1">
        <f t="array" ref="E16">INDEX($B$14:$B$25,SMALL(IF($E$6=$A$14:$A$25,ROW($A$14:$A$25)-ROW($A$13),30),ROW()-ROW($E$13)))</f>
        <v>90</v>
      </c>
    </row>
    <row r="17" spans="1:7" x14ac:dyDescent="0.25">
      <c r="A17" s="1" t="s">
        <v>0</v>
      </c>
      <c r="B17" s="1">
        <f>B16+10</f>
        <v>40</v>
      </c>
      <c r="D17" s="1" t="e">
        <f t="array" ref="D17">INDEX($A$14:$A$25,SMALL(IF($E$6=$A$14:$A$25,ROW($A$14:$A$25)-ROW($A$13),30),ROW()-ROW($E$13)))</f>
        <v>#REF!</v>
      </c>
      <c r="E17" s="1" t="e">
        <f t="array" ref="E17">INDEX($B$14:$B$25,SMALL(IF($E$6=$A$14:$A$25,ROW($A$14:$A$25)-ROW($A$13),30),ROW()-ROW($E$13)))</f>
        <v>#REF!</v>
      </c>
    </row>
    <row r="18" spans="1:7" x14ac:dyDescent="0.25">
      <c r="A18" s="1" t="s">
        <v>0</v>
      </c>
      <c r="B18" s="1">
        <f t="shared" si="0"/>
        <v>50</v>
      </c>
      <c r="D18" s="1" t="e">
        <f t="array" ref="D18">INDEX($A$14:$A$25,SMALL(IF($E$6=$A$14:$A$25,ROW($A$14:$A$25)-ROW($A$13),30),ROW()-ROW($E$13)))</f>
        <v>#REF!</v>
      </c>
      <c r="E18" s="1" t="e">
        <f t="array" ref="E18">INDEX($B$14:$B$25,SMALL(IF($E$6=$A$14:$A$25,ROW($A$14:$A$25)-ROW($A$13),30),ROW()-ROW($E$13)))</f>
        <v>#REF!</v>
      </c>
    </row>
    <row r="19" spans="1:7" x14ac:dyDescent="0.25">
      <c r="A19" s="1" t="s">
        <v>0</v>
      </c>
      <c r="B19" s="1">
        <f t="shared" si="0"/>
        <v>60</v>
      </c>
      <c r="D19" s="1" t="e">
        <f t="array" ref="D19">INDEX($A$14:$A$25,SMALL(IF($E$6=$A$14:$A$25,ROW($A$14:$A$25)-ROW($A$13),30),ROW()-ROW($E$13)))</f>
        <v>#REF!</v>
      </c>
      <c r="E19" s="1" t="e">
        <f t="array" ref="E19">INDEX($B$14:$B$25,SMALL(IF($E$6=$A$14:$A$25,ROW($A$14:$A$25)-ROW($A$13),30),ROW()-ROW($E$13)))</f>
        <v>#REF!</v>
      </c>
      <c r="G19" s="10"/>
    </row>
    <row r="20" spans="1:7" x14ac:dyDescent="0.25">
      <c r="A20" s="1" t="s">
        <v>0</v>
      </c>
      <c r="B20" s="1">
        <f t="shared" si="0"/>
        <v>70</v>
      </c>
      <c r="D20" s="1" t="e">
        <f t="array" ref="D20">INDEX($A$14:$A$25,SMALL(IF($E$6=$A$14:$A$25,ROW($A$14:$A$25)-ROW($A$13),30),ROW()-ROW($E$13)))</f>
        <v>#REF!</v>
      </c>
      <c r="E20" s="1" t="e">
        <f t="array" ref="E20">INDEX($B$14:$B$25,SMALL(IF($E$6=$A$14:$A$25,ROW($A$14:$A$25)-ROW($A$13),30),ROW()-ROW($E$13)))</f>
        <v>#REF!</v>
      </c>
      <c r="G20" s="10"/>
    </row>
    <row r="21" spans="1:7" x14ac:dyDescent="0.25">
      <c r="A21" s="1" t="s">
        <v>1</v>
      </c>
      <c r="B21" s="1">
        <f t="shared" si="0"/>
        <v>80</v>
      </c>
      <c r="D21" s="1" t="e">
        <f t="array" ref="D21">INDEX($A$14:$A$25,SMALL(IF($E$6=$A$14:$A$25,ROW($A$14:$A$25)-ROW($A$13),30),ROW()-ROW($E$13)))</f>
        <v>#REF!</v>
      </c>
      <c r="E21" s="1" t="e">
        <f t="array" ref="E21">INDEX($B$14:$B$25,SMALL(IF($E$6=$A$14:$A$25,ROW($A$14:$A$25)-ROW($A$13),30),ROW()-ROW($E$13)))</f>
        <v>#REF!</v>
      </c>
    </row>
    <row r="22" spans="1:7" x14ac:dyDescent="0.25">
      <c r="A22" s="1" t="s">
        <v>1</v>
      </c>
      <c r="B22" s="1">
        <f t="shared" si="0"/>
        <v>90</v>
      </c>
      <c r="D22" s="1" t="e">
        <f t="array" ref="D22">INDEX($A$14:$A$25,SMALL(IF($E$6=$A$14:$A$25,ROW($A$14:$A$25)-ROW($A$13),30),ROW()-ROW($E$13)))</f>
        <v>#REF!</v>
      </c>
      <c r="E22" s="1" t="e">
        <f t="array" ref="E22">INDEX($B$14:$B$25,SMALL(IF($E$6=$A$14:$A$25,ROW($A$14:$A$25)-ROW($A$13),30),ROW()-ROW($E$13)))</f>
        <v>#REF!</v>
      </c>
      <c r="G22" s="4" t="s">
        <v>29</v>
      </c>
    </row>
    <row r="23" spans="1:7" x14ac:dyDescent="0.25">
      <c r="A23" s="1" t="s">
        <v>2</v>
      </c>
      <c r="B23" s="1">
        <f t="shared" si="0"/>
        <v>100</v>
      </c>
      <c r="D23" s="1" t="e">
        <f t="array" ref="D23">INDEX($A$14:$A$25,SMALL(IF($E$6=$A$14:$A$25,ROW($A$14:$A$25)-ROW($A$13),30),ROW()-ROW($E$13)))</f>
        <v>#REF!</v>
      </c>
      <c r="E23" s="1" t="e">
        <f t="array" ref="E23">INDEX($B$14:$B$25,SMALL(IF($E$6=$A$14:$A$25,ROW($A$14:$A$25)-ROW($A$13),30),ROW()-ROW($E$13)))</f>
        <v>#REF!</v>
      </c>
      <c r="G23" s="10" t="s">
        <v>30</v>
      </c>
    </row>
    <row r="24" spans="1:7" x14ac:dyDescent="0.25">
      <c r="A24" s="1"/>
      <c r="B24" s="8"/>
      <c r="D24" s="1" t="e">
        <f t="array" ref="D24">INDEX($A$14:$A$25,SMALL(IF($E$6=$A$14:$A$25,ROW($A$14:$A$25)-ROW($A$13),30),ROW()-ROW($E$13)))</f>
        <v>#REF!</v>
      </c>
      <c r="E24" s="1" t="e">
        <f t="array" ref="E24">INDEX($B$14:$B$25,SMALL(IF($E$6=$A$14:$A$25,ROW($A$14:$A$25)-ROW($A$13),30),ROW()-ROW($E$13)))</f>
        <v>#REF!</v>
      </c>
    </row>
    <row r="25" spans="1:7" x14ac:dyDescent="0.25">
      <c r="A25" s="1"/>
      <c r="B25" s="1"/>
      <c r="D25" s="1" t="e">
        <f t="array" ref="D25">INDEX($A$14:$A$25,SMALL(IF($E$6=$A$14:$A$25,ROW($A$14:$A$25)-ROW($A$13),30),ROW()-ROW($E$13)))</f>
        <v>#REF!</v>
      </c>
      <c r="E25" s="1" t="e">
        <f t="array" ref="E25">INDEX($B$14:$B$25,SMALL(IF($E$6=$A$14:$A$25,ROW($A$14:$A$25)-ROW($A$13),30),ROW()-ROW($E$13)))</f>
        <v>#REF!</v>
      </c>
      <c r="G25" s="10" t="s">
        <v>32</v>
      </c>
    </row>
    <row r="30" spans="1:7" x14ac:dyDescent="0.25">
      <c r="A30" s="4" t="s">
        <v>15</v>
      </c>
    </row>
    <row r="31" spans="1:7" x14ac:dyDescent="0.25">
      <c r="A31" t="s">
        <v>33</v>
      </c>
    </row>
    <row r="32" spans="1:7" x14ac:dyDescent="0.25">
      <c r="A32" t="s">
        <v>34</v>
      </c>
    </row>
    <row r="34" spans="1:1" x14ac:dyDescent="0.25">
      <c r="A34" s="4" t="s">
        <v>84</v>
      </c>
    </row>
    <row r="35" spans="1:1" x14ac:dyDescent="0.25">
      <c r="A35" t="s">
        <v>85</v>
      </c>
    </row>
    <row r="36" spans="1:1" x14ac:dyDescent="0.25">
      <c r="A36" t="s">
        <v>86</v>
      </c>
    </row>
    <row r="37" spans="1:1" x14ac:dyDescent="0.25">
      <c r="A37" t="s">
        <v>87</v>
      </c>
    </row>
    <row r="38" spans="1:1" x14ac:dyDescent="0.25">
      <c r="A38" t="s">
        <v>88</v>
      </c>
    </row>
  </sheetData>
  <autoFilter ref="A13:B13"/>
  <conditionalFormatting sqref="D14:E25">
    <cfRule type="containsErrors" dxfId="3" priority="1">
      <formula>ISERROR(D14)</formula>
    </cfRule>
  </conditionalFormatting>
  <dataValidations count="1">
    <dataValidation type="list" allowBlank="1" showInputMessage="1" showErrorMessage="1" sqref="E6">
      <formula1>$J$6:$J$8</formula1>
    </dataValidation>
  </dataValidations>
  <hyperlinks>
    <hyperlink ref="G23" r:id="rId1"/>
    <hyperlink ref="G25" r:id="rId2"/>
    <hyperlink ref="A1:F1" r:id="rId3" display="Файл скачан с сайта excel2.ru &gt;&gt;&gt;"/>
    <hyperlink ref="A2" r:id="rId4"/>
  </hyperlinks>
  <pageMargins left="0.7" right="0.7" top="0.75" bottom="0.75" header="0.3" footer="0.3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N36" sqref="N36"/>
    </sheetView>
  </sheetViews>
  <sheetFormatPr defaultRowHeight="15" x14ac:dyDescent="0.25"/>
  <cols>
    <col min="5" max="6" width="10.28515625" bestFit="1" customWidth="1"/>
  </cols>
  <sheetData>
    <row r="1" spans="1:12" ht="26.25" x14ac:dyDescent="0.25">
      <c r="A1" s="14" t="s">
        <v>65</v>
      </c>
      <c r="B1" s="14"/>
      <c r="C1" s="14"/>
      <c r="D1" s="14"/>
      <c r="E1" s="14"/>
      <c r="F1" s="14"/>
      <c r="G1" s="14"/>
    </row>
    <row r="2" spans="1:12" ht="15.75" x14ac:dyDescent="0.25">
      <c r="A2" s="18" t="s">
        <v>66</v>
      </c>
      <c r="B2" s="15"/>
      <c r="C2" s="15"/>
      <c r="D2" s="15"/>
      <c r="E2" s="15"/>
      <c r="F2" s="15"/>
      <c r="G2" s="15"/>
    </row>
    <row r="3" spans="1:12" ht="18.75" x14ac:dyDescent="0.25">
      <c r="A3" s="17" t="s">
        <v>67</v>
      </c>
      <c r="B3" s="16"/>
      <c r="C3" s="16"/>
      <c r="D3" s="16"/>
      <c r="E3" s="16"/>
      <c r="F3" s="16"/>
      <c r="G3" s="16"/>
    </row>
    <row r="4" spans="1:12" x14ac:dyDescent="0.25">
      <c r="A4" s="19" t="s">
        <v>74</v>
      </c>
      <c r="B4" s="19"/>
      <c r="C4" s="19"/>
      <c r="D4" s="19"/>
      <c r="E4" s="19"/>
      <c r="F4" s="19"/>
      <c r="G4" s="19"/>
    </row>
    <row r="5" spans="1:12" x14ac:dyDescent="0.25">
      <c r="E5" s="4" t="s">
        <v>42</v>
      </c>
      <c r="K5" s="2" t="s">
        <v>28</v>
      </c>
      <c r="L5" s="2" t="s">
        <v>43</v>
      </c>
    </row>
    <row r="6" spans="1:12" x14ac:dyDescent="0.25">
      <c r="E6" s="2" t="s">
        <v>10</v>
      </c>
      <c r="F6" s="7" t="s">
        <v>0</v>
      </c>
      <c r="K6" s="1" t="s">
        <v>0</v>
      </c>
      <c r="L6" s="1" t="s">
        <v>36</v>
      </c>
    </row>
    <row r="7" spans="1:12" x14ac:dyDescent="0.25">
      <c r="E7" s="2" t="s">
        <v>35</v>
      </c>
      <c r="F7" s="7" t="s">
        <v>36</v>
      </c>
      <c r="K7" s="1" t="s">
        <v>1</v>
      </c>
      <c r="L7" s="1" t="s">
        <v>37</v>
      </c>
    </row>
    <row r="8" spans="1:12" x14ac:dyDescent="0.25">
      <c r="A8" s="5" t="s">
        <v>12</v>
      </c>
      <c r="E8" s="4" t="s">
        <v>46</v>
      </c>
      <c r="K8" s="1" t="s">
        <v>2</v>
      </c>
      <c r="L8" s="1" t="s">
        <v>38</v>
      </c>
    </row>
    <row r="9" spans="1:12" hidden="1" x14ac:dyDescent="0.25">
      <c r="A9" s="5"/>
      <c r="L9" s="1" t="s">
        <v>39</v>
      </c>
    </row>
    <row r="10" spans="1:12" x14ac:dyDescent="0.25">
      <c r="A10" s="2" t="s">
        <v>10</v>
      </c>
      <c r="B10" s="2" t="s">
        <v>35</v>
      </c>
      <c r="C10" s="2" t="s">
        <v>11</v>
      </c>
      <c r="E10" s="6" t="s">
        <v>10</v>
      </c>
      <c r="F10" s="6" t="s">
        <v>35</v>
      </c>
      <c r="G10" s="6" t="s">
        <v>11</v>
      </c>
      <c r="L10" s="1" t="s">
        <v>40</v>
      </c>
    </row>
    <row r="11" spans="1:12" x14ac:dyDescent="0.25">
      <c r="A11" s="1" t="s">
        <v>0</v>
      </c>
      <c r="B11" s="1" t="s">
        <v>36</v>
      </c>
      <c r="C11" s="1">
        <v>10</v>
      </c>
      <c r="E11" s="1" t="str">
        <f t="array" aca="1" ref="E11:E19" ca="1">INDEX($A$11:$A$19,SMALL(IF(($F$6=$A$11:$A$19)*($F$7=$B$11:$B$19),ROW($A$11:$A$19)-ROW($A$10),30),ROW(INDIRECT("A1:A"&amp;ROWS($A$11:$A$19)))))</f>
        <v>Товар1</v>
      </c>
      <c r="F11" s="1" t="str">
        <f t="array" aca="1" ref="F11:F19" ca="1">INDEX($B$11:$B$19,SMALL(IF(($F$6=$A$11:$A$19)*($F$7=$B$11:$B$19),ROW($A$11:$A$19)-ROW($A$10),30),ROW(INDIRECT("A1:A"&amp;ROWS($A$11:$A$19)))))</f>
        <v>Январь</v>
      </c>
      <c r="G11" s="1">
        <f t="array" aca="1" ref="G11:G19" ca="1">INDEX($C$11:$C$19,SMALL(IF(($F$6=$A$11:$A$19)*($F$7=$B$11:$B$19),ROW($A$11:$A$19)-ROW($A$10),30),ROW(INDIRECT("A1:A"&amp;ROWS($A$11:$A$19)))))</f>
        <v>10</v>
      </c>
      <c r="L11" s="1" t="s">
        <v>41</v>
      </c>
    </row>
    <row r="12" spans="1:12" x14ac:dyDescent="0.25">
      <c r="A12" s="1" t="s">
        <v>0</v>
      </c>
      <c r="B12" s="1" t="s">
        <v>36</v>
      </c>
      <c r="C12" s="1">
        <f>C11+10</f>
        <v>20</v>
      </c>
      <c r="E12" s="1" t="str">
        <f ca="1"/>
        <v>Товар1</v>
      </c>
      <c r="F12" s="1" t="str">
        <f ca="1"/>
        <v>Январь</v>
      </c>
      <c r="G12" s="1">
        <f ca="1"/>
        <v>20</v>
      </c>
    </row>
    <row r="13" spans="1:12" x14ac:dyDescent="0.25">
      <c r="A13" s="1" t="s">
        <v>0</v>
      </c>
      <c r="B13" s="1" t="s">
        <v>37</v>
      </c>
      <c r="C13" s="1">
        <f t="shared" ref="C13:C17" si="0">C12+10</f>
        <v>30</v>
      </c>
      <c r="E13" s="1" t="e">
        <f ca="1"/>
        <v>#REF!</v>
      </c>
      <c r="F13" s="1" t="e">
        <f ca="1"/>
        <v>#REF!</v>
      </c>
      <c r="G13" s="1" t="e">
        <f ca="1"/>
        <v>#REF!</v>
      </c>
    </row>
    <row r="14" spans="1:12" x14ac:dyDescent="0.25">
      <c r="A14" s="1" t="s">
        <v>0</v>
      </c>
      <c r="B14" s="1" t="s">
        <v>38</v>
      </c>
      <c r="C14" s="1">
        <f t="shared" si="0"/>
        <v>40</v>
      </c>
      <c r="E14" s="1" t="e">
        <f ca="1"/>
        <v>#REF!</v>
      </c>
      <c r="F14" s="1" t="e">
        <f ca="1"/>
        <v>#REF!</v>
      </c>
      <c r="G14" s="1" t="e">
        <f ca="1"/>
        <v>#REF!</v>
      </c>
    </row>
    <row r="15" spans="1:12" x14ac:dyDescent="0.25">
      <c r="A15" s="1" t="s">
        <v>1</v>
      </c>
      <c r="B15" s="1" t="s">
        <v>39</v>
      </c>
      <c r="C15" s="1">
        <f t="shared" si="0"/>
        <v>50</v>
      </c>
      <c r="E15" s="1" t="e">
        <f ca="1"/>
        <v>#REF!</v>
      </c>
      <c r="F15" s="1" t="e">
        <f ca="1"/>
        <v>#REF!</v>
      </c>
      <c r="G15" s="1" t="e">
        <f ca="1"/>
        <v>#REF!</v>
      </c>
      <c r="I15" s="10" t="s">
        <v>32</v>
      </c>
    </row>
    <row r="16" spans="1:12" x14ac:dyDescent="0.25">
      <c r="A16" s="1" t="s">
        <v>1</v>
      </c>
      <c r="B16" s="1" t="s">
        <v>40</v>
      </c>
      <c r="C16" s="1">
        <f t="shared" si="0"/>
        <v>60</v>
      </c>
      <c r="E16" s="1" t="e">
        <f ca="1"/>
        <v>#REF!</v>
      </c>
      <c r="F16" s="1" t="e">
        <f ca="1"/>
        <v>#REF!</v>
      </c>
      <c r="G16" s="1" t="e">
        <f ca="1"/>
        <v>#REF!</v>
      </c>
    </row>
    <row r="17" spans="1:7" x14ac:dyDescent="0.25">
      <c r="A17" s="1" t="s">
        <v>2</v>
      </c>
      <c r="B17" s="1" t="s">
        <v>41</v>
      </c>
      <c r="C17" s="1">
        <f t="shared" si="0"/>
        <v>70</v>
      </c>
      <c r="E17" s="1" t="e">
        <f ca="1"/>
        <v>#REF!</v>
      </c>
      <c r="F17" s="1" t="e">
        <f ca="1"/>
        <v>#REF!</v>
      </c>
      <c r="G17" s="1" t="e">
        <f ca="1"/>
        <v>#REF!</v>
      </c>
    </row>
    <row r="18" spans="1:7" x14ac:dyDescent="0.25">
      <c r="A18" s="1"/>
      <c r="B18" s="1"/>
      <c r="C18" s="8"/>
      <c r="E18" s="1" t="e">
        <f ca="1"/>
        <v>#REF!</v>
      </c>
      <c r="F18" s="1" t="e">
        <f ca="1"/>
        <v>#REF!</v>
      </c>
      <c r="G18" s="1" t="e">
        <f ca="1"/>
        <v>#REF!</v>
      </c>
    </row>
    <row r="19" spans="1:7" x14ac:dyDescent="0.25">
      <c r="A19" s="1"/>
      <c r="B19" s="1"/>
      <c r="C19" s="1"/>
      <c r="E19" s="1" t="e">
        <f ca="1"/>
        <v>#REF!</v>
      </c>
      <c r="F19" s="1" t="e">
        <f ca="1"/>
        <v>#REF!</v>
      </c>
      <c r="G19" s="1" t="e">
        <f ca="1"/>
        <v>#REF!</v>
      </c>
    </row>
    <row r="24" spans="1:7" x14ac:dyDescent="0.25">
      <c r="A24" s="4" t="s">
        <v>15</v>
      </c>
    </row>
    <row r="25" spans="1:7" x14ac:dyDescent="0.25">
      <c r="A25" t="s">
        <v>51</v>
      </c>
    </row>
    <row r="26" spans="1:7" x14ac:dyDescent="0.25">
      <c r="A26" t="s">
        <v>34</v>
      </c>
    </row>
  </sheetData>
  <autoFilter ref="A10:B10"/>
  <conditionalFormatting sqref="E11:G19">
    <cfRule type="containsErrors" dxfId="2" priority="1">
      <formula>ISERROR(E11)</formula>
    </cfRule>
  </conditionalFormatting>
  <dataValidations count="2">
    <dataValidation type="list" allowBlank="1" showInputMessage="1" showErrorMessage="1" sqref="F6">
      <formula1>$K$6:$K$8</formula1>
    </dataValidation>
    <dataValidation type="list" allowBlank="1" showInputMessage="1" showErrorMessage="1" sqref="F7">
      <formula1>$L$6:$L$11</formula1>
    </dataValidation>
  </dataValidations>
  <hyperlinks>
    <hyperlink ref="I15" r:id="rId1"/>
    <hyperlink ref="A1:F1" r:id="rId2" display="Файл скачан с сайта excel2.ru &gt;&gt;&gt;"/>
    <hyperlink ref="A2" r:id="rId3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O37" sqref="O37"/>
    </sheetView>
  </sheetViews>
  <sheetFormatPr defaultRowHeight="15" x14ac:dyDescent="0.25"/>
  <cols>
    <col min="4" max="5" width="10.28515625" bestFit="1" customWidth="1"/>
  </cols>
  <sheetData>
    <row r="1" spans="1:10" ht="26.25" x14ac:dyDescent="0.25">
      <c r="A1" s="14" t="s">
        <v>65</v>
      </c>
      <c r="B1" s="14"/>
      <c r="C1" s="14"/>
      <c r="D1" s="14"/>
      <c r="E1" s="14"/>
      <c r="F1" s="14"/>
      <c r="G1" s="14"/>
    </row>
    <row r="2" spans="1:10" ht="15.75" x14ac:dyDescent="0.25">
      <c r="A2" s="18" t="s">
        <v>66</v>
      </c>
      <c r="B2" s="15"/>
      <c r="C2" s="15"/>
      <c r="D2" s="15"/>
      <c r="E2" s="15"/>
      <c r="F2" s="15"/>
      <c r="G2" s="15"/>
    </row>
    <row r="3" spans="1:10" ht="18.75" x14ac:dyDescent="0.25">
      <c r="A3" s="17" t="s">
        <v>67</v>
      </c>
      <c r="B3" s="16"/>
      <c r="C3" s="16"/>
      <c r="D3" s="16"/>
      <c r="E3" s="16"/>
      <c r="F3" s="16"/>
      <c r="G3" s="16"/>
    </row>
    <row r="4" spans="1:10" x14ac:dyDescent="0.25">
      <c r="A4" s="19" t="s">
        <v>75</v>
      </c>
      <c r="B4" s="19"/>
      <c r="C4" s="19"/>
      <c r="D4" s="19"/>
      <c r="E4" s="19"/>
      <c r="F4" s="19"/>
      <c r="G4" s="19"/>
    </row>
    <row r="5" spans="1:10" x14ac:dyDescent="0.25">
      <c r="D5" s="4" t="s">
        <v>44</v>
      </c>
      <c r="J5" s="2" t="s">
        <v>28</v>
      </c>
    </row>
    <row r="6" spans="1:10" x14ac:dyDescent="0.25">
      <c r="D6" s="2" t="s">
        <v>10</v>
      </c>
      <c r="E6" s="7" t="s">
        <v>1</v>
      </c>
      <c r="J6" s="1" t="s">
        <v>0</v>
      </c>
    </row>
    <row r="7" spans="1:10" x14ac:dyDescent="0.25">
      <c r="D7" s="2" t="s">
        <v>10</v>
      </c>
      <c r="E7" s="7" t="s">
        <v>2</v>
      </c>
      <c r="J7" s="1" t="s">
        <v>1</v>
      </c>
    </row>
    <row r="8" spans="1:10" x14ac:dyDescent="0.25">
      <c r="A8" s="5" t="s">
        <v>12</v>
      </c>
      <c r="D8" s="4" t="s">
        <v>47</v>
      </c>
      <c r="J8" s="1" t="s">
        <v>2</v>
      </c>
    </row>
    <row r="9" spans="1:10" hidden="1" x14ac:dyDescent="0.25">
      <c r="A9" s="5"/>
    </row>
    <row r="10" spans="1:10" x14ac:dyDescent="0.25">
      <c r="A10" s="2" t="s">
        <v>10</v>
      </c>
      <c r="B10" s="2" t="s">
        <v>11</v>
      </c>
      <c r="D10" s="6" t="s">
        <v>10</v>
      </c>
      <c r="E10" s="6" t="s">
        <v>11</v>
      </c>
    </row>
    <row r="11" spans="1:10" x14ac:dyDescent="0.25">
      <c r="A11" s="1" t="s">
        <v>0</v>
      </c>
      <c r="B11" s="1">
        <v>10</v>
      </c>
      <c r="D11" s="1" t="str">
        <f t="array" aca="1" ref="D11:D19" ca="1">INDEX($A$11:$A$19,SMALL(IF(($E$6=$A$11:$A$19)+($E$7=$A$11:$A$19),ROW($A$11:$A$19)-ROW($A$10),30),ROW(INDIRECT("A1:A"&amp;ROWS($A$11:$A$19)))))</f>
        <v>Товар2</v>
      </c>
      <c r="E11" s="1">
        <f t="array" aca="1" ref="E11:E19" ca="1">INDEX($B$11:$B$19,SMALL(IF(($E$6=$A$11:$A$19)+($E$7=$A$11:$A$19),ROW($A$11:$A$19)-ROW($A$10),30),ROW(INDIRECT("A1:A"&amp;ROWS($A$11:$A$19)))))</f>
        <v>50</v>
      </c>
    </row>
    <row r="12" spans="1:10" x14ac:dyDescent="0.25">
      <c r="A12" s="1" t="s">
        <v>0</v>
      </c>
      <c r="B12" s="1">
        <f>B11+10</f>
        <v>20</v>
      </c>
      <c r="D12" s="1" t="str">
        <f ca="1"/>
        <v>Товар2</v>
      </c>
      <c r="E12" s="1">
        <f ca="1"/>
        <v>60</v>
      </c>
    </row>
    <row r="13" spans="1:10" x14ac:dyDescent="0.25">
      <c r="A13" s="1" t="s">
        <v>0</v>
      </c>
      <c r="B13" s="1">
        <f t="shared" ref="B13:B17" si="0">B12+10</f>
        <v>30</v>
      </c>
      <c r="D13" s="1" t="str">
        <f ca="1"/>
        <v>Товар3</v>
      </c>
      <c r="E13" s="1">
        <f ca="1"/>
        <v>70</v>
      </c>
    </row>
    <row r="14" spans="1:10" x14ac:dyDescent="0.25">
      <c r="A14" s="1" t="s">
        <v>0</v>
      </c>
      <c r="B14" s="1">
        <f t="shared" si="0"/>
        <v>40</v>
      </c>
      <c r="D14" s="1" t="e">
        <f ca="1"/>
        <v>#REF!</v>
      </c>
      <c r="E14" s="1" t="e">
        <f ca="1"/>
        <v>#REF!</v>
      </c>
    </row>
    <row r="15" spans="1:10" x14ac:dyDescent="0.25">
      <c r="A15" s="1" t="s">
        <v>1</v>
      </c>
      <c r="B15" s="1">
        <f t="shared" si="0"/>
        <v>50</v>
      </c>
      <c r="D15" s="1" t="e">
        <f ca="1"/>
        <v>#REF!</v>
      </c>
      <c r="E15" s="1" t="e">
        <f ca="1"/>
        <v>#REF!</v>
      </c>
    </row>
    <row r="16" spans="1:10" x14ac:dyDescent="0.25">
      <c r="A16" s="1" t="s">
        <v>1</v>
      </c>
      <c r="B16" s="1">
        <f t="shared" si="0"/>
        <v>60</v>
      </c>
      <c r="D16" s="1" t="e">
        <f ca="1"/>
        <v>#REF!</v>
      </c>
      <c r="E16" s="1" t="e">
        <f ca="1"/>
        <v>#REF!</v>
      </c>
    </row>
    <row r="17" spans="1:5" x14ac:dyDescent="0.25">
      <c r="A17" s="1" t="s">
        <v>2</v>
      </c>
      <c r="B17" s="1">
        <f t="shared" si="0"/>
        <v>70</v>
      </c>
      <c r="D17" s="1" t="e">
        <f ca="1"/>
        <v>#REF!</v>
      </c>
      <c r="E17" s="1" t="e">
        <f ca="1"/>
        <v>#REF!</v>
      </c>
    </row>
    <row r="18" spans="1:5" x14ac:dyDescent="0.25">
      <c r="A18" s="1"/>
      <c r="B18" s="8"/>
      <c r="D18" s="1" t="e">
        <f ca="1"/>
        <v>#REF!</v>
      </c>
      <c r="E18" s="1" t="e">
        <f ca="1"/>
        <v>#REF!</v>
      </c>
    </row>
    <row r="19" spans="1:5" x14ac:dyDescent="0.25">
      <c r="A19" s="1"/>
      <c r="B19" s="1"/>
      <c r="D19" s="1" t="e">
        <f ca="1"/>
        <v>#REF!</v>
      </c>
      <c r="E19" s="1" t="e">
        <f ca="1"/>
        <v>#REF!</v>
      </c>
    </row>
    <row r="24" spans="1:5" x14ac:dyDescent="0.25">
      <c r="A24" s="4" t="s">
        <v>15</v>
      </c>
    </row>
    <row r="25" spans="1:5" x14ac:dyDescent="0.25">
      <c r="A25" t="s">
        <v>52</v>
      </c>
    </row>
    <row r="26" spans="1:5" x14ac:dyDescent="0.25">
      <c r="A26" t="s">
        <v>34</v>
      </c>
    </row>
  </sheetData>
  <autoFilter ref="A10:B10"/>
  <conditionalFormatting sqref="D11:E19">
    <cfRule type="containsErrors" dxfId="1" priority="1">
      <formula>ISERROR(D11)</formula>
    </cfRule>
  </conditionalFormatting>
  <dataValidations count="1">
    <dataValidation type="list" allowBlank="1" showInputMessage="1" showErrorMessage="1" sqref="E6:E7">
      <formula1>$J$6:$J$8</formula1>
    </dataValidation>
  </dataValidations>
  <hyperlinks>
    <hyperlink ref="A1:F1" r:id="rId1" display="Файл скачан с сайта excel2.ru &gt;&gt;&gt;"/>
    <hyperlink ref="A2" r:id="rId2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8" tint="-0.499984740745262"/>
  </sheetPr>
  <dimension ref="A1:G5"/>
  <sheetViews>
    <sheetView showGridLines="0" workbookViewId="0">
      <selection sqref="A1:G1"/>
    </sheetView>
  </sheetViews>
  <sheetFormatPr defaultColWidth="0" defaultRowHeight="15.75" customHeight="1" zeroHeight="1" x14ac:dyDescent="0.25"/>
  <cols>
    <col min="1" max="1" width="93.42578125" style="3" customWidth="1"/>
    <col min="2" max="16384" width="9.140625" style="3" hidden="1"/>
  </cols>
  <sheetData>
    <row r="1" spans="1:7" ht="36.75" customHeight="1" x14ac:dyDescent="0.25">
      <c r="A1" s="25" t="s">
        <v>24</v>
      </c>
      <c r="B1" s="25"/>
      <c r="C1" s="25"/>
      <c r="D1" s="25"/>
      <c r="E1" s="25"/>
      <c r="F1" s="25"/>
      <c r="G1" s="25"/>
    </row>
    <row r="2" spans="1:7" ht="107.25" customHeight="1" x14ac:dyDescent="0.25">
      <c r="A2" s="9" t="s">
        <v>25</v>
      </c>
    </row>
    <row r="3" spans="1:7" ht="105" customHeight="1" x14ac:dyDescent="0.25">
      <c r="A3" s="9" t="s">
        <v>26</v>
      </c>
    </row>
    <row r="4" spans="1:7" ht="28.5" hidden="1" customHeight="1" x14ac:dyDescent="0.25"/>
    <row r="5" spans="1:7" ht="15.75" hidden="1" customHeight="1" x14ac:dyDescent="0.25"/>
  </sheetData>
  <sheetProtection sheet="1" objects="1" scenarios="1" selectLockedCells="1"/>
  <mergeCells count="1">
    <mergeCell ref="A1:G1"/>
  </mergeCells>
  <hyperlinks>
    <hyperlink ref="A1" r:id="rId1" display="Файл скачан с сайта excel2.ru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14" sqref="E14"/>
    </sheetView>
  </sheetViews>
  <sheetFormatPr defaultRowHeight="15" x14ac:dyDescent="0.25"/>
  <cols>
    <col min="2" max="2" width="10.28515625" bestFit="1" customWidth="1"/>
    <col min="3" max="3" width="5.140625" customWidth="1"/>
    <col min="268" max="268" width="10" customWidth="1"/>
    <col min="349" max="349" width="8.5703125" customWidth="1"/>
  </cols>
  <sheetData>
    <row r="1" spans="1:7" ht="26.25" x14ac:dyDescent="0.25">
      <c r="A1" s="14" t="s">
        <v>65</v>
      </c>
      <c r="B1" s="14"/>
      <c r="C1" s="14"/>
      <c r="D1" s="14"/>
      <c r="E1" s="14"/>
      <c r="F1" s="14"/>
      <c r="G1" s="14"/>
    </row>
    <row r="2" spans="1:7" ht="15.75" x14ac:dyDescent="0.25">
      <c r="A2" s="18" t="s">
        <v>66</v>
      </c>
      <c r="B2" s="15"/>
      <c r="C2" s="15"/>
      <c r="D2" s="15"/>
      <c r="E2" s="15"/>
      <c r="F2" s="15"/>
      <c r="G2" s="15"/>
    </row>
    <row r="3" spans="1:7" ht="18.75" x14ac:dyDescent="0.25">
      <c r="A3" s="17" t="s">
        <v>67</v>
      </c>
      <c r="B3" s="16"/>
      <c r="C3" s="16"/>
      <c r="D3" s="16"/>
      <c r="E3" s="16"/>
      <c r="F3" s="16"/>
      <c r="G3" s="16"/>
    </row>
    <row r="4" spans="1:7" x14ac:dyDescent="0.25">
      <c r="A4" s="19" t="s">
        <v>80</v>
      </c>
      <c r="B4" s="19"/>
      <c r="C4" s="19"/>
      <c r="D4" s="19"/>
      <c r="E4" s="19"/>
      <c r="F4" s="19"/>
      <c r="G4" s="19"/>
    </row>
    <row r="5" spans="1:7" x14ac:dyDescent="0.25">
      <c r="D5" s="4" t="s">
        <v>19</v>
      </c>
    </row>
    <row r="6" spans="1:7" x14ac:dyDescent="0.25">
      <c r="D6" s="2" t="s">
        <v>8</v>
      </c>
      <c r="E6" s="7">
        <v>25</v>
      </c>
    </row>
    <row r="9" spans="1:7" x14ac:dyDescent="0.25">
      <c r="A9" s="5" t="s">
        <v>12</v>
      </c>
      <c r="D9" s="4" t="s">
        <v>20</v>
      </c>
    </row>
    <row r="10" spans="1:7" hidden="1" x14ac:dyDescent="0.25">
      <c r="A10" s="5"/>
    </row>
    <row r="11" spans="1:7" x14ac:dyDescent="0.25">
      <c r="A11" s="2" t="s">
        <v>10</v>
      </c>
      <c r="B11" s="2" t="s">
        <v>11</v>
      </c>
      <c r="D11" s="6" t="s">
        <v>10</v>
      </c>
      <c r="E11" s="6" t="s">
        <v>11</v>
      </c>
    </row>
    <row r="12" spans="1:7" x14ac:dyDescent="0.25">
      <c r="A12" s="1" t="s">
        <v>0</v>
      </c>
      <c r="B12" s="1">
        <v>10</v>
      </c>
      <c r="D12" s="1" t="str">
        <f t="array" ref="D12:D20">INDEX(A12:A20,SMALL(IF(IFERROR($E$6&lt;=B12:B20,0),ROW(B12:B20),""),ROW(B12:B20)-ROW($B$11))-ROW($B$11))</f>
        <v>Товар4</v>
      </c>
      <c r="E12" s="1">
        <f t="array" ref="E12:E20">INDEX(B12:B20,SMALL(IF(IFERROR($E$6&lt;=B12:B20,0),ROW(B12:B20),""),ROW(B12:B20)-ROW($B$11))-ROW($B$11))</f>
        <v>40</v>
      </c>
    </row>
    <row r="13" spans="1:7" x14ac:dyDescent="0.25">
      <c r="A13" s="1" t="s">
        <v>1</v>
      </c>
      <c r="B13" s="1">
        <v>20</v>
      </c>
      <c r="D13" s="1" t="str">
        <v>Товар5</v>
      </c>
      <c r="E13" s="1">
        <v>50</v>
      </c>
    </row>
    <row r="14" spans="1:7" x14ac:dyDescent="0.25">
      <c r="A14" s="1" t="s">
        <v>2</v>
      </c>
      <c r="B14" s="1" t="e">
        <f>1/0</f>
        <v>#DIV/0!</v>
      </c>
      <c r="D14" s="1" t="str">
        <v>Товар6</v>
      </c>
      <c r="E14" s="1">
        <v>60</v>
      </c>
    </row>
    <row r="15" spans="1:7" x14ac:dyDescent="0.25">
      <c r="A15" s="1" t="s">
        <v>3</v>
      </c>
      <c r="B15" s="1">
        <v>40</v>
      </c>
      <c r="D15" s="1" t="str">
        <v>Товар7</v>
      </c>
      <c r="E15" s="1">
        <v>70</v>
      </c>
    </row>
    <row r="16" spans="1:7" x14ac:dyDescent="0.25">
      <c r="A16" s="1" t="s">
        <v>4</v>
      </c>
      <c r="B16" s="1">
        <v>50</v>
      </c>
      <c r="D16" s="1" t="e">
        <v>#NUM!</v>
      </c>
      <c r="E16" s="1" t="e">
        <v>#NUM!</v>
      </c>
    </row>
    <row r="17" spans="1:5" x14ac:dyDescent="0.25">
      <c r="A17" s="1" t="s">
        <v>5</v>
      </c>
      <c r="B17" s="1">
        <v>60</v>
      </c>
      <c r="D17" s="1" t="e">
        <v>#NUM!</v>
      </c>
      <c r="E17" s="1" t="e">
        <v>#NUM!</v>
      </c>
    </row>
    <row r="18" spans="1:5" x14ac:dyDescent="0.25">
      <c r="A18" s="1" t="s">
        <v>6</v>
      </c>
      <c r="B18" s="1">
        <v>70</v>
      </c>
      <c r="D18" s="1" t="e">
        <v>#NUM!</v>
      </c>
      <c r="E18" s="1" t="e">
        <v>#NUM!</v>
      </c>
    </row>
    <row r="19" spans="1:5" x14ac:dyDescent="0.25">
      <c r="A19" s="1"/>
      <c r="B19" s="8"/>
      <c r="D19" s="1" t="e">
        <v>#NUM!</v>
      </c>
      <c r="E19" s="1" t="e">
        <v>#NUM!</v>
      </c>
    </row>
    <row r="20" spans="1:5" x14ac:dyDescent="0.25">
      <c r="A20" s="1"/>
      <c r="B20" s="1"/>
      <c r="D20" s="1" t="e">
        <v>#NUM!</v>
      </c>
      <c r="E20" s="1" t="e">
        <v>#NUM!</v>
      </c>
    </row>
    <row r="25" spans="1:5" x14ac:dyDescent="0.25">
      <c r="A25" s="4" t="s">
        <v>15</v>
      </c>
    </row>
    <row r="26" spans="1:5" x14ac:dyDescent="0.25">
      <c r="A26" t="s">
        <v>21</v>
      </c>
    </row>
    <row r="27" spans="1:5" x14ac:dyDescent="0.25">
      <c r="A27" t="s">
        <v>17</v>
      </c>
    </row>
    <row r="29" spans="1:5" x14ac:dyDescent="0.25">
      <c r="A29" t="s">
        <v>22</v>
      </c>
    </row>
    <row r="30" spans="1:5" x14ac:dyDescent="0.25">
      <c r="A30" s="1" t="s">
        <v>7</v>
      </c>
      <c r="B30" s="1">
        <v>44</v>
      </c>
    </row>
    <row r="31" spans="1:5" x14ac:dyDescent="0.25">
      <c r="A31" t="s">
        <v>23</v>
      </c>
    </row>
  </sheetData>
  <conditionalFormatting sqref="D12:E20">
    <cfRule type="containsErrors" dxfId="0" priority="1">
      <formula>ISERROR(D12)</formula>
    </cfRule>
  </conditionalFormatting>
  <hyperlinks>
    <hyperlink ref="A1:F1" r:id="rId1" display="Файл скачан с сайта excel2.ru &gt;&gt;&gt;"/>
    <hyperlink ref="A2" r:id="rId2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8" tint="-0.499984740745262"/>
  </sheetPr>
  <dimension ref="A1:G5"/>
  <sheetViews>
    <sheetView showGridLines="0" workbookViewId="0">
      <selection sqref="A1:G1"/>
    </sheetView>
  </sheetViews>
  <sheetFormatPr defaultColWidth="0" defaultRowHeight="15.75" customHeight="1" zeroHeight="1" x14ac:dyDescent="0.25"/>
  <cols>
    <col min="1" max="1" width="93.42578125" style="3" customWidth="1"/>
    <col min="2" max="16384" width="9.140625" style="3" hidden="1"/>
  </cols>
  <sheetData>
    <row r="1" spans="1:7" ht="36.75" customHeight="1" x14ac:dyDescent="0.25">
      <c r="A1" s="25" t="s">
        <v>24</v>
      </c>
      <c r="B1" s="25"/>
      <c r="C1" s="25"/>
      <c r="D1" s="25"/>
      <c r="E1" s="25"/>
      <c r="F1" s="25"/>
      <c r="G1" s="25"/>
    </row>
    <row r="2" spans="1:7" ht="107.25" customHeight="1" x14ac:dyDescent="0.25">
      <c r="A2" s="9" t="s">
        <v>25</v>
      </c>
    </row>
    <row r="3" spans="1:7" ht="105" customHeight="1" x14ac:dyDescent="0.25">
      <c r="A3" s="9" t="s">
        <v>26</v>
      </c>
    </row>
    <row r="4" spans="1:7" ht="28.5" hidden="1" customHeight="1" x14ac:dyDescent="0.25"/>
    <row r="5" spans="1:7" ht="15.75" hidden="1" customHeight="1" x14ac:dyDescent="0.25"/>
  </sheetData>
  <sheetProtection sheet="1" objects="1" scenarios="1" selectLockedCells="1"/>
  <mergeCells count="1">
    <mergeCell ref="A1:G1"/>
  </mergeCells>
  <hyperlinks>
    <hyperlink ref="A1" r:id="rId1" display="Файл скачан с сайта excel2.ru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1.один критерий - число</vt:lpstr>
      <vt:lpstr>2.Диапазон Чисел</vt:lpstr>
      <vt:lpstr>3.один критерий - Дата</vt:lpstr>
      <vt:lpstr>4.Диапазон Дат</vt:lpstr>
      <vt:lpstr>5.один критерий-Дата (не позже)</vt:lpstr>
      <vt:lpstr>5а.один критерий-Дата(диапазон)</vt:lpstr>
      <vt:lpstr>6. 2 критерия - Дата-Текст</vt:lpstr>
      <vt:lpstr>7.один критерий - текст</vt:lpstr>
      <vt:lpstr>8. 2 критерия - текст (И)</vt:lpstr>
      <vt:lpstr>9. 2 критерия - текст (ИЛИ)</vt:lpstr>
      <vt:lpstr>обработка ошибок</vt:lpstr>
      <vt:lpstr>EXCEL2.RU</vt:lpstr>
    </vt:vector>
  </TitlesOfParts>
  <Company>excel2.ru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</dc:creator>
  <cp:lastModifiedBy>Обычный</cp:lastModifiedBy>
  <dcterms:created xsi:type="dcterms:W3CDTF">2010-12-14T17:59:38Z</dcterms:created>
  <dcterms:modified xsi:type="dcterms:W3CDTF">2017-11-18T08:45:35Z</dcterms:modified>
</cp:coreProperties>
</file>