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73612F5-0CF2-444E-8FC2-B7A2881C5AC8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definedNames>
    <definedName name="_xlnm._FilterDatabase" localSheetId="0" hidden="1">Лист1!$A$1:$N$1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N19" i="1"/>
  <c r="N17" i="1"/>
  <c r="L25" i="1"/>
  <c r="N25" i="1" s="1"/>
  <c r="L23" i="1"/>
  <c r="N23" i="1" s="1"/>
  <c r="L21" i="1"/>
  <c r="L19" i="1"/>
  <c r="L17" i="1"/>
  <c r="L15" i="1"/>
  <c r="N15" i="1" s="1"/>
  <c r="L3" i="1" l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6" i="1"/>
  <c r="N16" i="1" s="1"/>
  <c r="L18" i="1"/>
  <c r="N18" i="1" s="1"/>
  <c r="L20" i="1"/>
  <c r="N20" i="1" s="1"/>
  <c r="L22" i="1"/>
  <c r="N22" i="1" s="1"/>
  <c r="L24" i="1"/>
  <c r="N24" i="1" s="1"/>
  <c r="L26" i="1"/>
  <c r="N26" i="1" s="1"/>
  <c r="L27" i="1"/>
  <c r="N27" i="1" s="1"/>
  <c r="L28" i="1"/>
  <c r="N28" i="1" s="1"/>
  <c r="L29" i="1"/>
  <c r="N29" i="1" s="1"/>
  <c r="L2" i="1"/>
  <c r="N2" i="1" s="1"/>
  <c r="H3" i="1" l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2" i="1"/>
  <c r="I2" i="1" s="1"/>
</calcChain>
</file>

<file path=xl/sharedStrings.xml><?xml version="1.0" encoding="utf-8"?>
<sst xmlns="http://schemas.openxmlformats.org/spreadsheetml/2006/main" count="71" uniqueCount="50">
  <si>
    <t>№</t>
  </si>
  <si>
    <t>Название</t>
  </si>
  <si>
    <t>Поколение</t>
  </si>
  <si>
    <t>Верх/низ</t>
  </si>
  <si>
    <t>Электрический заряд</t>
  </si>
  <si>
    <t>Спин</t>
  </si>
  <si>
    <t>Верхний u-кварк</t>
  </si>
  <si>
    <t>Нижний d-кварк</t>
  </si>
  <si>
    <t>Очарованный c-кварк</t>
  </si>
  <si>
    <t>Странный s-кварк</t>
  </si>
  <si>
    <t>Истинный t-кварк</t>
  </si>
  <si>
    <t>Прелестный b-кварк</t>
  </si>
  <si>
    <t>-1/3</t>
  </si>
  <si>
    <t>Верхний u-антикварк</t>
  </si>
  <si>
    <t>Нижний d-антикварк</t>
  </si>
  <si>
    <t>Очарованный c-антикварк</t>
  </si>
  <si>
    <t>Странный s-антикварк</t>
  </si>
  <si>
    <t>Истинный t-антикварк</t>
  </si>
  <si>
    <t>Прелестный b-антикварк</t>
  </si>
  <si>
    <t>-2/3</t>
  </si>
  <si>
    <t>+1/3</t>
  </si>
  <si>
    <t>+2/3</t>
  </si>
  <si>
    <t>Электронное нейтрино ve</t>
  </si>
  <si>
    <t>Тау-нейтрино vt</t>
  </si>
  <si>
    <t>Мюонное нейтрино vm</t>
  </si>
  <si>
    <t>0</t>
  </si>
  <si>
    <t>-1</t>
  </si>
  <si>
    <t>Электрон e-</t>
  </si>
  <si>
    <t>Позитрон e+</t>
  </si>
  <si>
    <t>Электронное антинейтрино ve</t>
  </si>
  <si>
    <t>Мюонное антинейтрино vm</t>
  </si>
  <si>
    <t>Тау-антинейтрино vt</t>
  </si>
  <si>
    <t>Мюон m-</t>
  </si>
  <si>
    <t>Положительный мюон m+</t>
  </si>
  <si>
    <t>Тау-лептон t-</t>
  </si>
  <si>
    <t>Положительный тау-лептон t+</t>
  </si>
  <si>
    <t>Z-бозон</t>
  </si>
  <si>
    <t>W+ бозон</t>
  </si>
  <si>
    <t>W- бозон</t>
  </si>
  <si>
    <t>+1</t>
  </si>
  <si>
    <t>Бозон Хиггса H</t>
  </si>
  <si>
    <t>Масса (МэВ)</t>
  </si>
  <si>
    <t>Частица/Античастица</t>
  </si>
  <si>
    <t>Логарифм массы</t>
  </si>
  <si>
    <t>Sigmoid массы</t>
  </si>
  <si>
    <t>Допустимая погрешность (МэВ)</t>
  </si>
  <si>
    <t>Разница масс (МэВ)</t>
  </si>
  <si>
    <t>Предсказанная масса (МэВ)</t>
  </si>
  <si>
    <t>Погрешность в %</t>
  </si>
  <si>
    <t>model_6_sigmoid_6_1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</si>
</sst>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164" fontId="0" fillId="0" borderId="0" xfId="0" applyNumberFormat="1" applyAlignment="1">
      <alignment horizontal="right" wrapText="1"/>
    </xf>
    <xf numFmtId="164" fontId="1" fillId="0" borderId="0" xfId="0" applyNumberFormat="1" applyFont="1" applyAlignment="1">
      <alignment horizontal="center" wrapText="1"/>
    </xf>
    <xf numFmtId="164" fontId="0" fillId="0" borderId="0" xfId="0" applyNumberFormat="1"/>
    <xf numFmtId="0" fontId="0" fillId="2" borderId="0" xfId="0" applyFill="1"/>
    <xf numFmtId="164" fontId="0" fillId="3" borderId="0" xfId="0" applyNumberFormat="1" applyFill="1" applyAlignment="1">
      <alignment horizontal="right" wrapText="1"/>
    </xf>
    <xf numFmtId="164" fontId="0" fillId="0" borderId="0" xfId="0" applyNumberFormat="1" applyFill="1" applyAlignment="1">
      <alignment horizontal="right" wrapText="1"/>
    </xf>
    <xf numFmtId="10" fontId="1" fillId="0" borderId="0" xfId="0" applyNumberFormat="1" applyFont="1" applyAlignment="1">
      <alignment horizontal="center" wrapText="1"/>
    </xf>
    <xf numFmtId="10" fontId="0" fillId="0" borderId="0" xfId="0" applyNumberFormat="1"/>
    <xf numFmtId="0" fontId="1" fillId="0" borderId="0" xfId="0" applyFont="1"/>
    <xf numFmtId="0" fontId="1" fillId="4" borderId="0" xfId="0" applyFont="1" applyFill="1" applyAlignment="1">
      <alignment horizontal="center" wrapText="1"/>
    </xf>
    <xf numFmtId="49" fontId="1" fillId="4" borderId="0" xfId="0" applyNumberFormat="1" applyFont="1" applyFill="1" applyAlignment="1">
      <alignment horizontal="center" wrapText="1"/>
    </xf>
    <xf numFmtId="164" fontId="1" fillId="2" borderId="0" xfId="0" applyNumberFormat="1" applyFont="1" applyFill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workbookViewId="0">
      <selection activeCell="K1" sqref="K1"/>
    </sheetView>
  </sheetViews>
  <sheetFormatPr defaultRowHeight="15" x14ac:dyDescent="0.25"/>
  <cols>
    <col min="1" max="1" width="7.28515625" customWidth="1"/>
    <col min="2" max="2" width="33.42578125" customWidth="1"/>
    <col min="3" max="4" width="14.5703125" style="1" customWidth="1"/>
    <col min="5" max="5" width="15.28515625" style="2" customWidth="1"/>
    <col min="6" max="6" width="9.140625" style="1"/>
    <col min="7" max="9" width="13.28515625" style="4" customWidth="1"/>
    <col min="10" max="10" width="13.85546875" customWidth="1"/>
    <col min="11" max="11" width="14.5703125" style="6" customWidth="1"/>
    <col min="12" max="12" width="15.7109375" customWidth="1"/>
    <col min="13" max="13" width="13" customWidth="1"/>
    <col min="14" max="14" width="13.28515625" style="11" customWidth="1"/>
  </cols>
  <sheetData>
    <row r="1" spans="1:14" s="3" customFormat="1" ht="45" x14ac:dyDescent="0.25">
      <c r="A1" s="3" t="s">
        <v>0</v>
      </c>
      <c r="B1" s="3" t="s">
        <v>1</v>
      </c>
      <c r="C1" s="13" t="s">
        <v>2</v>
      </c>
      <c r="D1" s="13" t="s">
        <v>3</v>
      </c>
      <c r="E1" s="14" t="s">
        <v>4</v>
      </c>
      <c r="F1" s="13" t="s">
        <v>5</v>
      </c>
      <c r="G1" s="15" t="s">
        <v>41</v>
      </c>
      <c r="H1" s="15" t="s">
        <v>43</v>
      </c>
      <c r="I1" s="15" t="s">
        <v>44</v>
      </c>
      <c r="J1" s="13" t="s">
        <v>42</v>
      </c>
      <c r="K1" s="5" t="s">
        <v>47</v>
      </c>
      <c r="L1" s="3" t="s">
        <v>46</v>
      </c>
      <c r="M1" s="3" t="s">
        <v>45</v>
      </c>
      <c r="N1" s="10" t="s">
        <v>48</v>
      </c>
    </row>
    <row r="2" spans="1:14" x14ac:dyDescent="0.25">
      <c r="A2">
        <v>1</v>
      </c>
      <c r="B2" t="s">
        <v>6</v>
      </c>
      <c r="C2" s="1">
        <v>1</v>
      </c>
      <c r="D2" s="1">
        <v>1</v>
      </c>
      <c r="E2" s="2" t="s">
        <v>21</v>
      </c>
      <c r="F2" s="1">
        <v>0.5</v>
      </c>
      <c r="G2" s="4">
        <v>2.2999999999999998</v>
      </c>
      <c r="H2" s="4">
        <f t="shared" ref="H2:H29" si="0">LN(G2)</f>
        <v>0.83290912293510388</v>
      </c>
      <c r="I2" s="4">
        <f>(TANH(H2/6) + 1) / 2</f>
        <v>0.56896665461128104</v>
      </c>
      <c r="J2" s="1">
        <v>1</v>
      </c>
      <c r="K2" s="6">
        <v>2.3748674392700102</v>
      </c>
      <c r="L2" s="7">
        <f>ABS(G2-K2)</f>
        <v>7.4867439270010383E-2</v>
      </c>
      <c r="M2">
        <v>0.7</v>
      </c>
      <c r="N2" s="11">
        <f>L2/G2</f>
        <v>3.2551060552178428E-2</v>
      </c>
    </row>
    <row r="3" spans="1:14" x14ac:dyDescent="0.25">
      <c r="A3">
        <v>2</v>
      </c>
      <c r="B3" t="s">
        <v>7</v>
      </c>
      <c r="C3" s="1">
        <v>1</v>
      </c>
      <c r="D3" s="1">
        <v>-1</v>
      </c>
      <c r="E3" s="2" t="s">
        <v>12</v>
      </c>
      <c r="F3" s="1">
        <v>0.5</v>
      </c>
      <c r="G3" s="4">
        <v>4.8</v>
      </c>
      <c r="H3" s="4">
        <f t="shared" si="0"/>
        <v>1.5686159179138452</v>
      </c>
      <c r="I3" s="4">
        <f t="shared" ref="I3:I29" si="1">(TANH(H3/6) + 1) / 2</f>
        <v>0.62781908396749109</v>
      </c>
      <c r="J3" s="1">
        <v>1</v>
      </c>
      <c r="K3" s="6">
        <v>4.41346931457519</v>
      </c>
      <c r="L3" s="7">
        <f t="shared" ref="L3:L29" si="2">ABS(G3-K3)</f>
        <v>0.38653068542480984</v>
      </c>
      <c r="M3">
        <v>0.5</v>
      </c>
      <c r="N3" s="11">
        <f t="shared" ref="N3:N29" si="3">L3/G3</f>
        <v>8.0527226130168716E-2</v>
      </c>
    </row>
    <row r="4" spans="1:14" x14ac:dyDescent="0.25">
      <c r="A4">
        <v>3</v>
      </c>
      <c r="B4" t="s">
        <v>8</v>
      </c>
      <c r="C4" s="1">
        <v>2</v>
      </c>
      <c r="D4" s="1">
        <v>1</v>
      </c>
      <c r="E4" s="2" t="s">
        <v>21</v>
      </c>
      <c r="F4" s="1">
        <v>0.5</v>
      </c>
      <c r="G4" s="4">
        <v>1275</v>
      </c>
      <c r="H4" s="4">
        <f t="shared" si="0"/>
        <v>7.1507014575925263</v>
      </c>
      <c r="I4" s="4">
        <f t="shared" si="1"/>
        <v>0.91556560291060962</v>
      </c>
      <c r="J4" s="1">
        <v>1</v>
      </c>
      <c r="K4" s="6">
        <v>1275.33935546875</v>
      </c>
      <c r="L4" s="7">
        <f t="shared" si="2"/>
        <v>0.33935546875</v>
      </c>
      <c r="M4">
        <v>25</v>
      </c>
      <c r="N4" s="11">
        <f t="shared" si="3"/>
        <v>2.6616115196078429E-4</v>
      </c>
    </row>
    <row r="5" spans="1:14" x14ac:dyDescent="0.25">
      <c r="A5">
        <v>4</v>
      </c>
      <c r="B5" t="s">
        <v>9</v>
      </c>
      <c r="C5" s="1">
        <v>2</v>
      </c>
      <c r="D5" s="1">
        <v>-1</v>
      </c>
      <c r="E5" s="2" t="s">
        <v>12</v>
      </c>
      <c r="F5" s="1">
        <v>0.5</v>
      </c>
      <c r="G5" s="4">
        <v>95</v>
      </c>
      <c r="H5" s="4">
        <f t="shared" si="0"/>
        <v>4.5538768916005408</v>
      </c>
      <c r="I5" s="4">
        <f t="shared" si="1"/>
        <v>0.82023773099339214</v>
      </c>
      <c r="J5" s="1">
        <v>1</v>
      </c>
      <c r="K5" s="6">
        <v>99.522407531738196</v>
      </c>
      <c r="L5" s="7">
        <f t="shared" si="2"/>
        <v>4.522407531738196</v>
      </c>
      <c r="M5">
        <v>5</v>
      </c>
      <c r="N5" s="11">
        <f t="shared" si="3"/>
        <v>4.7604289807770483E-2</v>
      </c>
    </row>
    <row r="6" spans="1:14" x14ac:dyDescent="0.25">
      <c r="A6">
        <v>5</v>
      </c>
      <c r="B6" t="s">
        <v>10</v>
      </c>
      <c r="C6" s="1">
        <v>3</v>
      </c>
      <c r="D6" s="1">
        <v>1</v>
      </c>
      <c r="E6" s="2" t="s">
        <v>21</v>
      </c>
      <c r="F6" s="1">
        <v>0.5</v>
      </c>
      <c r="G6" s="9">
        <v>174340</v>
      </c>
      <c r="H6" s="4">
        <f t="shared" si="0"/>
        <v>12.068762694565567</v>
      </c>
      <c r="I6" s="4">
        <f t="shared" si="1"/>
        <v>0.98241419386185236</v>
      </c>
      <c r="J6" s="1">
        <v>1</v>
      </c>
      <c r="K6" s="6">
        <v>174604.90625</v>
      </c>
      <c r="L6" s="7">
        <f t="shared" si="2"/>
        <v>264.90625</v>
      </c>
      <c r="M6">
        <v>650</v>
      </c>
      <c r="N6" s="11">
        <f t="shared" si="3"/>
        <v>1.5194806125960766E-3</v>
      </c>
    </row>
    <row r="7" spans="1:14" x14ac:dyDescent="0.25">
      <c r="A7">
        <v>6</v>
      </c>
      <c r="B7" t="s">
        <v>11</v>
      </c>
      <c r="C7" s="1">
        <v>3</v>
      </c>
      <c r="D7" s="1">
        <v>-1</v>
      </c>
      <c r="E7" s="2" t="s">
        <v>12</v>
      </c>
      <c r="F7" s="1">
        <v>0.5</v>
      </c>
      <c r="G7" s="4">
        <v>4180</v>
      </c>
      <c r="H7" s="4">
        <f t="shared" si="0"/>
        <v>8.3380665255188013</v>
      </c>
      <c r="I7" s="4">
        <f t="shared" si="1"/>
        <v>0.94154998585596172</v>
      </c>
      <c r="J7" s="1">
        <v>1</v>
      </c>
      <c r="K7" s="6">
        <v>4163.38037109375</v>
      </c>
      <c r="L7" s="7">
        <f t="shared" si="2"/>
        <v>16.61962890625</v>
      </c>
      <c r="M7">
        <v>30</v>
      </c>
      <c r="N7" s="11">
        <f t="shared" si="3"/>
        <v>3.9759877766148326E-3</v>
      </c>
    </row>
    <row r="8" spans="1:14" x14ac:dyDescent="0.25">
      <c r="A8">
        <v>7</v>
      </c>
      <c r="B8" t="s">
        <v>13</v>
      </c>
      <c r="C8" s="1">
        <v>1</v>
      </c>
      <c r="D8" s="1">
        <v>1</v>
      </c>
      <c r="E8" s="2" t="s">
        <v>19</v>
      </c>
      <c r="F8" s="1">
        <v>0.5</v>
      </c>
      <c r="G8" s="4">
        <v>2.2999999999999998</v>
      </c>
      <c r="H8" s="4">
        <f t="shared" si="0"/>
        <v>0.83290912293510388</v>
      </c>
      <c r="I8" s="4">
        <f t="shared" si="1"/>
        <v>0.56896665461128104</v>
      </c>
      <c r="J8" s="1">
        <v>-1</v>
      </c>
      <c r="K8" s="6">
        <v>2.60798811912536</v>
      </c>
      <c r="L8" s="7">
        <f t="shared" si="2"/>
        <v>0.30798811912536017</v>
      </c>
      <c r="M8">
        <v>0.7</v>
      </c>
      <c r="N8" s="11">
        <f t="shared" si="3"/>
        <v>0.13390787788059139</v>
      </c>
    </row>
    <row r="9" spans="1:14" x14ac:dyDescent="0.25">
      <c r="A9">
        <v>8</v>
      </c>
      <c r="B9" t="s">
        <v>14</v>
      </c>
      <c r="C9" s="1">
        <v>1</v>
      </c>
      <c r="D9" s="1">
        <v>-1</v>
      </c>
      <c r="E9" s="2" t="s">
        <v>20</v>
      </c>
      <c r="F9" s="1">
        <v>0.5</v>
      </c>
      <c r="G9" s="4">
        <v>4.8</v>
      </c>
      <c r="H9" s="4">
        <f t="shared" si="0"/>
        <v>1.5686159179138452</v>
      </c>
      <c r="I9" s="4">
        <f t="shared" si="1"/>
        <v>0.62781908396749109</v>
      </c>
      <c r="J9" s="1">
        <v>-1</v>
      </c>
      <c r="K9" s="6">
        <v>4.5647945404052699</v>
      </c>
      <c r="L9" s="7">
        <f t="shared" si="2"/>
        <v>0.23520545959472994</v>
      </c>
      <c r="M9">
        <v>0.5</v>
      </c>
      <c r="N9" s="11">
        <f t="shared" si="3"/>
        <v>4.9001137415568739E-2</v>
      </c>
    </row>
    <row r="10" spans="1:14" x14ac:dyDescent="0.25">
      <c r="A10">
        <v>9</v>
      </c>
      <c r="B10" t="s">
        <v>15</v>
      </c>
      <c r="C10" s="1">
        <v>2</v>
      </c>
      <c r="D10" s="1">
        <v>1</v>
      </c>
      <c r="E10" s="2" t="s">
        <v>19</v>
      </c>
      <c r="F10" s="1">
        <v>0.5</v>
      </c>
      <c r="G10" s="4">
        <v>1275</v>
      </c>
      <c r="H10" s="4">
        <f t="shared" si="0"/>
        <v>7.1507014575925263</v>
      </c>
      <c r="I10" s="4">
        <f t="shared" si="1"/>
        <v>0.91556560291060962</v>
      </c>
      <c r="J10" s="1">
        <v>-1</v>
      </c>
      <c r="K10" s="6">
        <v>1276.80700683593</v>
      </c>
      <c r="L10" s="7">
        <f t="shared" si="2"/>
        <v>1.8070068359299967</v>
      </c>
      <c r="M10">
        <v>25</v>
      </c>
      <c r="N10" s="11">
        <f t="shared" si="3"/>
        <v>1.4172602634745072E-3</v>
      </c>
    </row>
    <row r="11" spans="1:14" x14ac:dyDescent="0.25">
      <c r="A11">
        <v>10</v>
      </c>
      <c r="B11" t="s">
        <v>16</v>
      </c>
      <c r="C11" s="1">
        <v>2</v>
      </c>
      <c r="D11" s="1">
        <v>-1</v>
      </c>
      <c r="E11" s="2" t="s">
        <v>20</v>
      </c>
      <c r="F11" s="1">
        <v>0.5</v>
      </c>
      <c r="G11" s="4">
        <v>95</v>
      </c>
      <c r="H11" s="4">
        <f t="shared" si="0"/>
        <v>4.5538768916005408</v>
      </c>
      <c r="I11" s="4">
        <f t="shared" si="1"/>
        <v>0.82023773099339214</v>
      </c>
      <c r="J11" s="1">
        <v>-1</v>
      </c>
      <c r="K11" s="6">
        <v>99.698905944824205</v>
      </c>
      <c r="L11" s="7">
        <f t="shared" si="2"/>
        <v>4.6989059448242045</v>
      </c>
      <c r="M11">
        <v>5</v>
      </c>
      <c r="N11" s="11">
        <f t="shared" si="3"/>
        <v>4.9462167840254784E-2</v>
      </c>
    </row>
    <row r="12" spans="1:14" x14ac:dyDescent="0.25">
      <c r="A12">
        <v>11</v>
      </c>
      <c r="B12" t="s">
        <v>17</v>
      </c>
      <c r="C12" s="1">
        <v>3</v>
      </c>
      <c r="D12" s="1">
        <v>1</v>
      </c>
      <c r="E12" s="2" t="s">
        <v>19</v>
      </c>
      <c r="F12" s="1">
        <v>0.5</v>
      </c>
      <c r="G12" s="9">
        <v>174340</v>
      </c>
      <c r="H12" s="4">
        <f t="shared" si="0"/>
        <v>12.068762694565567</v>
      </c>
      <c r="I12" s="4">
        <f t="shared" si="1"/>
        <v>0.98241419386185236</v>
      </c>
      <c r="J12" s="1">
        <v>-1</v>
      </c>
      <c r="K12" s="6">
        <v>174234.640625</v>
      </c>
      <c r="L12" s="7">
        <f t="shared" si="2"/>
        <v>105.359375</v>
      </c>
      <c r="M12">
        <v>650</v>
      </c>
      <c r="N12" s="11">
        <f t="shared" si="3"/>
        <v>6.0433276930136519E-4</v>
      </c>
    </row>
    <row r="13" spans="1:14" x14ac:dyDescent="0.25">
      <c r="A13">
        <v>12</v>
      </c>
      <c r="B13" t="s">
        <v>18</v>
      </c>
      <c r="C13" s="1">
        <v>3</v>
      </c>
      <c r="D13" s="1">
        <v>-1</v>
      </c>
      <c r="E13" s="2" t="s">
        <v>20</v>
      </c>
      <c r="F13" s="1">
        <v>0.5</v>
      </c>
      <c r="G13" s="4">
        <v>4180</v>
      </c>
      <c r="H13" s="4">
        <f t="shared" si="0"/>
        <v>8.3380665255188013</v>
      </c>
      <c r="I13" s="4">
        <f t="shared" si="1"/>
        <v>0.94154998585596172</v>
      </c>
      <c r="J13" s="1">
        <v>-1</v>
      </c>
      <c r="K13" s="6">
        <v>4160.9033203125</v>
      </c>
      <c r="L13" s="7">
        <f t="shared" si="2"/>
        <v>19.0966796875</v>
      </c>
      <c r="M13">
        <v>30</v>
      </c>
      <c r="N13" s="11">
        <f t="shared" si="3"/>
        <v>4.5685836572966505E-3</v>
      </c>
    </row>
    <row r="14" spans="1:14" x14ac:dyDescent="0.25">
      <c r="A14">
        <v>13</v>
      </c>
      <c r="B14" t="s">
        <v>27</v>
      </c>
      <c r="C14" s="1">
        <v>1</v>
      </c>
      <c r="D14" s="1">
        <v>1</v>
      </c>
      <c r="E14" s="2" t="s">
        <v>26</v>
      </c>
      <c r="F14" s="1">
        <v>0.5</v>
      </c>
      <c r="G14" s="4">
        <v>0.51099894999999995</v>
      </c>
      <c r="H14" s="4">
        <f t="shared" si="0"/>
        <v>-0.67138774357506437</v>
      </c>
      <c r="I14" s="4">
        <f t="shared" si="1"/>
        <v>0.4442833729517715</v>
      </c>
      <c r="J14" s="1">
        <v>1</v>
      </c>
      <c r="K14" s="6">
        <v>0.51099896430969205</v>
      </c>
      <c r="L14" s="7">
        <f t="shared" si="2"/>
        <v>1.4309692097924653E-8</v>
      </c>
      <c r="M14">
        <v>2.6466083632800001E-8</v>
      </c>
      <c r="N14" s="11">
        <f t="shared" si="3"/>
        <v>2.8003368887401149E-8</v>
      </c>
    </row>
    <row r="15" spans="1:14" x14ac:dyDescent="0.25">
      <c r="A15">
        <v>14</v>
      </c>
      <c r="B15" t="s">
        <v>22</v>
      </c>
      <c r="C15" s="1">
        <v>1</v>
      </c>
      <c r="D15" s="1">
        <v>-1</v>
      </c>
      <c r="E15" s="2" t="s">
        <v>25</v>
      </c>
      <c r="F15" s="1">
        <v>0.5</v>
      </c>
      <c r="G15" s="8">
        <v>2.2000000000000001E-3</v>
      </c>
      <c r="H15" s="4">
        <f t="shared" si="0"/>
        <v>-6.1192979186178666</v>
      </c>
      <c r="I15" s="4">
        <f t="shared" si="1"/>
        <v>0.11509056432738857</v>
      </c>
      <c r="J15" s="1">
        <v>1</v>
      </c>
      <c r="K15" s="6">
        <v>1.4461219543591101E-3</v>
      </c>
      <c r="L15" s="7">
        <f>ABS(G15/2-K15)</f>
        <v>3.4612195435910998E-4</v>
      </c>
      <c r="M15">
        <v>1.1000000000000001E-3</v>
      </c>
      <c r="N15" s="11">
        <f>2*L15/G15</f>
        <v>0.3146563221446454</v>
      </c>
    </row>
    <row r="16" spans="1:14" x14ac:dyDescent="0.25">
      <c r="A16">
        <v>15</v>
      </c>
      <c r="B16" t="s">
        <v>32</v>
      </c>
      <c r="C16" s="1">
        <v>2</v>
      </c>
      <c r="D16" s="1">
        <v>1</v>
      </c>
      <c r="E16" s="2" t="s">
        <v>26</v>
      </c>
      <c r="F16" s="1">
        <v>0.5</v>
      </c>
      <c r="G16" s="4">
        <v>105.65837449999999</v>
      </c>
      <c r="H16" s="4">
        <f t="shared" si="0"/>
        <v>4.6602110073664589</v>
      </c>
      <c r="I16" s="4">
        <f t="shared" si="1"/>
        <v>0.82540478387058425</v>
      </c>
      <c r="J16" s="1">
        <v>1</v>
      </c>
      <c r="K16" s="6">
        <v>105.651275634765</v>
      </c>
      <c r="L16" s="7">
        <f t="shared" si="2"/>
        <v>7.098865234993923E-3</v>
      </c>
      <c r="M16">
        <v>1.0219978999999999E-2</v>
      </c>
      <c r="N16" s="11">
        <f t="shared" si="3"/>
        <v>6.7186962402056665E-5</v>
      </c>
    </row>
    <row r="17" spans="1:14" x14ac:dyDescent="0.25">
      <c r="A17">
        <v>16</v>
      </c>
      <c r="B17" t="s">
        <v>24</v>
      </c>
      <c r="C17" s="1">
        <v>2</v>
      </c>
      <c r="D17" s="1">
        <v>-1</v>
      </c>
      <c r="E17" s="2" t="s">
        <v>25</v>
      </c>
      <c r="F17" s="1">
        <v>0.5</v>
      </c>
      <c r="G17" s="8">
        <v>0.17</v>
      </c>
      <c r="H17" s="4">
        <f t="shared" si="0"/>
        <v>-1.7719568419318752</v>
      </c>
      <c r="I17" s="4">
        <f t="shared" si="1"/>
        <v>0.35648520483689516</v>
      </c>
      <c r="J17" s="1">
        <v>1</v>
      </c>
      <c r="K17" s="6">
        <v>0.16998749971389701</v>
      </c>
      <c r="L17" s="7">
        <f>ABS(G17/2-K17)</f>
        <v>8.4987499713897005E-2</v>
      </c>
      <c r="M17">
        <v>8.5000000000000006E-2</v>
      </c>
      <c r="N17" s="11">
        <f>2*L17/G17</f>
        <v>0.99985293781055296</v>
      </c>
    </row>
    <row r="18" spans="1:14" x14ac:dyDescent="0.25">
      <c r="A18">
        <v>17</v>
      </c>
      <c r="B18" t="s">
        <v>34</v>
      </c>
      <c r="C18" s="1">
        <v>3</v>
      </c>
      <c r="D18" s="1">
        <v>1</v>
      </c>
      <c r="E18" s="2" t="s">
        <v>26</v>
      </c>
      <c r="F18" s="1">
        <v>0.5</v>
      </c>
      <c r="G18" s="4">
        <v>1776.82</v>
      </c>
      <c r="H18" s="4">
        <f t="shared" si="0"/>
        <v>7.4825805287077722</v>
      </c>
      <c r="I18" s="4">
        <f t="shared" si="1"/>
        <v>0.92373375960490978</v>
      </c>
      <c r="J18" s="1">
        <v>1</v>
      </c>
      <c r="K18" s="6">
        <v>1776.90246582031</v>
      </c>
      <c r="L18" s="7">
        <f t="shared" si="2"/>
        <v>8.2465820310062554E-2</v>
      </c>
      <c r="M18">
        <v>0.25</v>
      </c>
      <c r="N18" s="11">
        <f t="shared" si="3"/>
        <v>4.6412028404713229E-5</v>
      </c>
    </row>
    <row r="19" spans="1:14" x14ac:dyDescent="0.25">
      <c r="A19">
        <v>18</v>
      </c>
      <c r="B19" t="s">
        <v>23</v>
      </c>
      <c r="C19" s="1">
        <v>3</v>
      </c>
      <c r="D19" s="1">
        <v>-1</v>
      </c>
      <c r="E19" s="2" t="s">
        <v>25</v>
      </c>
      <c r="F19" s="1">
        <v>0.5</v>
      </c>
      <c r="G19" s="8">
        <v>15.5</v>
      </c>
      <c r="H19" s="4">
        <f t="shared" si="0"/>
        <v>2.7408400239252009</v>
      </c>
      <c r="I19" s="4">
        <f t="shared" si="1"/>
        <v>0.71373899470686042</v>
      </c>
      <c r="J19" s="1">
        <v>1</v>
      </c>
      <c r="K19" s="6">
        <v>5.0322666168212802</v>
      </c>
      <c r="L19" s="7">
        <f>ABS(G19/2-K19)</f>
        <v>2.7177333831787198</v>
      </c>
      <c r="M19">
        <v>7.75</v>
      </c>
      <c r="N19" s="11">
        <f>2*L19/G19</f>
        <v>0.35067527524886705</v>
      </c>
    </row>
    <row r="20" spans="1:14" x14ac:dyDescent="0.25">
      <c r="A20">
        <v>19</v>
      </c>
      <c r="B20" t="s">
        <v>28</v>
      </c>
      <c r="C20" s="1">
        <v>1</v>
      </c>
      <c r="D20" s="1">
        <v>1</v>
      </c>
      <c r="E20" s="2" t="s">
        <v>39</v>
      </c>
      <c r="F20" s="1">
        <v>0.5</v>
      </c>
      <c r="G20" s="4">
        <v>0.51099894999999995</v>
      </c>
      <c r="H20" s="4">
        <f t="shared" si="0"/>
        <v>-0.67138774357506437</v>
      </c>
      <c r="I20" s="4">
        <f t="shared" si="1"/>
        <v>0.4442833729517715</v>
      </c>
      <c r="J20" s="1">
        <v>-1</v>
      </c>
      <c r="K20" s="6">
        <v>0.51099896430969205</v>
      </c>
      <c r="L20" s="7">
        <f t="shared" si="2"/>
        <v>1.4309692097924653E-8</v>
      </c>
      <c r="M20">
        <v>2.6466083632800001E-8</v>
      </c>
      <c r="N20" s="11">
        <f t="shared" si="3"/>
        <v>2.8003368887401149E-8</v>
      </c>
    </row>
    <row r="21" spans="1:14" x14ac:dyDescent="0.25">
      <c r="A21">
        <v>20</v>
      </c>
      <c r="B21" t="s">
        <v>29</v>
      </c>
      <c r="C21" s="1">
        <v>1</v>
      </c>
      <c r="D21" s="1">
        <v>-1</v>
      </c>
      <c r="E21" s="2" t="s">
        <v>25</v>
      </c>
      <c r="F21" s="1">
        <v>0.5</v>
      </c>
      <c r="G21" s="8">
        <v>2.2000000000000001E-3</v>
      </c>
      <c r="H21" s="4">
        <f t="shared" si="0"/>
        <v>-6.1192979186178666</v>
      </c>
      <c r="I21" s="4">
        <f t="shared" si="1"/>
        <v>0.11509056432738857</v>
      </c>
      <c r="J21" s="1">
        <v>-1</v>
      </c>
      <c r="K21" s="6">
        <v>1.12480472307652E-3</v>
      </c>
      <c r="L21" s="7">
        <f>ABS(G21/2-K21)</f>
        <v>2.4804723076519899E-5</v>
      </c>
      <c r="M21">
        <v>1.1000000000000001E-3</v>
      </c>
      <c r="N21" s="11">
        <f>2*L21/G21</f>
        <v>2.2549748251381726E-2</v>
      </c>
    </row>
    <row r="22" spans="1:14" x14ac:dyDescent="0.25">
      <c r="A22">
        <v>21</v>
      </c>
      <c r="B22" t="s">
        <v>33</v>
      </c>
      <c r="C22" s="1">
        <v>2</v>
      </c>
      <c r="D22" s="1">
        <v>1</v>
      </c>
      <c r="E22" s="2" t="s">
        <v>39</v>
      </c>
      <c r="F22" s="1">
        <v>0.5</v>
      </c>
      <c r="G22" s="4">
        <v>105.65837449999999</v>
      </c>
      <c r="H22" s="4">
        <f t="shared" si="0"/>
        <v>4.6602110073664589</v>
      </c>
      <c r="I22" s="4">
        <f t="shared" si="1"/>
        <v>0.82540478387058425</v>
      </c>
      <c r="J22" s="1">
        <v>-1</v>
      </c>
      <c r="K22" s="6">
        <v>105.66518402099599</v>
      </c>
      <c r="L22" s="7">
        <f t="shared" si="2"/>
        <v>6.8095209960006287E-3</v>
      </c>
      <c r="M22">
        <v>1.0219978999999999E-2</v>
      </c>
      <c r="N22" s="11">
        <f t="shared" si="3"/>
        <v>6.4448473944681302E-5</v>
      </c>
    </row>
    <row r="23" spans="1:14" x14ac:dyDescent="0.25">
      <c r="A23">
        <v>22</v>
      </c>
      <c r="B23" t="s">
        <v>30</v>
      </c>
      <c r="C23" s="1">
        <v>2</v>
      </c>
      <c r="D23" s="1">
        <v>-1</v>
      </c>
      <c r="E23" s="2" t="s">
        <v>25</v>
      </c>
      <c r="F23" s="1">
        <v>0.5</v>
      </c>
      <c r="G23" s="8">
        <v>0.17</v>
      </c>
      <c r="H23" s="4">
        <f t="shared" si="0"/>
        <v>-1.7719568419318752</v>
      </c>
      <c r="I23" s="4">
        <f t="shared" si="1"/>
        <v>0.35648520483689516</v>
      </c>
      <c r="J23" s="1">
        <v>-1</v>
      </c>
      <c r="K23" s="6">
        <v>0.16999520361423401</v>
      </c>
      <c r="L23" s="7">
        <f>ABS(G23/2-K23)</f>
        <v>8.4995203614234002E-2</v>
      </c>
      <c r="M23">
        <v>8.5000000000000006E-2</v>
      </c>
      <c r="N23" s="11">
        <f>2*L23/G23</f>
        <v>0.99994357193216465</v>
      </c>
    </row>
    <row r="24" spans="1:14" x14ac:dyDescent="0.25">
      <c r="A24">
        <v>23</v>
      </c>
      <c r="B24" t="s">
        <v>35</v>
      </c>
      <c r="C24" s="1">
        <v>3</v>
      </c>
      <c r="D24" s="1">
        <v>1</v>
      </c>
      <c r="E24" s="2" t="s">
        <v>39</v>
      </c>
      <c r="F24" s="1">
        <v>0.5</v>
      </c>
      <c r="G24" s="4">
        <v>1776.82</v>
      </c>
      <c r="H24" s="4">
        <f t="shared" si="0"/>
        <v>7.4825805287077722</v>
      </c>
      <c r="I24" s="4">
        <f t="shared" si="1"/>
        <v>0.92373375960490978</v>
      </c>
      <c r="J24" s="1">
        <v>-1</v>
      </c>
      <c r="K24" s="6">
        <v>1776.68896484375</v>
      </c>
      <c r="L24" s="7">
        <f t="shared" si="2"/>
        <v>0.13103515624993634</v>
      </c>
      <c r="M24">
        <v>0.25</v>
      </c>
      <c r="N24" s="11">
        <f t="shared" si="3"/>
        <v>7.3747006590389757E-5</v>
      </c>
    </row>
    <row r="25" spans="1:14" x14ac:dyDescent="0.25">
      <c r="A25">
        <v>24</v>
      </c>
      <c r="B25" t="s">
        <v>31</v>
      </c>
      <c r="C25" s="1">
        <v>3</v>
      </c>
      <c r="D25" s="1">
        <v>-1</v>
      </c>
      <c r="E25" s="2" t="s">
        <v>25</v>
      </c>
      <c r="F25" s="1">
        <v>0.5</v>
      </c>
      <c r="G25" s="8">
        <v>15.5</v>
      </c>
      <c r="H25" s="4">
        <f t="shared" si="0"/>
        <v>2.7408400239252009</v>
      </c>
      <c r="I25" s="4">
        <f t="shared" si="1"/>
        <v>0.71373899470686042</v>
      </c>
      <c r="J25" s="1">
        <v>-1</v>
      </c>
      <c r="K25" s="6">
        <v>15.4994964599609</v>
      </c>
      <c r="L25" s="7">
        <f>ABS(G25/2-K25)</f>
        <v>7.7494964599609002</v>
      </c>
      <c r="M25">
        <v>7.75</v>
      </c>
      <c r="N25" s="11">
        <f>2*L25/G25</f>
        <v>0.9999350270917291</v>
      </c>
    </row>
    <row r="26" spans="1:14" x14ac:dyDescent="0.25">
      <c r="A26">
        <v>25</v>
      </c>
      <c r="B26" t="s">
        <v>36</v>
      </c>
      <c r="C26" s="1">
        <v>0</v>
      </c>
      <c r="D26" s="1">
        <v>1</v>
      </c>
      <c r="E26" s="2" t="s">
        <v>25</v>
      </c>
      <c r="F26" s="1">
        <v>1</v>
      </c>
      <c r="G26" s="9">
        <v>91187.6</v>
      </c>
      <c r="H26" s="4">
        <f t="shared" si="0"/>
        <v>11.420674201906076</v>
      </c>
      <c r="I26" s="4">
        <f t="shared" si="1"/>
        <v>0.9782657371745096</v>
      </c>
      <c r="J26" s="1">
        <v>0</v>
      </c>
      <c r="K26" s="6">
        <v>91189.1796875</v>
      </c>
      <c r="L26" s="7">
        <f t="shared" si="2"/>
        <v>1.5796874999941792</v>
      </c>
      <c r="M26">
        <v>2.1</v>
      </c>
      <c r="N26" s="11">
        <f t="shared" si="3"/>
        <v>1.732349025519017E-5</v>
      </c>
    </row>
    <row r="27" spans="1:14" x14ac:dyDescent="0.25">
      <c r="A27">
        <v>26</v>
      </c>
      <c r="B27" t="s">
        <v>37</v>
      </c>
      <c r="C27" s="1">
        <v>0</v>
      </c>
      <c r="D27" s="1">
        <v>-1</v>
      </c>
      <c r="E27" s="2" t="s">
        <v>39</v>
      </c>
      <c r="F27" s="1">
        <v>1</v>
      </c>
      <c r="G27" s="9">
        <v>80385</v>
      </c>
      <c r="H27" s="4">
        <f t="shared" si="0"/>
        <v>11.294582870597059</v>
      </c>
      <c r="I27" s="4">
        <f t="shared" si="1"/>
        <v>0.97735389536895756</v>
      </c>
      <c r="J27" s="1">
        <v>-1</v>
      </c>
      <c r="K27" s="6">
        <v>80375.375</v>
      </c>
      <c r="L27" s="7">
        <f t="shared" si="2"/>
        <v>9.625</v>
      </c>
      <c r="M27">
        <v>15</v>
      </c>
      <c r="N27" s="11">
        <f t="shared" si="3"/>
        <v>1.1973626920445356E-4</v>
      </c>
    </row>
    <row r="28" spans="1:14" x14ac:dyDescent="0.25">
      <c r="A28">
        <v>27</v>
      </c>
      <c r="B28" t="s">
        <v>38</v>
      </c>
      <c r="C28" s="1">
        <v>0</v>
      </c>
      <c r="D28" s="1">
        <v>-1</v>
      </c>
      <c r="E28" s="2" t="s">
        <v>26</v>
      </c>
      <c r="F28" s="1">
        <v>1</v>
      </c>
      <c r="G28" s="9">
        <v>80385</v>
      </c>
      <c r="H28" s="4">
        <f t="shared" si="0"/>
        <v>11.294582870597059</v>
      </c>
      <c r="I28" s="4">
        <f t="shared" si="1"/>
        <v>0.97735389536895756</v>
      </c>
      <c r="J28" s="1">
        <v>1</v>
      </c>
      <c r="K28" s="6">
        <v>80382.4296875</v>
      </c>
      <c r="L28" s="7">
        <f t="shared" si="2"/>
        <v>2.5703125</v>
      </c>
      <c r="M28">
        <v>15</v>
      </c>
      <c r="N28" s="11">
        <f t="shared" si="3"/>
        <v>3.1975026435280212E-5</v>
      </c>
    </row>
    <row r="29" spans="1:14" x14ac:dyDescent="0.25">
      <c r="A29">
        <v>28</v>
      </c>
      <c r="B29" t="s">
        <v>40</v>
      </c>
      <c r="C29" s="1">
        <v>0</v>
      </c>
      <c r="D29" s="1">
        <v>0</v>
      </c>
      <c r="E29" s="2" t="s">
        <v>25</v>
      </c>
      <c r="F29" s="1">
        <v>0</v>
      </c>
      <c r="G29" s="4">
        <v>125260</v>
      </c>
      <c r="H29" s="4">
        <f t="shared" si="0"/>
        <v>11.738146856079403</v>
      </c>
      <c r="I29" s="4">
        <f t="shared" si="1"/>
        <v>0.98040546679860707</v>
      </c>
      <c r="J29" s="1">
        <v>0</v>
      </c>
      <c r="K29" s="6">
        <v>125345.0703125</v>
      </c>
      <c r="L29" s="7">
        <f t="shared" si="2"/>
        <v>85.0703125</v>
      </c>
      <c r="M29">
        <v>210</v>
      </c>
      <c r="N29" s="11">
        <f t="shared" si="3"/>
        <v>6.7914986827399013E-4</v>
      </c>
    </row>
    <row r="30" spans="1:14" x14ac:dyDescent="0.25">
      <c r="B30" s="12" t="s">
        <v>49</v>
      </c>
    </row>
  </sheetData>
  <autoFilter ref="A1:N1" xr:uid="{236337D1-0C01-4395-B53E-2E7E0DC5090F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2021-06-15T11:41:44Z</dcterms:modified>
</cp:coreProperties>
</file>