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C123EA6-AB87-4BF6-AD08-082DE6B5C3A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definedNames>
    <definedName name="_xlnm._FilterDatabase" localSheetId="0" hidden="1">Лист1!$A$1:$AA$30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Y6" i="1" s="1"/>
  <c r="X7" i="1"/>
  <c r="X8" i="1"/>
  <c r="X9" i="1"/>
  <c r="Y9" i="1" s="1"/>
  <c r="X10" i="1"/>
  <c r="Y10" i="1" s="1"/>
  <c r="X11" i="1"/>
  <c r="Y11" i="1" s="1"/>
  <c r="X12" i="1"/>
  <c r="X13" i="1"/>
  <c r="X14" i="1"/>
  <c r="X15" i="1"/>
  <c r="X16" i="1"/>
  <c r="X17" i="1"/>
  <c r="Y17" i="1" s="1"/>
  <c r="X18" i="1"/>
  <c r="Y18" i="1" s="1"/>
  <c r="X19" i="1"/>
  <c r="Y19" i="1" s="1"/>
  <c r="X20" i="1"/>
  <c r="X21" i="1"/>
  <c r="X22" i="1"/>
  <c r="Y22" i="1" s="1"/>
  <c r="X23" i="1"/>
  <c r="X24" i="1"/>
  <c r="X25" i="1"/>
  <c r="Y25" i="1" s="1"/>
  <c r="X26" i="1"/>
  <c r="Y26" i="1" s="1"/>
  <c r="X27" i="1"/>
  <c r="Y27" i="1" s="1"/>
  <c r="X28" i="1"/>
  <c r="X29" i="1"/>
  <c r="X2" i="1"/>
  <c r="Y2" i="1" s="1"/>
  <c r="Y29" i="1"/>
  <c r="Y28" i="1"/>
  <c r="Y24" i="1"/>
  <c r="Y23" i="1"/>
  <c r="Y21" i="1"/>
  <c r="Y20" i="1"/>
  <c r="Y16" i="1"/>
  <c r="Y15" i="1"/>
  <c r="Y14" i="1"/>
  <c r="Y13" i="1"/>
  <c r="Y12" i="1"/>
  <c r="Y8" i="1"/>
  <c r="Y7" i="1"/>
  <c r="Y5" i="1"/>
  <c r="Y4" i="1"/>
  <c r="Y3" i="1"/>
  <c r="V3" i="1" l="1"/>
  <c r="W3" i="1" s="1"/>
  <c r="V4" i="1"/>
  <c r="W4" i="1" s="1"/>
  <c r="V5" i="1"/>
  <c r="V6" i="1"/>
  <c r="V7" i="1"/>
  <c r="V8" i="1"/>
  <c r="V9" i="1"/>
  <c r="V10" i="1"/>
  <c r="W10" i="1" s="1"/>
  <c r="V11" i="1"/>
  <c r="W11" i="1" s="1"/>
  <c r="V12" i="1"/>
  <c r="W12" i="1" s="1"/>
  <c r="V13" i="1"/>
  <c r="V14" i="1"/>
  <c r="V15" i="1"/>
  <c r="W15" i="1" s="1"/>
  <c r="V16" i="1"/>
  <c r="V17" i="1"/>
  <c r="V18" i="1"/>
  <c r="V19" i="1"/>
  <c r="W19" i="1" s="1"/>
  <c r="V20" i="1"/>
  <c r="W20" i="1" s="1"/>
  <c r="V21" i="1"/>
  <c r="V22" i="1"/>
  <c r="W22" i="1" s="1"/>
  <c r="V23" i="1"/>
  <c r="W23" i="1" s="1"/>
  <c r="V24" i="1"/>
  <c r="V25" i="1"/>
  <c r="W25" i="1" s="1"/>
  <c r="V26" i="1"/>
  <c r="W26" i="1" s="1"/>
  <c r="V27" i="1"/>
  <c r="W27" i="1" s="1"/>
  <c r="V28" i="1"/>
  <c r="W28" i="1" s="1"/>
  <c r="V29" i="1"/>
  <c r="V2" i="1"/>
  <c r="W2" i="1"/>
  <c r="W5" i="1"/>
  <c r="W6" i="1"/>
  <c r="W7" i="1"/>
  <c r="W8" i="1"/>
  <c r="W9" i="1"/>
  <c r="W13" i="1"/>
  <c r="W14" i="1"/>
  <c r="W16" i="1"/>
  <c r="W17" i="1"/>
  <c r="W18" i="1"/>
  <c r="W21" i="1"/>
  <c r="W24" i="1"/>
  <c r="W29" i="1"/>
  <c r="T3" i="1" l="1"/>
  <c r="T4" i="1"/>
  <c r="U4" i="1" s="1"/>
  <c r="T5" i="1"/>
  <c r="U5" i="1" s="1"/>
  <c r="T6" i="1"/>
  <c r="U6" i="1" s="1"/>
  <c r="T7" i="1"/>
  <c r="U7" i="1" s="1"/>
  <c r="U8" i="1"/>
  <c r="U10" i="1"/>
  <c r="U16" i="1"/>
  <c r="U18" i="1"/>
  <c r="U23" i="1"/>
  <c r="U24" i="1"/>
  <c r="T26" i="1"/>
  <c r="U26" i="1" s="1"/>
  <c r="T27" i="1"/>
  <c r="U27" i="1" s="1"/>
  <c r="T29" i="1"/>
  <c r="U29" i="1" s="1"/>
  <c r="T2" i="1"/>
  <c r="U2" i="1" s="1"/>
  <c r="U3" i="1"/>
  <c r="U11" i="1"/>
  <c r="U19" i="1"/>
  <c r="U9" i="1"/>
  <c r="U12" i="1"/>
  <c r="U13" i="1"/>
  <c r="U14" i="1"/>
  <c r="U15" i="1"/>
  <c r="U17" i="1"/>
  <c r="U20" i="1"/>
  <c r="U21" i="1"/>
  <c r="U22" i="1"/>
  <c r="U25" i="1"/>
  <c r="U28" i="1"/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AA25" i="1" l="1"/>
  <c r="AA19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7" i="1"/>
  <c r="AA18" i="1"/>
  <c r="AA20" i="1"/>
  <c r="AA21" i="1"/>
  <c r="AA24" i="1"/>
  <c r="AA26" i="1"/>
  <c r="AA27" i="1"/>
  <c r="AA28" i="1"/>
  <c r="AA29" i="1"/>
  <c r="AA2" i="1"/>
  <c r="Z22" i="1"/>
  <c r="S22" i="1" s="1"/>
  <c r="Z16" i="1"/>
  <c r="S16" i="1" s="1"/>
  <c r="S14" i="1"/>
  <c r="S18" i="1"/>
  <c r="S20" i="1"/>
  <c r="S24" i="1"/>
  <c r="AA16" i="1" l="1"/>
  <c r="AA22" i="1"/>
  <c r="AA23" i="1"/>
  <c r="S29" i="1"/>
  <c r="S28" i="1"/>
  <c r="S27" i="1"/>
  <c r="S26" i="1"/>
  <c r="S25" i="1"/>
  <c r="S23" i="1"/>
  <c r="S21" i="1"/>
  <c r="S19" i="1"/>
  <c r="S17" i="1"/>
  <c r="S15" i="1"/>
  <c r="S13" i="1"/>
  <c r="S12" i="1"/>
  <c r="S11" i="1"/>
  <c r="S10" i="1"/>
  <c r="S9" i="1"/>
  <c r="S8" i="1"/>
  <c r="S7" i="1"/>
  <c r="S6" i="1"/>
  <c r="S5" i="1"/>
  <c r="S4" i="1"/>
  <c r="S3" i="1"/>
  <c r="S2" i="1"/>
  <c r="P3" i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2" i="1"/>
  <c r="Q2" i="1" s="1"/>
  <c r="H3" i="1" l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2" i="1"/>
  <c r="I2" i="1" s="1"/>
</calcChain>
</file>

<file path=xl/sharedStrings.xml><?xml version="1.0" encoding="utf-8"?>
<sst xmlns="http://schemas.openxmlformats.org/spreadsheetml/2006/main" count="78" uniqueCount="57">
  <si>
    <t>№</t>
  </si>
  <si>
    <t>Название</t>
  </si>
  <si>
    <t>Поколение</t>
  </si>
  <si>
    <t>Верх/низ</t>
  </si>
  <si>
    <t>Электрический заряд</t>
  </si>
  <si>
    <t>Спин</t>
  </si>
  <si>
    <t>Верхний u-кварк</t>
  </si>
  <si>
    <t>Нижний d-кварк</t>
  </si>
  <si>
    <t>Очарованный c-кварк</t>
  </si>
  <si>
    <t>Странный s-кварк</t>
  </si>
  <si>
    <t>Истинный t-кварк</t>
  </si>
  <si>
    <t>Прелестный b-кварк</t>
  </si>
  <si>
    <t>-1/3</t>
  </si>
  <si>
    <t>Верхний u-антикварк</t>
  </si>
  <si>
    <t>Нижний d-антикварк</t>
  </si>
  <si>
    <t>Очарованный c-антикварк</t>
  </si>
  <si>
    <t>Странный s-антикварк</t>
  </si>
  <si>
    <t>Истинный t-антикварк</t>
  </si>
  <si>
    <t>Прелестный b-антикварк</t>
  </si>
  <si>
    <t>-2/3</t>
  </si>
  <si>
    <t>+1/3</t>
  </si>
  <si>
    <t>+2/3</t>
  </si>
  <si>
    <t>Электронное нейтрино ve</t>
  </si>
  <si>
    <t>Тау-нейтрино vt</t>
  </si>
  <si>
    <t>Мюонное нейтрино vm</t>
  </si>
  <si>
    <t>0</t>
  </si>
  <si>
    <t>-1</t>
  </si>
  <si>
    <t>Электрон e-</t>
  </si>
  <si>
    <t>Позитрон e+</t>
  </si>
  <si>
    <t>Электронное антинейтрино ve</t>
  </si>
  <si>
    <t>Мюонное антинейтрино vm</t>
  </si>
  <si>
    <t>Тау-антинейтрино vt</t>
  </si>
  <si>
    <t>Мюон m-</t>
  </si>
  <si>
    <t>Положительный мюон m+</t>
  </si>
  <si>
    <t>Тау-лептон t-</t>
  </si>
  <si>
    <t>Положительный тау-лептон t+</t>
  </si>
  <si>
    <t>Z-бозон</t>
  </si>
  <si>
    <t>W+ бозон</t>
  </si>
  <si>
    <t>W- бозон</t>
  </si>
  <si>
    <t>+1</t>
  </si>
  <si>
    <t>Бозон Хиггса H</t>
  </si>
  <si>
    <t>Масса (МэВ)</t>
  </si>
  <si>
    <t>Частица/Античастица</t>
  </si>
  <si>
    <t>Логарифм массы</t>
  </si>
  <si>
    <t>Sigmoid массы</t>
  </si>
  <si>
    <t>Допустимая погрешность (МэВ)</t>
  </si>
  <si>
    <t>Погрешность в %</t>
  </si>
  <si>
    <t>Предсказанная масса (МэВ)
model_6_sigmoid_6_1</t>
  </si>
  <si>
    <t>Предсказанная масса (МэВ)
model_10_sigmoid_6_1</t>
  </si>
  <si>
    <t>Предсказанная масса (МэВ)
Урезанная модель</t>
  </si>
  <si>
    <t>Предсказанная масса (МэВ)
model_12_sigmoid_6_1</t>
  </si>
  <si>
    <t>Предсказанная масса (МэВ)
model_14_sigmoid_6_1</t>
  </si>
  <si>
    <t>Разница масс (МэВ)
model_10_sigmoid_6_1</t>
  </si>
  <si>
    <t>Разница масс (МэВ)
Урезанная модель</t>
  </si>
  <si>
    <t>Разница масс (МэВ)
model_12_sigmoid_6_1</t>
  </si>
  <si>
    <t>Разница масс (МэВ)
model_14_sigmoid_6_1</t>
  </si>
  <si>
    <t>Разница масс (МэВ)
model_6_sigmoid_6_1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</si>
</sst>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right" wrapText="1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  <xf numFmtId="0" fontId="0" fillId="2" borderId="0" xfId="0" applyFill="1"/>
    <xf numFmtId="164" fontId="0" fillId="3" borderId="0" xfId="0" applyNumberFormat="1" applyFill="1" applyAlignment="1">
      <alignment horizontal="right" wrapText="1"/>
    </xf>
    <xf numFmtId="0" fontId="0" fillId="3" borderId="0" xfId="0" applyFill="1"/>
    <xf numFmtId="164" fontId="0" fillId="0" borderId="0" xfId="0" applyNumberFormat="1" applyFill="1" applyAlignment="1">
      <alignment horizontal="right" wrapText="1"/>
    </xf>
    <xf numFmtId="0" fontId="1" fillId="0" borderId="0" xfId="0" applyFont="1"/>
    <xf numFmtId="0" fontId="1" fillId="0" borderId="0" xfId="0" applyFont="1" applyFill="1" applyAlignment="1">
      <alignment horizontal="center" wrapText="1"/>
    </xf>
    <xf numFmtId="0" fontId="0" fillId="0" borderId="0" xfId="0" applyFill="1"/>
    <xf numFmtId="11" fontId="0" fillId="0" borderId="0" xfId="0" applyNumberFormat="1"/>
    <xf numFmtId="165" fontId="1" fillId="0" borderId="0" xfId="0" applyNumberFormat="1" applyFont="1" applyAlignment="1">
      <alignment horizontal="center" wrapText="1"/>
    </xf>
    <xf numFmtId="165" fontId="0" fillId="0" borderId="0" xfId="0" applyNumberFormat="1"/>
    <xf numFmtId="0" fontId="1" fillId="4" borderId="0" xfId="0" applyFont="1" applyFill="1" applyAlignment="1">
      <alignment horizontal="center" wrapText="1"/>
    </xf>
    <xf numFmtId="49" fontId="1" fillId="4" borderId="0" xfId="0" applyNumberFormat="1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activeCell="I1" sqref="I1"/>
    </sheetView>
  </sheetViews>
  <sheetFormatPr defaultRowHeight="15" x14ac:dyDescent="0.25"/>
  <cols>
    <col min="1" max="1" width="7.28515625" customWidth="1"/>
    <col min="2" max="2" width="33.42578125" customWidth="1"/>
    <col min="3" max="4" width="14.5703125" style="1" customWidth="1"/>
    <col min="5" max="5" width="15.28515625" style="2" customWidth="1"/>
    <col min="6" max="6" width="9.140625" style="1"/>
    <col min="7" max="9" width="13.28515625" style="4" customWidth="1"/>
    <col min="10" max="10" width="13.85546875" customWidth="1"/>
    <col min="11" max="15" width="14.5703125" style="6" customWidth="1"/>
    <col min="16" max="16" width="15.7109375" customWidth="1"/>
    <col min="17" max="17" width="3.5703125" style="13" customWidth="1"/>
    <col min="18" max="18" width="15.7109375" customWidth="1"/>
    <col min="19" max="19" width="4" style="13" customWidth="1"/>
    <col min="20" max="20" width="15.7109375" style="13" customWidth="1"/>
    <col min="21" max="21" width="4" style="13" customWidth="1"/>
    <col min="22" max="22" width="15.7109375" style="13" customWidth="1"/>
    <col min="23" max="23" width="4" style="13" customWidth="1"/>
    <col min="24" max="24" width="15.7109375" style="13" customWidth="1"/>
    <col min="25" max="25" width="4" style="13" customWidth="1"/>
    <col min="26" max="26" width="13" customWidth="1"/>
    <col min="27" max="27" width="13.28515625" style="16" customWidth="1"/>
    <col min="28" max="28" width="14.42578125" customWidth="1"/>
  </cols>
  <sheetData>
    <row r="1" spans="1:27" s="3" customFormat="1" ht="60" x14ac:dyDescent="0.25">
      <c r="A1" s="3" t="s">
        <v>0</v>
      </c>
      <c r="B1" s="3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9" t="s">
        <v>41</v>
      </c>
      <c r="H1" s="19" t="s">
        <v>43</v>
      </c>
      <c r="I1" s="19" t="s">
        <v>44</v>
      </c>
      <c r="J1" s="17" t="s">
        <v>42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3" t="s">
        <v>56</v>
      </c>
      <c r="Q1" s="12"/>
      <c r="R1" s="3" t="s">
        <v>52</v>
      </c>
      <c r="S1" s="12"/>
      <c r="T1" s="3" t="s">
        <v>53</v>
      </c>
      <c r="U1" s="12"/>
      <c r="V1" s="3" t="s">
        <v>54</v>
      </c>
      <c r="W1" s="12"/>
      <c r="X1" s="3" t="s">
        <v>55</v>
      </c>
      <c r="Y1" s="12"/>
      <c r="Z1" s="3" t="s">
        <v>45</v>
      </c>
      <c r="AA1" s="15" t="s">
        <v>46</v>
      </c>
    </row>
    <row r="2" spans="1:27" x14ac:dyDescent="0.25">
      <c r="A2">
        <v>1</v>
      </c>
      <c r="B2" t="s">
        <v>6</v>
      </c>
      <c r="C2" s="1">
        <v>1</v>
      </c>
      <c r="D2" s="1">
        <v>1</v>
      </c>
      <c r="E2" s="2" t="s">
        <v>21</v>
      </c>
      <c r="F2" s="1">
        <v>0.5</v>
      </c>
      <c r="G2" s="4">
        <v>2.2999999999999998</v>
      </c>
      <c r="H2" s="4">
        <f t="shared" ref="H2:H29" si="0">LN(G2)</f>
        <v>0.83290912293510388</v>
      </c>
      <c r="I2" s="4">
        <f>(TANH(H2/6) + 1) / 2</f>
        <v>0.56896665461128104</v>
      </c>
      <c r="J2" s="1">
        <v>1</v>
      </c>
      <c r="K2" s="6">
        <v>2.2992696762084899</v>
      </c>
      <c r="L2" s="6">
        <v>2.30778455734252</v>
      </c>
      <c r="M2" s="6">
        <v>2.30759920351966</v>
      </c>
      <c r="N2" s="6">
        <v>2.47907042503356</v>
      </c>
      <c r="O2">
        <v>2.3748674392700102</v>
      </c>
      <c r="P2" s="7">
        <f>ABS($G2-K2)</f>
        <v>7.3032379150994586E-4</v>
      </c>
      <c r="Q2" s="13" t="str">
        <f>IF($Z2&gt;0,IF(P2&lt;=$Z2, "V", "X"), "")</f>
        <v>V</v>
      </c>
      <c r="R2" s="7">
        <f t="shared" ref="R2:R29" si="1">ABS($G2-L2)</f>
        <v>7.7845573425201486E-3</v>
      </c>
      <c r="S2" s="13" t="str">
        <f>IF($Z2&gt;0,IF(R2&lt;=$Z2, "V", "X"), "")</f>
        <v>V</v>
      </c>
      <c r="T2" s="7">
        <f>ABS($G2-M2)</f>
        <v>7.5992035196601471E-3</v>
      </c>
      <c r="U2" s="13" t="str">
        <f>IF($Z2&gt;0,IF(T2&lt;=$Z2, "V", "X"), "")</f>
        <v>V</v>
      </c>
      <c r="V2" s="7">
        <f>ABS($G2-N2)</f>
        <v>0.17907042503356019</v>
      </c>
      <c r="W2" s="13" t="str">
        <f>IF($Z2&gt;0,IF(V2&lt;=$Z2, "V", "X"), "")</f>
        <v>V</v>
      </c>
      <c r="X2" s="7">
        <f>ABS($G2-O2)</f>
        <v>7.4867439270010383E-2</v>
      </c>
      <c r="Y2" s="13" t="str">
        <f>IF($Z2&gt;0,IF(X2&lt;=$Z2, "V", "X"), "")</f>
        <v>V</v>
      </c>
      <c r="Z2">
        <v>0.7</v>
      </c>
      <c r="AA2" s="16">
        <f>Z2/G2</f>
        <v>0.30434782608695654</v>
      </c>
    </row>
    <row r="3" spans="1:27" x14ac:dyDescent="0.25">
      <c r="A3">
        <v>2</v>
      </c>
      <c r="B3" t="s">
        <v>7</v>
      </c>
      <c r="C3" s="1">
        <v>1</v>
      </c>
      <c r="D3" s="1">
        <v>-1</v>
      </c>
      <c r="E3" s="2" t="s">
        <v>12</v>
      </c>
      <c r="F3" s="1">
        <v>0.5</v>
      </c>
      <c r="G3" s="4">
        <v>4.8</v>
      </c>
      <c r="H3" s="4">
        <f t="shared" si="0"/>
        <v>1.5686159179138452</v>
      </c>
      <c r="I3" s="4">
        <f t="shared" ref="I3:I29" si="2">(TANH(H3/6) + 1) / 2</f>
        <v>0.62781908396749109</v>
      </c>
      <c r="J3" s="1">
        <v>1</v>
      </c>
      <c r="K3" s="6">
        <v>4.7939224243164</v>
      </c>
      <c r="L3" s="6">
        <v>4.8349370956420898</v>
      </c>
      <c r="M3" s="6">
        <v>4.8349438145175299</v>
      </c>
      <c r="N3" s="6">
        <v>4.3489789962768501</v>
      </c>
      <c r="O3">
        <v>4.41346931457519</v>
      </c>
      <c r="P3" s="7">
        <f t="shared" ref="P3:P29" si="3">ABS($G3-K3)</f>
        <v>6.0775756835997896E-3</v>
      </c>
      <c r="Q3" s="13" t="str">
        <f t="shared" ref="Q3:Q29" si="4">IF($Z3&gt;0,IF(P3&lt;=$Z3, "V", "X"), "")</f>
        <v>V</v>
      </c>
      <c r="R3" s="7">
        <f t="shared" si="1"/>
        <v>3.4937095642090021E-2</v>
      </c>
      <c r="S3" s="13" t="str">
        <f t="shared" ref="S3:S29" si="5">IF($Z3&gt;0,IF(R3&lt;=$Z3, "V", "X"), "")</f>
        <v>V</v>
      </c>
      <c r="T3" s="7">
        <f t="shared" ref="T3:T29" si="6">ABS($G3-M3)</f>
        <v>3.4943814517530036E-2</v>
      </c>
      <c r="U3" s="13" t="str">
        <f t="shared" ref="U3:U29" si="7">IF($Z3&gt;0,IF(T3&lt;=$Z3, "V", "X"), "")</f>
        <v>V</v>
      </c>
      <c r="V3" s="7">
        <f t="shared" ref="V3:V29" si="8">ABS($G3-N3)</f>
        <v>0.45102100372314968</v>
      </c>
      <c r="W3" s="13" t="str">
        <f t="shared" ref="W3:Y29" si="9">IF($Z3&gt;0,IF(V3&lt;=$Z3, "V", "X"), "")</f>
        <v>V</v>
      </c>
      <c r="X3" s="7">
        <f t="shared" ref="X3:X29" si="10">ABS($G3-O3)</f>
        <v>0.38653068542480984</v>
      </c>
      <c r="Y3" s="13" t="str">
        <f t="shared" si="9"/>
        <v>V</v>
      </c>
      <c r="Z3">
        <v>0.5</v>
      </c>
      <c r="AA3" s="16">
        <f t="shared" ref="AA3:AA29" si="11">Z3/G3</f>
        <v>0.10416666666666667</v>
      </c>
    </row>
    <row r="4" spans="1:27" x14ac:dyDescent="0.25">
      <c r="A4">
        <v>3</v>
      </c>
      <c r="B4" t="s">
        <v>8</v>
      </c>
      <c r="C4" s="1">
        <v>2</v>
      </c>
      <c r="D4" s="1">
        <v>1</v>
      </c>
      <c r="E4" s="2" t="s">
        <v>21</v>
      </c>
      <c r="F4" s="1">
        <v>0.5</v>
      </c>
      <c r="G4" s="4">
        <v>1275</v>
      </c>
      <c r="H4" s="4">
        <f t="shared" si="0"/>
        <v>7.1507014575925263</v>
      </c>
      <c r="I4" s="4">
        <f t="shared" si="2"/>
        <v>0.91556560291060962</v>
      </c>
      <c r="J4" s="1">
        <v>1</v>
      </c>
      <c r="K4" s="6">
        <v>1268.19140625</v>
      </c>
      <c r="L4" s="6">
        <v>1275.5224609375</v>
      </c>
      <c r="M4" s="6">
        <v>1272.98335084376</v>
      </c>
      <c r="N4" s="6">
        <v>1269.47106933593</v>
      </c>
      <c r="O4">
        <v>1275.33935546875</v>
      </c>
      <c r="P4" s="7">
        <f t="shared" si="3"/>
        <v>6.80859375</v>
      </c>
      <c r="Q4" s="13" t="str">
        <f t="shared" si="4"/>
        <v>V</v>
      </c>
      <c r="R4" s="7">
        <f t="shared" si="1"/>
        <v>0.5224609375</v>
      </c>
      <c r="S4" s="13" t="str">
        <f t="shared" si="5"/>
        <v>V</v>
      </c>
      <c r="T4" s="7">
        <f t="shared" si="6"/>
        <v>2.0166491562399642</v>
      </c>
      <c r="U4" s="13" t="str">
        <f t="shared" si="7"/>
        <v>V</v>
      </c>
      <c r="V4" s="7">
        <f t="shared" si="8"/>
        <v>5.5289306640700033</v>
      </c>
      <c r="W4" s="13" t="str">
        <f t="shared" si="9"/>
        <v>V</v>
      </c>
      <c r="X4" s="7">
        <f t="shared" si="10"/>
        <v>0.33935546875</v>
      </c>
      <c r="Y4" s="13" t="str">
        <f t="shared" si="9"/>
        <v>V</v>
      </c>
      <c r="Z4">
        <v>25</v>
      </c>
      <c r="AA4" s="16">
        <f t="shared" si="11"/>
        <v>1.9607843137254902E-2</v>
      </c>
    </row>
    <row r="5" spans="1:27" x14ac:dyDescent="0.25">
      <c r="A5">
        <v>4</v>
      </c>
      <c r="B5" t="s">
        <v>9</v>
      </c>
      <c r="C5" s="1">
        <v>2</v>
      </c>
      <c r="D5" s="1">
        <v>-1</v>
      </c>
      <c r="E5" s="2" t="s">
        <v>12</v>
      </c>
      <c r="F5" s="1">
        <v>0.5</v>
      </c>
      <c r="G5" s="4">
        <v>95</v>
      </c>
      <c r="H5" s="4">
        <f t="shared" si="0"/>
        <v>4.5538768916005408</v>
      </c>
      <c r="I5" s="4">
        <f t="shared" si="2"/>
        <v>0.82023773099339214</v>
      </c>
      <c r="J5" s="1">
        <v>1</v>
      </c>
      <c r="K5" s="6">
        <v>95.037017822265597</v>
      </c>
      <c r="L5" s="6">
        <v>95.141120910644503</v>
      </c>
      <c r="M5" s="6">
        <v>95.141056846715699</v>
      </c>
      <c r="N5" s="6">
        <v>99.158706665039006</v>
      </c>
      <c r="O5">
        <v>99.522407531738196</v>
      </c>
      <c r="P5" s="7">
        <f t="shared" si="3"/>
        <v>3.7017822265596578E-2</v>
      </c>
      <c r="Q5" s="13" t="str">
        <f t="shared" si="4"/>
        <v>V</v>
      </c>
      <c r="R5" s="7">
        <f t="shared" si="1"/>
        <v>0.14112091064450283</v>
      </c>
      <c r="S5" s="13" t="str">
        <f t="shared" si="5"/>
        <v>V</v>
      </c>
      <c r="T5" s="7">
        <f t="shared" si="6"/>
        <v>0.14105684671569918</v>
      </c>
      <c r="U5" s="13" t="str">
        <f t="shared" si="7"/>
        <v>V</v>
      </c>
      <c r="V5" s="7">
        <f t="shared" si="8"/>
        <v>4.1587066650390057</v>
      </c>
      <c r="W5" s="13" t="str">
        <f t="shared" si="9"/>
        <v>V</v>
      </c>
      <c r="X5" s="7">
        <f t="shared" si="10"/>
        <v>4.522407531738196</v>
      </c>
      <c r="Y5" s="13" t="str">
        <f t="shared" si="9"/>
        <v>V</v>
      </c>
      <c r="Z5">
        <v>5</v>
      </c>
      <c r="AA5" s="16">
        <f t="shared" si="11"/>
        <v>5.2631578947368418E-2</v>
      </c>
    </row>
    <row r="6" spans="1:27" x14ac:dyDescent="0.25">
      <c r="A6">
        <v>5</v>
      </c>
      <c r="B6" t="s">
        <v>10</v>
      </c>
      <c r="C6" s="1">
        <v>3</v>
      </c>
      <c r="D6" s="1">
        <v>1</v>
      </c>
      <c r="E6" s="2" t="s">
        <v>21</v>
      </c>
      <c r="F6" s="1">
        <v>0.5</v>
      </c>
      <c r="G6" s="10">
        <v>174340</v>
      </c>
      <c r="H6" s="4">
        <f t="shared" si="0"/>
        <v>12.068762694565567</v>
      </c>
      <c r="I6" s="4">
        <f t="shared" si="2"/>
        <v>0.98241419386185236</v>
      </c>
      <c r="J6" s="1">
        <v>1</v>
      </c>
      <c r="K6" s="6">
        <v>170950.859375</v>
      </c>
      <c r="L6" s="6">
        <v>174480.5625</v>
      </c>
      <c r="M6" s="6">
        <v>172630.26720950499</v>
      </c>
      <c r="N6" s="6">
        <v>174811.171875</v>
      </c>
      <c r="O6">
        <v>174604.90625</v>
      </c>
      <c r="P6" s="9">
        <f t="shared" si="3"/>
        <v>3389.140625</v>
      </c>
      <c r="Q6" s="13" t="str">
        <f t="shared" si="4"/>
        <v>X</v>
      </c>
      <c r="R6" s="7">
        <f t="shared" si="1"/>
        <v>140.5625</v>
      </c>
      <c r="S6" s="13" t="str">
        <f t="shared" si="5"/>
        <v>V</v>
      </c>
      <c r="T6" s="9">
        <f t="shared" si="6"/>
        <v>1709.7327904950071</v>
      </c>
      <c r="U6" s="13" t="str">
        <f t="shared" si="7"/>
        <v>X</v>
      </c>
      <c r="V6" s="7">
        <f t="shared" si="8"/>
        <v>471.171875</v>
      </c>
      <c r="W6" s="13" t="str">
        <f t="shared" si="9"/>
        <v>V</v>
      </c>
      <c r="X6" s="7">
        <f t="shared" si="10"/>
        <v>264.90625</v>
      </c>
      <c r="Y6" s="13" t="str">
        <f t="shared" si="9"/>
        <v>V</v>
      </c>
      <c r="Z6">
        <v>650</v>
      </c>
      <c r="AA6" s="16">
        <f t="shared" si="11"/>
        <v>3.7283469083400252E-3</v>
      </c>
    </row>
    <row r="7" spans="1:27" x14ac:dyDescent="0.25">
      <c r="A7">
        <v>6</v>
      </c>
      <c r="B7" t="s">
        <v>11</v>
      </c>
      <c r="C7" s="1">
        <v>3</v>
      </c>
      <c r="D7" s="1">
        <v>-1</v>
      </c>
      <c r="E7" s="2" t="s">
        <v>12</v>
      </c>
      <c r="F7" s="1">
        <v>0.5</v>
      </c>
      <c r="G7" s="4">
        <v>4180</v>
      </c>
      <c r="H7" s="4">
        <f t="shared" si="0"/>
        <v>8.3380665255188013</v>
      </c>
      <c r="I7" s="4">
        <f t="shared" si="2"/>
        <v>0.94154998585596172</v>
      </c>
      <c r="J7" s="1">
        <v>1</v>
      </c>
      <c r="K7" s="6">
        <v>4185.814453125</v>
      </c>
      <c r="L7" s="6">
        <v>4169.9326171875</v>
      </c>
      <c r="M7" s="6">
        <v>4169.9250772913501</v>
      </c>
      <c r="N7" s="6">
        <v>4197.97119140625</v>
      </c>
      <c r="O7">
        <v>4163.38037109375</v>
      </c>
      <c r="P7" s="7">
        <f t="shared" si="3"/>
        <v>5.814453125</v>
      </c>
      <c r="Q7" s="13" t="str">
        <f t="shared" si="4"/>
        <v>V</v>
      </c>
      <c r="R7" s="7">
        <f t="shared" si="1"/>
        <v>10.0673828125</v>
      </c>
      <c r="S7" s="13" t="str">
        <f t="shared" si="5"/>
        <v>V</v>
      </c>
      <c r="T7" s="7">
        <f t="shared" si="6"/>
        <v>10.074922708649865</v>
      </c>
      <c r="U7" s="13" t="str">
        <f t="shared" si="7"/>
        <v>V</v>
      </c>
      <c r="V7" s="7">
        <f t="shared" si="8"/>
        <v>17.97119140625</v>
      </c>
      <c r="W7" s="13" t="str">
        <f t="shared" si="9"/>
        <v>V</v>
      </c>
      <c r="X7" s="7">
        <f t="shared" si="10"/>
        <v>16.61962890625</v>
      </c>
      <c r="Y7" s="13" t="str">
        <f t="shared" si="9"/>
        <v>V</v>
      </c>
      <c r="Z7">
        <v>30</v>
      </c>
      <c r="AA7" s="16">
        <f t="shared" si="11"/>
        <v>7.1770334928229667E-3</v>
      </c>
    </row>
    <row r="8" spans="1:27" x14ac:dyDescent="0.25">
      <c r="A8">
        <v>7</v>
      </c>
      <c r="B8" t="s">
        <v>13</v>
      </c>
      <c r="C8" s="1">
        <v>1</v>
      </c>
      <c r="D8" s="1">
        <v>1</v>
      </c>
      <c r="E8" s="2" t="s">
        <v>19</v>
      </c>
      <c r="F8" s="1">
        <v>0.5</v>
      </c>
      <c r="G8" s="4">
        <v>2.2999999999999998</v>
      </c>
      <c r="H8" s="4">
        <f t="shared" si="0"/>
        <v>0.83290912293510388</v>
      </c>
      <c r="I8" s="4">
        <f t="shared" si="2"/>
        <v>0.56896665461128104</v>
      </c>
      <c r="J8" s="1">
        <v>-1</v>
      </c>
      <c r="K8" s="6">
        <v>2.28800249099731</v>
      </c>
      <c r="L8" s="6">
        <v>2.2622048854827801</v>
      </c>
      <c r="N8" s="6">
        <v>1.84836184978485</v>
      </c>
      <c r="O8">
        <v>2.60798811912536</v>
      </c>
      <c r="P8" s="7">
        <f t="shared" si="3"/>
        <v>1.199750900268981E-2</v>
      </c>
      <c r="Q8" s="13" t="str">
        <f t="shared" si="4"/>
        <v>V</v>
      </c>
      <c r="R8" s="7">
        <f t="shared" si="1"/>
        <v>3.779511451721973E-2</v>
      </c>
      <c r="S8" s="13" t="str">
        <f t="shared" si="5"/>
        <v>V</v>
      </c>
      <c r="U8" s="13" t="str">
        <f t="shared" si="7"/>
        <v>V</v>
      </c>
      <c r="V8" s="7">
        <f t="shared" si="8"/>
        <v>0.45163815021514986</v>
      </c>
      <c r="W8" s="13" t="str">
        <f t="shared" si="9"/>
        <v>V</v>
      </c>
      <c r="X8" s="7">
        <f t="shared" si="10"/>
        <v>0.30798811912536017</v>
      </c>
      <c r="Y8" s="13" t="str">
        <f t="shared" si="9"/>
        <v>V</v>
      </c>
      <c r="Z8">
        <v>0.7</v>
      </c>
      <c r="AA8" s="16">
        <f t="shared" si="11"/>
        <v>0.30434782608695654</v>
      </c>
    </row>
    <row r="9" spans="1:27" x14ac:dyDescent="0.25">
      <c r="A9">
        <v>8</v>
      </c>
      <c r="B9" t="s">
        <v>14</v>
      </c>
      <c r="C9" s="1">
        <v>1</v>
      </c>
      <c r="D9" s="1">
        <v>-1</v>
      </c>
      <c r="E9" s="2" t="s">
        <v>20</v>
      </c>
      <c r="F9" s="1">
        <v>0.5</v>
      </c>
      <c r="G9" s="4">
        <v>4.8</v>
      </c>
      <c r="H9" s="4">
        <f t="shared" si="0"/>
        <v>1.5686159179138452</v>
      </c>
      <c r="I9" s="4">
        <f t="shared" si="2"/>
        <v>0.62781908396749109</v>
      </c>
      <c r="J9" s="1">
        <v>-1</v>
      </c>
      <c r="K9" s="6">
        <v>4.8235340118408203</v>
      </c>
      <c r="L9" s="6">
        <v>4.6682991981506303</v>
      </c>
      <c r="N9" s="6">
        <v>4.4540996551513601</v>
      </c>
      <c r="O9">
        <v>4.5647945404052699</v>
      </c>
      <c r="P9" s="7">
        <f t="shared" si="3"/>
        <v>2.353401184082049E-2</v>
      </c>
      <c r="Q9" s="13" t="str">
        <f t="shared" si="4"/>
        <v>V</v>
      </c>
      <c r="R9" s="7">
        <f t="shared" si="1"/>
        <v>0.1317008018493695</v>
      </c>
      <c r="S9" s="13" t="str">
        <f t="shared" si="5"/>
        <v>V</v>
      </c>
      <c r="U9" s="13" t="str">
        <f t="shared" si="7"/>
        <v>V</v>
      </c>
      <c r="V9" s="7">
        <f t="shared" si="8"/>
        <v>0.34590034484863974</v>
      </c>
      <c r="W9" s="13" t="str">
        <f t="shared" si="9"/>
        <v>V</v>
      </c>
      <c r="X9" s="7">
        <f t="shared" si="10"/>
        <v>0.23520545959472994</v>
      </c>
      <c r="Y9" s="13" t="str">
        <f t="shared" si="9"/>
        <v>V</v>
      </c>
      <c r="Z9">
        <v>0.5</v>
      </c>
      <c r="AA9" s="16">
        <f t="shared" si="11"/>
        <v>0.10416666666666667</v>
      </c>
    </row>
    <row r="10" spans="1:27" x14ac:dyDescent="0.25">
      <c r="A10">
        <v>9</v>
      </c>
      <c r="B10" t="s">
        <v>15</v>
      </c>
      <c r="C10" s="1">
        <v>2</v>
      </c>
      <c r="D10" s="1">
        <v>1</v>
      </c>
      <c r="E10" s="2" t="s">
        <v>19</v>
      </c>
      <c r="F10" s="1">
        <v>0.5</v>
      </c>
      <c r="G10" s="4">
        <v>1275</v>
      </c>
      <c r="H10" s="4">
        <f t="shared" si="0"/>
        <v>7.1507014575925263</v>
      </c>
      <c r="I10" s="4">
        <f t="shared" si="2"/>
        <v>0.91556560291060962</v>
      </c>
      <c r="J10" s="1">
        <v>-1</v>
      </c>
      <c r="K10" s="6">
        <v>1266.65283203125</v>
      </c>
      <c r="L10" s="6">
        <v>1265.603515625</v>
      </c>
      <c r="N10" s="6">
        <v>1271.98205566406</v>
      </c>
      <c r="O10">
        <v>1276.80700683593</v>
      </c>
      <c r="P10" s="7">
        <f t="shared" si="3"/>
        <v>8.34716796875</v>
      </c>
      <c r="Q10" s="13" t="str">
        <f t="shared" si="4"/>
        <v>V</v>
      </c>
      <c r="R10" s="7">
        <f t="shared" si="1"/>
        <v>9.396484375</v>
      </c>
      <c r="S10" s="13" t="str">
        <f t="shared" si="5"/>
        <v>V</v>
      </c>
      <c r="U10" s="13" t="str">
        <f t="shared" si="7"/>
        <v>V</v>
      </c>
      <c r="V10" s="7">
        <f t="shared" si="8"/>
        <v>3.0179443359400011</v>
      </c>
      <c r="W10" s="13" t="str">
        <f t="shared" si="9"/>
        <v>V</v>
      </c>
      <c r="X10" s="7">
        <f t="shared" si="10"/>
        <v>1.8070068359299967</v>
      </c>
      <c r="Y10" s="13" t="str">
        <f t="shared" si="9"/>
        <v>V</v>
      </c>
      <c r="Z10">
        <v>25</v>
      </c>
      <c r="AA10" s="16">
        <f t="shared" si="11"/>
        <v>1.9607843137254902E-2</v>
      </c>
    </row>
    <row r="11" spans="1:27" x14ac:dyDescent="0.25">
      <c r="A11">
        <v>10</v>
      </c>
      <c r="B11" t="s">
        <v>16</v>
      </c>
      <c r="C11" s="1">
        <v>2</v>
      </c>
      <c r="D11" s="1">
        <v>-1</v>
      </c>
      <c r="E11" s="2" t="s">
        <v>20</v>
      </c>
      <c r="F11" s="1">
        <v>0.5</v>
      </c>
      <c r="G11" s="4">
        <v>95</v>
      </c>
      <c r="H11" s="4">
        <f t="shared" si="0"/>
        <v>4.5538768916005408</v>
      </c>
      <c r="I11" s="4">
        <f t="shared" si="2"/>
        <v>0.82023773099339214</v>
      </c>
      <c r="J11" s="1">
        <v>-1</v>
      </c>
      <c r="K11" s="6">
        <v>95.164077758789006</v>
      </c>
      <c r="L11" s="6">
        <v>93.847869873046804</v>
      </c>
      <c r="N11" s="6">
        <v>98.547813415527301</v>
      </c>
      <c r="O11">
        <v>99.698905944824205</v>
      </c>
      <c r="P11" s="7">
        <f t="shared" si="3"/>
        <v>0.16407775878900566</v>
      </c>
      <c r="Q11" s="13" t="str">
        <f t="shared" si="4"/>
        <v>V</v>
      </c>
      <c r="R11" s="7">
        <f t="shared" si="1"/>
        <v>1.1521301269531961</v>
      </c>
      <c r="S11" s="13" t="str">
        <f t="shared" si="5"/>
        <v>V</v>
      </c>
      <c r="U11" s="13" t="str">
        <f t="shared" si="7"/>
        <v>V</v>
      </c>
      <c r="V11" s="7">
        <f t="shared" si="8"/>
        <v>3.5478134155273011</v>
      </c>
      <c r="W11" s="13" t="str">
        <f t="shared" si="9"/>
        <v>V</v>
      </c>
      <c r="X11" s="7">
        <f t="shared" si="10"/>
        <v>4.6989059448242045</v>
      </c>
      <c r="Y11" s="13" t="str">
        <f t="shared" si="9"/>
        <v>V</v>
      </c>
      <c r="Z11">
        <v>5</v>
      </c>
      <c r="AA11" s="16">
        <f t="shared" si="11"/>
        <v>5.2631578947368418E-2</v>
      </c>
    </row>
    <row r="12" spans="1:27" x14ac:dyDescent="0.25">
      <c r="A12">
        <v>11</v>
      </c>
      <c r="B12" t="s">
        <v>17</v>
      </c>
      <c r="C12" s="1">
        <v>3</v>
      </c>
      <c r="D12" s="1">
        <v>1</v>
      </c>
      <c r="E12" s="2" t="s">
        <v>19</v>
      </c>
      <c r="F12" s="1">
        <v>0.5</v>
      </c>
      <c r="G12" s="10">
        <v>174340</v>
      </c>
      <c r="H12" s="4">
        <f t="shared" si="0"/>
        <v>12.068762694565567</v>
      </c>
      <c r="I12" s="4">
        <f t="shared" si="2"/>
        <v>0.98241419386185236</v>
      </c>
      <c r="J12" s="1">
        <v>-1</v>
      </c>
      <c r="K12" s="6">
        <v>173020.078125</v>
      </c>
      <c r="L12" s="6">
        <v>174456.9375</v>
      </c>
      <c r="N12" s="6">
        <v>174902.5625</v>
      </c>
      <c r="O12">
        <v>174234.640625</v>
      </c>
      <c r="P12" s="9">
        <f t="shared" si="3"/>
        <v>1319.921875</v>
      </c>
      <c r="Q12" s="13" t="str">
        <f t="shared" si="4"/>
        <v>X</v>
      </c>
      <c r="R12" s="7">
        <f t="shared" si="1"/>
        <v>116.9375</v>
      </c>
      <c r="S12" s="13" t="str">
        <f t="shared" si="5"/>
        <v>V</v>
      </c>
      <c r="U12" s="13" t="str">
        <f t="shared" si="7"/>
        <v>V</v>
      </c>
      <c r="V12" s="7">
        <f t="shared" si="8"/>
        <v>562.5625</v>
      </c>
      <c r="W12" s="13" t="str">
        <f t="shared" si="9"/>
        <v>V</v>
      </c>
      <c r="X12" s="7">
        <f t="shared" si="10"/>
        <v>105.359375</v>
      </c>
      <c r="Y12" s="13" t="str">
        <f t="shared" si="9"/>
        <v>V</v>
      </c>
      <c r="Z12">
        <v>650</v>
      </c>
      <c r="AA12" s="16">
        <f t="shared" si="11"/>
        <v>3.7283469083400252E-3</v>
      </c>
    </row>
    <row r="13" spans="1:27" x14ac:dyDescent="0.25">
      <c r="A13">
        <v>12</v>
      </c>
      <c r="B13" t="s">
        <v>18</v>
      </c>
      <c r="C13" s="1">
        <v>3</v>
      </c>
      <c r="D13" s="1">
        <v>-1</v>
      </c>
      <c r="E13" s="2" t="s">
        <v>20</v>
      </c>
      <c r="F13" s="1">
        <v>0.5</v>
      </c>
      <c r="G13" s="4">
        <v>4180</v>
      </c>
      <c r="H13" s="4">
        <f t="shared" si="0"/>
        <v>8.3380665255188013</v>
      </c>
      <c r="I13" s="4">
        <f t="shared" si="2"/>
        <v>0.94154998585596172</v>
      </c>
      <c r="J13" s="1">
        <v>-1</v>
      </c>
      <c r="K13" s="6">
        <v>4164.123046875</v>
      </c>
      <c r="L13" s="6">
        <v>4172.53466796875</v>
      </c>
      <c r="N13" s="6">
        <v>4160.43505859375</v>
      </c>
      <c r="O13">
        <v>4160.9033203125</v>
      </c>
      <c r="P13" s="7">
        <f t="shared" si="3"/>
        <v>15.876953125</v>
      </c>
      <c r="Q13" s="13" t="str">
        <f t="shared" si="4"/>
        <v>V</v>
      </c>
      <c r="R13" s="7">
        <f t="shared" si="1"/>
        <v>7.46533203125</v>
      </c>
      <c r="S13" s="13" t="str">
        <f t="shared" si="5"/>
        <v>V</v>
      </c>
      <c r="U13" s="13" t="str">
        <f t="shared" si="7"/>
        <v>V</v>
      </c>
      <c r="V13" s="7">
        <f t="shared" si="8"/>
        <v>19.56494140625</v>
      </c>
      <c r="W13" s="13" t="str">
        <f t="shared" si="9"/>
        <v>V</v>
      </c>
      <c r="X13" s="7">
        <f t="shared" si="10"/>
        <v>19.0966796875</v>
      </c>
      <c r="Y13" s="13" t="str">
        <f t="shared" si="9"/>
        <v>V</v>
      </c>
      <c r="Z13">
        <v>30</v>
      </c>
      <c r="AA13" s="16">
        <f t="shared" si="11"/>
        <v>7.1770334928229667E-3</v>
      </c>
    </row>
    <row r="14" spans="1:27" x14ac:dyDescent="0.25">
      <c r="A14">
        <v>13</v>
      </c>
      <c r="B14" t="s">
        <v>27</v>
      </c>
      <c r="C14" s="1">
        <v>1</v>
      </c>
      <c r="D14" s="1">
        <v>1</v>
      </c>
      <c r="E14" s="2" t="s">
        <v>26</v>
      </c>
      <c r="F14" s="1">
        <v>0.5</v>
      </c>
      <c r="G14" s="4">
        <v>0.51099894999999995</v>
      </c>
      <c r="H14" s="4">
        <f t="shared" si="0"/>
        <v>-0.67138774357506437</v>
      </c>
      <c r="I14" s="4">
        <f t="shared" si="2"/>
        <v>0.4442833729517715</v>
      </c>
      <c r="J14" s="1">
        <v>1</v>
      </c>
      <c r="K14" s="6">
        <v>0.51151311397552401</v>
      </c>
      <c r="L14" s="6">
        <v>0.51099896430969205</v>
      </c>
      <c r="N14" s="6">
        <v>0.51099896430969205</v>
      </c>
      <c r="O14">
        <v>0.51099896430969205</v>
      </c>
      <c r="P14" s="9">
        <f t="shared" si="3"/>
        <v>5.1416397552406234E-4</v>
      </c>
      <c r="Q14" s="13" t="str">
        <f t="shared" si="4"/>
        <v>X</v>
      </c>
      <c r="R14" s="7">
        <f t="shared" si="1"/>
        <v>1.4309692097924653E-8</v>
      </c>
      <c r="S14" s="13" t="str">
        <f t="shared" si="5"/>
        <v>V</v>
      </c>
      <c r="U14" s="13" t="str">
        <f t="shared" si="7"/>
        <v>V</v>
      </c>
      <c r="V14" s="7">
        <f t="shared" si="8"/>
        <v>1.4309692097924653E-8</v>
      </c>
      <c r="W14" s="13" t="str">
        <f t="shared" si="9"/>
        <v>V</v>
      </c>
      <c r="X14" s="7">
        <f t="shared" si="10"/>
        <v>1.4309692097924653E-8</v>
      </c>
      <c r="Y14" s="13" t="str">
        <f t="shared" si="9"/>
        <v>V</v>
      </c>
      <c r="Z14" s="14">
        <v>2.6466083632800001E-8</v>
      </c>
      <c r="AA14" s="16">
        <f t="shared" si="11"/>
        <v>5.1792833689384302E-8</v>
      </c>
    </row>
    <row r="15" spans="1:27" x14ac:dyDescent="0.25">
      <c r="A15">
        <v>14</v>
      </c>
      <c r="B15" t="s">
        <v>22</v>
      </c>
      <c r="C15" s="1">
        <v>1</v>
      </c>
      <c r="D15" s="1">
        <v>-1</v>
      </c>
      <c r="E15" s="2" t="s">
        <v>25</v>
      </c>
      <c r="F15" s="1">
        <v>0.5</v>
      </c>
      <c r="G15" s="8">
        <v>1.1000000000000001E-3</v>
      </c>
      <c r="H15" s="4">
        <f t="shared" si="0"/>
        <v>-6.812445099177812</v>
      </c>
      <c r="I15" s="4">
        <f t="shared" si="2"/>
        <v>9.3569063208441328E-2</v>
      </c>
      <c r="J15" s="1">
        <v>1</v>
      </c>
      <c r="K15" s="6">
        <v>2.2003692574799E-3</v>
      </c>
      <c r="L15" s="6">
        <v>2.19614896923303E-3</v>
      </c>
      <c r="N15" s="6">
        <v>1.72895507421344E-3</v>
      </c>
      <c r="O15">
        <v>1.4461219543591101E-3</v>
      </c>
      <c r="P15" s="9">
        <f t="shared" si="3"/>
        <v>1.1003692574798999E-3</v>
      </c>
      <c r="Q15" s="13" t="str">
        <f t="shared" si="4"/>
        <v>X</v>
      </c>
      <c r="R15" s="7">
        <f t="shared" si="1"/>
        <v>1.0961489692330299E-3</v>
      </c>
      <c r="S15" s="13" t="str">
        <f t="shared" si="5"/>
        <v>V</v>
      </c>
      <c r="U15" s="13" t="str">
        <f t="shared" si="7"/>
        <v>V</v>
      </c>
      <c r="V15" s="7">
        <f t="shared" si="8"/>
        <v>6.2895507421343992E-4</v>
      </c>
      <c r="W15" s="13" t="str">
        <f t="shared" si="9"/>
        <v>V</v>
      </c>
      <c r="X15" s="7">
        <f t="shared" si="10"/>
        <v>3.4612195435910998E-4</v>
      </c>
      <c r="Y15" s="13" t="str">
        <f t="shared" si="9"/>
        <v>V</v>
      </c>
      <c r="Z15">
        <v>1.1000000000000001E-3</v>
      </c>
      <c r="AA15" s="16">
        <f t="shared" si="11"/>
        <v>1</v>
      </c>
    </row>
    <row r="16" spans="1:27" x14ac:dyDescent="0.25">
      <c r="A16">
        <v>15</v>
      </c>
      <c r="B16" t="s">
        <v>32</v>
      </c>
      <c r="C16" s="1">
        <v>2</v>
      </c>
      <c r="D16" s="1">
        <v>1</v>
      </c>
      <c r="E16" s="2" t="s">
        <v>26</v>
      </c>
      <c r="F16" s="1">
        <v>0.5</v>
      </c>
      <c r="G16" s="4">
        <v>105.65837449999999</v>
      </c>
      <c r="H16" s="4">
        <f t="shared" si="0"/>
        <v>4.6602110073664589</v>
      </c>
      <c r="I16" s="4">
        <f t="shared" si="2"/>
        <v>0.82540478387058425</v>
      </c>
      <c r="J16" s="1">
        <v>1</v>
      </c>
      <c r="K16" s="6">
        <v>105.727325439453</v>
      </c>
      <c r="L16" s="6">
        <v>105.65072631835901</v>
      </c>
      <c r="N16" s="6">
        <v>105.65248870849599</v>
      </c>
      <c r="O16">
        <v>105.651275634765</v>
      </c>
      <c r="P16" s="9">
        <f t="shared" si="3"/>
        <v>6.8950939453003457E-2</v>
      </c>
      <c r="Q16" s="13" t="str">
        <f t="shared" si="4"/>
        <v>X</v>
      </c>
      <c r="R16" s="7">
        <f t="shared" si="1"/>
        <v>7.6481816409881276E-3</v>
      </c>
      <c r="S16" s="13" t="str">
        <f t="shared" si="5"/>
        <v>V</v>
      </c>
      <c r="U16" s="13" t="str">
        <f t="shared" si="7"/>
        <v>V</v>
      </c>
      <c r="V16" s="7">
        <f t="shared" si="8"/>
        <v>5.8857915039993713E-3</v>
      </c>
      <c r="W16" s="13" t="str">
        <f t="shared" si="9"/>
        <v>V</v>
      </c>
      <c r="X16" s="7">
        <f t="shared" si="10"/>
        <v>7.098865234993923E-3</v>
      </c>
      <c r="Y16" s="13" t="str">
        <f t="shared" si="9"/>
        <v>V</v>
      </c>
      <c r="Z16">
        <f>0.02*G14</f>
        <v>1.0219978999999999E-2</v>
      </c>
      <c r="AA16" s="16">
        <f t="shared" si="11"/>
        <v>9.672663476381609E-5</v>
      </c>
    </row>
    <row r="17" spans="1:27" x14ac:dyDescent="0.25">
      <c r="A17">
        <v>16</v>
      </c>
      <c r="B17" t="s">
        <v>24</v>
      </c>
      <c r="C17" s="1">
        <v>2</v>
      </c>
      <c r="D17" s="1">
        <v>-1</v>
      </c>
      <c r="E17" s="2" t="s">
        <v>25</v>
      </c>
      <c r="F17" s="1">
        <v>0.5</v>
      </c>
      <c r="G17" s="8">
        <v>8.5000000000000006E-2</v>
      </c>
      <c r="H17" s="4">
        <f t="shared" si="0"/>
        <v>-2.4651040224918206</v>
      </c>
      <c r="I17" s="4">
        <f t="shared" si="2"/>
        <v>0.30540263184895106</v>
      </c>
      <c r="J17" s="1">
        <v>1</v>
      </c>
      <c r="K17" s="6">
        <v>0.16895540058612801</v>
      </c>
      <c r="L17" s="6">
        <v>0.16983275115489899</v>
      </c>
      <c r="N17" s="6">
        <v>0.16854397952556599</v>
      </c>
      <c r="O17">
        <v>0.16998749971389701</v>
      </c>
      <c r="P17" s="7">
        <f t="shared" si="3"/>
        <v>8.3955400586128007E-2</v>
      </c>
      <c r="Q17" s="13" t="str">
        <f t="shared" si="4"/>
        <v>V</v>
      </c>
      <c r="R17" s="7">
        <f t="shared" si="1"/>
        <v>8.483275115489898E-2</v>
      </c>
      <c r="S17" s="13" t="str">
        <f t="shared" si="5"/>
        <v>V</v>
      </c>
      <c r="U17" s="13" t="str">
        <f t="shared" si="7"/>
        <v>V</v>
      </c>
      <c r="V17" s="7">
        <f t="shared" si="8"/>
        <v>8.3543979525565984E-2</v>
      </c>
      <c r="W17" s="13" t="str">
        <f t="shared" si="9"/>
        <v>V</v>
      </c>
      <c r="X17" s="7">
        <f t="shared" si="10"/>
        <v>8.4987499713897005E-2</v>
      </c>
      <c r="Y17" s="13" t="str">
        <f t="shared" si="9"/>
        <v>V</v>
      </c>
      <c r="Z17">
        <v>8.5000000000000006E-2</v>
      </c>
      <c r="AA17" s="16">
        <f t="shared" si="11"/>
        <v>1</v>
      </c>
    </row>
    <row r="18" spans="1:27" x14ac:dyDescent="0.25">
      <c r="A18">
        <v>17</v>
      </c>
      <c r="B18" t="s">
        <v>34</v>
      </c>
      <c r="C18" s="1">
        <v>3</v>
      </c>
      <c r="D18" s="1">
        <v>1</v>
      </c>
      <c r="E18" s="2" t="s">
        <v>26</v>
      </c>
      <c r="F18" s="1">
        <v>0.5</v>
      </c>
      <c r="G18" s="4">
        <v>1776.82</v>
      </c>
      <c r="H18" s="4">
        <f t="shared" si="0"/>
        <v>7.4825805287077722</v>
      </c>
      <c r="I18" s="4">
        <f t="shared" si="2"/>
        <v>0.92373375960490978</v>
      </c>
      <c r="J18" s="1">
        <v>1</v>
      </c>
      <c r="K18" s="6">
        <v>1777.4287109375</v>
      </c>
      <c r="L18" s="6">
        <v>1776.86938476562</v>
      </c>
      <c r="N18" s="6">
        <v>1776.8583984375</v>
      </c>
      <c r="O18">
        <v>1776.90246582031</v>
      </c>
      <c r="P18" s="9">
        <f t="shared" si="3"/>
        <v>0.60871093750006366</v>
      </c>
      <c r="Q18" s="13" t="str">
        <f t="shared" si="4"/>
        <v>X</v>
      </c>
      <c r="R18" s="7">
        <f t="shared" si="1"/>
        <v>4.9384765620061444E-2</v>
      </c>
      <c r="S18" s="13" t="str">
        <f t="shared" si="5"/>
        <v>V</v>
      </c>
      <c r="U18" s="13" t="str">
        <f t="shared" si="7"/>
        <v>V</v>
      </c>
      <c r="V18" s="7">
        <f t="shared" si="8"/>
        <v>3.8398437500063665E-2</v>
      </c>
      <c r="W18" s="13" t="str">
        <f t="shared" si="9"/>
        <v>V</v>
      </c>
      <c r="X18" s="7">
        <f t="shared" si="10"/>
        <v>8.2465820310062554E-2</v>
      </c>
      <c r="Y18" s="13" t="str">
        <f t="shared" si="9"/>
        <v>V</v>
      </c>
      <c r="Z18">
        <v>0.25</v>
      </c>
      <c r="AA18" s="16">
        <f t="shared" si="11"/>
        <v>1.4070080255737779E-4</v>
      </c>
    </row>
    <row r="19" spans="1:27" x14ac:dyDescent="0.25">
      <c r="A19">
        <v>18</v>
      </c>
      <c r="B19" t="s">
        <v>23</v>
      </c>
      <c r="C19" s="1">
        <v>3</v>
      </c>
      <c r="D19" s="1">
        <v>-1</v>
      </c>
      <c r="E19" s="2" t="s">
        <v>25</v>
      </c>
      <c r="F19" s="1">
        <v>0.5</v>
      </c>
      <c r="G19" s="8">
        <v>7.75</v>
      </c>
      <c r="H19" s="4">
        <f t="shared" si="0"/>
        <v>2.0476928433652555</v>
      </c>
      <c r="I19" s="4">
        <f t="shared" si="2"/>
        <v>0.66431077786806458</v>
      </c>
      <c r="J19" s="1">
        <v>1</v>
      </c>
      <c r="K19" s="6">
        <v>15.4398279190063</v>
      </c>
      <c r="L19" s="6">
        <v>15.417477607726999</v>
      </c>
      <c r="N19" s="6">
        <v>9.7639684677124006</v>
      </c>
      <c r="O19">
        <v>5.0322666168212802</v>
      </c>
      <c r="P19" s="7">
        <f t="shared" si="3"/>
        <v>7.6898279190062997</v>
      </c>
      <c r="Q19" s="13" t="str">
        <f t="shared" si="4"/>
        <v>V</v>
      </c>
      <c r="R19" s="7">
        <f t="shared" si="1"/>
        <v>7.6674776077269993</v>
      </c>
      <c r="S19" s="13" t="str">
        <f t="shared" si="5"/>
        <v>V</v>
      </c>
      <c r="U19" s="13" t="str">
        <f t="shared" si="7"/>
        <v>V</v>
      </c>
      <c r="V19" s="7">
        <f t="shared" si="8"/>
        <v>2.0139684677124006</v>
      </c>
      <c r="W19" s="13" t="str">
        <f t="shared" si="9"/>
        <v>V</v>
      </c>
      <c r="X19" s="7">
        <f t="shared" si="10"/>
        <v>2.7177333831787198</v>
      </c>
      <c r="Y19" s="13" t="str">
        <f t="shared" si="9"/>
        <v>V</v>
      </c>
      <c r="Z19">
        <v>7.75</v>
      </c>
      <c r="AA19" s="16">
        <f t="shared" si="11"/>
        <v>1</v>
      </c>
    </row>
    <row r="20" spans="1:27" x14ac:dyDescent="0.25">
      <c r="A20">
        <v>19</v>
      </c>
      <c r="B20" t="s">
        <v>28</v>
      </c>
      <c r="C20" s="1">
        <v>1</v>
      </c>
      <c r="D20" s="1">
        <v>1</v>
      </c>
      <c r="E20" s="2" t="s">
        <v>39</v>
      </c>
      <c r="F20" s="1">
        <v>0.5</v>
      </c>
      <c r="G20" s="4">
        <v>0.51099894999999995</v>
      </c>
      <c r="H20" s="4">
        <f t="shared" si="0"/>
        <v>-0.67138774357506437</v>
      </c>
      <c r="I20" s="4">
        <f t="shared" si="2"/>
        <v>0.4442833729517715</v>
      </c>
      <c r="J20" s="1">
        <v>-1</v>
      </c>
      <c r="K20" s="6">
        <v>0.50977772474288896</v>
      </c>
      <c r="L20" s="6">
        <v>0.51099896430969205</v>
      </c>
      <c r="N20" s="6">
        <v>0.51099896430969205</v>
      </c>
      <c r="O20">
        <v>0.51099896430969205</v>
      </c>
      <c r="P20" s="9">
        <f t="shared" si="3"/>
        <v>1.2212252571109916E-3</v>
      </c>
      <c r="Q20" s="13" t="str">
        <f t="shared" si="4"/>
        <v>X</v>
      </c>
      <c r="R20" s="7">
        <f t="shared" si="1"/>
        <v>1.4309692097924653E-8</v>
      </c>
      <c r="S20" s="13" t="str">
        <f t="shared" si="5"/>
        <v>V</v>
      </c>
      <c r="U20" s="13" t="str">
        <f t="shared" si="7"/>
        <v>V</v>
      </c>
      <c r="V20" s="7">
        <f t="shared" si="8"/>
        <v>1.4309692097924653E-8</v>
      </c>
      <c r="W20" s="13" t="str">
        <f t="shared" si="9"/>
        <v>V</v>
      </c>
      <c r="X20" s="7">
        <f t="shared" si="10"/>
        <v>1.4309692097924653E-8</v>
      </c>
      <c r="Y20" s="13" t="str">
        <f t="shared" si="9"/>
        <v>V</v>
      </c>
      <c r="Z20" s="14">
        <v>2.6466083632800001E-8</v>
      </c>
      <c r="AA20" s="16">
        <f t="shared" si="11"/>
        <v>5.1792833689384302E-8</v>
      </c>
    </row>
    <row r="21" spans="1:27" x14ac:dyDescent="0.25">
      <c r="A21">
        <v>20</v>
      </c>
      <c r="B21" t="s">
        <v>29</v>
      </c>
      <c r="C21" s="1">
        <v>1</v>
      </c>
      <c r="D21" s="1">
        <v>-1</v>
      </c>
      <c r="E21" s="2" t="s">
        <v>25</v>
      </c>
      <c r="F21" s="1">
        <v>0.5</v>
      </c>
      <c r="G21" s="8">
        <v>1.1000000000000001E-3</v>
      </c>
      <c r="H21" s="4">
        <f t="shared" si="0"/>
        <v>-6.812445099177812</v>
      </c>
      <c r="I21" s="4">
        <f t="shared" si="2"/>
        <v>9.3569063208441328E-2</v>
      </c>
      <c r="J21" s="1">
        <v>-1</v>
      </c>
      <c r="K21" s="6">
        <v>2.2031071130186302E-3</v>
      </c>
      <c r="L21" s="6">
        <v>2.19490332528948E-3</v>
      </c>
      <c r="N21" s="6">
        <v>1.5836728271096899E-3</v>
      </c>
      <c r="O21">
        <v>1.12480472307652E-3</v>
      </c>
      <c r="P21" s="9">
        <f t="shared" si="3"/>
        <v>1.1031071130186301E-3</v>
      </c>
      <c r="Q21" s="13" t="str">
        <f t="shared" si="4"/>
        <v>X</v>
      </c>
      <c r="R21" s="7">
        <f t="shared" si="1"/>
        <v>1.09490332528948E-3</v>
      </c>
      <c r="S21" s="13" t="str">
        <f t="shared" si="5"/>
        <v>V</v>
      </c>
      <c r="U21" s="13" t="str">
        <f t="shared" si="7"/>
        <v>V</v>
      </c>
      <c r="V21" s="7">
        <f t="shared" si="8"/>
        <v>4.8367282710968986E-4</v>
      </c>
      <c r="W21" s="13" t="str">
        <f t="shared" si="9"/>
        <v>V</v>
      </c>
      <c r="X21" s="7">
        <f t="shared" si="10"/>
        <v>2.4804723076519899E-5</v>
      </c>
      <c r="Y21" s="13" t="str">
        <f t="shared" si="9"/>
        <v>V</v>
      </c>
      <c r="Z21">
        <v>1.1000000000000001E-3</v>
      </c>
      <c r="AA21" s="16">
        <f t="shared" si="11"/>
        <v>1</v>
      </c>
    </row>
    <row r="22" spans="1:27" x14ac:dyDescent="0.25">
      <c r="A22">
        <v>21</v>
      </c>
      <c r="B22" t="s">
        <v>33</v>
      </c>
      <c r="C22" s="1">
        <v>2</v>
      </c>
      <c r="D22" s="1">
        <v>1</v>
      </c>
      <c r="E22" s="2" t="s">
        <v>39</v>
      </c>
      <c r="F22" s="1">
        <v>0.5</v>
      </c>
      <c r="G22" s="4">
        <v>105.65837449999999</v>
      </c>
      <c r="H22" s="4">
        <f t="shared" si="0"/>
        <v>4.6602110073664589</v>
      </c>
      <c r="I22" s="4">
        <f t="shared" si="2"/>
        <v>0.82540478387058425</v>
      </c>
      <c r="J22" s="1">
        <v>-1</v>
      </c>
      <c r="K22" s="6">
        <v>104.94097137451099</v>
      </c>
      <c r="L22" s="6">
        <v>105.66513061523401</v>
      </c>
      <c r="N22" s="6">
        <v>105.663772583007</v>
      </c>
      <c r="O22">
        <v>105.66518402099599</v>
      </c>
      <c r="P22" s="9">
        <f t="shared" si="3"/>
        <v>0.71740312548899965</v>
      </c>
      <c r="Q22" s="13" t="str">
        <f t="shared" si="4"/>
        <v>X</v>
      </c>
      <c r="R22" s="7">
        <f t="shared" si="1"/>
        <v>6.7561152340118724E-3</v>
      </c>
      <c r="S22" s="13" t="str">
        <f t="shared" si="5"/>
        <v>V</v>
      </c>
      <c r="U22" s="13" t="str">
        <f t="shared" si="7"/>
        <v>V</v>
      </c>
      <c r="V22" s="7">
        <f t="shared" si="8"/>
        <v>5.3980830070088359E-3</v>
      </c>
      <c r="W22" s="13" t="str">
        <f t="shared" si="9"/>
        <v>V</v>
      </c>
      <c r="X22" s="7">
        <f t="shared" si="10"/>
        <v>6.8095209960006287E-3</v>
      </c>
      <c r="Y22" s="13" t="str">
        <f t="shared" si="9"/>
        <v>V</v>
      </c>
      <c r="Z22">
        <f>0.02*G20</f>
        <v>1.0219978999999999E-2</v>
      </c>
      <c r="AA22" s="16">
        <f t="shared" si="11"/>
        <v>9.672663476381609E-5</v>
      </c>
    </row>
    <row r="23" spans="1:27" x14ac:dyDescent="0.25">
      <c r="A23">
        <v>22</v>
      </c>
      <c r="B23" t="s">
        <v>30</v>
      </c>
      <c r="C23" s="1">
        <v>2</v>
      </c>
      <c r="D23" s="1">
        <v>-1</v>
      </c>
      <c r="E23" s="2" t="s">
        <v>25</v>
      </c>
      <c r="F23" s="1">
        <v>0.5</v>
      </c>
      <c r="G23" s="8">
        <v>8.5000000000000006E-2</v>
      </c>
      <c r="H23" s="4">
        <f t="shared" si="0"/>
        <v>-2.4651040224918206</v>
      </c>
      <c r="I23" s="4">
        <f t="shared" si="2"/>
        <v>0.30540263184895106</v>
      </c>
      <c r="J23" s="1">
        <v>-1</v>
      </c>
      <c r="K23" s="6">
        <v>0.16968834400176999</v>
      </c>
      <c r="L23" s="6">
        <v>0.16940958797931599</v>
      </c>
      <c r="N23" s="6">
        <v>0.169964805245399</v>
      </c>
      <c r="O23">
        <v>0.16999520361423401</v>
      </c>
      <c r="P23" s="7">
        <f t="shared" si="3"/>
        <v>8.4688344001769986E-2</v>
      </c>
      <c r="Q23" s="13" t="str">
        <f t="shared" si="4"/>
        <v>V</v>
      </c>
      <c r="R23" s="7">
        <f t="shared" si="1"/>
        <v>8.4409587979315984E-2</v>
      </c>
      <c r="S23" s="13" t="str">
        <f t="shared" si="5"/>
        <v>V</v>
      </c>
      <c r="U23" s="13" t="str">
        <f t="shared" si="7"/>
        <v>V</v>
      </c>
      <c r="V23" s="7">
        <f t="shared" si="8"/>
        <v>8.4964805245398997E-2</v>
      </c>
      <c r="W23" s="13" t="str">
        <f t="shared" si="9"/>
        <v>V</v>
      </c>
      <c r="X23" s="7">
        <f t="shared" si="10"/>
        <v>8.4995203614234002E-2</v>
      </c>
      <c r="Y23" s="13" t="str">
        <f t="shared" si="9"/>
        <v>V</v>
      </c>
      <c r="Z23">
        <v>8.5000000000000006E-2</v>
      </c>
      <c r="AA23" s="16">
        <f t="shared" si="11"/>
        <v>1</v>
      </c>
    </row>
    <row r="24" spans="1:27" x14ac:dyDescent="0.25">
      <c r="A24">
        <v>23</v>
      </c>
      <c r="B24" t="s">
        <v>35</v>
      </c>
      <c r="C24" s="1">
        <v>3</v>
      </c>
      <c r="D24" s="1">
        <v>1</v>
      </c>
      <c r="E24" s="2" t="s">
        <v>39</v>
      </c>
      <c r="F24" s="1">
        <v>0.5</v>
      </c>
      <c r="G24" s="4">
        <v>1776.82</v>
      </c>
      <c r="H24" s="4">
        <f t="shared" si="0"/>
        <v>7.4825805287077722</v>
      </c>
      <c r="I24" s="4">
        <f t="shared" si="2"/>
        <v>0.92373375960490978</v>
      </c>
      <c r="J24" s="1">
        <v>-1</v>
      </c>
      <c r="K24" s="6">
        <v>1772.14111328125</v>
      </c>
      <c r="L24" s="6">
        <v>1776.82531738281</v>
      </c>
      <c r="N24" s="6">
        <v>1776.69226074218</v>
      </c>
      <c r="O24">
        <v>1776.68896484375</v>
      </c>
      <c r="P24" s="9">
        <f t="shared" si="3"/>
        <v>4.6788867187499363</v>
      </c>
      <c r="Q24" s="13" t="str">
        <f t="shared" si="4"/>
        <v>X</v>
      </c>
      <c r="R24" s="7">
        <f t="shared" si="1"/>
        <v>5.3173828100625542E-3</v>
      </c>
      <c r="S24" s="13" t="str">
        <f t="shared" si="5"/>
        <v>V</v>
      </c>
      <c r="U24" s="13" t="str">
        <f t="shared" si="7"/>
        <v>V</v>
      </c>
      <c r="V24" s="7">
        <f t="shared" si="8"/>
        <v>0.12773925781993967</v>
      </c>
      <c r="W24" s="13" t="str">
        <f t="shared" si="9"/>
        <v>V</v>
      </c>
      <c r="X24" s="7">
        <f t="shared" si="10"/>
        <v>0.13103515624993634</v>
      </c>
      <c r="Y24" s="13" t="str">
        <f t="shared" si="9"/>
        <v>V</v>
      </c>
      <c r="Z24">
        <v>0.25</v>
      </c>
      <c r="AA24" s="16">
        <f t="shared" si="11"/>
        <v>1.4070080255737779E-4</v>
      </c>
    </row>
    <row r="25" spans="1:27" x14ac:dyDescent="0.25">
      <c r="A25">
        <v>24</v>
      </c>
      <c r="B25" t="s">
        <v>31</v>
      </c>
      <c r="C25" s="1">
        <v>3</v>
      </c>
      <c r="D25" s="1">
        <v>-1</v>
      </c>
      <c r="E25" s="2" t="s">
        <v>25</v>
      </c>
      <c r="F25" s="1">
        <v>0.5</v>
      </c>
      <c r="G25" s="8">
        <v>7.75</v>
      </c>
      <c r="H25" s="4">
        <f t="shared" si="0"/>
        <v>2.0476928433652555</v>
      </c>
      <c r="I25" s="4">
        <f t="shared" si="2"/>
        <v>0.66431077786806458</v>
      </c>
      <c r="J25" s="1">
        <v>-1</v>
      </c>
      <c r="K25" s="6">
        <v>15.510830879211399</v>
      </c>
      <c r="L25" s="6">
        <v>15.490297317504799</v>
      </c>
      <c r="N25" s="6">
        <v>15.429811477661101</v>
      </c>
      <c r="O25">
        <v>15.4994964599609</v>
      </c>
      <c r="P25" s="9">
        <f t="shared" si="3"/>
        <v>7.7608308792113991</v>
      </c>
      <c r="Q25" s="13" t="str">
        <f t="shared" si="4"/>
        <v>X</v>
      </c>
      <c r="R25" s="7">
        <f t="shared" si="1"/>
        <v>7.7402973175047993</v>
      </c>
      <c r="S25" s="13" t="str">
        <f t="shared" si="5"/>
        <v>V</v>
      </c>
      <c r="U25" s="13" t="str">
        <f t="shared" si="7"/>
        <v>V</v>
      </c>
      <c r="V25" s="7">
        <f t="shared" si="8"/>
        <v>7.6798114776611008</v>
      </c>
      <c r="W25" s="13" t="str">
        <f t="shared" si="9"/>
        <v>V</v>
      </c>
      <c r="X25" s="7">
        <f t="shared" si="10"/>
        <v>7.7494964599609002</v>
      </c>
      <c r="Y25" s="13" t="str">
        <f t="shared" si="9"/>
        <v>V</v>
      </c>
      <c r="Z25">
        <v>7.75</v>
      </c>
      <c r="AA25" s="16">
        <f t="shared" si="11"/>
        <v>1</v>
      </c>
    </row>
    <row r="26" spans="1:27" x14ac:dyDescent="0.25">
      <c r="A26">
        <v>25</v>
      </c>
      <c r="B26" t="s">
        <v>36</v>
      </c>
      <c r="C26" s="1">
        <v>0</v>
      </c>
      <c r="D26" s="1">
        <v>1</v>
      </c>
      <c r="E26" s="2" t="s">
        <v>25</v>
      </c>
      <c r="F26" s="1">
        <v>1</v>
      </c>
      <c r="G26" s="10">
        <v>91187.6</v>
      </c>
      <c r="H26" s="4">
        <f t="shared" si="0"/>
        <v>11.420674201906076</v>
      </c>
      <c r="I26" s="4">
        <f t="shared" si="2"/>
        <v>0.9782657371745096</v>
      </c>
      <c r="J26" s="1">
        <v>0</v>
      </c>
      <c r="K26" s="6">
        <v>90908.625</v>
      </c>
      <c r="L26" s="6">
        <v>91186.484375</v>
      </c>
      <c r="M26" s="6">
        <v>91186.545958216593</v>
      </c>
      <c r="N26" s="6">
        <v>91189.6953125</v>
      </c>
      <c r="O26">
        <v>91189.1796875</v>
      </c>
      <c r="P26" s="9">
        <f t="shared" si="3"/>
        <v>278.97500000000582</v>
      </c>
      <c r="Q26" s="13" t="str">
        <f t="shared" si="4"/>
        <v>X</v>
      </c>
      <c r="R26" s="7">
        <f t="shared" si="1"/>
        <v>1.1156250000058208</v>
      </c>
      <c r="S26" s="13" t="str">
        <f t="shared" si="5"/>
        <v>V</v>
      </c>
      <c r="T26" s="7">
        <f t="shared" si="6"/>
        <v>1.0540417834126856</v>
      </c>
      <c r="U26" s="13" t="str">
        <f t="shared" si="7"/>
        <v>V</v>
      </c>
      <c r="V26" s="7">
        <f t="shared" si="8"/>
        <v>2.0953124999941792</v>
      </c>
      <c r="W26" s="13" t="str">
        <f t="shared" si="9"/>
        <v>V</v>
      </c>
      <c r="X26" s="7">
        <f t="shared" si="10"/>
        <v>1.5796874999941792</v>
      </c>
      <c r="Y26" s="13" t="str">
        <f t="shared" si="9"/>
        <v>V</v>
      </c>
      <c r="Z26">
        <v>2.1</v>
      </c>
      <c r="AA26" s="16">
        <f t="shared" si="11"/>
        <v>2.3029446986213036E-5</v>
      </c>
    </row>
    <row r="27" spans="1:27" x14ac:dyDescent="0.25">
      <c r="A27">
        <v>26</v>
      </c>
      <c r="B27" t="s">
        <v>37</v>
      </c>
      <c r="C27" s="1">
        <v>0</v>
      </c>
      <c r="D27" s="1">
        <v>-1</v>
      </c>
      <c r="E27" s="2" t="s">
        <v>39</v>
      </c>
      <c r="F27" s="1">
        <v>1</v>
      </c>
      <c r="G27" s="10">
        <v>80385</v>
      </c>
      <c r="H27" s="4">
        <f t="shared" si="0"/>
        <v>11.294582870597059</v>
      </c>
      <c r="I27" s="4">
        <f t="shared" si="2"/>
        <v>0.97735389536895756</v>
      </c>
      <c r="J27" s="1">
        <v>-1</v>
      </c>
      <c r="K27" s="6">
        <v>80456.1328125</v>
      </c>
      <c r="L27" s="6">
        <v>80377.296875</v>
      </c>
      <c r="M27" s="6">
        <v>80412.896670250397</v>
      </c>
      <c r="N27" s="6">
        <v>80398.9921875</v>
      </c>
      <c r="O27">
        <v>80375.375</v>
      </c>
      <c r="P27" s="9">
        <f t="shared" si="3"/>
        <v>71.1328125</v>
      </c>
      <c r="Q27" s="13" t="str">
        <f t="shared" si="4"/>
        <v>X</v>
      </c>
      <c r="R27" s="7">
        <f t="shared" si="1"/>
        <v>7.703125</v>
      </c>
      <c r="S27" s="13" t="str">
        <f t="shared" si="5"/>
        <v>V</v>
      </c>
      <c r="T27" s="9">
        <f t="shared" si="6"/>
        <v>27.89667025039671</v>
      </c>
      <c r="U27" s="13" t="str">
        <f t="shared" si="7"/>
        <v>X</v>
      </c>
      <c r="V27" s="7">
        <f t="shared" si="8"/>
        <v>13.9921875</v>
      </c>
      <c r="W27" s="13" t="str">
        <f t="shared" si="9"/>
        <v>V</v>
      </c>
      <c r="X27" s="7">
        <f t="shared" si="10"/>
        <v>9.625</v>
      </c>
      <c r="Y27" s="13" t="str">
        <f t="shared" si="9"/>
        <v>V</v>
      </c>
      <c r="Z27">
        <v>15</v>
      </c>
      <c r="AA27" s="16">
        <f t="shared" si="11"/>
        <v>1.8660197798096661E-4</v>
      </c>
    </row>
    <row r="28" spans="1:27" x14ac:dyDescent="0.25">
      <c r="A28">
        <v>27</v>
      </c>
      <c r="B28" t="s">
        <v>38</v>
      </c>
      <c r="C28" s="1">
        <v>0</v>
      </c>
      <c r="D28" s="1">
        <v>-1</v>
      </c>
      <c r="E28" s="2" t="s">
        <v>26</v>
      </c>
      <c r="F28" s="1">
        <v>1</v>
      </c>
      <c r="G28" s="10">
        <v>80385</v>
      </c>
      <c r="H28" s="4">
        <f t="shared" si="0"/>
        <v>11.294582870597059</v>
      </c>
      <c r="I28" s="4">
        <f t="shared" si="2"/>
        <v>0.97735389536895756</v>
      </c>
      <c r="J28" s="1">
        <v>1</v>
      </c>
      <c r="K28" s="6">
        <v>80315.3828125</v>
      </c>
      <c r="L28" s="6">
        <v>80379.75</v>
      </c>
      <c r="N28" s="6">
        <v>80371.0859375</v>
      </c>
      <c r="O28">
        <v>80382.4296875</v>
      </c>
      <c r="P28" s="9">
        <f t="shared" si="3"/>
        <v>69.6171875</v>
      </c>
      <c r="Q28" s="13" t="str">
        <f t="shared" si="4"/>
        <v>X</v>
      </c>
      <c r="R28" s="7">
        <f t="shared" si="1"/>
        <v>5.25</v>
      </c>
      <c r="S28" s="13" t="str">
        <f t="shared" si="5"/>
        <v>V</v>
      </c>
      <c r="U28" s="13" t="str">
        <f t="shared" si="7"/>
        <v>V</v>
      </c>
      <c r="V28" s="7">
        <f t="shared" si="8"/>
        <v>13.9140625</v>
      </c>
      <c r="W28" s="13" t="str">
        <f t="shared" si="9"/>
        <v>V</v>
      </c>
      <c r="X28" s="7">
        <f t="shared" si="10"/>
        <v>2.5703125</v>
      </c>
      <c r="Y28" s="13" t="str">
        <f t="shared" si="9"/>
        <v>V</v>
      </c>
      <c r="Z28">
        <v>15</v>
      </c>
      <c r="AA28" s="16">
        <f t="shared" si="11"/>
        <v>1.8660197798096661E-4</v>
      </c>
    </row>
    <row r="29" spans="1:27" x14ac:dyDescent="0.25">
      <c r="A29">
        <v>28</v>
      </c>
      <c r="B29" t="s">
        <v>40</v>
      </c>
      <c r="C29" s="1">
        <v>0</v>
      </c>
      <c r="D29" s="1">
        <v>0</v>
      </c>
      <c r="E29" s="2" t="s">
        <v>25</v>
      </c>
      <c r="F29" s="1">
        <v>0</v>
      </c>
      <c r="G29" s="4">
        <v>125260</v>
      </c>
      <c r="H29" s="4">
        <f t="shared" si="0"/>
        <v>11.738146856079403</v>
      </c>
      <c r="I29" s="4">
        <f t="shared" si="2"/>
        <v>0.98040546679860707</v>
      </c>
      <c r="J29" s="1">
        <v>0</v>
      </c>
      <c r="K29" s="6">
        <v>125164.34375</v>
      </c>
      <c r="L29" s="6">
        <v>125214.9609375</v>
      </c>
      <c r="M29" s="6">
        <v>125214.787712691</v>
      </c>
      <c r="N29" s="6">
        <v>125306.3515625</v>
      </c>
      <c r="O29">
        <v>125345.0703125</v>
      </c>
      <c r="P29" s="7">
        <f t="shared" si="3"/>
        <v>95.65625</v>
      </c>
      <c r="Q29" s="13" t="str">
        <f t="shared" si="4"/>
        <v>V</v>
      </c>
      <c r="R29" s="7">
        <f t="shared" si="1"/>
        <v>45.0390625</v>
      </c>
      <c r="S29" s="13" t="str">
        <f t="shared" si="5"/>
        <v>V</v>
      </c>
      <c r="T29" s="7">
        <f t="shared" si="6"/>
        <v>45.212287308997475</v>
      </c>
      <c r="U29" s="13" t="str">
        <f t="shared" si="7"/>
        <v>V</v>
      </c>
      <c r="V29" s="7">
        <f t="shared" si="8"/>
        <v>46.3515625</v>
      </c>
      <c r="W29" s="13" t="str">
        <f t="shared" si="9"/>
        <v>V</v>
      </c>
      <c r="X29" s="7">
        <f t="shared" si="10"/>
        <v>85.0703125</v>
      </c>
      <c r="Y29" s="13" t="str">
        <f t="shared" si="9"/>
        <v>V</v>
      </c>
      <c r="Z29">
        <v>210</v>
      </c>
      <c r="AA29" s="16">
        <f t="shared" si="11"/>
        <v>1.6765128532652083E-3</v>
      </c>
    </row>
    <row r="30" spans="1:27" x14ac:dyDescent="0.25">
      <c r="B30" s="11"/>
    </row>
  </sheetData>
  <autoFilter ref="A1:AA30" xr:uid="{236337D1-0C01-4395-B53E-2E7E0DC5090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2021-06-15T17:04:33Z</dcterms:modified>
</cp:coreProperties>
</file>