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School\CIS2000\"/>
    </mc:Choice>
  </mc:AlternateContent>
  <xr:revisionPtr revIDLastSave="0" documentId="13_ncr:1_{B5DD5553-DE60-4C04-A5FD-A288836171E3}" xr6:coauthVersionLast="47" xr6:coauthVersionMax="47" xr10:uidLastSave="{00000000-0000-0000-0000-000000000000}"/>
  <bookViews>
    <workbookView xWindow="0" yWindow="30" windowWidth="17235" windowHeight="16065" xr2:uid="{00000000-000D-0000-FFFF-FFFF00000000}"/>
  </bookViews>
  <sheets>
    <sheet name="Project Status" sheetId="14" r:id="rId1"/>
    <sheet name="Consultants" sheetId="15" r:id="rId2"/>
    <sheet name="Project Schedule" sheetId="16" r:id="rId3"/>
  </sheets>
  <definedNames>
    <definedName name="Total_In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6" l="1"/>
  <c r="G8" i="16"/>
  <c r="G9" i="16"/>
  <c r="F7" i="16"/>
  <c r="F9" i="16"/>
  <c r="E7" i="16"/>
  <c r="E8" i="16"/>
  <c r="F8" i="16" s="1"/>
  <c r="E9" i="16"/>
  <c r="D7" i="16"/>
  <c r="D8" i="16"/>
  <c r="D9" i="16"/>
  <c r="G6" i="16"/>
  <c r="F6" i="16"/>
  <c r="E6" i="16"/>
  <c r="D6" i="16"/>
  <c r="C11" i="16" s="1"/>
  <c r="D16" i="14"/>
  <c r="N6" i="14"/>
  <c r="N7" i="14"/>
  <c r="N8" i="14"/>
  <c r="N9" i="14"/>
  <c r="N10" i="14"/>
  <c r="N11" i="14"/>
  <c r="N12" i="14"/>
  <c r="N13" i="14"/>
  <c r="N5" i="14"/>
  <c r="F14" i="14"/>
  <c r="D14" i="14"/>
  <c r="G10" i="14"/>
  <c r="H10" i="14" s="1"/>
  <c r="E6" i="14"/>
  <c r="G6" i="14" s="1"/>
  <c r="H6" i="14" s="1"/>
  <c r="E7" i="14"/>
  <c r="G7" i="14" s="1"/>
  <c r="H7" i="14" s="1"/>
  <c r="E8" i="14"/>
  <c r="E9" i="14"/>
  <c r="G9" i="14" s="1"/>
  <c r="H9" i="14" s="1"/>
  <c r="E10" i="14"/>
  <c r="E11" i="14"/>
  <c r="G11" i="14" s="1"/>
  <c r="H11" i="14" s="1"/>
  <c r="E12" i="14"/>
  <c r="G12" i="14" s="1"/>
  <c r="H12" i="14" s="1"/>
  <c r="E13" i="14"/>
  <c r="G13" i="14" s="1"/>
  <c r="H13" i="14" s="1"/>
  <c r="E5" i="14"/>
  <c r="G5" i="14" s="1"/>
  <c r="J1" i="14"/>
  <c r="E14" i="14" l="1"/>
  <c r="C12" i="16"/>
  <c r="G8" i="14"/>
  <c r="H8" i="14" s="1"/>
  <c r="H5" i="14"/>
  <c r="G14" i="14" l="1"/>
  <c r="H14" i="14" s="1"/>
</calcChain>
</file>

<file path=xl/sharedStrings.xml><?xml version="1.0" encoding="utf-8"?>
<sst xmlns="http://schemas.openxmlformats.org/spreadsheetml/2006/main" count="114" uniqueCount="60">
  <si>
    <t>Professional Therapies System Upgrade</t>
  </si>
  <si>
    <t>Project Status Report</t>
  </si>
  <si>
    <t>Everett Hospital</t>
  </si>
  <si>
    <t>Service ID</t>
  </si>
  <si>
    <t>Actual Hours</t>
  </si>
  <si>
    <t>Actual $</t>
  </si>
  <si>
    <t>Estimated $</t>
  </si>
  <si>
    <t>Remaining $</t>
  </si>
  <si>
    <t>Remaining %</t>
  </si>
  <si>
    <t>G-131</t>
  </si>
  <si>
    <t>General administrative</t>
  </si>
  <si>
    <t>Billing rate:</t>
  </si>
  <si>
    <t>G-240</t>
  </si>
  <si>
    <t>HIPAA compliance</t>
  </si>
  <si>
    <t>P-255</t>
  </si>
  <si>
    <t>Therapy practice evaluation</t>
  </si>
  <si>
    <t>P-314</t>
  </si>
  <si>
    <t>Strategic planning</t>
  </si>
  <si>
    <t>P-400</t>
  </si>
  <si>
    <t>New services development</t>
  </si>
  <si>
    <t>F-125</t>
  </si>
  <si>
    <t>New revenue generation</t>
  </si>
  <si>
    <t>F-130</t>
  </si>
  <si>
    <t>Expense reduction</t>
  </si>
  <si>
    <t>H-305</t>
  </si>
  <si>
    <t>Medical staff development</t>
  </si>
  <si>
    <t>Total</t>
  </si>
  <si>
    <t>Name</t>
  </si>
  <si>
    <t>Services</t>
  </si>
  <si>
    <t>Manager</t>
  </si>
  <si>
    <t>Kirk Deegan</t>
  </si>
  <si>
    <t>Cisneros</t>
  </si>
  <si>
    <t>Rhonda Meilani</t>
  </si>
  <si>
    <t>Ottinger</t>
  </si>
  <si>
    <t>Sherry Quam</t>
  </si>
  <si>
    <t>Joe Shepard</t>
  </si>
  <si>
    <t>Hetzel</t>
  </si>
  <si>
    <t>Maya Gupta</t>
  </si>
  <si>
    <t>Jacob Fay</t>
  </si>
  <si>
    <t>Rosalie Dorne</t>
  </si>
  <si>
    <t>Mika</t>
  </si>
  <si>
    <t>Andre Patanka</t>
  </si>
  <si>
    <t>Cam Wells</t>
  </si>
  <si>
    <t>Date:</t>
  </si>
  <si>
    <t>Project Schedule for Remaining Services</t>
  </si>
  <si>
    <t>Workdays</t>
  </si>
  <si>
    <t>Phase 2</t>
  </si>
  <si>
    <t>Phase 3</t>
  </si>
  <si>
    <t>Phase 4</t>
  </si>
  <si>
    <t>Phase 5</t>
  </si>
  <si>
    <t>Start date</t>
  </si>
  <si>
    <t>Completion date</t>
  </si>
  <si>
    <t>Years</t>
  </si>
  <si>
    <t>Consultants</t>
  </si>
  <si>
    <t>Role</t>
  </si>
  <si>
    <t>Average years of experience</t>
  </si>
  <si>
    <t>Eval Score</t>
  </si>
  <si>
    <t>P-245</t>
  </si>
  <si>
    <t>Therapy analysis</t>
  </si>
  <si>
    <t>Service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</si>
</sst>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"/>
    <numFmt numFmtId="167" formatCode="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8"/>
      <color rgb="FF0070C0"/>
      <name val="Century Gothic"/>
      <family val="2"/>
    </font>
    <font>
      <sz val="11"/>
      <color rgb="FF000000"/>
      <name val="Century Gothic"/>
      <family val="2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 tint="0.24994659260841701"/>
      <name val="Calibri Light"/>
      <family val="2"/>
      <scheme val="major"/>
    </font>
    <font>
      <sz val="10"/>
      <color theme="1" tint="0.2499465926084170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3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ck">
        <color theme="4" tint="0.499984740745262"/>
      </bottom>
      <diagonal/>
    </border>
    <border>
      <left/>
      <right/>
      <top style="thin">
        <color theme="4"/>
      </top>
      <bottom style="thick">
        <color theme="4" tint="0.499984740745262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3" fillId="2" borderId="0">
      <alignment vertical="top" wrapText="1"/>
    </xf>
    <xf numFmtId="0" fontId="2" fillId="2" borderId="0">
      <alignment vertical="top" wrapText="1"/>
    </xf>
    <xf numFmtId="0" fontId="3" fillId="2" borderId="0">
      <alignment vertical="top" wrapText="1"/>
    </xf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1" applyNumberFormat="0" applyFill="0" applyAlignment="0" applyProtection="0"/>
    <xf numFmtId="0" fontId="8" fillId="0" borderId="2" applyNumberFormat="0" applyFill="0" applyProtection="0">
      <alignment vertical="center"/>
    </xf>
    <xf numFmtId="0" fontId="9" fillId="3" borderId="3" applyNumberFormat="0" applyProtection="0"/>
    <xf numFmtId="0" fontId="10" fillId="0" borderId="4" applyNumberFormat="0" applyFill="0" applyAlignment="0" applyProtection="0"/>
    <xf numFmtId="0" fontId="11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</cellStyleXfs>
  <cellXfs count="35">
    <xf numFmtId="0" fontId="0" fillId="0" borderId="0" xfId="0"/>
    <xf numFmtId="164" fontId="0" fillId="0" borderId="0" xfId="7" applyNumberFormat="1" applyFont="1"/>
    <xf numFmtId="165" fontId="0" fillId="0" borderId="0" xfId="8" applyNumberFormat="1" applyFont="1"/>
    <xf numFmtId="0" fontId="7" fillId="0" borderId="0" xfId="0" applyFont="1"/>
    <xf numFmtId="14" fontId="0" fillId="0" borderId="0" xfId="0" applyNumberFormat="1"/>
    <xf numFmtId="0" fontId="6" fillId="0" borderId="1" xfId="10"/>
    <xf numFmtId="9" fontId="0" fillId="0" borderId="0" xfId="9" applyFont="1"/>
    <xf numFmtId="0" fontId="11" fillId="4" borderId="0" xfId="14"/>
    <xf numFmtId="0" fontId="0" fillId="0" borderId="0" xfId="0"/>
    <xf numFmtId="0" fontId="6" fillId="0" borderId="1" xfId="10" applyAlignment="1">
      <alignment horizontal="right"/>
    </xf>
    <xf numFmtId="0" fontId="0" fillId="0" borderId="0" xfId="0" applyNumberFormat="1"/>
    <xf numFmtId="0" fontId="0" fillId="0" borderId="0" xfId="0" applyAlignment="1">
      <alignment horizontal="right"/>
    </xf>
    <xf numFmtId="0" fontId="11" fillId="4" borderId="0" xfId="14" applyBorder="1" applyAlignment="1">
      <alignment horizontal="center"/>
    </xf>
    <xf numFmtId="0" fontId="11" fillId="4" borderId="5" xfId="14" applyBorder="1" applyAlignment="1">
      <alignment horizontal="center"/>
    </xf>
    <xf numFmtId="0" fontId="0" fillId="0" borderId="5" xfId="0" applyBorder="1"/>
    <xf numFmtId="0" fontId="0" fillId="0" borderId="0" xfId="0" applyBorder="1"/>
    <xf numFmtId="166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6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4" fillId="0" borderId="0" xfId="0" applyFont="1"/>
    <xf numFmtId="167" fontId="0" fillId="0" borderId="0" xfId="0" applyNumberFormat="1"/>
    <xf numFmtId="9" fontId="6" fillId="0" borderId="1" xfId="10" applyNumberFormat="1"/>
    <xf numFmtId="164" fontId="6" fillId="0" borderId="1" xfId="10" applyNumberFormat="1"/>
    <xf numFmtId="166" fontId="5" fillId="6" borderId="8" xfId="15" applyNumberFormat="1" applyBorder="1"/>
    <xf numFmtId="0" fontId="13" fillId="5" borderId="4" xfId="13" applyFont="1" applyFill="1" applyAlignment="1">
      <alignment horizontal="center"/>
    </xf>
    <xf numFmtId="0" fontId="0" fillId="7" borderId="6" xfId="16" applyFont="1" applyBorder="1"/>
    <xf numFmtId="0" fontId="5" fillId="7" borderId="7" xfId="16" applyBorder="1"/>
    <xf numFmtId="0" fontId="12" fillId="5" borderId="0" xfId="6" applyFont="1" applyFill="1" applyAlignment="1">
      <alignment horizontal="center"/>
    </xf>
    <xf numFmtId="0" fontId="10" fillId="0" borderId="0" xfId="13" applyBorder="1" applyAlignment="1">
      <alignment horizontal="center" vertical="center" textRotation="90"/>
    </xf>
    <xf numFmtId="0" fontId="13" fillId="5" borderId="9" xfId="13" applyFont="1" applyFill="1" applyBorder="1" applyAlignment="1">
      <alignment horizontal="center"/>
    </xf>
    <xf numFmtId="0" fontId="13" fillId="5" borderId="10" xfId="13" applyFont="1" applyFill="1" applyBorder="1" applyAlignment="1">
      <alignment horizontal="center"/>
    </xf>
    <xf numFmtId="0" fontId="13" fillId="5" borderId="0" xfId="13" applyFont="1" applyFill="1" applyBorder="1" applyAlignment="1">
      <alignment horizontal="center"/>
    </xf>
  </cellXfs>
  <cellStyles count="17">
    <cellStyle name="20% - Accent6" xfId="15" builtinId="50"/>
    <cellStyle name="40% - Accent6" xfId="16" builtinId="51"/>
    <cellStyle name="Accent6" xfId="14" builtinId="49"/>
    <cellStyle name="Comma" xfId="8" builtinId="3"/>
    <cellStyle name="Currency" xfId="7" builtinId="4"/>
    <cellStyle name="Heading 2" xfId="13" builtinId="17"/>
    <cellStyle name="Heading 2 2" xfId="11" xr:uid="{00000000-0005-0000-0000-000006000000}"/>
    <cellStyle name="Input 2" xfId="12" xr:uid="{00000000-0005-0000-0000-000007000000}"/>
    <cellStyle name="Normal" xfId="0" builtinId="0"/>
    <cellStyle name="Normal 2" xfId="1" xr:uid="{00000000-0005-0000-0000-000009000000}"/>
    <cellStyle name="Normal 2 2" xfId="2" xr:uid="{00000000-0005-0000-0000-00000A000000}"/>
    <cellStyle name="Percent" xfId="9" builtinId="5"/>
    <cellStyle name="Project Header" xfId="3" xr:uid="{00000000-0005-0000-0000-00000C000000}"/>
    <cellStyle name="Student Name" xfId="4" xr:uid="{00000000-0005-0000-0000-00000D000000}"/>
    <cellStyle name="Submission" xfId="5" xr:uid="{00000000-0005-0000-0000-00000E000000}"/>
    <cellStyle name="Title" xfId="6" builtinId="15"/>
    <cellStyle name="Total" xfId="10" builtinId="2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Project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'Project Status'!$D$4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'Project Status'!$C$5:$C$13</c:f>
              <c:strCache>
                <c:ptCount val="9"/>
                <c:pt idx="0">
                  <c:v>General administrative</c:v>
                </c:pt>
                <c:pt idx="1">
                  <c:v>HIPAA compliance</c:v>
                </c:pt>
                <c:pt idx="2">
                  <c:v>Therapy practice evaluation</c:v>
                </c:pt>
                <c:pt idx="3">
                  <c:v>Strategic planning</c:v>
                </c:pt>
                <c:pt idx="4">
                  <c:v>New services development</c:v>
                </c:pt>
                <c:pt idx="5">
                  <c:v>Therapy analysis</c:v>
                </c:pt>
                <c:pt idx="6">
                  <c:v>New revenue generation</c:v>
                </c:pt>
                <c:pt idx="7">
                  <c:v>Expense reduction</c:v>
                </c:pt>
                <c:pt idx="8">
                  <c:v>Medical staff development</c:v>
                </c:pt>
              </c:strCache>
            </c:strRef>
          </c:cat>
          <c:val>
            <c:numRef>
              <c:f>'Project Status'!$D$5:$D$13</c:f>
              <c:numCache>
                <c:formatCode>General</c:formatCode>
                <c:ptCount val="9"/>
                <c:pt idx="0">
                  <c:v>25</c:v>
                </c:pt>
                <c:pt idx="1">
                  <c:v>100</c:v>
                </c:pt>
                <c:pt idx="2">
                  <c:v>40</c:v>
                </c:pt>
                <c:pt idx="3">
                  <c:v>35</c:v>
                </c:pt>
                <c:pt idx="4">
                  <c:v>84</c:v>
                </c:pt>
                <c:pt idx="5">
                  <c:v>40</c:v>
                </c:pt>
                <c:pt idx="6">
                  <c:v>125</c:v>
                </c:pt>
                <c:pt idx="7">
                  <c:v>95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8-4281-BADE-C4AF82FBCD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8147896"/>
        <c:axId val="618149856"/>
      </c:barChart>
      <c:catAx>
        <c:axId val="618147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9856"/>
        <c:crosses val="autoZero"/>
        <c:auto val="1"/>
        <c:lblAlgn val="ctr"/>
        <c:lblOffset val="100"/>
        <c:noMultiLvlLbl val="0"/>
      </c:catAx>
      <c:valAx>
        <c:axId val="6181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47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16</xdr:row>
      <xdr:rowOff>23812</xdr:rowOff>
    </xdr:from>
    <xdr:to>
      <xdr:col>7</xdr:col>
      <xdr:colOff>819150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5"/>
  <sheetViews>
    <sheetView tabSelected="1" topLeftCell="B1" workbookViewId="0">
      <selection activeCell="B33" sqref="A33:XFD33"/>
    </sheetView>
  </sheetViews>
  <sheetFormatPr defaultRowHeight="15" x14ac:dyDescent="0.25"/>
  <cols>
    <col min="1" max="1" width="4.7109375" customWidth="1"/>
    <col min="3" max="3" width="26" bestFit="1" customWidth="1"/>
    <col min="4" max="4" width="12.140625" bestFit="1" customWidth="1"/>
    <col min="5" max="6" width="11.5703125" bestFit="1" customWidth="1"/>
    <col min="7" max="7" width="12" bestFit="1" customWidth="1"/>
    <col min="8" max="8" width="12.42578125" bestFit="1" customWidth="1"/>
    <col min="9" max="9" width="11.140625" bestFit="1" customWidth="1"/>
    <col min="10" max="10" width="14.85546875" bestFit="1" customWidth="1"/>
    <col min="14" max="14" width="9.42578125" bestFit="1" customWidth="1"/>
  </cols>
  <sheetData>
    <row r="1" spans="1:15" x14ac:dyDescent="0.25">
      <c r="I1" s="3" t="s">
        <v>43</v>
      </c>
      <c r="J1" s="4">
        <f ca="1">NOW()</f>
        <v>44649.781775000003</v>
      </c>
    </row>
    <row r="2" spans="1:15" ht="23.25" x14ac:dyDescent="0.35">
      <c r="B2" s="30" t="s">
        <v>0</v>
      </c>
      <c r="C2" s="30"/>
      <c r="D2" s="30"/>
      <c r="E2" s="30"/>
      <c r="F2" s="30"/>
      <c r="G2" s="30"/>
      <c r="H2" s="30"/>
      <c r="I2" s="3" t="s">
        <v>11</v>
      </c>
      <c r="J2" s="23">
        <v>85</v>
      </c>
    </row>
    <row r="3" spans="1:15" ht="18" thickBot="1" x14ac:dyDescent="0.35">
      <c r="B3" s="27" t="s">
        <v>1</v>
      </c>
      <c r="C3" s="27"/>
      <c r="D3" s="27"/>
      <c r="E3" s="27"/>
      <c r="F3" s="27"/>
      <c r="G3" s="27"/>
      <c r="H3" s="27"/>
      <c r="J3" s="32" t="s">
        <v>53</v>
      </c>
      <c r="K3" s="33"/>
      <c r="L3" s="33"/>
      <c r="M3" s="33"/>
      <c r="N3" s="33"/>
      <c r="O3" s="33"/>
    </row>
    <row r="4" spans="1:15" ht="18.75" customHeight="1" thickTop="1" x14ac:dyDescent="0.25">
      <c r="A4" s="31" t="s">
        <v>2</v>
      </c>
      <c r="B4" s="7" t="s">
        <v>3</v>
      </c>
      <c r="C4" s="7" t="s">
        <v>59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J4" s="13" t="s">
        <v>27</v>
      </c>
      <c r="K4" s="12" t="s">
        <v>28</v>
      </c>
      <c r="L4" s="12" t="s">
        <v>29</v>
      </c>
      <c r="M4" s="12" t="s">
        <v>52</v>
      </c>
      <c r="N4" s="12" t="s">
        <v>54</v>
      </c>
      <c r="O4" s="12" t="s">
        <v>56</v>
      </c>
    </row>
    <row r="5" spans="1:15" x14ac:dyDescent="0.25">
      <c r="A5" s="31"/>
      <c r="B5" t="s">
        <v>9</v>
      </c>
      <c r="C5" t="s">
        <v>10</v>
      </c>
      <c r="D5">
        <v>25</v>
      </c>
      <c r="E5" s="1">
        <f>D5*$J$2</f>
        <v>2125</v>
      </c>
      <c r="F5" s="1">
        <v>2500</v>
      </c>
      <c r="G5" s="1">
        <f>F5-E5</f>
        <v>375</v>
      </c>
      <c r="H5" s="6">
        <f>G5/F5</f>
        <v>0.15</v>
      </c>
      <c r="J5" s="14" t="s">
        <v>30</v>
      </c>
      <c r="K5" s="15" t="s">
        <v>20</v>
      </c>
      <c r="L5" s="15" t="s">
        <v>31</v>
      </c>
      <c r="M5" s="16">
        <v>4.5</v>
      </c>
      <c r="N5" s="17" t="str">
        <f>IF(M5 &gt;= 4,"Lead","Associate")</f>
        <v>Lead</v>
      </c>
      <c r="O5" s="17">
        <v>88</v>
      </c>
    </row>
    <row r="6" spans="1:15" x14ac:dyDescent="0.25">
      <c r="A6" s="31"/>
      <c r="B6" t="s">
        <v>12</v>
      </c>
      <c r="C6" t="s">
        <v>13</v>
      </c>
      <c r="D6">
        <v>100</v>
      </c>
      <c r="E6" s="2">
        <f t="shared" ref="E6:E13" si="0">D6*$J$2</f>
        <v>8500</v>
      </c>
      <c r="F6" s="2">
        <v>8000</v>
      </c>
      <c r="G6" s="2">
        <f t="shared" ref="G6:G13" si="1">F6-E6</f>
        <v>-500</v>
      </c>
      <c r="H6" s="6">
        <f t="shared" ref="H6:H14" si="2">G6/F6</f>
        <v>-6.25E-2</v>
      </c>
      <c r="J6" s="14" t="s">
        <v>32</v>
      </c>
      <c r="K6" s="15" t="s">
        <v>16</v>
      </c>
      <c r="L6" s="15" t="s">
        <v>33</v>
      </c>
      <c r="M6" s="16">
        <v>6</v>
      </c>
      <c r="N6" s="17" t="str">
        <f t="shared" ref="N6:N13" si="3">IF(M6 &gt;= 4,"Lead","Associate")</f>
        <v>Lead</v>
      </c>
      <c r="O6" s="17">
        <v>91</v>
      </c>
    </row>
    <row r="7" spans="1:15" x14ac:dyDescent="0.25">
      <c r="A7" s="31"/>
      <c r="B7" t="s">
        <v>14</v>
      </c>
      <c r="C7" t="s">
        <v>15</v>
      </c>
      <c r="D7">
        <v>40</v>
      </c>
      <c r="E7" s="2">
        <f t="shared" si="0"/>
        <v>3400</v>
      </c>
      <c r="F7" s="2">
        <v>6800</v>
      </c>
      <c r="G7" s="2">
        <f t="shared" si="1"/>
        <v>3400</v>
      </c>
      <c r="H7" s="6">
        <f t="shared" si="2"/>
        <v>0.5</v>
      </c>
      <c r="J7" s="14" t="s">
        <v>34</v>
      </c>
      <c r="K7" s="15" t="s">
        <v>14</v>
      </c>
      <c r="L7" s="15" t="s">
        <v>33</v>
      </c>
      <c r="M7" s="16">
        <v>3</v>
      </c>
      <c r="N7" s="17" t="str">
        <f t="shared" si="3"/>
        <v>Associate</v>
      </c>
      <c r="O7" s="17">
        <v>80</v>
      </c>
    </row>
    <row r="8" spans="1:15" x14ac:dyDescent="0.25">
      <c r="A8" s="31"/>
      <c r="B8" t="s">
        <v>16</v>
      </c>
      <c r="C8" t="s">
        <v>17</v>
      </c>
      <c r="D8">
        <v>35</v>
      </c>
      <c r="E8" s="2">
        <f t="shared" si="0"/>
        <v>2975</v>
      </c>
      <c r="F8" s="2">
        <v>5500</v>
      </c>
      <c r="G8" s="2">
        <f t="shared" si="1"/>
        <v>2525</v>
      </c>
      <c r="H8" s="6">
        <f t="shared" si="2"/>
        <v>0.45909090909090911</v>
      </c>
      <c r="J8" s="14" t="s">
        <v>35</v>
      </c>
      <c r="K8" s="15" t="s">
        <v>9</v>
      </c>
      <c r="L8" s="15" t="s">
        <v>36</v>
      </c>
      <c r="M8" s="16">
        <v>2.7</v>
      </c>
      <c r="N8" s="17" t="str">
        <f t="shared" si="3"/>
        <v>Associate</v>
      </c>
      <c r="O8" s="17">
        <v>79</v>
      </c>
    </row>
    <row r="9" spans="1:15" x14ac:dyDescent="0.25">
      <c r="A9" s="31"/>
      <c r="B9" t="s">
        <v>18</v>
      </c>
      <c r="C9" t="s">
        <v>19</v>
      </c>
      <c r="D9">
        <v>84</v>
      </c>
      <c r="E9" s="2">
        <f t="shared" si="0"/>
        <v>7140</v>
      </c>
      <c r="F9" s="2">
        <v>7400</v>
      </c>
      <c r="G9" s="2">
        <f t="shared" si="1"/>
        <v>260</v>
      </c>
      <c r="H9" s="6">
        <f t="shared" si="2"/>
        <v>3.5135135135135137E-2</v>
      </c>
      <c r="J9" s="14" t="s">
        <v>37</v>
      </c>
      <c r="K9" s="15" t="s">
        <v>57</v>
      </c>
      <c r="L9" s="15" t="s">
        <v>33</v>
      </c>
      <c r="M9" s="16">
        <v>3.4</v>
      </c>
      <c r="N9" s="17" t="str">
        <f t="shared" si="3"/>
        <v>Associate</v>
      </c>
      <c r="O9" s="17">
        <v>92</v>
      </c>
    </row>
    <row r="10" spans="1:15" x14ac:dyDescent="0.25">
      <c r="A10" s="31"/>
      <c r="B10" t="s">
        <v>57</v>
      </c>
      <c r="C10" t="s">
        <v>58</v>
      </c>
      <c r="D10">
        <v>40</v>
      </c>
      <c r="E10" s="2">
        <f t="shared" si="0"/>
        <v>3400</v>
      </c>
      <c r="F10" s="2">
        <v>7401</v>
      </c>
      <c r="G10" s="2">
        <f t="shared" si="1"/>
        <v>4001</v>
      </c>
      <c r="H10" s="6">
        <f t="shared" si="2"/>
        <v>0.54060262126739633</v>
      </c>
      <c r="J10" s="14" t="s">
        <v>38</v>
      </c>
      <c r="K10" s="15" t="s">
        <v>22</v>
      </c>
      <c r="L10" s="15" t="s">
        <v>31</v>
      </c>
      <c r="M10" s="16">
        <v>3.8</v>
      </c>
      <c r="N10" s="17" t="str">
        <f t="shared" si="3"/>
        <v>Associate</v>
      </c>
      <c r="O10" s="17">
        <v>83</v>
      </c>
    </row>
    <row r="11" spans="1:15" x14ac:dyDescent="0.25">
      <c r="A11" s="31"/>
      <c r="B11" t="s">
        <v>20</v>
      </c>
      <c r="C11" t="s">
        <v>21</v>
      </c>
      <c r="D11">
        <v>125</v>
      </c>
      <c r="E11" s="2">
        <f t="shared" si="0"/>
        <v>10625</v>
      </c>
      <c r="F11" s="2">
        <v>10000</v>
      </c>
      <c r="G11" s="2">
        <f t="shared" si="1"/>
        <v>-625</v>
      </c>
      <c r="H11" s="6">
        <f t="shared" si="2"/>
        <v>-6.25E-2</v>
      </c>
      <c r="J11" s="14" t="s">
        <v>39</v>
      </c>
      <c r="K11" s="15" t="s">
        <v>24</v>
      </c>
      <c r="L11" s="15" t="s">
        <v>40</v>
      </c>
      <c r="M11" s="16">
        <v>5.0999999999999996</v>
      </c>
      <c r="N11" s="17" t="str">
        <f t="shared" si="3"/>
        <v>Lead</v>
      </c>
      <c r="O11" s="17">
        <v>75</v>
      </c>
    </row>
    <row r="12" spans="1:15" x14ac:dyDescent="0.25">
      <c r="A12" s="31"/>
      <c r="B12" t="s">
        <v>22</v>
      </c>
      <c r="C12" t="s">
        <v>23</v>
      </c>
      <c r="D12">
        <v>95</v>
      </c>
      <c r="E12" s="2">
        <f t="shared" si="0"/>
        <v>8075</v>
      </c>
      <c r="F12" s="2">
        <v>10000</v>
      </c>
      <c r="G12" s="2">
        <f t="shared" si="1"/>
        <v>1925</v>
      </c>
      <c r="H12" s="6">
        <f t="shared" si="2"/>
        <v>0.1925</v>
      </c>
      <c r="J12" s="14" t="s">
        <v>41</v>
      </c>
      <c r="K12" s="15" t="s">
        <v>12</v>
      </c>
      <c r="L12" s="15" t="s">
        <v>36</v>
      </c>
      <c r="M12" s="16">
        <v>4.8</v>
      </c>
      <c r="N12" s="17" t="str">
        <f t="shared" si="3"/>
        <v>Lead</v>
      </c>
      <c r="O12" s="17">
        <v>90</v>
      </c>
    </row>
    <row r="13" spans="1:15" x14ac:dyDescent="0.25">
      <c r="A13" s="31"/>
      <c r="B13" t="s">
        <v>24</v>
      </c>
      <c r="C13" t="s">
        <v>25</v>
      </c>
      <c r="D13">
        <v>40</v>
      </c>
      <c r="E13" s="2">
        <f t="shared" si="0"/>
        <v>3400</v>
      </c>
      <c r="F13" s="2">
        <v>10200</v>
      </c>
      <c r="G13" s="2">
        <f t="shared" si="1"/>
        <v>6800</v>
      </c>
      <c r="H13" s="6">
        <f t="shared" si="2"/>
        <v>0.66666666666666663</v>
      </c>
      <c r="J13" s="18" t="s">
        <v>42</v>
      </c>
      <c r="K13" s="19" t="s">
        <v>18</v>
      </c>
      <c r="L13" s="19" t="s">
        <v>33</v>
      </c>
      <c r="M13" s="20">
        <v>5.2</v>
      </c>
      <c r="N13" s="17" t="str">
        <f t="shared" si="3"/>
        <v>Lead</v>
      </c>
      <c r="O13" s="21">
        <v>85</v>
      </c>
    </row>
    <row r="14" spans="1:15" ht="15.75" thickBot="1" x14ac:dyDescent="0.3">
      <c r="B14" s="5"/>
      <c r="C14" s="9" t="s">
        <v>26</v>
      </c>
      <c r="D14" s="5">
        <f>SUM(D5:D13)</f>
        <v>584</v>
      </c>
      <c r="E14" s="25">
        <f t="shared" ref="E14:G14" si="4">SUM(E5:E13)</f>
        <v>49640</v>
      </c>
      <c r="F14" s="25">
        <f t="shared" si="4"/>
        <v>67801</v>
      </c>
      <c r="G14" s="25">
        <f t="shared" si="4"/>
        <v>18161</v>
      </c>
      <c r="H14" s="24">
        <f t="shared" si="2"/>
        <v>0.2678574062329464</v>
      </c>
    </row>
    <row r="15" spans="1:15" ht="15.75" thickTop="1" x14ac:dyDescent="0.25"/>
    <row r="16" spans="1:15" x14ac:dyDescent="0.25">
      <c r="B16" s="28" t="s">
        <v>55</v>
      </c>
      <c r="C16" s="29"/>
      <c r="D16" s="26">
        <f>AVERAGE(M5:M13)</f>
        <v>4.2777777777777777</v>
      </c>
    </row>
    <row r="18" spans="2:4" s="8" customFormat="1" x14ac:dyDescent="0.25">
      <c r="B18"/>
      <c r="C18"/>
      <c r="D18"/>
    </row>
    <row r="34" spans="1:1" x14ac:dyDescent="0.25">
      <c r="A34" s="22"/>
    </row>
    <row r="35" spans="1:1" x14ac:dyDescent="0.25">
      <c r="A35" s="22"/>
    </row>
  </sheetData>
  <mergeCells count="5">
    <mergeCell ref="B3:H3"/>
    <mergeCell ref="B16:C16"/>
    <mergeCell ref="B2:H2"/>
    <mergeCell ref="A4:A13"/>
    <mergeCell ref="J3:O3"/>
  </mergeCells>
  <conditionalFormatting sqref="H5:H13">
    <cfRule type="cellIs" dxfId="0" priority="1" operator="lessThan">
      <formula>0.01</formula>
    </cfRule>
  </conditionalFormatting>
  <dataValidations count="1">
    <dataValidation allowBlank="1" error="pavI8MeUFtEyxX2I4tkyea30951e-0770-495a-bd9e-4f2c5c7e43c9" sqref="C1:H1 A1:A4 J1:J2 J3:O13 J14:J35 I1:I35 B1:B35 C3:H35 A14:A35" xr:uid="{00000000-0002-0000-0100-000000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2"/>
  <sheetViews>
    <sheetView workbookViewId="0">
      <selection activeCell="B2" sqref="B2:G12"/>
    </sheetView>
  </sheetViews>
  <sheetFormatPr defaultRowHeight="15" x14ac:dyDescent="0.25"/>
  <cols>
    <col min="2" max="2" width="15" bestFit="1" customWidth="1"/>
    <col min="3" max="3" width="11.5703125" bestFit="1" customWidth="1"/>
    <col min="4" max="4" width="15" bestFit="1" customWidth="1"/>
    <col min="5" max="5" width="12.42578125" bestFit="1" customWidth="1"/>
    <col min="6" max="6" width="11.7109375" bestFit="1" customWidth="1"/>
    <col min="7" max="7" width="11.42578125" bestFit="1" customWidth="1"/>
    <col min="8" max="8" width="14" bestFit="1" customWidth="1"/>
  </cols>
  <sheetData>
    <row r="2" spans="2:7" ht="18" thickBot="1" x14ac:dyDescent="0.35">
      <c r="B2" s="32" t="s">
        <v>53</v>
      </c>
      <c r="C2" s="33"/>
      <c r="D2" s="33"/>
      <c r="E2" s="33"/>
      <c r="F2" s="33"/>
      <c r="G2" s="33"/>
    </row>
    <row r="3" spans="2:7" ht="15.75" thickTop="1" x14ac:dyDescent="0.25">
      <c r="B3" s="13" t="s">
        <v>27</v>
      </c>
      <c r="C3" s="12" t="s">
        <v>28</v>
      </c>
      <c r="D3" s="12" t="s">
        <v>29</v>
      </c>
      <c r="E3" s="12" t="s">
        <v>52</v>
      </c>
      <c r="F3" s="12" t="s">
        <v>54</v>
      </c>
      <c r="G3" s="12" t="s">
        <v>56</v>
      </c>
    </row>
    <row r="4" spans="2:7" x14ac:dyDescent="0.25">
      <c r="B4" s="14" t="s">
        <v>30</v>
      </c>
      <c r="C4" s="15" t="s">
        <v>20</v>
      </c>
      <c r="D4" s="15" t="s">
        <v>31</v>
      </c>
      <c r="E4" s="16">
        <v>4.5</v>
      </c>
      <c r="F4" s="17"/>
      <c r="G4" s="17">
        <v>88</v>
      </c>
    </row>
    <row r="5" spans="2:7" x14ac:dyDescent="0.25">
      <c r="B5" s="14" t="s">
        <v>32</v>
      </c>
      <c r="C5" s="15" t="s">
        <v>16</v>
      </c>
      <c r="D5" s="15" t="s">
        <v>33</v>
      </c>
      <c r="E5" s="16">
        <v>6</v>
      </c>
      <c r="F5" s="17"/>
      <c r="G5" s="17">
        <v>91</v>
      </c>
    </row>
    <row r="6" spans="2:7" x14ac:dyDescent="0.25">
      <c r="B6" s="14" t="s">
        <v>34</v>
      </c>
      <c r="C6" s="15" t="s">
        <v>14</v>
      </c>
      <c r="D6" s="15" t="s">
        <v>33</v>
      </c>
      <c r="E6" s="16">
        <v>3</v>
      </c>
      <c r="F6" s="17"/>
      <c r="G6" s="17">
        <v>80</v>
      </c>
    </row>
    <row r="7" spans="2:7" x14ac:dyDescent="0.25">
      <c r="B7" s="14" t="s">
        <v>35</v>
      </c>
      <c r="C7" s="15" t="s">
        <v>9</v>
      </c>
      <c r="D7" s="15" t="s">
        <v>36</v>
      </c>
      <c r="E7" s="16">
        <v>2.7</v>
      </c>
      <c r="F7" s="17"/>
      <c r="G7" s="17">
        <v>79</v>
      </c>
    </row>
    <row r="8" spans="2:7" x14ac:dyDescent="0.25">
      <c r="B8" s="14" t="s">
        <v>37</v>
      </c>
      <c r="C8" s="15" t="s">
        <v>57</v>
      </c>
      <c r="D8" s="15" t="s">
        <v>33</v>
      </c>
      <c r="E8" s="16">
        <v>3.4</v>
      </c>
      <c r="F8" s="17"/>
      <c r="G8" s="17">
        <v>92</v>
      </c>
    </row>
    <row r="9" spans="2:7" x14ac:dyDescent="0.25">
      <c r="B9" s="14" t="s">
        <v>38</v>
      </c>
      <c r="C9" s="15" t="s">
        <v>22</v>
      </c>
      <c r="D9" s="15" t="s">
        <v>31</v>
      </c>
      <c r="E9" s="16">
        <v>3.8</v>
      </c>
      <c r="F9" s="17"/>
      <c r="G9" s="17">
        <v>83</v>
      </c>
    </row>
    <row r="10" spans="2:7" x14ac:dyDescent="0.25">
      <c r="B10" s="14" t="s">
        <v>39</v>
      </c>
      <c r="C10" s="15" t="s">
        <v>24</v>
      </c>
      <c r="D10" s="15" t="s">
        <v>40</v>
      </c>
      <c r="E10" s="16">
        <v>5.0999999999999996</v>
      </c>
      <c r="F10" s="17"/>
      <c r="G10" s="17">
        <v>75</v>
      </c>
    </row>
    <row r="11" spans="2:7" x14ac:dyDescent="0.25">
      <c r="B11" s="14" t="s">
        <v>41</v>
      </c>
      <c r="C11" s="15" t="s">
        <v>12</v>
      </c>
      <c r="D11" s="15" t="s">
        <v>36</v>
      </c>
      <c r="E11" s="16">
        <v>4.8</v>
      </c>
      <c r="F11" s="17"/>
      <c r="G11" s="17">
        <v>90</v>
      </c>
    </row>
    <row r="12" spans="2:7" x14ac:dyDescent="0.25">
      <c r="B12" s="18" t="s">
        <v>42</v>
      </c>
      <c r="C12" s="19" t="s">
        <v>18</v>
      </c>
      <c r="D12" s="19" t="s">
        <v>33</v>
      </c>
      <c r="E12" s="20">
        <v>5.2</v>
      </c>
      <c r="F12" s="21"/>
      <c r="G12" s="21">
        <v>85</v>
      </c>
    </row>
  </sheetData>
  <mergeCells count="1">
    <mergeCell ref="B2:G2"/>
  </mergeCells>
  <dataValidations count="1">
    <dataValidation allowBlank="1" error="pavI8MeUFtEyxX2I4tkyea30951e-0770-495a-bd9e-4f2c5c7e43c9" sqref="A1:G12" xr:uid="{00000000-0002-0000-0200-000000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workbookViewId="0">
      <selection activeCell="D12" sqref="D12"/>
    </sheetView>
  </sheetViews>
  <sheetFormatPr defaultRowHeight="15" x14ac:dyDescent="0.25"/>
  <cols>
    <col min="1" max="1" width="9.7109375" bestFit="1" customWidth="1"/>
    <col min="2" max="2" width="16.140625" bestFit="1" customWidth="1"/>
    <col min="3" max="7" width="10.7109375" customWidth="1"/>
  </cols>
  <sheetData>
    <row r="2" spans="2:7" ht="23.25" x14ac:dyDescent="0.35">
      <c r="B2" s="30" t="s">
        <v>0</v>
      </c>
      <c r="C2" s="30"/>
      <c r="D2" s="30"/>
      <c r="E2" s="30"/>
      <c r="F2" s="30"/>
      <c r="G2" s="30"/>
    </row>
    <row r="3" spans="2:7" ht="15" customHeight="1" x14ac:dyDescent="0.3">
      <c r="B3" s="34" t="s">
        <v>44</v>
      </c>
      <c r="C3" s="34"/>
      <c r="D3" s="34"/>
      <c r="E3" s="34"/>
      <c r="F3" s="34"/>
      <c r="G3" s="34"/>
    </row>
    <row r="4" spans="2:7" x14ac:dyDescent="0.25">
      <c r="B4" s="7"/>
      <c r="C4" s="7" t="s">
        <v>9</v>
      </c>
      <c r="D4" s="7" t="s">
        <v>18</v>
      </c>
      <c r="E4" s="7" t="s">
        <v>20</v>
      </c>
      <c r="F4" s="7" t="s">
        <v>22</v>
      </c>
      <c r="G4" s="7" t="s">
        <v>24</v>
      </c>
    </row>
    <row r="5" spans="2:7" x14ac:dyDescent="0.25">
      <c r="B5" s="3" t="s">
        <v>45</v>
      </c>
      <c r="C5">
        <v>10</v>
      </c>
      <c r="D5" s="10">
        <v>12</v>
      </c>
      <c r="E5" s="10">
        <v>5</v>
      </c>
      <c r="F5" s="10">
        <v>14</v>
      </c>
      <c r="G5" s="10">
        <v>15</v>
      </c>
    </row>
    <row r="6" spans="2:7" x14ac:dyDescent="0.25">
      <c r="B6" s="3" t="s">
        <v>46</v>
      </c>
      <c r="C6" s="4">
        <v>44333</v>
      </c>
      <c r="D6" s="4">
        <f>C6+4</f>
        <v>44337</v>
      </c>
      <c r="E6" s="4">
        <f>C6-3</f>
        <v>44330</v>
      </c>
      <c r="F6" s="4">
        <f>E6+2</f>
        <v>44332</v>
      </c>
      <c r="G6" s="4">
        <f>C6+2</f>
        <v>44335</v>
      </c>
    </row>
    <row r="7" spans="2:7" x14ac:dyDescent="0.25">
      <c r="B7" s="3" t="s">
        <v>47</v>
      </c>
      <c r="C7" s="4">
        <v>44348</v>
      </c>
      <c r="D7" s="4">
        <f t="shared" ref="D7:D9" si="0">C7+4</f>
        <v>44352</v>
      </c>
      <c r="E7" s="4">
        <f t="shared" ref="E7:E9" si="1">C7-3</f>
        <v>44345</v>
      </c>
      <c r="F7" s="4">
        <f t="shared" ref="F7:F9" si="2">E7+2</f>
        <v>44347</v>
      </c>
      <c r="G7" s="4">
        <f t="shared" ref="G7:G9" si="3">C7+2</f>
        <v>44350</v>
      </c>
    </row>
    <row r="8" spans="2:7" x14ac:dyDescent="0.25">
      <c r="B8" s="3" t="s">
        <v>48</v>
      </c>
      <c r="C8" s="4">
        <v>44362</v>
      </c>
      <c r="D8" s="4">
        <f t="shared" si="0"/>
        <v>44366</v>
      </c>
      <c r="E8" s="4">
        <f t="shared" si="1"/>
        <v>44359</v>
      </c>
      <c r="F8" s="4">
        <f t="shared" si="2"/>
        <v>44361</v>
      </c>
      <c r="G8" s="4">
        <f t="shared" si="3"/>
        <v>44364</v>
      </c>
    </row>
    <row r="9" spans="2:7" x14ac:dyDescent="0.25">
      <c r="B9" s="3" t="s">
        <v>49</v>
      </c>
      <c r="C9" s="4">
        <v>44376</v>
      </c>
      <c r="D9" s="4">
        <f t="shared" si="0"/>
        <v>44380</v>
      </c>
      <c r="E9" s="4">
        <f t="shared" si="1"/>
        <v>44373</v>
      </c>
      <c r="F9" s="4">
        <f t="shared" si="2"/>
        <v>44375</v>
      </c>
      <c r="G9" s="4">
        <f t="shared" si="3"/>
        <v>44378</v>
      </c>
    </row>
    <row r="10" spans="2:7" x14ac:dyDescent="0.25">
      <c r="D10" s="10"/>
      <c r="E10" s="10"/>
    </row>
    <row r="11" spans="2:7" x14ac:dyDescent="0.25">
      <c r="B11" s="3" t="s">
        <v>50</v>
      </c>
      <c r="C11" s="4">
        <f>MIN(C6:G9)</f>
        <v>44330</v>
      </c>
      <c r="D11" s="10"/>
      <c r="E11" s="10"/>
    </row>
    <row r="12" spans="2:7" x14ac:dyDescent="0.25">
      <c r="B12" s="3" t="s">
        <v>51</v>
      </c>
      <c r="C12" s="4">
        <f>MAX(C6:G9)</f>
        <v>44380</v>
      </c>
      <c r="D12" s="10"/>
      <c r="E12" s="10"/>
    </row>
    <row r="13" spans="2:7" x14ac:dyDescent="0.25">
      <c r="D13" s="10"/>
      <c r="E13" s="10"/>
    </row>
    <row r="15" spans="2:7" x14ac:dyDescent="0.25">
      <c r="B15" s="11"/>
      <c r="C15" s="4"/>
    </row>
    <row r="16" spans="2:7" x14ac:dyDescent="0.25">
      <c r="C16" s="4"/>
    </row>
  </sheetData>
  <mergeCells count="2">
    <mergeCell ref="B3:G3"/>
    <mergeCell ref="B2:G2"/>
  </mergeCells>
  <dataValidations count="1">
    <dataValidation allowBlank="1" error="pavI8MeUFtEyxX2I4tkyea30951e-0770-495a-bd9e-4f2c5c7e43c9" sqref="A1:G16" xr:uid="{00000000-0002-0000-0300-000000000000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{ea30951e-0770-495a-bd9e-4f2c5c7e43c9}</UserID>
  <AssignmentID>{ea30951e-0770-495a-bd9e-4f2c5c7e43c9}</AssignmentID>
</GradingEngineProps>
</file>

<file path=customXml/itemProps1.xml><?xml version="1.0" encoding="utf-8"?>
<ds:datastoreItem xmlns:ds="http://schemas.openxmlformats.org/officeDocument/2006/customXml" ds:itemID="{EC89A928-27EA-4F12-B4CB-B00F3C154B7A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Status</vt:lpstr>
      <vt:lpstr>Consultants</vt:lpstr>
      <vt:lpstr>Project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Name</dc:creator>
  <cp:keywords>© 2020 Cengage Learning.</cp:keywords>
  <cp:lastModifiedBy>Dragon Slayer</cp:lastModifiedBy>
  <dcterms:created xsi:type="dcterms:W3CDTF">2015-10-12T11:05:43Z</dcterms:created>
  <dcterms:modified xsi:type="dcterms:W3CDTF">2022-03-30T01:45:56Z</dcterms:modified>
</cp:coreProperties>
</file>