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Documents\!Repos\Neutrino\Excel data\"/>
    </mc:Choice>
  </mc:AlternateContent>
  <xr:revisionPtr revIDLastSave="0" documentId="13_ncr:1_{BC9AA4A4-9EE8-4BF2-9C75-37DEAB973F5B}" xr6:coauthVersionLast="47" xr6:coauthVersionMax="47" xr10:uidLastSave="{00000000-0000-0000-0000-000000000000}"/>
  <bookViews>
    <workbookView xWindow="-120" yWindow="-120" windowWidth="29040" windowHeight="15720" xr2:uid="{B0C4601C-E4CC-4B34-91DD-9FA0FA67F758}"/>
  </bookViews>
  <sheets>
    <sheet name="Main Parts" sheetId="1" r:id="rId1"/>
    <sheet name="Probes" sheetId="6" r:id="rId2"/>
    <sheet name="Klicky-Esque" sheetId="5" r:id="rId3"/>
    <sheet name="3D Printable Parts" sheetId="4" r:id="rId4"/>
    <sheet name="Uber Cheap Sherpa Mini" sheetId="3" r:id="rId5"/>
    <sheet name="Neutrino Display" sheetId="2" r:id="rId6"/>
    <sheet name="Neutrino Display V2" sheetId="8" r:id="rId7"/>
    <sheet name="Misc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12" i="3"/>
  <c r="C5" i="8"/>
  <c r="C3" i="1"/>
  <c r="D6" i="1"/>
  <c r="C58" i="1"/>
  <c r="C59" i="1"/>
  <c r="D34" i="1"/>
  <c r="C16" i="1"/>
  <c r="D44" i="1"/>
  <c r="C3" i="3"/>
  <c r="C2" i="3"/>
  <c r="C8" i="1"/>
  <c r="C10" i="1"/>
  <c r="C7" i="1"/>
  <c r="C4" i="2"/>
  <c r="C11" i="2" s="1"/>
  <c r="C22" i="1" s="1"/>
  <c r="C27" i="1" s="1"/>
  <c r="C47" i="1"/>
  <c r="C36" i="1" l="1"/>
  <c r="C17" i="1"/>
  <c r="C61" i="1" l="1"/>
  <c r="C62" i="1"/>
</calcChain>
</file>

<file path=xl/sharedStrings.xml><?xml version="1.0" encoding="utf-8"?>
<sst xmlns="http://schemas.openxmlformats.org/spreadsheetml/2006/main" count="250" uniqueCount="211">
  <si>
    <t>Item</t>
  </si>
  <si>
    <t>Quantity</t>
  </si>
  <si>
    <t>Link</t>
  </si>
  <si>
    <t>KINEMATICS</t>
  </si>
  <si>
    <t>Alternative source</t>
  </si>
  <si>
    <t>https://www.aliexpress.com/item/1005004774546723.html</t>
  </si>
  <si>
    <t>https://www.aliexpress.com/item/1005004519572683.html</t>
  </si>
  <si>
    <t>https://www.aliexpress.com/item/1005001813564948.html</t>
  </si>
  <si>
    <t>https://www.aliexpress.com/item/1005001585997299.html</t>
  </si>
  <si>
    <t>https://www.aliexpress.com/item/32873975375.html</t>
  </si>
  <si>
    <t>https://www.aliexpress.com/item/902692789.html</t>
  </si>
  <si>
    <t>https://www.aliexpress.com/item/1005004095001000.html</t>
  </si>
  <si>
    <t>https://www.aliexpress.com/item/1005002679059125.html</t>
  </si>
  <si>
    <t>Notes</t>
  </si>
  <si>
    <t>https://www.aliexpress.com/item/32995102911.html</t>
  </si>
  <si>
    <t>https://www.aliexpress.com/item/1005002226516848.html</t>
  </si>
  <si>
    <t>Alternate source is roughly $2.34, quality could be suspect</t>
  </si>
  <si>
    <t>https://www.aliexpress.com/item/1005004708155105.html</t>
  </si>
  <si>
    <t>https://aliexpress.com/item/4000275512446.html</t>
  </si>
  <si>
    <t>This part really should only be $1, just testing this type</t>
  </si>
  <si>
    <t>ELECTRONICS</t>
  </si>
  <si>
    <t>BTT SKR Mini E3</t>
  </si>
  <si>
    <t>https://aliexpress.com/item/4001050254672.html</t>
  </si>
  <si>
    <t>Mellow V6 Hotend</t>
  </si>
  <si>
    <t>https://aliexpress.com/item/33040074653.html?</t>
  </si>
  <si>
    <t>https://aliexpress.com/item/32951483648.html</t>
  </si>
  <si>
    <t>BED</t>
  </si>
  <si>
    <t>LINK CNC 120mm 24V 100W Silicone heated bed</t>
  </si>
  <si>
    <t>https://www.aliexpress.com/item/32825087275.html</t>
  </si>
  <si>
    <t>LINKCNC is reputable, but quality is suspect. Short prints and low voltages should be OK</t>
  </si>
  <si>
    <t>https://www.aliexpress.com/item/1005004181917204.html</t>
  </si>
  <si>
    <t>Magnetic build plate</t>
  </si>
  <si>
    <t>https://www.aliexpress.com/item/4001332632943.html</t>
  </si>
  <si>
    <t>Alternate source $3.67</t>
  </si>
  <si>
    <t>https://www.aliexpress.com/item/1005003284761769.html</t>
  </si>
  <si>
    <t>https://www.aliexpress.com/item/32509279837.html</t>
  </si>
  <si>
    <t>$2.61 from BTT</t>
  </si>
  <si>
    <t>https://www.aliexpress.com/item/1005004784813257.html</t>
  </si>
  <si>
    <t>TOTAL HOTEND</t>
  </si>
  <si>
    <t>TOTAL ELECTRONICS</t>
  </si>
  <si>
    <t>TOTAL KINEMATICS</t>
  </si>
  <si>
    <t>TOTAL BED</t>
  </si>
  <si>
    <t>https://www.aliexpress.com/item/32939882024.html</t>
  </si>
  <si>
    <t>1pcs 150mm 2mm pitch 8mm leadscrew (ZHUHAI)</t>
  </si>
  <si>
    <t>5015 Cooling Fan (Maecoom)</t>
  </si>
  <si>
    <t>MK8 Bowden Extruder (BTT)</t>
  </si>
  <si>
    <t>10x LM10UU Bearing (LYXCNC)</t>
  </si>
  <si>
    <t>GT2 2GT Open Belt 3m (POWGE)</t>
  </si>
  <si>
    <t>10pcs F623ZZ Bearing (AXK HARDWARE)</t>
  </si>
  <si>
    <t>Flexible Clamp Coupler (BTT)</t>
  </si>
  <si>
    <t>https://www.aliexpress.com/item/32840691571.html</t>
  </si>
  <si>
    <t>https://www.aliexpress.com/item/1005004501631131.html</t>
  </si>
  <si>
    <t>https://www.aliexpress.com/item/1005002946647165.html</t>
  </si>
  <si>
    <t>trianglelabs is m8 and $9.08</t>
  </si>
  <si>
    <t>Not needed with alu bed</t>
  </si>
  <si>
    <t>https://www.aliexpress.com/item/1005004281567829.html</t>
  </si>
  <si>
    <t>150x150x3mm Aluminum sheet (LAOHU)</t>
  </si>
  <si>
    <t>https://www.aliexpress.com/item/1005004962157562.html</t>
  </si>
  <si>
    <t>Alternate source 2</t>
  </si>
  <si>
    <t>https://www.aliexpress.com/item/1005001769068974.html</t>
  </si>
  <si>
    <t>These all seem to be more or less the same price and quality</t>
  </si>
  <si>
    <t>Alternate source is $11.13. Not needed if we're using an inductive</t>
  </si>
  <si>
    <t>https://www.aliexpress.com/item/1005001608520091.html</t>
  </si>
  <si>
    <t>Build-tak esque surface? (maccurat)</t>
  </si>
  <si>
    <t>BLTouch (Trianglelab)</t>
  </si>
  <si>
    <t>https://www.aliexpress.com/item/1005004478136135.html</t>
  </si>
  <si>
    <t>Not needed if using no probe or BLTouch. Alternate source is $20</t>
  </si>
  <si>
    <t>Might as well get G10 at that point</t>
  </si>
  <si>
    <t>https://www.aliexpress.com/item/4000232858343.html</t>
  </si>
  <si>
    <t>TOTAL FASTENERS</t>
  </si>
  <si>
    <t>MGN9C Linear Rail 150mm (LYXCNC)</t>
  </si>
  <si>
    <t>10 pcs endstop switch (JKHJ)</t>
  </si>
  <si>
    <t>Main Price</t>
  </si>
  <si>
    <t>Alt. Price</t>
  </si>
  <si>
    <t>https://www.aliexpress.com/item/32819163985.html</t>
  </si>
  <si>
    <t>2PCs LM8SUU (SUPER3D)</t>
  </si>
  <si>
    <t xml:space="preserve">1pcs GT2 2GT 5MM Bore Timing pulley (POWGE) </t>
  </si>
  <si>
    <t>https://www.aliexpress.com/item/1005003291106065.html</t>
  </si>
  <si>
    <t>https://www.aliexpress.com/item/32736106347.html</t>
  </si>
  <si>
    <t>Powge as alternate source</t>
  </si>
  <si>
    <t>OLED Display Upgrade (See other page)</t>
  </si>
  <si>
    <t>https://www.aliexpress.com/item/1005003824684681.html</t>
  </si>
  <si>
    <t>5pcs 15mm Plum handle EC11 Encoder (Excellence electronic)</t>
  </si>
  <si>
    <t>5pcs display PCB (JLCPCB or manufacturer of your choice)</t>
  </si>
  <si>
    <t>Shipping</t>
  </si>
  <si>
    <t>Total</t>
  </si>
  <si>
    <t xml:space="preserve">Excellence electronic ships everything for a flat price </t>
  </si>
  <si>
    <t>https://www.aliexpress.com/item/1005003057058334.html</t>
  </si>
  <si>
    <t>10K pullup resistor</t>
  </si>
  <si>
    <t>Get this from your local electronics place, price will vary</t>
  </si>
  <si>
    <t>Local</t>
  </si>
  <si>
    <t>1x WS2812B LED</t>
  </si>
  <si>
    <t>Optional Upgrade</t>
  </si>
  <si>
    <t>TOTAL (MINIMUM)</t>
  </si>
  <si>
    <t>TOTAL (RECOMMENDED)</t>
  </si>
  <si>
    <t>https://www.aliexpress.com/item/4000403300205.html</t>
  </si>
  <si>
    <t>https://www.aliexpress.com/item/32638662748.html</t>
  </si>
  <si>
    <t>0.96" i2c OLED display (SAMIORE)</t>
  </si>
  <si>
    <t>Get single colour</t>
  </si>
  <si>
    <t>https://www.aliexpress.com/item/1005001621784437.html</t>
  </si>
  <si>
    <t>https://www.aliexpress.com/item/1005004207766097.html</t>
  </si>
  <si>
    <t>You can omit this</t>
  </si>
  <si>
    <t>5pcs 5V Active Buzzer (ESTARDYN)</t>
  </si>
  <si>
    <t>Optional Status indicator</t>
  </si>
  <si>
    <t>Just storing this in case, should not be needed though.</t>
  </si>
  <si>
    <t>Wemos S2 Mini (AITEXM ROBOT)</t>
  </si>
  <si>
    <t>https://www.aliexpress.com/item/1005003763905349.html</t>
  </si>
  <si>
    <t>Optional, could just control via PC. Alternate souce has a lot more orders</t>
  </si>
  <si>
    <t>https://www.aliexpress.com/item/32955520296.html</t>
  </si>
  <si>
    <t>10pcs 10 pin male right angle IDC connector (IC Components Store)</t>
  </si>
  <si>
    <t>1pcs 10 Pin IDC Cable 10cm (excellence electronic)</t>
  </si>
  <si>
    <t>Alternate source is roughly $15, RS. Can use toothed idler pulleys, we just need 12 "Joints" total.</t>
  </si>
  <si>
    <t>https://www.aliexpress.com/item/32917948919.html</t>
  </si>
  <si>
    <t>M3x5x4 Heatset inserts (100pcs)</t>
  </si>
  <si>
    <t>50pcs M3 Washers (6mm OD 0.5mm thick)</t>
  </si>
  <si>
    <t>24v 8A PSU</t>
  </si>
  <si>
    <t>https://www.amazon.ca/Adapter-100-240V-Converter-Transformer-Connector/dp/B0B1D18JMX/</t>
  </si>
  <si>
    <t>Can use other ones as well, this one works best for me</t>
  </si>
  <si>
    <t>https://www.aliexpress.com/item/1005004733281102.html</t>
  </si>
  <si>
    <t>5pcs Rocker switch</t>
  </si>
  <si>
    <t>FASTENERS</t>
  </si>
  <si>
    <t>TOOLHEAD</t>
  </si>
  <si>
    <t>BMG Internals</t>
  </si>
  <si>
    <t>https://www.aliexpress.com/item/32945448142.html</t>
  </si>
  <si>
    <t>https://www.aliexpress.com/item/1005005061611663.html</t>
  </si>
  <si>
    <t>Alternative source has JST connectors</t>
  </si>
  <si>
    <t>https://www.aliexpress.com/item/1005003226027617.html</t>
  </si>
  <si>
    <t>STEPPERONLINE NEMA 17 20mm motor 3pcs</t>
  </si>
  <si>
    <t>Custom DIY PCB heater</t>
  </si>
  <si>
    <t>4pcs 8x150mm linear rod (ZHUHAI)</t>
  </si>
  <si>
    <t>1PCs LM8UU (SUPER3D)</t>
  </si>
  <si>
    <t>https://www.aliexpress.com/item/4000528511830.html</t>
  </si>
  <si>
    <t>For Y axis, do not change!</t>
  </si>
  <si>
    <t>For Z axis, you can optionally do 200mm. Make sure to change leadscrew accordingly!</t>
  </si>
  <si>
    <t>M3 Square nuts</t>
  </si>
  <si>
    <t>https://www.aliexpress.com/item/1005002179121598.html</t>
  </si>
  <si>
    <t>https://www.aliexpress.com/item/1005004843857269.html</t>
  </si>
  <si>
    <t>JIANKUI</t>
  </si>
  <si>
    <t>Sherpa Micro</t>
  </si>
  <si>
    <t>TOTAL</t>
  </si>
  <si>
    <t>https://www.aliexpress.com/item/1005002046188859.html</t>
  </si>
  <si>
    <t>Heatset inserts - M3x5x4</t>
  </si>
  <si>
    <t>M3x20 BHCS Screw</t>
  </si>
  <si>
    <t>M3x16 BHCS Screw</t>
  </si>
  <si>
    <t>M3x8 BHCS Screw</t>
  </si>
  <si>
    <t>Use the ones you bought with the printer</t>
  </si>
  <si>
    <t>2 pcs 3x20mm shaft</t>
  </si>
  <si>
    <t>https://www.aliexpress.com/item/1005003630087155.html</t>
  </si>
  <si>
    <t>Voron 0 Bed 120mm (FYSETC)</t>
  </si>
  <si>
    <t>100mm Silicone heater (BOMB)</t>
  </si>
  <si>
    <t>https://www.aliexpress.com/item/1005005170757163.html</t>
  </si>
  <si>
    <t>NEMA 14 36mm pinion pancake motor (SIBOOR)</t>
  </si>
  <si>
    <t>https://www.aliexpress.com/item/1005004096324389.html</t>
  </si>
  <si>
    <t>https://www.aliexpress.com/item/1005004011539689.html</t>
  </si>
  <si>
    <t>Alternate is more expensive but less fire hazard. Possible replacement in order to avoid melting edges?</t>
  </si>
  <si>
    <t>Part Name</t>
  </si>
  <si>
    <t>GT2 Pulley</t>
  </si>
  <si>
    <t>MGN9 Linear Rail</t>
  </si>
  <si>
    <t>MGN9C Carriage</t>
  </si>
  <si>
    <t>LM8SUU Bushing</t>
  </si>
  <si>
    <t>8x150mm linear rod</t>
  </si>
  <si>
    <t>8x200mm linear rod</t>
  </si>
  <si>
    <t>https://www.thingiverse.com/thing:4906412</t>
  </si>
  <si>
    <t>https://www.printables.com/model/338778-mgn9c-rail-and-carriage</t>
  </si>
  <si>
    <t>https://www.thingiverse.com/thing:2202854</t>
  </si>
  <si>
    <t>Self Model</t>
  </si>
  <si>
    <t>######## BELOW THIS LINE IS ONLY FOR REFERENCE!! ####</t>
  </si>
  <si>
    <t>LM8UU Bushing</t>
  </si>
  <si>
    <t>https://www.thingiverse.com/thing:2426887</t>
  </si>
  <si>
    <t>Alternate Link</t>
  </si>
  <si>
    <t>Alternative design seems like a very interesting option, will have to test. Flexes</t>
  </si>
  <si>
    <t>https://www.aliexpress.com/item/4000670160051.html</t>
  </si>
  <si>
    <t>https://www.aliexpress.com/item/32910499934.html</t>
  </si>
  <si>
    <t>https://www.aliexpress.com/item/32918784546.html</t>
  </si>
  <si>
    <t>https://www.aliexpress.com/item/1005003092576706.html</t>
  </si>
  <si>
    <t>https://www.aliexpress.com/item/4001188724575.html</t>
  </si>
  <si>
    <t>https://www.aliexpress.com/item/1005005215303623.html</t>
  </si>
  <si>
    <t>https://www.aliexpress.com/item/1005004122995480.html</t>
  </si>
  <si>
    <t>This is the one</t>
  </si>
  <si>
    <t>https://www.aliexpress.com/item/32956692899.html</t>
  </si>
  <si>
    <t>this new probe might be meta</t>
  </si>
  <si>
    <t>https://www.aliexpress.com/item/32553311139.html</t>
  </si>
  <si>
    <t>Finglai, OEM used in hypercube evo</t>
  </si>
  <si>
    <t>2pcs GT2 3MM Bore 16T Idler timing pulley (Maecoom)</t>
  </si>
  <si>
    <t>https://www.aliexpress.com/item/32875353222.html</t>
  </si>
  <si>
    <t>https://www.aliexpress.com/item/33043019654.html</t>
  </si>
  <si>
    <t>M5x7x0.5mm Washer 50pcs (Cheng da)</t>
  </si>
  <si>
    <t>https://www.aliexpress.com/item/10000399052924.html</t>
  </si>
  <si>
    <t>https://www.aliexpress.com/item/1005004832405335.html</t>
  </si>
  <si>
    <t>3010 fans (maccurat)</t>
  </si>
  <si>
    <t>4010 fans (maccurat)</t>
  </si>
  <si>
    <t>M12 Inductive probe (Finglai electric)</t>
  </si>
  <si>
    <t>150x150mm FR4 Sheet 1.5mm (BUYNOW)</t>
  </si>
  <si>
    <t>M3x8 SHCS</t>
  </si>
  <si>
    <t>M3x16 SHCS</t>
  </si>
  <si>
    <t>M3x25 BHCS</t>
  </si>
  <si>
    <t>M3x20 BHCS</t>
  </si>
  <si>
    <t>M3x30 BHCS</t>
  </si>
  <si>
    <t>Neodymium magnets</t>
  </si>
  <si>
    <t>https://www.aliexpress.com/item/1005005118080851.html</t>
  </si>
  <si>
    <t>https://www.aliexpress.com/item/1005003334389217.html</t>
  </si>
  <si>
    <t>Alternate source seems a lot more solid</t>
  </si>
  <si>
    <t>https://www.aliexpress.com/item/1005004268331255.html</t>
  </si>
  <si>
    <t>MGN9C Linear Rail 150mm [Y Axis]</t>
  </si>
  <si>
    <t>2pcs 8x150mm linear rod (ZHUHAI) [Y Axis]</t>
  </si>
  <si>
    <t>https://www.aliexpress.com/item/32585429251.html</t>
  </si>
  <si>
    <t>https://www.aliexpress.com/item/1005004031409270.html</t>
  </si>
  <si>
    <t>https://www.aliexpress.com/item/4000152235230.html</t>
  </si>
  <si>
    <t>RPI Display</t>
  </si>
  <si>
    <t>Trianglelabs BMG gear…?</t>
  </si>
  <si>
    <t>https://www.aliexpress.com/item/32946823004.html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</si>
</sst>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8" fontId="0" fillId="0" borderId="0" xfId="0" applyNumberFormat="1"/>
    <xf numFmtId="0" fontId="1" fillId="0" borderId="0" xfId="1"/>
    <xf numFmtId="8" fontId="2" fillId="2" borderId="0" xfId="0" applyNumberFormat="1" applyFont="1" applyFill="1"/>
    <xf numFmtId="8" fontId="0" fillId="2" borderId="0" xfId="0" applyNumberFormat="1" applyFill="1"/>
    <xf numFmtId="8" fontId="0" fillId="3" borderId="0" xfId="0" applyNumberFormat="1" applyFill="1"/>
    <xf numFmtId="8" fontId="0" fillId="4" borderId="0" xfId="0" applyNumberFormat="1" applyFill="1"/>
    <xf numFmtId="6" fontId="0" fillId="0" borderId="0" xfId="0" applyNumberFormat="1"/>
    <xf numFmtId="8" fontId="0" fillId="5" borderId="0" xfId="0" applyNumberFormat="1" applyFill="1"/>
    <xf numFmtId="0" fontId="0" fillId="6" borderId="0" xfId="0" applyFill="1"/>
    <xf numFmtId="164" fontId="0" fillId="0" borderId="0" xfId="0" applyNumberFormat="1"/>
    <xf numFmtId="8" fontId="3" fillId="2" borderId="0" xfId="0" applyNumberFormat="1" applyFont="1" applyFill="1"/>
    <xf numFmtId="164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express.com/item/4001332632943.html" TargetMode="External"/><Relationship Id="rId18" Type="http://schemas.openxmlformats.org/officeDocument/2006/relationships/hyperlink" Target="https://www.aliexpress.com/item/1005004501631131.html" TargetMode="External"/><Relationship Id="rId26" Type="http://schemas.openxmlformats.org/officeDocument/2006/relationships/hyperlink" Target="https://www.aliexpress.com/item/32939882024.html" TargetMode="External"/><Relationship Id="rId39" Type="http://schemas.openxmlformats.org/officeDocument/2006/relationships/hyperlink" Target="https://www.aliexpress.com/item/1005005170757163.html" TargetMode="External"/><Relationship Id="rId21" Type="http://schemas.openxmlformats.org/officeDocument/2006/relationships/hyperlink" Target="https://www.aliexpress.com/item/1005001608520091.html" TargetMode="External"/><Relationship Id="rId34" Type="http://schemas.openxmlformats.org/officeDocument/2006/relationships/hyperlink" Target="https://www.aliexpress.com/item/32736106347.html" TargetMode="External"/><Relationship Id="rId42" Type="http://schemas.openxmlformats.org/officeDocument/2006/relationships/hyperlink" Target="https://www.aliexpress.com/item/32875353222.html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aliexpress.com/item/1005004519572683.html" TargetMode="External"/><Relationship Id="rId2" Type="http://schemas.openxmlformats.org/officeDocument/2006/relationships/hyperlink" Target="https://www.aliexpress.com/item/1005001585997299.html" TargetMode="External"/><Relationship Id="rId16" Type="http://schemas.openxmlformats.org/officeDocument/2006/relationships/hyperlink" Target="https://www.aliexpress.com/item/1005004181917204.html" TargetMode="External"/><Relationship Id="rId29" Type="http://schemas.openxmlformats.org/officeDocument/2006/relationships/hyperlink" Target="https://www.aliexpress.com/item/4000232858343.html" TargetMode="External"/><Relationship Id="rId1" Type="http://schemas.openxmlformats.org/officeDocument/2006/relationships/hyperlink" Target="https://www.aliexpress.com/item/1005004774546723.html" TargetMode="External"/><Relationship Id="rId6" Type="http://schemas.openxmlformats.org/officeDocument/2006/relationships/hyperlink" Target="https://www.aliexpress.com/item/1005002226516848.html" TargetMode="External"/><Relationship Id="rId11" Type="http://schemas.openxmlformats.org/officeDocument/2006/relationships/hyperlink" Target="https://www.aliexpress.com/item/32825087275.html" TargetMode="External"/><Relationship Id="rId24" Type="http://schemas.openxmlformats.org/officeDocument/2006/relationships/hyperlink" Target="https://aliexpress.com/item/32951483648.html" TargetMode="External"/><Relationship Id="rId32" Type="http://schemas.openxmlformats.org/officeDocument/2006/relationships/hyperlink" Target="https://www.aliexpress.com/item/32819163985.html" TargetMode="External"/><Relationship Id="rId37" Type="http://schemas.openxmlformats.org/officeDocument/2006/relationships/hyperlink" Target="https://www.aliexpress.com/item/1005004733281102.html" TargetMode="External"/><Relationship Id="rId40" Type="http://schemas.openxmlformats.org/officeDocument/2006/relationships/hyperlink" Target="https://www.aliexpress.com/item/1005003226027617.html" TargetMode="External"/><Relationship Id="rId45" Type="http://schemas.openxmlformats.org/officeDocument/2006/relationships/hyperlink" Target="https://www.aliexpress.com/item/1005002179121598.html" TargetMode="External"/><Relationship Id="rId5" Type="http://schemas.openxmlformats.org/officeDocument/2006/relationships/hyperlink" Target="https://www.aliexpress.com/item/32995102911.html" TargetMode="External"/><Relationship Id="rId15" Type="http://schemas.openxmlformats.org/officeDocument/2006/relationships/hyperlink" Target="https://www.aliexpress.com/item/32509279837.html" TargetMode="External"/><Relationship Id="rId23" Type="http://schemas.openxmlformats.org/officeDocument/2006/relationships/hyperlink" Target="https://www.aliexpress.com/item/1005004478136135.html" TargetMode="External"/><Relationship Id="rId28" Type="http://schemas.openxmlformats.org/officeDocument/2006/relationships/hyperlink" Target="https://www.aliexpress.com/item/4000670160051.html" TargetMode="External"/><Relationship Id="rId36" Type="http://schemas.openxmlformats.org/officeDocument/2006/relationships/hyperlink" Target="https://www.aliexpress.com/item/32917948919.html" TargetMode="External"/><Relationship Id="rId10" Type="http://schemas.openxmlformats.org/officeDocument/2006/relationships/hyperlink" Target="https://aliexpress.com/item/33040074653.html?" TargetMode="External"/><Relationship Id="rId19" Type="http://schemas.openxmlformats.org/officeDocument/2006/relationships/hyperlink" Target="https://www.aliexpress.com/item/1005004962157562.html" TargetMode="External"/><Relationship Id="rId31" Type="http://schemas.openxmlformats.org/officeDocument/2006/relationships/hyperlink" Target="https://www.aliexpress.com/item/1005001769068974.html" TargetMode="External"/><Relationship Id="rId44" Type="http://schemas.openxmlformats.org/officeDocument/2006/relationships/hyperlink" Target="https://www.aliexpress.com/item/1005003630087155.html" TargetMode="External"/><Relationship Id="rId4" Type="http://schemas.openxmlformats.org/officeDocument/2006/relationships/hyperlink" Target="https://www.aliexpress.com/item/1005004095001000.html" TargetMode="External"/><Relationship Id="rId9" Type="http://schemas.openxmlformats.org/officeDocument/2006/relationships/hyperlink" Target="https://aliexpress.com/item/4001050254672.html" TargetMode="External"/><Relationship Id="rId14" Type="http://schemas.openxmlformats.org/officeDocument/2006/relationships/hyperlink" Target="https://www.aliexpress.com/item/1005003284761769.html" TargetMode="External"/><Relationship Id="rId22" Type="http://schemas.openxmlformats.org/officeDocument/2006/relationships/hyperlink" Target="https://www.aliexpress.com/item/1005004784813257.html" TargetMode="External"/><Relationship Id="rId27" Type="http://schemas.openxmlformats.org/officeDocument/2006/relationships/hyperlink" Target="https://www.aliexpress.com/item/1005001813564948.html" TargetMode="External"/><Relationship Id="rId30" Type="http://schemas.openxmlformats.org/officeDocument/2006/relationships/hyperlink" Target="https://www.aliexpress.com/item/1005002946647165.html" TargetMode="External"/><Relationship Id="rId35" Type="http://schemas.openxmlformats.org/officeDocument/2006/relationships/hyperlink" Target="https://www.aliexpress.com/item/1005003291106065.html" TargetMode="External"/><Relationship Id="rId43" Type="http://schemas.openxmlformats.org/officeDocument/2006/relationships/hyperlink" Target="https://www.aliexpress.com/item/1005003763905349.html" TargetMode="External"/><Relationship Id="rId8" Type="http://schemas.openxmlformats.org/officeDocument/2006/relationships/hyperlink" Target="https://aliexpress.com/item/4000275512446.html" TargetMode="External"/><Relationship Id="rId3" Type="http://schemas.openxmlformats.org/officeDocument/2006/relationships/hyperlink" Target="https://www.aliexpress.com/item/902692789.html" TargetMode="External"/><Relationship Id="rId12" Type="http://schemas.openxmlformats.org/officeDocument/2006/relationships/hyperlink" Target="https://www.aliexpress.com/item/32873975375.html" TargetMode="External"/><Relationship Id="rId17" Type="http://schemas.openxmlformats.org/officeDocument/2006/relationships/hyperlink" Target="https://www.aliexpress.com/item/1005002679059125.html" TargetMode="External"/><Relationship Id="rId25" Type="http://schemas.openxmlformats.org/officeDocument/2006/relationships/hyperlink" Target="https://www.aliexpress.com/item/32840691571.html" TargetMode="External"/><Relationship Id="rId33" Type="http://schemas.openxmlformats.org/officeDocument/2006/relationships/hyperlink" Target="https://www.aliexpress.com/item/4000403300205.html" TargetMode="External"/><Relationship Id="rId38" Type="http://schemas.openxmlformats.org/officeDocument/2006/relationships/hyperlink" Target="https://www.amazon.ca/Adapter-100-240V-Converter-Transformer-Connector/dp/B0B1D18JMX/" TargetMode="External"/><Relationship Id="rId46" Type="http://schemas.openxmlformats.org/officeDocument/2006/relationships/hyperlink" Target="https://www.aliexpress.com/item/1005004031409270.html" TargetMode="External"/><Relationship Id="rId20" Type="http://schemas.openxmlformats.org/officeDocument/2006/relationships/hyperlink" Target="https://www.aliexpress.com/item/1005004281567829.html" TargetMode="External"/><Relationship Id="rId41" Type="http://schemas.openxmlformats.org/officeDocument/2006/relationships/hyperlink" Target="https://www.aliexpress.com/item/4000528511830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956692899.html" TargetMode="External"/><Relationship Id="rId2" Type="http://schemas.openxmlformats.org/officeDocument/2006/relationships/hyperlink" Target="https://www.aliexpress.com/item/1005004122995480.html" TargetMode="External"/><Relationship Id="rId1" Type="http://schemas.openxmlformats.org/officeDocument/2006/relationships/hyperlink" Target="https://www.aliexpress.com/item/32910499934.html" TargetMode="External"/><Relationship Id="rId4" Type="http://schemas.openxmlformats.org/officeDocument/2006/relationships/hyperlink" Target="https://www.aliexpress.com/item/32553311139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ingiverse.com/thing:220285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3043019654.html" TargetMode="External"/><Relationship Id="rId3" Type="http://schemas.openxmlformats.org/officeDocument/2006/relationships/hyperlink" Target="https://www.aliexpress.com/item/1005004096324389.html" TargetMode="External"/><Relationship Id="rId7" Type="http://schemas.openxmlformats.org/officeDocument/2006/relationships/hyperlink" Target="https://www.aliexpress.com/item/1005005215303623.html" TargetMode="External"/><Relationship Id="rId2" Type="http://schemas.openxmlformats.org/officeDocument/2006/relationships/hyperlink" Target="https://www.aliexpress.com/item/32945448142.html" TargetMode="External"/><Relationship Id="rId1" Type="http://schemas.openxmlformats.org/officeDocument/2006/relationships/hyperlink" Target="https://www.aliexpress.com/item/1005005061611663.html" TargetMode="External"/><Relationship Id="rId6" Type="http://schemas.openxmlformats.org/officeDocument/2006/relationships/hyperlink" Target="https://www.aliexpress.com/item/1005004843857269.html" TargetMode="External"/><Relationship Id="rId5" Type="http://schemas.openxmlformats.org/officeDocument/2006/relationships/hyperlink" Target="https://www.aliexpress.com/item/4000232858343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aliexpress.com/item/1005002046188859.html" TargetMode="External"/><Relationship Id="rId9" Type="http://schemas.openxmlformats.org/officeDocument/2006/relationships/hyperlink" Target="https://www.aliexpress.com/item/1005003334389217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32955520296.html" TargetMode="External"/><Relationship Id="rId2" Type="http://schemas.openxmlformats.org/officeDocument/2006/relationships/hyperlink" Target="https://www.aliexpress.com/item/1005003824684681.html" TargetMode="External"/><Relationship Id="rId1" Type="http://schemas.openxmlformats.org/officeDocument/2006/relationships/hyperlink" Target="https://www.aliexpress.com/item/32638662748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aliexpress.com/item/1005004207766097.html" TargetMode="External"/><Relationship Id="rId4" Type="http://schemas.openxmlformats.org/officeDocument/2006/relationships/hyperlink" Target="https://www.aliexpress.com/item/1005003057058334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liexpress.com/item/1005003824684681.html" TargetMode="External"/><Relationship Id="rId1" Type="http://schemas.openxmlformats.org/officeDocument/2006/relationships/hyperlink" Target="https://www.aliexpress.com/item/32638662748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152235230.html" TargetMode="External"/><Relationship Id="rId2" Type="http://schemas.openxmlformats.org/officeDocument/2006/relationships/hyperlink" Target="https://www.aliexpress.com/item/10000399052924.html" TargetMode="External"/><Relationship Id="rId1" Type="http://schemas.openxmlformats.org/officeDocument/2006/relationships/hyperlink" Target="https://www.aliexpress.com/item/10050048324053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BE97-F4D6-4806-AFFC-B106FE36B070}">
  <dimension ref="A1:H62"/>
  <sheetViews>
    <sheetView tabSelected="1" topLeftCell="A22" zoomScale="85" zoomScaleNormal="85" workbookViewId="0">
      <selection activeCell="E22" sqref="E22"/>
    </sheetView>
  </sheetViews>
  <sheetFormatPr defaultRowHeight="15" x14ac:dyDescent="0.25"/>
  <cols>
    <col min="1" max="1" width="49" bestFit="1" customWidth="1"/>
    <col min="2" max="2" width="8" bestFit="1" customWidth="1"/>
    <col min="3" max="3" width="16.28515625" customWidth="1"/>
    <col min="4" max="4" width="8.42578125" bestFit="1" customWidth="1"/>
    <col min="5" max="5" width="53.42578125" customWidth="1"/>
    <col min="6" max="6" width="90.7109375" bestFit="1" customWidth="1"/>
    <col min="7" max="8" width="52.5703125" bestFit="1" customWidth="1"/>
  </cols>
  <sheetData>
    <row r="1" spans="1:8" x14ac:dyDescent="0.25">
      <c r="A1" t="s">
        <v>0</v>
      </c>
      <c r="B1" t="s">
        <v>1</v>
      </c>
      <c r="C1" t="s">
        <v>72</v>
      </c>
      <c r="D1" t="s">
        <v>73</v>
      </c>
      <c r="E1" t="s">
        <v>2</v>
      </c>
      <c r="F1" t="s">
        <v>13</v>
      </c>
      <c r="G1" t="s">
        <v>4</v>
      </c>
      <c r="H1" t="s">
        <v>58</v>
      </c>
    </row>
    <row r="2" spans="1:8" x14ac:dyDescent="0.25">
      <c r="A2" s="9" t="s">
        <v>3</v>
      </c>
      <c r="H2" s="1"/>
    </row>
    <row r="3" spans="1:8" x14ac:dyDescent="0.25">
      <c r="A3" t="s">
        <v>127</v>
      </c>
      <c r="B3">
        <v>1</v>
      </c>
      <c r="C3" s="1">
        <f>34.63+6.84</f>
        <v>41.47</v>
      </c>
      <c r="E3" s="2" t="s">
        <v>126</v>
      </c>
      <c r="F3" t="s">
        <v>125</v>
      </c>
      <c r="G3" s="2" t="s">
        <v>17</v>
      </c>
      <c r="H3" t="s">
        <v>205</v>
      </c>
    </row>
    <row r="4" spans="1:8" x14ac:dyDescent="0.25">
      <c r="A4" t="s">
        <v>46</v>
      </c>
      <c r="B4">
        <v>1</v>
      </c>
      <c r="C4" s="1"/>
      <c r="D4" s="1">
        <v>12.35</v>
      </c>
      <c r="E4" s="2" t="s">
        <v>5</v>
      </c>
    </row>
    <row r="5" spans="1:8" x14ac:dyDescent="0.25">
      <c r="A5" t="s">
        <v>70</v>
      </c>
      <c r="B5">
        <v>1</v>
      </c>
      <c r="C5" s="1">
        <v>10.14</v>
      </c>
      <c r="E5" s="2" t="s">
        <v>6</v>
      </c>
    </row>
    <row r="6" spans="1:8" x14ac:dyDescent="0.25">
      <c r="A6" t="s">
        <v>203</v>
      </c>
      <c r="B6">
        <v>2</v>
      </c>
      <c r="D6" s="10">
        <f>15.04*2</f>
        <v>30.08</v>
      </c>
      <c r="E6" s="2" t="s">
        <v>206</v>
      </c>
    </row>
    <row r="7" spans="1:8" x14ac:dyDescent="0.25">
      <c r="A7" t="s">
        <v>129</v>
      </c>
      <c r="B7">
        <v>1</v>
      </c>
      <c r="C7" s="1">
        <f>9.63+4.43</f>
        <v>14.06</v>
      </c>
      <c r="E7" s="2" t="s">
        <v>7</v>
      </c>
      <c r="F7" t="s">
        <v>133</v>
      </c>
    </row>
    <row r="8" spans="1:8" x14ac:dyDescent="0.25">
      <c r="A8" t="s">
        <v>204</v>
      </c>
      <c r="B8">
        <v>1</v>
      </c>
      <c r="C8" s="1">
        <f>6.26+2.22</f>
        <v>8.48</v>
      </c>
      <c r="E8" s="2" t="s">
        <v>8</v>
      </c>
      <c r="F8" t="s">
        <v>132</v>
      </c>
    </row>
    <row r="9" spans="1:8" x14ac:dyDescent="0.25">
      <c r="A9" t="s">
        <v>75</v>
      </c>
      <c r="B9">
        <v>1</v>
      </c>
      <c r="C9" s="1">
        <v>2.91</v>
      </c>
      <c r="E9" s="2" t="s">
        <v>74</v>
      </c>
    </row>
    <row r="10" spans="1:8" x14ac:dyDescent="0.25">
      <c r="A10" t="s">
        <v>130</v>
      </c>
      <c r="B10">
        <v>4</v>
      </c>
      <c r="C10" s="1">
        <f>B10*1.22 + 1.08</f>
        <v>5.96</v>
      </c>
      <c r="E10" s="2" t="s">
        <v>131</v>
      </c>
    </row>
    <row r="11" spans="1:8" x14ac:dyDescent="0.25">
      <c r="A11" t="s">
        <v>47</v>
      </c>
      <c r="B11">
        <v>1</v>
      </c>
      <c r="C11" s="1">
        <v>8.4499999999999993</v>
      </c>
      <c r="E11" s="2" t="s">
        <v>10</v>
      </c>
    </row>
    <row r="12" spans="1:8" x14ac:dyDescent="0.25">
      <c r="A12" t="s">
        <v>43</v>
      </c>
      <c r="B12">
        <v>1</v>
      </c>
      <c r="C12" s="1">
        <v>6.55</v>
      </c>
      <c r="E12" s="2" t="s">
        <v>9</v>
      </c>
      <c r="F12" t="s">
        <v>33</v>
      </c>
      <c r="G12" s="2" t="s">
        <v>32</v>
      </c>
    </row>
    <row r="13" spans="1:8" x14ac:dyDescent="0.25">
      <c r="A13" t="s">
        <v>48</v>
      </c>
      <c r="B13">
        <v>2</v>
      </c>
      <c r="C13" s="1">
        <v>9.48</v>
      </c>
      <c r="E13" s="2" t="s">
        <v>12</v>
      </c>
      <c r="F13" t="s">
        <v>111</v>
      </c>
      <c r="G13" s="2" t="s">
        <v>11</v>
      </c>
    </row>
    <row r="14" spans="1:8" x14ac:dyDescent="0.25">
      <c r="A14" t="s">
        <v>76</v>
      </c>
      <c r="B14">
        <v>2</v>
      </c>
      <c r="C14" s="1">
        <v>7.05</v>
      </c>
      <c r="E14" s="2" t="s">
        <v>14</v>
      </c>
      <c r="F14" t="s">
        <v>16</v>
      </c>
      <c r="G14" s="2" t="s">
        <v>15</v>
      </c>
    </row>
    <row r="15" spans="1:8" x14ac:dyDescent="0.25">
      <c r="A15" t="s">
        <v>183</v>
      </c>
      <c r="B15">
        <v>1</v>
      </c>
      <c r="C15" s="1">
        <v>3.34</v>
      </c>
      <c r="E15" s="2" t="s">
        <v>77</v>
      </c>
      <c r="F15" t="s">
        <v>79</v>
      </c>
      <c r="G15" s="2" t="s">
        <v>78</v>
      </c>
    </row>
    <row r="16" spans="1:8" x14ac:dyDescent="0.25">
      <c r="A16" t="s">
        <v>49</v>
      </c>
      <c r="B16">
        <v>1</v>
      </c>
      <c r="C16" s="1">
        <f>1.88+1.46</f>
        <v>3.34</v>
      </c>
      <c r="E16" s="2" t="s">
        <v>184</v>
      </c>
      <c r="F16" t="s">
        <v>19</v>
      </c>
      <c r="G16" s="2" t="s">
        <v>18</v>
      </c>
    </row>
    <row r="17" spans="1:7" x14ac:dyDescent="0.25">
      <c r="A17" t="s">
        <v>40</v>
      </c>
      <c r="C17" s="4">
        <f>SUM(C3:C16)</f>
        <v>121.23</v>
      </c>
    </row>
    <row r="19" spans="1:7" x14ac:dyDescent="0.25">
      <c r="A19" s="9" t="s">
        <v>20</v>
      </c>
    </row>
    <row r="20" spans="1:7" x14ac:dyDescent="0.25">
      <c r="A20" t="s">
        <v>21</v>
      </c>
      <c r="B20">
        <v>1</v>
      </c>
      <c r="C20" s="1">
        <v>36.57</v>
      </c>
      <c r="E20" s="2" t="s">
        <v>22</v>
      </c>
    </row>
    <row r="21" spans="1:7" x14ac:dyDescent="0.25">
      <c r="A21" t="s">
        <v>105</v>
      </c>
      <c r="B21">
        <v>1</v>
      </c>
      <c r="C21" s="6">
        <v>4.1900000000000004</v>
      </c>
      <c r="E21" s="2" t="s">
        <v>106</v>
      </c>
      <c r="F21" t="s">
        <v>107</v>
      </c>
      <c r="G21" t="s">
        <v>99</v>
      </c>
    </row>
    <row r="22" spans="1:7" x14ac:dyDescent="0.25">
      <c r="A22" t="s">
        <v>80</v>
      </c>
      <c r="B22">
        <v>1</v>
      </c>
      <c r="C22" s="6">
        <f>'Neutrino Display'!C11</f>
        <v>23.640000000000004</v>
      </c>
      <c r="D22" s="1"/>
      <c r="E22" s="2"/>
      <c r="F22" t="s">
        <v>92</v>
      </c>
    </row>
    <row r="23" spans="1:7" x14ac:dyDescent="0.25">
      <c r="A23" t="s">
        <v>91</v>
      </c>
      <c r="B23">
        <v>1</v>
      </c>
      <c r="D23" s="6">
        <v>1.35</v>
      </c>
      <c r="E23" s="2" t="s">
        <v>95</v>
      </c>
      <c r="F23" t="s">
        <v>103</v>
      </c>
    </row>
    <row r="24" spans="1:7" x14ac:dyDescent="0.25">
      <c r="A24" t="s">
        <v>115</v>
      </c>
      <c r="B24">
        <v>1</v>
      </c>
      <c r="C24" s="1">
        <v>25.99</v>
      </c>
      <c r="E24" s="2" t="s">
        <v>116</v>
      </c>
      <c r="F24" t="s">
        <v>117</v>
      </c>
      <c r="G24" s="2"/>
    </row>
    <row r="25" spans="1:7" x14ac:dyDescent="0.25">
      <c r="A25" t="s">
        <v>119</v>
      </c>
      <c r="B25">
        <v>1</v>
      </c>
      <c r="C25" s="1">
        <v>2.2799999999999998</v>
      </c>
      <c r="E25" s="2" t="s">
        <v>118</v>
      </c>
      <c r="G25" s="2"/>
    </row>
    <row r="26" spans="1:7" x14ac:dyDescent="0.25">
      <c r="A26" t="s">
        <v>71</v>
      </c>
      <c r="B26">
        <v>1</v>
      </c>
      <c r="D26" s="1">
        <v>2.68</v>
      </c>
      <c r="E26" s="2" t="s">
        <v>42</v>
      </c>
      <c r="F26" t="s">
        <v>104</v>
      </c>
      <c r="G26" s="2"/>
    </row>
    <row r="27" spans="1:7" x14ac:dyDescent="0.25">
      <c r="A27" t="s">
        <v>39</v>
      </c>
      <c r="C27" s="3">
        <f>SUM(C20:C26)</f>
        <v>92.67</v>
      </c>
    </row>
    <row r="29" spans="1:7" x14ac:dyDescent="0.25">
      <c r="A29" s="9" t="s">
        <v>121</v>
      </c>
    </row>
    <row r="30" spans="1:7" x14ac:dyDescent="0.25">
      <c r="A30" t="s">
        <v>45</v>
      </c>
      <c r="D30" s="1">
        <v>5.12</v>
      </c>
      <c r="E30" s="2" t="s">
        <v>25</v>
      </c>
    </row>
    <row r="31" spans="1:7" x14ac:dyDescent="0.25">
      <c r="A31" t="s">
        <v>23</v>
      </c>
      <c r="B31">
        <v>1</v>
      </c>
      <c r="C31" s="1">
        <v>22.59</v>
      </c>
      <c r="E31" s="2" t="s">
        <v>24</v>
      </c>
    </row>
    <row r="32" spans="1:7" x14ac:dyDescent="0.25">
      <c r="A32" t="s">
        <v>138</v>
      </c>
      <c r="B32">
        <v>1</v>
      </c>
      <c r="C32" s="1">
        <f>'Uber Cheap Sherpa Mini'!C12</f>
        <v>29.58</v>
      </c>
    </row>
    <row r="33" spans="1:8" x14ac:dyDescent="0.25">
      <c r="A33" t="s">
        <v>44</v>
      </c>
      <c r="B33">
        <v>1</v>
      </c>
      <c r="C33" s="1">
        <v>1.81</v>
      </c>
      <c r="E33" s="2" t="s">
        <v>34</v>
      </c>
      <c r="F33" t="s">
        <v>36</v>
      </c>
      <c r="G33" s="2" t="s">
        <v>35</v>
      </c>
    </row>
    <row r="34" spans="1:8" x14ac:dyDescent="0.25">
      <c r="A34" t="s">
        <v>191</v>
      </c>
      <c r="B34">
        <v>1</v>
      </c>
      <c r="D34" s="1">
        <f>3+2.85</f>
        <v>5.85</v>
      </c>
      <c r="E34" s="2" t="s">
        <v>171</v>
      </c>
      <c r="F34" t="s">
        <v>53</v>
      </c>
      <c r="G34" s="2" t="s">
        <v>52</v>
      </c>
    </row>
    <row r="35" spans="1:8" x14ac:dyDescent="0.25">
      <c r="A35" t="s">
        <v>64</v>
      </c>
      <c r="B35">
        <v>1</v>
      </c>
      <c r="C35" s="1">
        <v>11.13</v>
      </c>
      <c r="D35" s="1">
        <v>18.02</v>
      </c>
      <c r="E35" s="2" t="s">
        <v>50</v>
      </c>
      <c r="F35" t="s">
        <v>61</v>
      </c>
      <c r="G35" s="2" t="s">
        <v>51</v>
      </c>
    </row>
    <row r="36" spans="1:8" x14ac:dyDescent="0.25">
      <c r="A36" t="s">
        <v>38</v>
      </c>
      <c r="C36" s="4">
        <f>SUM(C30:C35)</f>
        <v>65.11</v>
      </c>
    </row>
    <row r="38" spans="1:8" x14ac:dyDescent="0.25">
      <c r="A38" s="9" t="s">
        <v>26</v>
      </c>
    </row>
    <row r="39" spans="1:8" x14ac:dyDescent="0.25">
      <c r="A39" t="s">
        <v>27</v>
      </c>
      <c r="B39">
        <v>1</v>
      </c>
      <c r="D39" s="1">
        <v>13.45</v>
      </c>
      <c r="E39" s="2" t="s">
        <v>28</v>
      </c>
      <c r="F39" t="s">
        <v>29</v>
      </c>
    </row>
    <row r="40" spans="1:8" x14ac:dyDescent="0.25">
      <c r="A40" t="s">
        <v>31</v>
      </c>
      <c r="B40">
        <v>1</v>
      </c>
      <c r="C40" s="1"/>
      <c r="D40" s="1">
        <v>32.07</v>
      </c>
      <c r="E40" s="2" t="s">
        <v>30</v>
      </c>
      <c r="F40" t="s">
        <v>66</v>
      </c>
      <c r="G40" s="2" t="s">
        <v>65</v>
      </c>
    </row>
    <row r="41" spans="1:8" x14ac:dyDescent="0.25">
      <c r="A41" t="s">
        <v>192</v>
      </c>
      <c r="B41">
        <v>1</v>
      </c>
      <c r="C41" s="1">
        <v>9.11</v>
      </c>
      <c r="E41" s="2" t="s">
        <v>37</v>
      </c>
      <c r="F41" t="s">
        <v>54</v>
      </c>
    </row>
    <row r="42" spans="1:8" x14ac:dyDescent="0.25">
      <c r="A42" t="s">
        <v>56</v>
      </c>
      <c r="B42">
        <v>1</v>
      </c>
      <c r="D42" s="1">
        <v>12.58</v>
      </c>
      <c r="E42" s="2" t="s">
        <v>55</v>
      </c>
      <c r="F42" t="s">
        <v>60</v>
      </c>
      <c r="G42" s="2" t="s">
        <v>57</v>
      </c>
      <c r="H42" s="2" t="s">
        <v>59</v>
      </c>
    </row>
    <row r="43" spans="1:8" x14ac:dyDescent="0.25">
      <c r="A43" t="s">
        <v>128</v>
      </c>
      <c r="B43">
        <v>1</v>
      </c>
      <c r="C43" s="1"/>
    </row>
    <row r="44" spans="1:8" x14ac:dyDescent="0.25">
      <c r="A44" t="s">
        <v>148</v>
      </c>
      <c r="B44">
        <v>1</v>
      </c>
      <c r="D44" s="10">
        <f>20.6+2.97</f>
        <v>23.57</v>
      </c>
      <c r="E44" s="2" t="s">
        <v>147</v>
      </c>
    </row>
    <row r="45" spans="1:8" x14ac:dyDescent="0.25">
      <c r="A45" t="s">
        <v>149</v>
      </c>
      <c r="B45">
        <v>1</v>
      </c>
      <c r="D45" s="1">
        <v>6.2</v>
      </c>
      <c r="E45" s="2" t="s">
        <v>150</v>
      </c>
      <c r="F45" t="s">
        <v>154</v>
      </c>
      <c r="G45" t="s">
        <v>153</v>
      </c>
    </row>
    <row r="46" spans="1:8" x14ac:dyDescent="0.25">
      <c r="A46" t="s">
        <v>63</v>
      </c>
      <c r="B46">
        <v>1</v>
      </c>
      <c r="C46" s="1"/>
      <c r="D46" s="1">
        <v>4.3</v>
      </c>
      <c r="E46" s="2" t="s">
        <v>62</v>
      </c>
      <c r="F46" t="s">
        <v>67</v>
      </c>
    </row>
    <row r="47" spans="1:8" x14ac:dyDescent="0.25">
      <c r="A47" t="s">
        <v>41</v>
      </c>
      <c r="C47" s="4">
        <f>SUM(C39:C46)</f>
        <v>9.11</v>
      </c>
    </row>
    <row r="49" spans="1:5" x14ac:dyDescent="0.25">
      <c r="A49" s="9" t="s">
        <v>120</v>
      </c>
    </row>
    <row r="50" spans="1:5" x14ac:dyDescent="0.25">
      <c r="A50" t="s">
        <v>113</v>
      </c>
      <c r="B50">
        <v>1</v>
      </c>
      <c r="C50" s="1">
        <v>7.73</v>
      </c>
      <c r="E50" s="2" t="s">
        <v>68</v>
      </c>
    </row>
    <row r="51" spans="1:5" x14ac:dyDescent="0.25">
      <c r="A51" t="s">
        <v>114</v>
      </c>
      <c r="B51">
        <v>1</v>
      </c>
      <c r="C51" s="1">
        <v>3.42</v>
      </c>
      <c r="E51" s="2" t="s">
        <v>112</v>
      </c>
    </row>
    <row r="52" spans="1:5" x14ac:dyDescent="0.25">
      <c r="A52" t="s">
        <v>134</v>
      </c>
      <c r="B52">
        <v>1</v>
      </c>
      <c r="E52" s="2" t="s">
        <v>135</v>
      </c>
    </row>
    <row r="53" spans="1:5" x14ac:dyDescent="0.25">
      <c r="A53" t="s">
        <v>193</v>
      </c>
      <c r="B53">
        <v>4</v>
      </c>
    </row>
    <row r="54" spans="1:5" x14ac:dyDescent="0.25">
      <c r="A54" t="s">
        <v>194</v>
      </c>
      <c r="B54">
        <v>2</v>
      </c>
    </row>
    <row r="55" spans="1:5" x14ac:dyDescent="0.25">
      <c r="A55" t="s">
        <v>196</v>
      </c>
      <c r="B55">
        <v>2</v>
      </c>
    </row>
    <row r="56" spans="1:5" x14ac:dyDescent="0.25">
      <c r="A56" t="s">
        <v>195</v>
      </c>
      <c r="B56">
        <v>4</v>
      </c>
    </row>
    <row r="57" spans="1:5" x14ac:dyDescent="0.25">
      <c r="A57" t="s">
        <v>197</v>
      </c>
      <c r="B57">
        <v>8</v>
      </c>
    </row>
    <row r="58" spans="1:5" x14ac:dyDescent="0.25">
      <c r="A58" t="s">
        <v>198</v>
      </c>
      <c r="B58">
        <v>20</v>
      </c>
      <c r="C58" s="10">
        <f>3.08+0.72</f>
        <v>3.8</v>
      </c>
      <c r="E58" t="s">
        <v>199</v>
      </c>
    </row>
    <row r="59" spans="1:5" x14ac:dyDescent="0.25">
      <c r="A59" t="s">
        <v>69</v>
      </c>
      <c r="C59" s="1">
        <f>SUM(C50:C51)</f>
        <v>11.15</v>
      </c>
    </row>
    <row r="61" spans="1:5" x14ac:dyDescent="0.25">
      <c r="A61" t="s">
        <v>93</v>
      </c>
      <c r="C61" s="8">
        <f>SUM(C17,C27,C36,C47,C59) - SUM(C21:C23) - 5</f>
        <v>266.44</v>
      </c>
    </row>
    <row r="62" spans="1:5" x14ac:dyDescent="0.25">
      <c r="A62" t="s">
        <v>94</v>
      </c>
      <c r="C62" s="5">
        <f>SUM(C17,C27,C36,C47,C59)</f>
        <v>299.27</v>
      </c>
    </row>
  </sheetData>
  <hyperlinks>
    <hyperlink ref="E4" r:id="rId1" xr:uid="{C5181581-EEEC-4225-B5CC-2FB19A8166C3}"/>
    <hyperlink ref="E8" r:id="rId2" xr:uid="{5BA0646A-13F8-45B7-95C5-5D1051C4EA76}"/>
    <hyperlink ref="E11" r:id="rId3" xr:uid="{6DD353FC-67D1-4DA2-A2EC-00886BA0A6F2}"/>
    <hyperlink ref="G13" r:id="rId4" xr:uid="{C760CD52-D5CD-4195-8FE9-9F5CD83A8698}"/>
    <hyperlink ref="E14" r:id="rId5" xr:uid="{7BC3CB91-D33E-49ED-8711-F90D163F4718}"/>
    <hyperlink ref="G14" r:id="rId6" xr:uid="{1A402787-BDD5-46DF-921E-0817A554D0CD}"/>
    <hyperlink ref="E5" r:id="rId7" xr:uid="{2AC216B4-79AC-46BE-AC16-7D809AA12C99}"/>
    <hyperlink ref="G16" r:id="rId8" xr:uid="{ADCE2F15-07D1-4FCA-A888-2F01C3565DAE}"/>
    <hyperlink ref="E20" r:id="rId9" xr:uid="{0A998B82-6D68-4E7B-9772-709F8AB9059A}"/>
    <hyperlink ref="E31" r:id="rId10" xr:uid="{6FB8FEF1-ED25-478A-92B9-52C6B41D1055}"/>
    <hyperlink ref="E39" r:id="rId11" xr:uid="{28383A03-C313-4D8D-9794-B89410CC576B}"/>
    <hyperlink ref="E12" r:id="rId12" xr:uid="{66A4DF7C-B41A-4617-AFC9-5D40E64BEE68}"/>
    <hyperlink ref="G12" r:id="rId13" xr:uid="{2D10AAD8-1019-40E9-83FB-3F2BE238FEE9}"/>
    <hyperlink ref="E33" r:id="rId14" xr:uid="{2F15372F-2C30-48B1-BE6E-1537186AFAE8}"/>
    <hyperlink ref="G33" r:id="rId15" xr:uid="{924CF00D-2582-4127-A2CE-12DA7CBA98C0}"/>
    <hyperlink ref="E40" r:id="rId16" xr:uid="{CDAC25AB-E4A9-44F4-8DC3-B9FF3998C8EC}"/>
    <hyperlink ref="E13" r:id="rId17" xr:uid="{3A36B461-CE28-4E21-A249-8D85DD35F696}"/>
    <hyperlink ref="G35" r:id="rId18" xr:uid="{372D425E-7DF8-4FEF-A044-A9E7BBFDDC07}"/>
    <hyperlink ref="G42" r:id="rId19" xr:uid="{54F19EC9-A087-4069-9CF4-12E7EDBC4EF1}"/>
    <hyperlink ref="E42" r:id="rId20" xr:uid="{2EF1B2FE-56B5-4F59-BEC2-D2C807DCE35D}"/>
    <hyperlink ref="E46" r:id="rId21" xr:uid="{CBE94073-4F37-4106-989C-780FFF2EC01C}"/>
    <hyperlink ref="E41" r:id="rId22" xr:uid="{0C607207-A539-4208-A2B2-1D805701E7A0}"/>
    <hyperlink ref="G40" r:id="rId23" xr:uid="{A8975D15-E438-48F7-917E-6C805EB254EF}"/>
    <hyperlink ref="E30" r:id="rId24" xr:uid="{675D39EC-6568-4513-8814-D590EB68E7F2}"/>
    <hyperlink ref="E35" r:id="rId25" xr:uid="{DE96D621-4F5F-4893-8057-42EC0BF40A4A}"/>
    <hyperlink ref="E26" r:id="rId26" xr:uid="{B6F4663E-F433-41A6-AD0B-1EA4F31C5B7D}"/>
    <hyperlink ref="E7" r:id="rId27" xr:uid="{D6C1F3DB-202C-42CB-8230-B3B562183953}"/>
    <hyperlink ref="E34" r:id="rId28" xr:uid="{90DCEBB7-7AB5-4EDE-9809-8B13905C33FE}"/>
    <hyperlink ref="E50" r:id="rId29" xr:uid="{D286EA8D-CA43-4738-9858-5FF9DBD08528}"/>
    <hyperlink ref="G34" r:id="rId30" xr:uid="{F498EA07-4139-4B51-9665-574FBA8FA97D}"/>
    <hyperlink ref="H42" r:id="rId31" xr:uid="{034ABC25-0A80-4995-866E-3D785C3E8DCC}"/>
    <hyperlink ref="E9" r:id="rId32" xr:uid="{EB28ABE1-4F49-4A3D-AB5E-0169B3D7DC91}"/>
    <hyperlink ref="E23" r:id="rId33" xr:uid="{896C2FD7-85C0-422F-A063-BFC82FBEC6D4}"/>
    <hyperlink ref="G15" r:id="rId34" xr:uid="{F3AE9898-A8D8-43E8-8FAF-EBB1CF26FF9A}"/>
    <hyperlink ref="E15" r:id="rId35" xr:uid="{749E9890-E5DF-4D57-A151-107930D186C8}"/>
    <hyperlink ref="E51" r:id="rId36" xr:uid="{18D37B80-DC5B-42C6-8F72-C639D061B90A}"/>
    <hyperlink ref="E25" r:id="rId37" xr:uid="{1548E6B0-FC5A-4FB0-9F5A-660C69797395}"/>
    <hyperlink ref="E24" r:id="rId38" xr:uid="{5F9DD2CB-3759-40A0-9797-EB7B4E8AA6C7}"/>
    <hyperlink ref="E45" r:id="rId39" xr:uid="{B9BAE11E-649A-4EAE-8B68-826A52E772C8}"/>
    <hyperlink ref="E3" r:id="rId40" xr:uid="{F6A8670D-9536-4CA7-A12E-AEFE572BD3E6}"/>
    <hyperlink ref="E10" r:id="rId41" xr:uid="{93015503-0278-4DFC-BE36-D1D30D6FE04D}"/>
    <hyperlink ref="E16" r:id="rId42" xr:uid="{CAF6FBB4-067A-482A-8F72-CD26BA13C514}"/>
    <hyperlink ref="E21" r:id="rId43" xr:uid="{41205F39-EB89-4F9E-B209-92A56C17D512}"/>
    <hyperlink ref="E44" r:id="rId44" xr:uid="{F4E648B0-41C5-4E29-BCD9-97E8037EDBC1}"/>
    <hyperlink ref="E52" r:id="rId45" xr:uid="{C18E8BDA-C5D3-4427-8FE0-3A23A7C0F9B7}"/>
    <hyperlink ref="E6" r:id="rId46" xr:uid="{C875F874-F5FC-443E-9FEF-D9B394713C05}"/>
  </hyperlinks>
  <pageMargins left="0.7" right="0.7" top="0.75" bottom="0.75" header="0.3" footer="0.3"/>
  <pageSetup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1F31-0BAB-47AC-BEFE-1153FE026D79}">
  <dimension ref="A1:B7"/>
  <sheetViews>
    <sheetView workbookViewId="0">
      <selection activeCell="A29" sqref="A29"/>
    </sheetView>
  </sheetViews>
  <sheetFormatPr defaultRowHeight="15" x14ac:dyDescent="0.25"/>
  <cols>
    <col min="1" max="1" width="50.7109375" bestFit="1" customWidth="1"/>
    <col min="2" max="2" width="25.5703125" bestFit="1" customWidth="1"/>
  </cols>
  <sheetData>
    <row r="1" spans="1:2" x14ac:dyDescent="0.25">
      <c r="A1" s="2" t="s">
        <v>172</v>
      </c>
    </row>
    <row r="2" spans="1:2" x14ac:dyDescent="0.25">
      <c r="A2" t="s">
        <v>173</v>
      </c>
    </row>
    <row r="3" spans="1:2" x14ac:dyDescent="0.25">
      <c r="A3" t="s">
        <v>175</v>
      </c>
    </row>
    <row r="4" spans="1:2" x14ac:dyDescent="0.25">
      <c r="A4" t="s">
        <v>174</v>
      </c>
    </row>
    <row r="5" spans="1:2" x14ac:dyDescent="0.25">
      <c r="A5" s="2" t="s">
        <v>177</v>
      </c>
      <c r="B5" t="s">
        <v>178</v>
      </c>
    </row>
    <row r="6" spans="1:2" x14ac:dyDescent="0.25">
      <c r="A6" s="2" t="s">
        <v>179</v>
      </c>
      <c r="B6" t="s">
        <v>180</v>
      </c>
    </row>
    <row r="7" spans="1:2" x14ac:dyDescent="0.25">
      <c r="A7" s="2" t="s">
        <v>181</v>
      </c>
      <c r="B7" t="s">
        <v>182</v>
      </c>
    </row>
  </sheetData>
  <hyperlinks>
    <hyperlink ref="A1" r:id="rId1" xr:uid="{FF2159B4-4DCC-4EF5-9B25-0015BCEEC009}"/>
    <hyperlink ref="A5" r:id="rId2" xr:uid="{56A61FE8-E882-4F93-95DD-DF20E1CB0618}"/>
    <hyperlink ref="A6" r:id="rId3" xr:uid="{68DBF66A-931E-495C-BCD3-6A1D7F303034}"/>
    <hyperlink ref="A7" r:id="rId4" xr:uid="{010E36A0-85C2-42FA-A930-0AEB0A6C78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D349-1CDB-4D5B-8700-FF38ECB21D62}">
  <dimension ref="A1"/>
  <sheetViews>
    <sheetView workbookViewId="0">
      <selection activeCell="E29" sqref="E2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CBDC-45E2-4EFD-81F5-5C58AA86082B}">
  <dimension ref="A1:E11"/>
  <sheetViews>
    <sheetView workbookViewId="0">
      <selection activeCell="C29" sqref="C29"/>
    </sheetView>
  </sheetViews>
  <sheetFormatPr defaultRowHeight="15" x14ac:dyDescent="0.25"/>
  <cols>
    <col min="1" max="1" width="17.42578125" bestFit="1" customWidth="1"/>
    <col min="3" max="3" width="58.28515625" bestFit="1" customWidth="1"/>
    <col min="4" max="4" width="65.5703125" bestFit="1" customWidth="1"/>
    <col min="5" max="5" width="38.140625" bestFit="1" customWidth="1"/>
  </cols>
  <sheetData>
    <row r="1" spans="1:5" x14ac:dyDescent="0.25">
      <c r="A1" t="s">
        <v>155</v>
      </c>
      <c r="B1" t="s">
        <v>1</v>
      </c>
      <c r="C1" t="s">
        <v>2</v>
      </c>
      <c r="D1" t="s">
        <v>13</v>
      </c>
      <c r="E1" t="s">
        <v>169</v>
      </c>
    </row>
    <row r="2" spans="1:5" x14ac:dyDescent="0.25">
      <c r="A2" t="s">
        <v>156</v>
      </c>
      <c r="B2">
        <v>2</v>
      </c>
      <c r="C2" t="s">
        <v>162</v>
      </c>
    </row>
    <row r="3" spans="1:5" x14ac:dyDescent="0.25">
      <c r="A3" t="s">
        <v>157</v>
      </c>
      <c r="B3">
        <v>1</v>
      </c>
      <c r="C3" t="s">
        <v>163</v>
      </c>
    </row>
    <row r="4" spans="1:5" x14ac:dyDescent="0.25">
      <c r="A4" t="s">
        <v>158</v>
      </c>
      <c r="B4">
        <v>1</v>
      </c>
      <c r="C4" t="s">
        <v>163</v>
      </c>
    </row>
    <row r="5" spans="1:5" x14ac:dyDescent="0.25">
      <c r="A5" t="s">
        <v>159</v>
      </c>
      <c r="B5">
        <v>2</v>
      </c>
      <c r="C5" s="2" t="s">
        <v>164</v>
      </c>
      <c r="D5" t="s">
        <v>170</v>
      </c>
      <c r="E5" t="s">
        <v>168</v>
      </c>
    </row>
    <row r="6" spans="1:5" x14ac:dyDescent="0.25">
      <c r="A6" t="s">
        <v>167</v>
      </c>
      <c r="B6">
        <v>4</v>
      </c>
      <c r="C6" t="s">
        <v>164</v>
      </c>
    </row>
    <row r="7" spans="1:5" x14ac:dyDescent="0.25">
      <c r="A7" t="s">
        <v>160</v>
      </c>
      <c r="B7">
        <v>2</v>
      </c>
      <c r="C7" t="s">
        <v>165</v>
      </c>
    </row>
    <row r="8" spans="1:5" x14ac:dyDescent="0.25">
      <c r="A8" t="s">
        <v>161</v>
      </c>
      <c r="B8">
        <v>4</v>
      </c>
      <c r="C8" t="s">
        <v>165</v>
      </c>
    </row>
    <row r="11" spans="1:5" x14ac:dyDescent="0.25">
      <c r="A11" t="s">
        <v>166</v>
      </c>
    </row>
  </sheetData>
  <hyperlinks>
    <hyperlink ref="C5" r:id="rId1" xr:uid="{BF933048-64D4-474B-B200-F9BB1DCC33A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493E-5DDC-4E30-B8A9-6808D3F881C6}">
  <dimension ref="A1:H12"/>
  <sheetViews>
    <sheetView workbookViewId="0">
      <selection activeCell="E7" sqref="E7"/>
    </sheetView>
  </sheetViews>
  <sheetFormatPr defaultRowHeight="15" x14ac:dyDescent="0.25"/>
  <cols>
    <col min="1" max="1" width="44.140625" bestFit="1" customWidth="1"/>
    <col min="2" max="2" width="8" bestFit="1" customWidth="1"/>
    <col min="3" max="3" width="9.5703125" bestFit="1" customWidth="1"/>
    <col min="4" max="4" width="8.28515625" bestFit="1" customWidth="1"/>
    <col min="5" max="5" width="50.7109375" bestFit="1" customWidth="1"/>
    <col min="6" max="6" width="44.28515625" bestFit="1" customWidth="1"/>
    <col min="7" max="8" width="50.7109375" bestFit="1" customWidth="1"/>
  </cols>
  <sheetData>
    <row r="1" spans="1:8" x14ac:dyDescent="0.25">
      <c r="A1" t="s">
        <v>0</v>
      </c>
      <c r="B1" t="s">
        <v>1</v>
      </c>
      <c r="C1" t="s">
        <v>72</v>
      </c>
      <c r="D1" t="s">
        <v>73</v>
      </c>
      <c r="E1" t="s">
        <v>2</v>
      </c>
      <c r="F1" t="s">
        <v>13</v>
      </c>
      <c r="G1" t="s">
        <v>4</v>
      </c>
    </row>
    <row r="2" spans="1:8" x14ac:dyDescent="0.25">
      <c r="A2" t="s">
        <v>146</v>
      </c>
      <c r="B2">
        <v>1</v>
      </c>
      <c r="C2" s="10">
        <f>0.67+1.77</f>
        <v>2.44</v>
      </c>
      <c r="E2" s="2" t="s">
        <v>123</v>
      </c>
    </row>
    <row r="3" spans="1:8" x14ac:dyDescent="0.25">
      <c r="A3" t="s">
        <v>122</v>
      </c>
      <c r="B3">
        <v>1</v>
      </c>
      <c r="C3" s="10">
        <f>6.3+1.14</f>
        <v>7.4399999999999995</v>
      </c>
      <c r="E3" s="2" t="s">
        <v>124</v>
      </c>
      <c r="F3" t="s">
        <v>201</v>
      </c>
      <c r="G3" s="2" t="s">
        <v>200</v>
      </c>
    </row>
    <row r="4" spans="1:8" x14ac:dyDescent="0.25">
      <c r="A4" t="s">
        <v>151</v>
      </c>
      <c r="B4">
        <v>1</v>
      </c>
      <c r="C4" s="1">
        <v>17.649999999999999</v>
      </c>
      <c r="E4" s="2" t="s">
        <v>152</v>
      </c>
      <c r="G4" s="2" t="s">
        <v>136</v>
      </c>
      <c r="H4" s="2" t="s">
        <v>176</v>
      </c>
    </row>
    <row r="5" spans="1:8" x14ac:dyDescent="0.25">
      <c r="A5" t="s">
        <v>186</v>
      </c>
      <c r="B5">
        <v>1</v>
      </c>
      <c r="C5" s="1">
        <v>2.0499999999999998</v>
      </c>
      <c r="E5" s="2" t="s">
        <v>185</v>
      </c>
      <c r="G5" s="2" t="s">
        <v>140</v>
      </c>
    </row>
    <row r="6" spans="1:8" x14ac:dyDescent="0.25">
      <c r="A6" t="s">
        <v>141</v>
      </c>
      <c r="B6">
        <v>4</v>
      </c>
      <c r="E6" s="2" t="s">
        <v>68</v>
      </c>
      <c r="F6" t="s">
        <v>145</v>
      </c>
    </row>
    <row r="7" spans="1:8" x14ac:dyDescent="0.25">
      <c r="A7" t="s">
        <v>142</v>
      </c>
      <c r="B7">
        <v>1</v>
      </c>
      <c r="E7" t="s">
        <v>137</v>
      </c>
      <c r="F7" t="s">
        <v>145</v>
      </c>
    </row>
    <row r="8" spans="1:8" x14ac:dyDescent="0.25">
      <c r="A8" t="s">
        <v>143</v>
      </c>
      <c r="B8">
        <v>2</v>
      </c>
      <c r="E8" t="s">
        <v>137</v>
      </c>
      <c r="F8" t="s">
        <v>145</v>
      </c>
    </row>
    <row r="9" spans="1:8" x14ac:dyDescent="0.25">
      <c r="A9" t="s">
        <v>144</v>
      </c>
      <c r="B9">
        <v>2</v>
      </c>
      <c r="E9" t="s">
        <v>137</v>
      </c>
      <c r="F9" t="s">
        <v>145</v>
      </c>
    </row>
    <row r="10" spans="1:8" x14ac:dyDescent="0.25">
      <c r="A10" t="s">
        <v>209</v>
      </c>
      <c r="C10" s="10"/>
      <c r="E10" t="s">
        <v>210</v>
      </c>
    </row>
    <row r="12" spans="1:8" x14ac:dyDescent="0.25">
      <c r="A12" t="s">
        <v>139</v>
      </c>
      <c r="C12" s="12">
        <f>SUM(C2:C6)</f>
        <v>29.58</v>
      </c>
    </row>
  </sheetData>
  <hyperlinks>
    <hyperlink ref="E3" r:id="rId1" xr:uid="{6A80D0EE-972E-4B4E-A5FF-A5BA6A0BA291}"/>
    <hyperlink ref="E2" r:id="rId2" xr:uid="{B5CA0110-E900-4215-9C96-3B752C56327A}"/>
    <hyperlink ref="E4" r:id="rId3" xr:uid="{F95F887A-C7D9-460E-958A-E79318F2F44D}"/>
    <hyperlink ref="G5" r:id="rId4" xr:uid="{CAF84EBF-42C0-4533-8585-B2D27D61B1BA}"/>
    <hyperlink ref="E6" r:id="rId5" xr:uid="{EF5D9F4F-9FC3-4FD4-AE40-01C096303395}"/>
    <hyperlink ref="G4" r:id="rId6" xr:uid="{A12525E8-2D57-4592-9618-8EC52AD2CFC2}"/>
    <hyperlink ref="H4" r:id="rId7" xr:uid="{852A568E-1BB0-4D17-B567-C2471858467C}"/>
    <hyperlink ref="E5" r:id="rId8" xr:uid="{7B562FC7-E92F-4D25-A1F2-A5D776B61EA3}"/>
    <hyperlink ref="G3" r:id="rId9" xr:uid="{11CCF1D2-6F08-4A8A-942E-F556E725E5DD}"/>
  </hyperlinks>
  <pageMargins left="0.7" right="0.7" top="0.75" bottom="0.75" header="0.3" footer="0.3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F0D4-B190-4746-8853-DF391048C177}">
  <dimension ref="A1:G11"/>
  <sheetViews>
    <sheetView workbookViewId="0">
      <selection activeCell="A11" sqref="A11:C11"/>
    </sheetView>
  </sheetViews>
  <sheetFormatPr defaultRowHeight="15" x14ac:dyDescent="0.25"/>
  <cols>
    <col min="1" max="1" width="56.42578125" bestFit="1" customWidth="1"/>
    <col min="2" max="2" width="8" bestFit="1" customWidth="1"/>
    <col min="3" max="3" width="9.5703125" bestFit="1" customWidth="1"/>
    <col min="4" max="4" width="8.28515625" bestFit="1" customWidth="1"/>
    <col min="5" max="5" width="50.7109375" bestFit="1" customWidth="1"/>
    <col min="6" max="6" width="49.140625" bestFit="1" customWidth="1"/>
    <col min="7" max="7" width="50.7109375" bestFit="1" customWidth="1"/>
  </cols>
  <sheetData>
    <row r="1" spans="1:7" x14ac:dyDescent="0.25">
      <c r="A1" t="s">
        <v>0</v>
      </c>
      <c r="B1" t="s">
        <v>1</v>
      </c>
      <c r="C1" t="s">
        <v>72</v>
      </c>
      <c r="D1" t="s">
        <v>73</v>
      </c>
      <c r="E1" t="s">
        <v>2</v>
      </c>
      <c r="F1" t="s">
        <v>13</v>
      </c>
      <c r="G1" t="s">
        <v>4</v>
      </c>
    </row>
    <row r="2" spans="1:7" x14ac:dyDescent="0.25">
      <c r="A2" t="s">
        <v>97</v>
      </c>
      <c r="B2">
        <v>1</v>
      </c>
      <c r="C2" s="1">
        <v>3.57</v>
      </c>
      <c r="E2" s="2" t="s">
        <v>96</v>
      </c>
      <c r="F2" t="s">
        <v>98</v>
      </c>
    </row>
    <row r="3" spans="1:7" x14ac:dyDescent="0.25">
      <c r="A3" t="s">
        <v>82</v>
      </c>
      <c r="B3">
        <v>1</v>
      </c>
      <c r="C3" s="1">
        <v>2.4</v>
      </c>
      <c r="E3" s="2" t="s">
        <v>81</v>
      </c>
    </row>
    <row r="4" spans="1:7" x14ac:dyDescent="0.25">
      <c r="A4" t="s">
        <v>109</v>
      </c>
      <c r="B4">
        <v>1</v>
      </c>
      <c r="C4" s="1">
        <f>0.85+1.51</f>
        <v>2.36</v>
      </c>
      <c r="E4" s="2" t="s">
        <v>108</v>
      </c>
      <c r="G4" t="s">
        <v>202</v>
      </c>
    </row>
    <row r="5" spans="1:7" x14ac:dyDescent="0.25">
      <c r="A5" t="s">
        <v>110</v>
      </c>
      <c r="B5">
        <v>1</v>
      </c>
      <c r="C5" s="1">
        <v>1.18</v>
      </c>
      <c r="E5" s="2" t="s">
        <v>87</v>
      </c>
    </row>
    <row r="6" spans="1:7" x14ac:dyDescent="0.25">
      <c r="A6" t="s">
        <v>83</v>
      </c>
      <c r="B6">
        <v>1</v>
      </c>
      <c r="C6" s="1">
        <v>8.8000000000000007</v>
      </c>
    </row>
    <row r="7" spans="1:7" x14ac:dyDescent="0.25">
      <c r="A7" t="s">
        <v>88</v>
      </c>
      <c r="B7">
        <v>1</v>
      </c>
      <c r="C7" s="7">
        <v>1</v>
      </c>
      <c r="E7" t="s">
        <v>90</v>
      </c>
      <c r="F7" t="s">
        <v>89</v>
      </c>
    </row>
    <row r="8" spans="1:7" x14ac:dyDescent="0.25">
      <c r="A8" t="s">
        <v>102</v>
      </c>
      <c r="B8">
        <v>1</v>
      </c>
      <c r="C8" s="1">
        <v>2.69</v>
      </c>
      <c r="E8" s="2" t="s">
        <v>100</v>
      </c>
      <c r="F8" t="s">
        <v>101</v>
      </c>
    </row>
    <row r="9" spans="1:7" x14ac:dyDescent="0.25">
      <c r="A9" t="s">
        <v>84</v>
      </c>
      <c r="C9" s="1">
        <v>1.64</v>
      </c>
      <c r="F9" t="s">
        <v>86</v>
      </c>
    </row>
    <row r="11" spans="1:7" x14ac:dyDescent="0.25">
      <c r="A11" t="s">
        <v>85</v>
      </c>
      <c r="C11" s="11">
        <f>SUM(C2:C9)</f>
        <v>23.640000000000004</v>
      </c>
    </row>
  </sheetData>
  <hyperlinks>
    <hyperlink ref="E2" r:id="rId1" xr:uid="{023271EA-448D-4D76-B58D-D3E097DC6D87}"/>
    <hyperlink ref="E3" r:id="rId2" xr:uid="{8AF87488-273E-4C2D-826E-7AD2666251EE}"/>
    <hyperlink ref="E4" r:id="rId3" xr:uid="{9FB7652F-6D0D-41CA-8FC8-98FCD48E0293}"/>
    <hyperlink ref="E5" r:id="rId4" xr:uid="{5C256B38-0C5B-451A-ADAC-399ABB29B6AE}"/>
    <hyperlink ref="E8" r:id="rId5" xr:uid="{836FAAE2-5FE1-430E-84C7-4AF285C98E18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A8B45-C180-4B99-A74B-45F8181EDF0F}">
  <dimension ref="A1:G5"/>
  <sheetViews>
    <sheetView workbookViewId="0">
      <selection activeCell="C37" sqref="C37"/>
    </sheetView>
  </sheetViews>
  <sheetFormatPr defaultRowHeight="15" x14ac:dyDescent="0.25"/>
  <cols>
    <col min="1" max="1" width="56.5703125" bestFit="1" customWidth="1"/>
    <col min="2" max="2" width="8.7109375" bestFit="1" customWidth="1"/>
    <col min="3" max="3" width="10.28515625" bestFit="1" customWidth="1"/>
    <col min="4" max="4" width="9" bestFit="1" customWidth="1"/>
    <col min="5" max="5" width="54.5703125" bestFit="1" customWidth="1"/>
    <col min="6" max="6" width="16" bestFit="1" customWidth="1"/>
    <col min="7" max="7" width="17.5703125" bestFit="1" customWidth="1"/>
  </cols>
  <sheetData>
    <row r="1" spans="1:7" x14ac:dyDescent="0.25">
      <c r="A1" t="s">
        <v>0</v>
      </c>
      <c r="B1" t="s">
        <v>1</v>
      </c>
      <c r="C1" t="s">
        <v>72</v>
      </c>
      <c r="D1" t="s">
        <v>73</v>
      </c>
      <c r="E1" t="s">
        <v>2</v>
      </c>
      <c r="F1" t="s">
        <v>13</v>
      </c>
      <c r="G1" t="s">
        <v>4</v>
      </c>
    </row>
    <row r="2" spans="1:7" x14ac:dyDescent="0.25">
      <c r="A2" t="s">
        <v>97</v>
      </c>
      <c r="B2">
        <v>1</v>
      </c>
      <c r="C2" s="1">
        <v>3.57</v>
      </c>
      <c r="E2" s="2" t="s">
        <v>96</v>
      </c>
      <c r="F2" t="s">
        <v>98</v>
      </c>
    </row>
    <row r="3" spans="1:7" x14ac:dyDescent="0.25">
      <c r="A3" t="s">
        <v>82</v>
      </c>
      <c r="B3">
        <v>1</v>
      </c>
      <c r="C3" s="1">
        <v>2.4</v>
      </c>
      <c r="E3" s="2" t="s">
        <v>81</v>
      </c>
    </row>
    <row r="5" spans="1:7" x14ac:dyDescent="0.25">
      <c r="A5" t="s">
        <v>85</v>
      </c>
      <c r="C5" s="11">
        <f>SUM(C2:C3)</f>
        <v>5.97</v>
      </c>
    </row>
  </sheetData>
  <hyperlinks>
    <hyperlink ref="E2" r:id="rId1" xr:uid="{E4FFDC19-9A9E-47D3-AD4F-84881FD4C6A2}"/>
    <hyperlink ref="E3" r:id="rId2" xr:uid="{4A3FF790-208C-46DE-BFD8-D2EF08A403A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A166C-C295-42CA-B34E-06557212D236}">
  <dimension ref="A1:B3"/>
  <sheetViews>
    <sheetView workbookViewId="0">
      <selection activeCell="B7" sqref="B7"/>
    </sheetView>
  </sheetViews>
  <sheetFormatPr defaultRowHeight="15" x14ac:dyDescent="0.25"/>
  <cols>
    <col min="1" max="1" width="18.28515625" bestFit="1" customWidth="1"/>
    <col min="2" max="2" width="50.7109375" bestFit="1" customWidth="1"/>
  </cols>
  <sheetData>
    <row r="1" spans="1:2" x14ac:dyDescent="0.25">
      <c r="A1" t="s">
        <v>190</v>
      </c>
      <c r="B1" s="2" t="s">
        <v>187</v>
      </c>
    </row>
    <row r="2" spans="1:2" x14ac:dyDescent="0.25">
      <c r="A2" t="s">
        <v>189</v>
      </c>
      <c r="B2" s="2" t="s">
        <v>188</v>
      </c>
    </row>
    <row r="3" spans="1:2" x14ac:dyDescent="0.25">
      <c r="A3" t="s">
        <v>208</v>
      </c>
      <c r="B3" s="2" t="s">
        <v>207</v>
      </c>
    </row>
  </sheetData>
  <hyperlinks>
    <hyperlink ref="B2" r:id="rId1" xr:uid="{046114C5-8215-4C89-B3F6-B9FBDA9B7DBA}"/>
    <hyperlink ref="B1" r:id="rId2" xr:uid="{45608449-8E3B-41D4-B441-823E3D3330E2}"/>
    <hyperlink ref="B3" r:id="rId3" xr:uid="{051F25AA-F1C9-46BF-81B8-D56A5D637C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Parts</vt:lpstr>
      <vt:lpstr>Probes</vt:lpstr>
      <vt:lpstr>Klicky-Esque</vt:lpstr>
      <vt:lpstr>3D Printable Parts</vt:lpstr>
      <vt:lpstr>Uber Cheap Sherpa Mini</vt:lpstr>
      <vt:lpstr>Neutrino Display</vt:lpstr>
      <vt:lpstr>Neutrino Display V2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Ren</dc:creator>
  <cp:lastModifiedBy>Ren, Alexander</cp:lastModifiedBy>
  <dcterms:created xsi:type="dcterms:W3CDTF">2023-02-18T03:49:20Z</dcterms:created>
  <dcterms:modified xsi:type="dcterms:W3CDTF">2023-12-02T07:49:43Z</dcterms:modified>
</cp:coreProperties>
</file>