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risks\week7\"/>
    </mc:Choice>
  </mc:AlternateContent>
  <xr:revisionPtr revIDLastSave="0" documentId="13_ncr:1_{697C407D-74E9-4F98-8612-CC5F3F97F855}" xr6:coauthVersionLast="47" xr6:coauthVersionMax="47" xr10:uidLastSave="{00000000-0000-0000-0000-000000000000}"/>
  <bookViews>
    <workbookView xWindow="-120" yWindow="-120" windowWidth="29040" windowHeight="15840" xr2:uid="{E8AF350A-7B5E-4D18-9359-020966EFA052}"/>
  </bookViews>
  <sheets>
    <sheet name="EMVs" sheetId="1" r:id="rId1"/>
    <sheet name="Google Up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1" i="1"/>
  <c r="F13" i="1"/>
  <c r="F14" i="1"/>
  <c r="F15" i="1"/>
  <c r="F16" i="1"/>
  <c r="F17" i="1"/>
  <c r="F18" i="1"/>
  <c r="K5" i="1"/>
  <c r="F5" i="1" s="1"/>
  <c r="K6" i="1"/>
  <c r="K7" i="1"/>
  <c r="K8" i="1"/>
  <c r="K9" i="1"/>
  <c r="K10" i="1"/>
  <c r="F10" i="1" s="1"/>
  <c r="K11" i="1"/>
  <c r="K12" i="1"/>
  <c r="F12" i="1" s="1"/>
  <c r="K13" i="1"/>
  <c r="K14" i="1"/>
  <c r="K15" i="1"/>
  <c r="K16" i="1"/>
  <c r="K17" i="1"/>
  <c r="K18" i="1"/>
  <c r="K19" i="1"/>
  <c r="F19" i="1" s="1"/>
  <c r="F4" i="1"/>
  <c r="H5" i="1"/>
  <c r="H10" i="1"/>
  <c r="H11" i="1"/>
  <c r="H12" i="1"/>
  <c r="H13" i="1"/>
  <c r="H14" i="1"/>
  <c r="H15" i="1"/>
  <c r="H16" i="1"/>
  <c r="H18" i="1"/>
  <c r="H19" i="1"/>
  <c r="H9" i="1"/>
  <c r="H8" i="1"/>
  <c r="E6" i="1"/>
  <c r="K4" i="1"/>
  <c r="E17" i="1"/>
  <c r="H17" i="1" s="1"/>
  <c r="E4" i="1"/>
  <c r="G42" i="2"/>
  <c r="C32" i="2"/>
  <c r="C33" i="2"/>
  <c r="C34" i="2"/>
  <c r="C35" i="2"/>
  <c r="C36" i="2"/>
  <c r="C37" i="2"/>
  <c r="C38" i="2"/>
  <c r="C39" i="2"/>
  <c r="C40" i="2"/>
  <c r="C41" i="2"/>
  <c r="C42" i="2"/>
  <c r="C31" i="2"/>
  <c r="K20" i="1" l="1"/>
  <c r="F20" i="1" s="1"/>
</calcChain>
</file>

<file path=xl/sharedStrings.xml><?xml version="1.0" encoding="utf-8"?>
<sst xmlns="http://schemas.openxmlformats.org/spreadsheetml/2006/main" count="54" uniqueCount="53">
  <si>
    <t>year</t>
  </si>
  <si>
    <t>major updates</t>
  </si>
  <si>
    <t>Ŷ = 3.6909 + 0.2242X</t>
  </si>
  <si>
    <t>Área en RBS</t>
  </si>
  <si>
    <t>ID</t>
  </si>
  <si>
    <t>Riesgo</t>
  </si>
  <si>
    <t>Probabilidad</t>
  </si>
  <si>
    <t>Impacto</t>
  </si>
  <si>
    <t>Riesgos técnicos</t>
  </si>
  <si>
    <t>#1</t>
  </si>
  <si>
    <t>Actualización en buscador durante el desarrollo</t>
  </si>
  <si>
    <t>#2</t>
  </si>
  <si>
    <t>Complicaciones en la implementación</t>
  </si>
  <si>
    <t>#4</t>
  </si>
  <si>
    <t>Pérdida de archivos de diseño</t>
  </si>
  <si>
    <t>#8</t>
  </si>
  <si>
    <t>Pérdida de datos durante testing/desarrollo</t>
  </si>
  <si>
    <t>#10</t>
  </si>
  <si>
    <t>Sistema resultante demasiado lento</t>
  </si>
  <si>
    <t>#16</t>
  </si>
  <si>
    <t>Ataque cibernético</t>
  </si>
  <si>
    <t>Riesgos de gestión</t>
  </si>
  <si>
    <t>#3</t>
  </si>
  <si>
    <t>Exceso de solicitudes de cambio del cliente</t>
  </si>
  <si>
    <t>#11</t>
  </si>
  <si>
    <t>Almacenamiento excedido</t>
  </si>
  <si>
    <t>#13</t>
  </si>
  <si>
    <t>Despidos</t>
  </si>
  <si>
    <t>#14</t>
  </si>
  <si>
    <t>Falta de personal</t>
  </si>
  <si>
    <t>Riesgos comerciales</t>
  </si>
  <si>
    <t>#5</t>
  </si>
  <si>
    <t>Interrupción del presupuesto</t>
  </si>
  <si>
    <t>#6</t>
  </si>
  <si>
    <t>Aplicación similar surge antes en el mercado</t>
  </si>
  <si>
    <t>#15</t>
  </si>
  <si>
    <t>Falta de presupuesto</t>
  </si>
  <si>
    <t>Riesgos externos</t>
  </si>
  <si>
    <t>#7</t>
  </si>
  <si>
    <t>Nuevas leyes de privacidad</t>
  </si>
  <si>
    <t>#9</t>
  </si>
  <si>
    <t>Demandas por parte de miembros del equipo</t>
  </si>
  <si>
    <t>#12</t>
  </si>
  <si>
    <t>Renuncias por parte del equipo</t>
  </si>
  <si>
    <t>https://www.sistrix.com/ask-sistrix/google-updates-and-algorithm-changes/</t>
  </si>
  <si>
    <t>TOTAL</t>
  </si>
  <si>
    <t>Horas implicadas</t>
  </si>
  <si>
    <t>Frequencia/año</t>
  </si>
  <si>
    <t>Personas</t>
  </si>
  <si>
    <t>Precio/hora</t>
  </si>
  <si>
    <t>Precio total</t>
  </si>
  <si>
    <t>Calculo de Impacto</t>
  </si>
  <si>
    <t>EMVs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</si>
</sst>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1F1F1F"/>
      <name val="Roboto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CCCCCC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7">
    <xf numFmtId="0" fontId="0" fillId="0" borderId="0" xfId="0"/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0" fontId="4" fillId="0" borderId="0" xfId="0" applyFont="1"/>
    <xf numFmtId="0" fontId="3" fillId="6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10" fontId="3" fillId="7" borderId="2" xfId="0" applyNumberFormat="1" applyFont="1" applyFill="1" applyBorder="1" applyAlignment="1">
      <alignment wrapText="1"/>
    </xf>
    <xf numFmtId="0" fontId="3" fillId="8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10" fontId="3" fillId="6" borderId="2" xfId="0" applyNumberFormat="1" applyFont="1" applyFill="1" applyBorder="1" applyAlignment="1">
      <alignment wrapText="1"/>
    </xf>
    <xf numFmtId="9" fontId="3" fillId="6" borderId="2" xfId="0" applyNumberFormat="1" applyFont="1" applyFill="1" applyBorder="1" applyAlignment="1">
      <alignment horizontal="right" wrapText="1"/>
    </xf>
    <xf numFmtId="9" fontId="3" fillId="7" borderId="2" xfId="0" applyNumberFormat="1" applyFont="1" applyFill="1" applyBorder="1" applyAlignment="1">
      <alignment horizontal="right" wrapText="1"/>
    </xf>
    <xf numFmtId="9" fontId="3" fillId="8" borderId="2" xfId="0" applyNumberFormat="1" applyFont="1" applyFill="1" applyBorder="1" applyAlignment="1">
      <alignment horizontal="right" wrapText="1"/>
    </xf>
    <xf numFmtId="9" fontId="3" fillId="8" borderId="2" xfId="0" applyNumberFormat="1" applyFont="1" applyFill="1" applyBorder="1" applyAlignment="1">
      <alignment wrapText="1"/>
    </xf>
    <xf numFmtId="9" fontId="3" fillId="9" borderId="2" xfId="0" applyNumberFormat="1" applyFont="1" applyFill="1" applyBorder="1" applyAlignment="1">
      <alignment wrapText="1"/>
    </xf>
    <xf numFmtId="44" fontId="0" fillId="0" borderId="0" xfId="1" applyFont="1"/>
    <xf numFmtId="44" fontId="3" fillId="6" borderId="2" xfId="0" applyNumberFormat="1" applyFont="1" applyFill="1" applyBorder="1" applyAlignment="1">
      <alignment wrapText="1"/>
    </xf>
    <xf numFmtId="0" fontId="1" fillId="4" borderId="1" xfId="4" applyBorder="1"/>
    <xf numFmtId="44" fontId="1" fillId="4" borderId="1" xfId="4" applyNumberFormat="1" applyBorder="1" applyAlignment="1">
      <alignment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3" borderId="0" xfId="3"/>
    <xf numFmtId="44" fontId="1" fillId="3" borderId="0" xfId="3" applyNumberFormat="1"/>
    <xf numFmtId="0" fontId="2" fillId="2" borderId="7" xfId="2" applyBorder="1" applyAlignment="1">
      <alignment horizontal="center"/>
    </xf>
    <xf numFmtId="0" fontId="2" fillId="2" borderId="0" xfId="2" applyAlignment="1">
      <alignment horizontal="center"/>
    </xf>
  </cellXfs>
  <cellStyles count="5">
    <cellStyle name="20% - Accent2" xfId="3" builtinId="34"/>
    <cellStyle name="60% - Accent2" xfId="4" builtinId="36"/>
    <cellStyle name="Accent1" xfId="2" builtinId="29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Major Updates in Google Chrome Browser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'Google Updates'!$B$3:$B$12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'Google Updates'!$C$3:$C$12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44-47D0-AEE6-9DCB8FDDE072}"/>
            </c:ext>
          </c:extLst>
        </c:ser>
        <c:ser>
          <c:idx val="1"/>
          <c:order val="1"/>
          <c:tx>
            <c:v>regression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'Google Updates'!$C$31:$C$42</c:f>
              <c:numCache>
                <c:formatCode>General</c:formatCode>
                <c:ptCount val="12"/>
                <c:pt idx="0">
                  <c:v>3.6909000000000001</c:v>
                </c:pt>
                <c:pt idx="1">
                  <c:v>3.9151000000000002</c:v>
                </c:pt>
                <c:pt idx="2">
                  <c:v>4.1393000000000004</c:v>
                </c:pt>
                <c:pt idx="3">
                  <c:v>4.3635000000000002</c:v>
                </c:pt>
                <c:pt idx="4">
                  <c:v>4.5876999999999999</c:v>
                </c:pt>
                <c:pt idx="5">
                  <c:v>4.8118999999999996</c:v>
                </c:pt>
                <c:pt idx="6">
                  <c:v>5.0361000000000002</c:v>
                </c:pt>
                <c:pt idx="7">
                  <c:v>5.2603</c:v>
                </c:pt>
                <c:pt idx="8">
                  <c:v>5.4845000000000006</c:v>
                </c:pt>
                <c:pt idx="9">
                  <c:v>5.7087000000000003</c:v>
                </c:pt>
                <c:pt idx="10">
                  <c:v>5.9329000000000001</c:v>
                </c:pt>
                <c:pt idx="11">
                  <c:v>6.1570999999999998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44-47D0-AEE6-9DCB8FDD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310719"/>
        <c:axId val="261666959"/>
      </c:lineChart>
      <c:catAx>
        <c:axId val="4013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61666959"/>
        <c:crosses val="autoZero"/>
        <c:auto val="1"/>
        <c:lblAlgn val="ctr"/>
        <c:lblOffset val="100"/>
        <c:noMultiLvlLbl val="0"/>
      </c:catAx>
      <c:valAx>
        <c:axId val="2616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013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</xdr:rowOff>
    </xdr:from>
    <xdr:to>
      <xdr:col>14</xdr:col>
      <xdr:colOff>457200</xdr:colOff>
      <xdr:row>28</xdr:row>
      <xdr:rowOff>182629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5E3537-66A8-5BC9-C921-66EA2EA74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305176"/>
          <a:ext cx="8382000" cy="2468628"/>
        </a:xfrm>
        <a:prstGeom prst="rect">
          <a:avLst/>
        </a:prstGeom>
      </xdr:spPr>
    </xdr:pic>
    <xdr:clientData/>
  </xdr:twoCellAnchor>
  <xdr:twoCellAnchor>
    <xdr:from>
      <xdr:col>6</xdr:col>
      <xdr:colOff>23812</xdr:colOff>
      <xdr:row>0</xdr:row>
      <xdr:rowOff>166687</xdr:rowOff>
    </xdr:from>
    <xdr:to>
      <xdr:col>13</xdr:col>
      <xdr:colOff>328612</xdr:colOff>
      <xdr:row>13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09733-FA43-DAED-BE0F-057D7C45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243EF-8961-4BF1-8A76-CD2EEF4EC089}">
  <dimension ref="B2:K20"/>
  <sheetViews>
    <sheetView tabSelected="1" workbookViewId="0">
      <selection activeCell="F24" sqref="F24"/>
    </sheetView>
  </sheetViews>
  <sheetFormatPr defaultRowHeight="15" x14ac:dyDescent="0.25"/>
  <cols>
    <col min="2" max="2" width="12" customWidth="1"/>
    <col min="3" max="3" width="7.5703125" customWidth="1"/>
    <col min="4" max="4" width="41.28515625" customWidth="1"/>
    <col min="5" max="5" width="13.42578125" customWidth="1"/>
    <col min="6" max="6" width="32.7109375" customWidth="1"/>
    <col min="7" max="7" width="11" customWidth="1"/>
    <col min="10" max="10" width="11.7109375" customWidth="1"/>
    <col min="11" max="11" width="16" customWidth="1"/>
  </cols>
  <sheetData>
    <row r="2" spans="2:11" ht="15.75" thickBot="1" x14ac:dyDescent="0.3">
      <c r="B2" s="35" t="s">
        <v>52</v>
      </c>
      <c r="C2" s="35"/>
      <c r="D2" s="35"/>
      <c r="E2" s="35"/>
      <c r="F2" s="35"/>
      <c r="G2" s="36" t="s">
        <v>51</v>
      </c>
      <c r="H2" s="36"/>
      <c r="I2" s="36"/>
      <c r="J2" s="36"/>
      <c r="K2" s="36"/>
    </row>
    <row r="3" spans="2:11" ht="26.25" thickBot="1" x14ac:dyDescent="0.3">
      <c r="B3" s="31" t="s">
        <v>3</v>
      </c>
      <c r="C3" s="31" t="s">
        <v>4</v>
      </c>
      <c r="D3" s="31" t="s">
        <v>5</v>
      </c>
      <c r="E3" s="31" t="s">
        <v>6</v>
      </c>
      <c r="F3" s="31" t="s">
        <v>7</v>
      </c>
      <c r="G3" s="32" t="s">
        <v>46</v>
      </c>
      <c r="H3" s="32" t="s">
        <v>47</v>
      </c>
      <c r="I3" s="32" t="s">
        <v>48</v>
      </c>
      <c r="J3" s="32" t="s">
        <v>49</v>
      </c>
      <c r="K3" s="32" t="s">
        <v>50</v>
      </c>
    </row>
    <row r="4" spans="2:11" ht="18" customHeight="1" thickBot="1" x14ac:dyDescent="0.3">
      <c r="B4" s="9" t="s">
        <v>8</v>
      </c>
      <c r="C4" s="4" t="s">
        <v>9</v>
      </c>
      <c r="D4" s="4" t="s">
        <v>10</v>
      </c>
      <c r="E4" s="21">
        <f>(6/365)</f>
        <v>1.643835616438356E-2</v>
      </c>
      <c r="F4" s="28">
        <f>K4</f>
        <v>1800</v>
      </c>
      <c r="G4" s="33">
        <v>2</v>
      </c>
      <c r="H4" s="33">
        <v>6</v>
      </c>
      <c r="I4" s="33">
        <v>1</v>
      </c>
      <c r="J4" s="33">
        <v>150</v>
      </c>
      <c r="K4" s="34">
        <f>G4*H4*I4*J4</f>
        <v>1800</v>
      </c>
    </row>
    <row r="5" spans="2:11" ht="18" customHeight="1" thickBot="1" x14ac:dyDescent="0.3">
      <c r="B5" s="10"/>
      <c r="C5" s="4" t="s">
        <v>11</v>
      </c>
      <c r="D5" s="4" t="s">
        <v>12</v>
      </c>
      <c r="E5" s="22">
        <v>0.63</v>
      </c>
      <c r="F5" s="28">
        <f t="shared" ref="F5:F20" si="0">K5</f>
        <v>57487.5</v>
      </c>
      <c r="G5" s="33">
        <v>2</v>
      </c>
      <c r="H5" s="33">
        <f>365*E5</f>
        <v>229.95</v>
      </c>
      <c r="I5" s="33">
        <v>1</v>
      </c>
      <c r="J5" s="33">
        <v>125</v>
      </c>
      <c r="K5" s="34">
        <f>G5*H5*I5*J5</f>
        <v>57487.5</v>
      </c>
    </row>
    <row r="6" spans="2:11" ht="17.25" customHeight="1" thickBot="1" x14ac:dyDescent="0.3">
      <c r="B6" s="10"/>
      <c r="C6" s="4" t="s">
        <v>13</v>
      </c>
      <c r="D6" s="4" t="s">
        <v>14</v>
      </c>
      <c r="E6" s="22">
        <f>2/365</f>
        <v>5.4794520547945206E-3</v>
      </c>
      <c r="F6" s="28">
        <f t="shared" si="0"/>
        <v>2400</v>
      </c>
      <c r="G6" s="33">
        <v>8</v>
      </c>
      <c r="H6" s="33">
        <v>2</v>
      </c>
      <c r="I6" s="33">
        <v>1</v>
      </c>
      <c r="J6" s="33">
        <v>150</v>
      </c>
      <c r="K6" s="34">
        <f t="shared" ref="K6:K9" si="1">G6*H6*I6*J6</f>
        <v>2400</v>
      </c>
    </row>
    <row r="7" spans="2:11" ht="18.75" customHeight="1" thickBot="1" x14ac:dyDescent="0.3">
      <c r="B7" s="10"/>
      <c r="C7" s="4" t="s">
        <v>15</v>
      </c>
      <c r="D7" s="4" t="s">
        <v>16</v>
      </c>
      <c r="E7" s="22">
        <v>0.1</v>
      </c>
      <c r="F7" s="28">
        <f t="shared" si="0"/>
        <v>600</v>
      </c>
      <c r="G7" s="33">
        <v>4</v>
      </c>
      <c r="H7" s="33">
        <v>1</v>
      </c>
      <c r="I7" s="33">
        <v>1</v>
      </c>
      <c r="J7" s="33">
        <v>150</v>
      </c>
      <c r="K7" s="34">
        <f t="shared" si="1"/>
        <v>600</v>
      </c>
    </row>
    <row r="8" spans="2:11" ht="18.75" customHeight="1" thickBot="1" x14ac:dyDescent="0.3">
      <c r="B8" s="10"/>
      <c r="C8" s="4" t="s">
        <v>17</v>
      </c>
      <c r="D8" s="4" t="s">
        <v>18</v>
      </c>
      <c r="E8" s="22">
        <v>0.7</v>
      </c>
      <c r="F8" s="28">
        <f t="shared" si="0"/>
        <v>76649.999999999985</v>
      </c>
      <c r="G8" s="33">
        <v>1</v>
      </c>
      <c r="H8" s="33">
        <f>365*E8</f>
        <v>255.49999999999997</v>
      </c>
      <c r="I8" s="33">
        <v>2</v>
      </c>
      <c r="J8" s="33">
        <v>150</v>
      </c>
      <c r="K8" s="34">
        <f t="shared" si="1"/>
        <v>76649.999999999985</v>
      </c>
    </row>
    <row r="9" spans="2:11" ht="17.25" customHeight="1" thickBot="1" x14ac:dyDescent="0.3">
      <c r="B9" s="11"/>
      <c r="C9" s="4" t="s">
        <v>19</v>
      </c>
      <c r="D9" s="4" t="s">
        <v>20</v>
      </c>
      <c r="E9" s="22">
        <v>0.8</v>
      </c>
      <c r="F9" s="28">
        <f t="shared" si="0"/>
        <v>175200</v>
      </c>
      <c r="G9" s="33">
        <v>2</v>
      </c>
      <c r="H9" s="33">
        <f>365*E9</f>
        <v>292</v>
      </c>
      <c r="I9" s="33">
        <v>1</v>
      </c>
      <c r="J9" s="33">
        <v>300</v>
      </c>
      <c r="K9" s="34">
        <f t="shared" si="1"/>
        <v>175200</v>
      </c>
    </row>
    <row r="10" spans="2:11" ht="17.25" customHeight="1" thickBot="1" x14ac:dyDescent="0.3">
      <c r="B10" s="12" t="s">
        <v>21</v>
      </c>
      <c r="C10" s="5" t="s">
        <v>22</v>
      </c>
      <c r="D10" s="5" t="s">
        <v>23</v>
      </c>
      <c r="E10" s="23">
        <v>0.7</v>
      </c>
      <c r="F10" s="28">
        <f t="shared" si="0"/>
        <v>102199.99999999999</v>
      </c>
      <c r="G10" s="33">
        <v>2</v>
      </c>
      <c r="H10" s="33">
        <f>365*E10</f>
        <v>255.49999999999997</v>
      </c>
      <c r="I10" s="33">
        <v>2</v>
      </c>
      <c r="J10" s="33">
        <v>100</v>
      </c>
      <c r="K10" s="34">
        <f t="shared" ref="K10:K19" si="2">G10*H10*I10*J10</f>
        <v>102199.99999999999</v>
      </c>
    </row>
    <row r="11" spans="2:11" ht="17.25" customHeight="1" thickBot="1" x14ac:dyDescent="0.3">
      <c r="B11" s="13"/>
      <c r="C11" s="5" t="s">
        <v>24</v>
      </c>
      <c r="D11" s="5" t="s">
        <v>25</v>
      </c>
      <c r="E11" s="6">
        <v>3.2099999999999997E-2</v>
      </c>
      <c r="F11" s="28">
        <f t="shared" si="0"/>
        <v>878.73749999999984</v>
      </c>
      <c r="G11" s="33">
        <v>0.5</v>
      </c>
      <c r="H11" s="33">
        <f>365*E11</f>
        <v>11.716499999999998</v>
      </c>
      <c r="I11" s="33">
        <v>1</v>
      </c>
      <c r="J11" s="33">
        <v>150</v>
      </c>
      <c r="K11" s="34">
        <f t="shared" si="2"/>
        <v>878.73749999999984</v>
      </c>
    </row>
    <row r="12" spans="2:11" ht="15.75" thickBot="1" x14ac:dyDescent="0.3">
      <c r="B12" s="13"/>
      <c r="C12" s="5" t="s">
        <v>26</v>
      </c>
      <c r="D12" s="5" t="s">
        <v>27</v>
      </c>
      <c r="E12" s="23">
        <v>0.1</v>
      </c>
      <c r="F12" s="28">
        <f t="shared" si="0"/>
        <v>1825</v>
      </c>
      <c r="G12" s="33">
        <v>0.5</v>
      </c>
      <c r="H12" s="33">
        <f>365*E12</f>
        <v>36.5</v>
      </c>
      <c r="I12" s="33">
        <v>1</v>
      </c>
      <c r="J12" s="33">
        <v>100</v>
      </c>
      <c r="K12" s="34">
        <f t="shared" si="2"/>
        <v>1825</v>
      </c>
    </row>
    <row r="13" spans="2:11" ht="15.75" customHeight="1" thickBot="1" x14ac:dyDescent="0.3">
      <c r="B13" s="14"/>
      <c r="C13" s="5" t="s">
        <v>28</v>
      </c>
      <c r="D13" s="5" t="s">
        <v>29</v>
      </c>
      <c r="E13" s="23">
        <v>0.1</v>
      </c>
      <c r="F13" s="28">
        <f t="shared" si="0"/>
        <v>43800</v>
      </c>
      <c r="G13" s="33">
        <v>8</v>
      </c>
      <c r="H13" s="33">
        <f>365*E13</f>
        <v>36.5</v>
      </c>
      <c r="I13" s="33">
        <v>1</v>
      </c>
      <c r="J13" s="33">
        <v>150</v>
      </c>
      <c r="K13" s="34">
        <f t="shared" si="2"/>
        <v>43800</v>
      </c>
    </row>
    <row r="14" spans="2:11" ht="17.25" customHeight="1" thickBot="1" x14ac:dyDescent="0.3">
      <c r="B14" s="15" t="s">
        <v>30</v>
      </c>
      <c r="C14" s="7" t="s">
        <v>31</v>
      </c>
      <c r="D14" s="7" t="s">
        <v>32</v>
      </c>
      <c r="E14" s="24">
        <v>7.0000000000000007E-2</v>
      </c>
      <c r="F14" s="28">
        <f t="shared" si="0"/>
        <v>2555</v>
      </c>
      <c r="G14" s="33">
        <v>1</v>
      </c>
      <c r="H14" s="33">
        <f>365*E14</f>
        <v>25.55</v>
      </c>
      <c r="I14" s="33">
        <v>1</v>
      </c>
      <c r="J14" s="33">
        <v>100</v>
      </c>
      <c r="K14" s="34">
        <f t="shared" si="2"/>
        <v>2555</v>
      </c>
    </row>
    <row r="15" spans="2:11" ht="18.75" customHeight="1" thickBot="1" x14ac:dyDescent="0.3">
      <c r="B15" s="16"/>
      <c r="C15" s="7" t="s">
        <v>33</v>
      </c>
      <c r="D15" s="7" t="s">
        <v>34</v>
      </c>
      <c r="E15" s="24">
        <v>0.65</v>
      </c>
      <c r="F15" s="28">
        <f t="shared" si="0"/>
        <v>71175</v>
      </c>
      <c r="G15" s="33">
        <v>2</v>
      </c>
      <c r="H15" s="33">
        <f>365*E15</f>
        <v>237.25</v>
      </c>
      <c r="I15" s="33">
        <v>1</v>
      </c>
      <c r="J15" s="33">
        <v>150</v>
      </c>
      <c r="K15" s="34">
        <f t="shared" si="2"/>
        <v>71175</v>
      </c>
    </row>
    <row r="16" spans="2:11" ht="17.25" customHeight="1" thickBot="1" x14ac:dyDescent="0.3">
      <c r="B16" s="17"/>
      <c r="C16" s="7" t="s">
        <v>35</v>
      </c>
      <c r="D16" s="7" t="s">
        <v>36</v>
      </c>
      <c r="E16" s="25">
        <v>0.4</v>
      </c>
      <c r="F16" s="28">
        <f t="shared" si="0"/>
        <v>14600</v>
      </c>
      <c r="G16" s="33">
        <v>1</v>
      </c>
      <c r="H16" s="33">
        <f>365*E16</f>
        <v>146</v>
      </c>
      <c r="I16" s="33">
        <v>1</v>
      </c>
      <c r="J16" s="33">
        <v>100</v>
      </c>
      <c r="K16" s="34">
        <f t="shared" si="2"/>
        <v>14600</v>
      </c>
    </row>
    <row r="17" spans="2:11" ht="15.75" customHeight="1" thickBot="1" x14ac:dyDescent="0.3">
      <c r="B17" s="18" t="s">
        <v>37</v>
      </c>
      <c r="C17" s="8" t="s">
        <v>38</v>
      </c>
      <c r="D17" s="8" t="s">
        <v>39</v>
      </c>
      <c r="E17" s="26">
        <f>(2/365)</f>
        <v>5.4794520547945206E-3</v>
      </c>
      <c r="F17" s="28">
        <f t="shared" si="0"/>
        <v>300</v>
      </c>
      <c r="G17" s="33">
        <v>1</v>
      </c>
      <c r="H17" s="33">
        <f>365*E17</f>
        <v>2</v>
      </c>
      <c r="I17" s="33">
        <v>1</v>
      </c>
      <c r="J17" s="33">
        <v>150</v>
      </c>
      <c r="K17" s="34">
        <f t="shared" si="2"/>
        <v>300</v>
      </c>
    </row>
    <row r="18" spans="2:11" ht="17.25" customHeight="1" thickBot="1" x14ac:dyDescent="0.3">
      <c r="B18" s="19"/>
      <c r="C18" s="8" t="s">
        <v>40</v>
      </c>
      <c r="D18" s="8" t="s">
        <v>41</v>
      </c>
      <c r="E18" s="26">
        <v>0.09</v>
      </c>
      <c r="F18" s="28">
        <f t="shared" si="0"/>
        <v>19710</v>
      </c>
      <c r="G18" s="33">
        <v>2</v>
      </c>
      <c r="H18" s="33">
        <f>365*E18</f>
        <v>32.85</v>
      </c>
      <c r="I18" s="33">
        <v>1</v>
      </c>
      <c r="J18" s="33">
        <v>300</v>
      </c>
      <c r="K18" s="34">
        <f t="shared" si="2"/>
        <v>19710</v>
      </c>
    </row>
    <row r="19" spans="2:11" ht="17.25" customHeight="1" thickBot="1" x14ac:dyDescent="0.3">
      <c r="B19" s="20"/>
      <c r="C19" s="8" t="s">
        <v>42</v>
      </c>
      <c r="D19" s="8" t="s">
        <v>43</v>
      </c>
      <c r="E19" s="26">
        <v>0.12</v>
      </c>
      <c r="F19" s="28">
        <f t="shared" si="0"/>
        <v>1095</v>
      </c>
      <c r="G19" s="33">
        <v>0.25</v>
      </c>
      <c r="H19" s="33">
        <f>365*E19</f>
        <v>43.8</v>
      </c>
      <c r="I19" s="33">
        <v>1</v>
      </c>
      <c r="J19" s="33">
        <v>100</v>
      </c>
      <c r="K19" s="34">
        <f t="shared" si="2"/>
        <v>1095</v>
      </c>
    </row>
    <row r="20" spans="2:11" x14ac:dyDescent="0.25">
      <c r="E20" s="29" t="s">
        <v>45</v>
      </c>
      <c r="F20" s="30">
        <f t="shared" si="0"/>
        <v>572276.23750000005</v>
      </c>
      <c r="J20" t="s">
        <v>45</v>
      </c>
      <c r="K20" s="27">
        <f>SUM(K4:K19)</f>
        <v>572276.23750000005</v>
      </c>
    </row>
  </sheetData>
  <mergeCells count="6">
    <mergeCell ref="B4:B9"/>
    <mergeCell ref="B10:B13"/>
    <mergeCell ref="B14:B16"/>
    <mergeCell ref="B17:B19"/>
    <mergeCell ref="G2:K2"/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D972-686B-48C9-9D06-FB3011F4B66E}">
  <dimension ref="B1:J42"/>
  <sheetViews>
    <sheetView workbookViewId="0">
      <selection activeCell="P15" sqref="P15"/>
    </sheetView>
  </sheetViews>
  <sheetFormatPr defaultRowHeight="15" x14ac:dyDescent="0.25"/>
  <sheetData>
    <row r="1" spans="2:3" ht="15.75" thickBot="1" x14ac:dyDescent="0.3"/>
    <row r="2" spans="2:3" ht="27" thickBot="1" x14ac:dyDescent="0.3">
      <c r="B2" s="1" t="s">
        <v>0</v>
      </c>
      <c r="C2" s="1" t="s">
        <v>1</v>
      </c>
    </row>
    <row r="3" spans="2:3" ht="15.75" thickBot="1" x14ac:dyDescent="0.3">
      <c r="B3" s="2">
        <v>2013</v>
      </c>
      <c r="C3" s="2">
        <v>4</v>
      </c>
    </row>
    <row r="4" spans="2:3" ht="15.75" thickBot="1" x14ac:dyDescent="0.3">
      <c r="B4" s="2">
        <v>2014</v>
      </c>
      <c r="C4" s="2">
        <v>8</v>
      </c>
    </row>
    <row r="5" spans="2:3" ht="15.75" thickBot="1" x14ac:dyDescent="0.3">
      <c r="B5" s="2">
        <v>2015</v>
      </c>
      <c r="C5" s="2">
        <v>3</v>
      </c>
    </row>
    <row r="6" spans="2:3" ht="15.75" thickBot="1" x14ac:dyDescent="0.3">
      <c r="B6" s="2">
        <v>2016</v>
      </c>
      <c r="C6" s="2">
        <v>2</v>
      </c>
    </row>
    <row r="7" spans="2:3" ht="15.75" thickBot="1" x14ac:dyDescent="0.3">
      <c r="B7" s="2">
        <v>2017</v>
      </c>
      <c r="C7" s="2">
        <v>4</v>
      </c>
    </row>
    <row r="8" spans="2:3" ht="15.75" thickBot="1" x14ac:dyDescent="0.3">
      <c r="B8" s="2">
        <v>2018</v>
      </c>
      <c r="C8" s="2">
        <v>4</v>
      </c>
    </row>
    <row r="9" spans="2:3" ht="15.75" thickBot="1" x14ac:dyDescent="0.3">
      <c r="B9" s="2">
        <v>2019</v>
      </c>
      <c r="C9" s="2">
        <v>3</v>
      </c>
    </row>
    <row r="10" spans="2:3" ht="15.75" thickBot="1" x14ac:dyDescent="0.3">
      <c r="B10" s="2">
        <v>2020</v>
      </c>
      <c r="C10" s="2">
        <v>3</v>
      </c>
    </row>
    <row r="11" spans="2:3" ht="15.75" thickBot="1" x14ac:dyDescent="0.3">
      <c r="B11" s="2">
        <v>2021</v>
      </c>
      <c r="C11" s="2">
        <v>9</v>
      </c>
    </row>
    <row r="12" spans="2:3" ht="15.75" thickBot="1" x14ac:dyDescent="0.3">
      <c r="B12" s="2">
        <v>2022</v>
      </c>
      <c r="C12" s="2">
        <v>7</v>
      </c>
    </row>
    <row r="15" spans="2:3" x14ac:dyDescent="0.25">
      <c r="B15" s="3" t="s">
        <v>2</v>
      </c>
    </row>
    <row r="30" spans="2:3" ht="15.75" thickBot="1" x14ac:dyDescent="0.3"/>
    <row r="31" spans="2:3" ht="15.75" thickBot="1" x14ac:dyDescent="0.3">
      <c r="B31" s="2">
        <v>0</v>
      </c>
      <c r="C31">
        <f>3.6909+0.2242*B31</f>
        <v>3.6909000000000001</v>
      </c>
    </row>
    <row r="32" spans="2:3" ht="15.75" thickBot="1" x14ac:dyDescent="0.3">
      <c r="B32" s="2">
        <v>1</v>
      </c>
      <c r="C32">
        <f t="shared" ref="C32:C42" si="0">3.6909+0.2242*B32</f>
        <v>3.9151000000000002</v>
      </c>
    </row>
    <row r="33" spans="2:10" ht="15.75" thickBot="1" x14ac:dyDescent="0.3">
      <c r="B33" s="2">
        <v>2</v>
      </c>
      <c r="C33">
        <f t="shared" si="0"/>
        <v>4.1393000000000004</v>
      </c>
      <c r="J33" t="s">
        <v>44</v>
      </c>
    </row>
    <row r="34" spans="2:10" ht="15.75" thickBot="1" x14ac:dyDescent="0.3">
      <c r="B34" s="2">
        <v>3</v>
      </c>
      <c r="C34">
        <f t="shared" si="0"/>
        <v>4.3635000000000002</v>
      </c>
    </row>
    <row r="35" spans="2:10" ht="15.75" thickBot="1" x14ac:dyDescent="0.3">
      <c r="B35" s="2">
        <v>4</v>
      </c>
      <c r="C35">
        <f t="shared" si="0"/>
        <v>4.5876999999999999</v>
      </c>
    </row>
    <row r="36" spans="2:10" ht="15.75" thickBot="1" x14ac:dyDescent="0.3">
      <c r="B36" s="2">
        <v>5</v>
      </c>
      <c r="C36">
        <f t="shared" si="0"/>
        <v>4.8118999999999996</v>
      </c>
    </row>
    <row r="37" spans="2:10" ht="15.75" thickBot="1" x14ac:dyDescent="0.3">
      <c r="B37" s="2">
        <v>6</v>
      </c>
      <c r="C37">
        <f t="shared" si="0"/>
        <v>5.0361000000000002</v>
      </c>
    </row>
    <row r="38" spans="2:10" ht="15.75" thickBot="1" x14ac:dyDescent="0.3">
      <c r="B38" s="2">
        <v>7</v>
      </c>
      <c r="C38">
        <f t="shared" si="0"/>
        <v>5.2603</v>
      </c>
    </row>
    <row r="39" spans="2:10" ht="15.75" thickBot="1" x14ac:dyDescent="0.3">
      <c r="B39" s="2">
        <v>8</v>
      </c>
      <c r="C39">
        <f t="shared" si="0"/>
        <v>5.4845000000000006</v>
      </c>
    </row>
    <row r="40" spans="2:10" ht="15.75" thickBot="1" x14ac:dyDescent="0.3">
      <c r="B40" s="2">
        <v>9</v>
      </c>
      <c r="C40">
        <f t="shared" si="0"/>
        <v>5.7087000000000003</v>
      </c>
    </row>
    <row r="41" spans="2:10" ht="15.75" thickBot="1" x14ac:dyDescent="0.3">
      <c r="B41" s="2">
        <v>10</v>
      </c>
      <c r="C41">
        <f t="shared" si="0"/>
        <v>5.9329000000000001</v>
      </c>
      <c r="D41">
        <v>6</v>
      </c>
      <c r="E41">
        <v>2023</v>
      </c>
    </row>
    <row r="42" spans="2:10" ht="15.75" thickBot="1" x14ac:dyDescent="0.3">
      <c r="B42" s="2">
        <v>11</v>
      </c>
      <c r="C42">
        <f t="shared" si="0"/>
        <v>6.1570999999999998</v>
      </c>
      <c r="D42">
        <v>6</v>
      </c>
      <c r="E42">
        <v>2024</v>
      </c>
      <c r="G42">
        <f>6/365</f>
        <v>1.643835616438356E-2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EMVs</vt:lpstr>
      <vt:lpstr>Google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2023-04-06T20:08:10Z</dcterms:created>
  <dcterms:modified xsi:type="dcterms:W3CDTF">2023-04-06T21:32:23Z</dcterms:modified>
</cp:coreProperties>
</file>