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5\"/>
    </mc:Choice>
  </mc:AlternateContent>
  <xr:revisionPtr revIDLastSave="0" documentId="13_ncr:1_{94A4273C-B343-4CB7-B07F-E84561196BFE}" xr6:coauthVersionLast="47" xr6:coauthVersionMax="47" xr10:uidLastSave="{00000000-0000-0000-0000-000000000000}"/>
  <bookViews>
    <workbookView xWindow="-120" yWindow="-120" windowWidth="29040" windowHeight="15840" activeTab="16" xr2:uid="{9F559EE0-24DC-4C0C-8898-02AA049EDE74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" sheetId="6" r:id="rId6"/>
    <sheet name="ex7" sheetId="7" r:id="rId7"/>
    <sheet name="ex8" sheetId="8" r:id="rId8"/>
    <sheet name="ex9d" sheetId="9" r:id="rId9"/>
    <sheet name="ex10" sheetId="10" r:id="rId10"/>
    <sheet name="ex11" sheetId="11" r:id="rId11"/>
    <sheet name="ex12d" sheetId="12" r:id="rId12"/>
    <sheet name="ex13" sheetId="13" r:id="rId13"/>
    <sheet name="ex14" sheetId="14" r:id="rId14"/>
    <sheet name="ex15d" sheetId="15" r:id="rId15"/>
    <sheet name="ex16" sheetId="16" r:id="rId16"/>
    <sheet name="ex17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7" l="1"/>
  <c r="D29" i="17"/>
  <c r="E29" i="17"/>
  <c r="E30" i="17" s="1"/>
  <c r="C29" i="17"/>
  <c r="D24" i="17"/>
  <c r="E24" i="17"/>
  <c r="E25" i="17" s="1"/>
  <c r="C24" i="17"/>
  <c r="C25" i="17" s="1"/>
  <c r="C30" i="17"/>
  <c r="D30" i="17"/>
  <c r="G25" i="17"/>
  <c r="D25" i="17"/>
  <c r="G19" i="17"/>
  <c r="G14" i="17"/>
  <c r="F14" i="17"/>
  <c r="E14" i="17"/>
  <c r="D18" i="17"/>
  <c r="E18" i="17"/>
  <c r="E19" i="17" s="1"/>
  <c r="C18" i="17"/>
  <c r="D13" i="17"/>
  <c r="E13" i="17"/>
  <c r="C13" i="17"/>
  <c r="C19" i="17"/>
  <c r="D19" i="17"/>
  <c r="D14" i="17"/>
  <c r="C14" i="17"/>
  <c r="H12" i="16"/>
  <c r="H17" i="16"/>
  <c r="G17" i="16"/>
  <c r="G12" i="16"/>
  <c r="F17" i="16"/>
  <c r="F12" i="16"/>
  <c r="D17" i="16"/>
  <c r="E17" i="16"/>
  <c r="C17" i="16"/>
  <c r="D12" i="16"/>
  <c r="E12" i="16"/>
  <c r="C12" i="16"/>
  <c r="D16" i="16"/>
  <c r="E16" i="16"/>
  <c r="C16" i="16"/>
  <c r="D11" i="16"/>
  <c r="E11" i="16"/>
  <c r="C11" i="16"/>
  <c r="B19" i="15"/>
  <c r="I21" i="15" s="1"/>
  <c r="I18" i="15"/>
  <c r="C21" i="15"/>
  <c r="D21" i="15"/>
  <c r="E21" i="15"/>
  <c r="F21" i="15"/>
  <c r="G21" i="15"/>
  <c r="H18" i="15"/>
  <c r="J18" i="15" s="1"/>
  <c r="C18" i="15"/>
  <c r="D18" i="15"/>
  <c r="E18" i="15"/>
  <c r="F18" i="15"/>
  <c r="G18" i="15"/>
  <c r="B18" i="15"/>
  <c r="C20" i="15"/>
  <c r="D20" i="15"/>
  <c r="E20" i="15"/>
  <c r="F20" i="15"/>
  <c r="G20" i="15"/>
  <c r="B20" i="15"/>
  <c r="D19" i="15"/>
  <c r="E19" i="15"/>
  <c r="F19" i="15"/>
  <c r="G19" i="15"/>
  <c r="C19" i="15"/>
  <c r="C17" i="15"/>
  <c r="D17" i="15"/>
  <c r="E17" i="15"/>
  <c r="F17" i="15"/>
  <c r="G17" i="15"/>
  <c r="B17" i="15"/>
  <c r="F19" i="14"/>
  <c r="C25" i="14"/>
  <c r="C26" i="14" s="1"/>
  <c r="D25" i="14"/>
  <c r="D26" i="14" s="1"/>
  <c r="B25" i="14"/>
  <c r="B26" i="14" s="1"/>
  <c r="C19" i="14"/>
  <c r="C20" i="14" s="1"/>
  <c r="D19" i="14"/>
  <c r="D20" i="14" s="1"/>
  <c r="B19" i="14"/>
  <c r="B20" i="14" s="1"/>
  <c r="C13" i="14"/>
  <c r="C14" i="14" s="1"/>
  <c r="D13" i="14"/>
  <c r="D14" i="14" s="1"/>
  <c r="B13" i="14"/>
  <c r="B14" i="14" s="1"/>
  <c r="Q31" i="13"/>
  <c r="R31" i="13" s="1"/>
  <c r="P31" i="13"/>
  <c r="O31" i="13"/>
  <c r="Q26" i="13"/>
  <c r="P26" i="13"/>
  <c r="O26" i="13"/>
  <c r="R26" i="13" s="1"/>
  <c r="Q21" i="13"/>
  <c r="R21" i="13" s="1"/>
  <c r="P21" i="13"/>
  <c r="O21" i="13"/>
  <c r="K31" i="13"/>
  <c r="L31" i="13" s="1"/>
  <c r="J31" i="13"/>
  <c r="I31" i="13"/>
  <c r="K26" i="13"/>
  <c r="L26" i="13" s="1"/>
  <c r="J26" i="13"/>
  <c r="I26" i="13"/>
  <c r="K21" i="13"/>
  <c r="J21" i="13"/>
  <c r="I21" i="13"/>
  <c r="E31" i="13"/>
  <c r="D31" i="13"/>
  <c r="C31" i="13"/>
  <c r="E26" i="13"/>
  <c r="D26" i="13"/>
  <c r="C26" i="13"/>
  <c r="F21" i="13"/>
  <c r="D21" i="13"/>
  <c r="E21" i="13"/>
  <c r="C21" i="13"/>
  <c r="H17" i="12"/>
  <c r="H14" i="12"/>
  <c r="H11" i="12"/>
  <c r="E16" i="12"/>
  <c r="E17" i="12" s="1"/>
  <c r="D16" i="12"/>
  <c r="D17" i="12" s="1"/>
  <c r="C16" i="12"/>
  <c r="C17" i="12" s="1"/>
  <c r="E13" i="12"/>
  <c r="E14" i="12" s="1"/>
  <c r="D13" i="12"/>
  <c r="D14" i="12" s="1"/>
  <c r="C13" i="12"/>
  <c r="C14" i="12" s="1"/>
  <c r="D10" i="12"/>
  <c r="D11" i="12" s="1"/>
  <c r="E10" i="12"/>
  <c r="E11" i="12" s="1"/>
  <c r="C10" i="12"/>
  <c r="C11" i="12" s="1"/>
  <c r="J19" i="11"/>
  <c r="J20" i="11" s="1"/>
  <c r="I19" i="11"/>
  <c r="I20" i="11" s="1"/>
  <c r="H19" i="11"/>
  <c r="H20" i="11" s="1"/>
  <c r="J16" i="11"/>
  <c r="I16" i="11"/>
  <c r="H16" i="11"/>
  <c r="H17" i="11" s="1"/>
  <c r="I13" i="11"/>
  <c r="I14" i="11" s="1"/>
  <c r="J13" i="11"/>
  <c r="J14" i="11" s="1"/>
  <c r="H13" i="11"/>
  <c r="H14" i="11" s="1"/>
  <c r="J17" i="11"/>
  <c r="I17" i="11"/>
  <c r="D19" i="11"/>
  <c r="D20" i="11" s="1"/>
  <c r="C19" i="11"/>
  <c r="C20" i="11" s="1"/>
  <c r="B19" i="11"/>
  <c r="B20" i="11" s="1"/>
  <c r="D17" i="11"/>
  <c r="D16" i="11"/>
  <c r="C16" i="11"/>
  <c r="C17" i="11" s="1"/>
  <c r="B16" i="11"/>
  <c r="B17" i="11" s="1"/>
  <c r="C14" i="11"/>
  <c r="D13" i="11"/>
  <c r="D14" i="11" s="1"/>
  <c r="C13" i="11"/>
  <c r="B13" i="11"/>
  <c r="B14" i="11" s="1"/>
  <c r="C16" i="10"/>
  <c r="C17" i="10" s="1"/>
  <c r="D19" i="10"/>
  <c r="D20" i="10" s="1"/>
  <c r="C19" i="10"/>
  <c r="C20" i="10" s="1"/>
  <c r="B19" i="10"/>
  <c r="B20" i="10" s="1"/>
  <c r="D16" i="10"/>
  <c r="D17" i="10" s="1"/>
  <c r="B16" i="10"/>
  <c r="B17" i="10" s="1"/>
  <c r="C13" i="10"/>
  <c r="C14" i="10" s="1"/>
  <c r="D13" i="10"/>
  <c r="D14" i="10" s="1"/>
  <c r="B13" i="10"/>
  <c r="B14" i="10" s="1"/>
  <c r="G13" i="9"/>
  <c r="D13" i="9"/>
  <c r="E13" i="9"/>
  <c r="F13" i="9"/>
  <c r="C13" i="9"/>
  <c r="D12" i="9"/>
  <c r="E12" i="9"/>
  <c r="F12" i="9"/>
  <c r="C12" i="9"/>
  <c r="D11" i="9"/>
  <c r="E11" i="9"/>
  <c r="F11" i="9"/>
  <c r="C11" i="9"/>
  <c r="C10" i="9"/>
  <c r="I22" i="8"/>
  <c r="I19" i="8"/>
  <c r="I16" i="8"/>
  <c r="F21" i="8"/>
  <c r="F22" i="8" s="1"/>
  <c r="E21" i="8"/>
  <c r="E22" i="8" s="1"/>
  <c r="D21" i="8"/>
  <c r="D22" i="8" s="1"/>
  <c r="C21" i="8"/>
  <c r="C22" i="8" s="1"/>
  <c r="C17" i="8"/>
  <c r="D18" i="8"/>
  <c r="D19" i="8" s="1"/>
  <c r="E18" i="8"/>
  <c r="E19" i="8" s="1"/>
  <c r="F18" i="8"/>
  <c r="F19" i="8" s="1"/>
  <c r="C18" i="8"/>
  <c r="C19" i="8" s="1"/>
  <c r="D15" i="8"/>
  <c r="D16" i="8" s="1"/>
  <c r="E15" i="8"/>
  <c r="E16" i="8" s="1"/>
  <c r="F15" i="8"/>
  <c r="F16" i="8" s="1"/>
  <c r="C15" i="8"/>
  <c r="C16" i="8" s="1"/>
  <c r="F11" i="7"/>
  <c r="F12" i="7" s="1"/>
  <c r="E11" i="7"/>
  <c r="E12" i="7" s="1"/>
  <c r="D11" i="7"/>
  <c r="D12" i="7" s="1"/>
  <c r="C11" i="7"/>
  <c r="C12" i="7" s="1"/>
  <c r="D11" i="6"/>
  <c r="D12" i="6" s="1"/>
  <c r="E11" i="6"/>
  <c r="E12" i="6" s="1"/>
  <c r="F11" i="6"/>
  <c r="F12" i="6" s="1"/>
  <c r="C11" i="6"/>
  <c r="C12" i="6" s="1"/>
  <c r="E30" i="5"/>
  <c r="D30" i="5"/>
  <c r="C30" i="5"/>
  <c r="E27" i="5"/>
  <c r="D27" i="5"/>
  <c r="C27" i="5"/>
  <c r="C24" i="5"/>
  <c r="E24" i="5"/>
  <c r="D24" i="5"/>
  <c r="H19" i="5"/>
  <c r="H20" i="5" s="1"/>
  <c r="G19" i="5"/>
  <c r="G20" i="5" s="1"/>
  <c r="F19" i="5"/>
  <c r="F20" i="5" s="1"/>
  <c r="E19" i="5"/>
  <c r="E20" i="5" s="1"/>
  <c r="D19" i="5"/>
  <c r="D20" i="5" s="1"/>
  <c r="C19" i="5"/>
  <c r="C20" i="5" s="1"/>
  <c r="G17" i="5"/>
  <c r="H16" i="5"/>
  <c r="H17" i="5" s="1"/>
  <c r="G16" i="5"/>
  <c r="F16" i="5"/>
  <c r="F17" i="5" s="1"/>
  <c r="E16" i="5"/>
  <c r="E17" i="5" s="1"/>
  <c r="D16" i="5"/>
  <c r="D17" i="5" s="1"/>
  <c r="C16" i="5"/>
  <c r="C17" i="5" s="1"/>
  <c r="H14" i="5"/>
  <c r="G14" i="5"/>
  <c r="H13" i="5"/>
  <c r="G13" i="5"/>
  <c r="F13" i="5"/>
  <c r="F14" i="5" s="1"/>
  <c r="E13" i="5"/>
  <c r="E14" i="5" s="1"/>
  <c r="D13" i="5"/>
  <c r="D14" i="5" s="1"/>
  <c r="C13" i="5"/>
  <c r="C14" i="5" s="1"/>
  <c r="D20" i="4"/>
  <c r="H19" i="4"/>
  <c r="H20" i="4" s="1"/>
  <c r="G19" i="4"/>
  <c r="G20" i="4" s="1"/>
  <c r="F19" i="4"/>
  <c r="F20" i="4" s="1"/>
  <c r="E19" i="4"/>
  <c r="E20" i="4" s="1"/>
  <c r="D19" i="4"/>
  <c r="C19" i="4"/>
  <c r="C20" i="4" s="1"/>
  <c r="E17" i="4"/>
  <c r="H16" i="4"/>
  <c r="H17" i="4" s="1"/>
  <c r="G16" i="4"/>
  <c r="G17" i="4" s="1"/>
  <c r="F16" i="4"/>
  <c r="F17" i="4" s="1"/>
  <c r="E16" i="4"/>
  <c r="D16" i="4"/>
  <c r="D17" i="4" s="1"/>
  <c r="C16" i="4"/>
  <c r="C17" i="4" s="1"/>
  <c r="F14" i="4"/>
  <c r="C14" i="4"/>
  <c r="H13" i="4"/>
  <c r="H14" i="4" s="1"/>
  <c r="G13" i="4"/>
  <c r="G14" i="4" s="1"/>
  <c r="F13" i="4"/>
  <c r="E13" i="4"/>
  <c r="E14" i="4" s="1"/>
  <c r="D13" i="4"/>
  <c r="D14" i="4" s="1"/>
  <c r="C13" i="4"/>
  <c r="E26" i="3"/>
  <c r="F26" i="3"/>
  <c r="G26" i="3" s="1"/>
  <c r="H26" i="3" s="1"/>
  <c r="D26" i="3"/>
  <c r="C26" i="3"/>
  <c r="E25" i="3"/>
  <c r="F25" i="3" s="1"/>
  <c r="G25" i="3" s="1"/>
  <c r="H25" i="3" s="1"/>
  <c r="D25" i="3"/>
  <c r="C25" i="3"/>
  <c r="E21" i="3"/>
  <c r="F21" i="3" s="1"/>
  <c r="G21" i="3" s="1"/>
  <c r="H21" i="3" s="1"/>
  <c r="D21" i="3"/>
  <c r="C21" i="3"/>
  <c r="E20" i="3"/>
  <c r="F20" i="3"/>
  <c r="G20" i="3" s="1"/>
  <c r="H20" i="3" s="1"/>
  <c r="D20" i="3"/>
  <c r="C20" i="3"/>
  <c r="E16" i="3"/>
  <c r="F16" i="3"/>
  <c r="G16" i="3" s="1"/>
  <c r="H16" i="3" s="1"/>
  <c r="D16" i="3"/>
  <c r="C16" i="3"/>
  <c r="E15" i="3"/>
  <c r="F15" i="3"/>
  <c r="G15" i="3" s="1"/>
  <c r="H15" i="3" s="1"/>
  <c r="D15" i="3"/>
  <c r="C15" i="3"/>
  <c r="H23" i="3"/>
  <c r="H24" i="3" s="1"/>
  <c r="G23" i="3"/>
  <c r="G24" i="3" s="1"/>
  <c r="F23" i="3"/>
  <c r="F24" i="3" s="1"/>
  <c r="E23" i="3"/>
  <c r="E24" i="3" s="1"/>
  <c r="D23" i="3"/>
  <c r="D24" i="3" s="1"/>
  <c r="C23" i="3"/>
  <c r="C24" i="3" s="1"/>
  <c r="H18" i="3"/>
  <c r="H19" i="3" s="1"/>
  <c r="G18" i="3"/>
  <c r="G19" i="3" s="1"/>
  <c r="F18" i="3"/>
  <c r="F19" i="3" s="1"/>
  <c r="E18" i="3"/>
  <c r="E19" i="3" s="1"/>
  <c r="D18" i="3"/>
  <c r="D19" i="3" s="1"/>
  <c r="C18" i="3"/>
  <c r="C19" i="3" s="1"/>
  <c r="H13" i="3"/>
  <c r="H14" i="3" s="1"/>
  <c r="G13" i="3"/>
  <c r="G14" i="3" s="1"/>
  <c r="F13" i="3"/>
  <c r="F14" i="3" s="1"/>
  <c r="E13" i="3"/>
  <c r="E14" i="3" s="1"/>
  <c r="D13" i="3"/>
  <c r="D14" i="3" s="1"/>
  <c r="C13" i="3"/>
  <c r="C14" i="3" s="1"/>
  <c r="H19" i="2"/>
  <c r="H20" i="2" s="1"/>
  <c r="G19" i="2"/>
  <c r="G20" i="2" s="1"/>
  <c r="F19" i="2"/>
  <c r="F20" i="2" s="1"/>
  <c r="E19" i="2"/>
  <c r="E20" i="2" s="1"/>
  <c r="D19" i="2"/>
  <c r="D20" i="2" s="1"/>
  <c r="C19" i="2"/>
  <c r="C20" i="2" s="1"/>
  <c r="D17" i="2"/>
  <c r="H16" i="2"/>
  <c r="H17" i="2" s="1"/>
  <c r="G16" i="2"/>
  <c r="G17" i="2" s="1"/>
  <c r="F16" i="2"/>
  <c r="F17" i="2" s="1"/>
  <c r="E16" i="2"/>
  <c r="E17" i="2" s="1"/>
  <c r="D16" i="2"/>
  <c r="C16" i="2"/>
  <c r="C17" i="2" s="1"/>
  <c r="H13" i="2"/>
  <c r="H14" i="2" s="1"/>
  <c r="G13" i="2"/>
  <c r="G14" i="2" s="1"/>
  <c r="F13" i="2"/>
  <c r="F14" i="2" s="1"/>
  <c r="E13" i="2"/>
  <c r="E14" i="2" s="1"/>
  <c r="D13" i="2"/>
  <c r="D14" i="2" s="1"/>
  <c r="C13" i="2"/>
  <c r="C14" i="2" s="1"/>
  <c r="I20" i="1"/>
  <c r="H20" i="1"/>
  <c r="D20" i="1"/>
  <c r="E20" i="1"/>
  <c r="F20" i="1"/>
  <c r="G20" i="1"/>
  <c r="C20" i="1"/>
  <c r="H19" i="1"/>
  <c r="G19" i="1"/>
  <c r="F19" i="1"/>
  <c r="E19" i="1"/>
  <c r="D19" i="1"/>
  <c r="C19" i="1"/>
  <c r="I17" i="1"/>
  <c r="D17" i="1"/>
  <c r="E17" i="1"/>
  <c r="F17" i="1"/>
  <c r="G17" i="1"/>
  <c r="H17" i="1"/>
  <c r="C17" i="1"/>
  <c r="D16" i="1"/>
  <c r="E16" i="1"/>
  <c r="F16" i="1"/>
  <c r="G16" i="1"/>
  <c r="H16" i="1"/>
  <c r="C16" i="1"/>
  <c r="I14" i="1"/>
  <c r="D14" i="1"/>
  <c r="E14" i="1"/>
  <c r="F14" i="1"/>
  <c r="G14" i="1"/>
  <c r="H14" i="1"/>
  <c r="C14" i="1"/>
  <c r="D13" i="1"/>
  <c r="E13" i="1"/>
  <c r="F13" i="1"/>
  <c r="G13" i="1"/>
  <c r="H13" i="1"/>
  <c r="C13" i="1"/>
  <c r="F25" i="17" l="1"/>
  <c r="H25" i="17" s="1"/>
  <c r="F30" i="17"/>
  <c r="H30" i="17" s="1"/>
  <c r="H14" i="17"/>
  <c r="F19" i="17"/>
  <c r="H19" i="17" s="1"/>
  <c r="B21" i="15"/>
  <c r="H21" i="15" s="1"/>
  <c r="J21" i="15" s="1"/>
  <c r="E26" i="14"/>
  <c r="E20" i="14"/>
  <c r="E14" i="14"/>
  <c r="L21" i="13"/>
  <c r="F31" i="13"/>
  <c r="F26" i="13"/>
  <c r="F14" i="12"/>
  <c r="F17" i="12"/>
  <c r="F11" i="12"/>
  <c r="K17" i="11"/>
  <c r="K20" i="11"/>
  <c r="K14" i="11"/>
  <c r="E14" i="11"/>
  <c r="E20" i="11"/>
  <c r="E17" i="11"/>
  <c r="E20" i="10"/>
  <c r="E14" i="10"/>
  <c r="E17" i="10"/>
  <c r="G19" i="8"/>
  <c r="G16" i="8"/>
  <c r="G22" i="8"/>
  <c r="G12" i="7"/>
  <c r="G12" i="6"/>
  <c r="I20" i="5"/>
  <c r="I17" i="5"/>
  <c r="I14" i="5"/>
  <c r="I20" i="4"/>
  <c r="I17" i="4"/>
  <c r="I14" i="4"/>
  <c r="I19" i="3"/>
  <c r="I14" i="3"/>
  <c r="I24" i="3"/>
  <c r="I20" i="2"/>
  <c r="I14" i="2"/>
  <c r="I17" i="2"/>
</calcChain>
</file>

<file path=xl/sharedStrings.xml><?xml version="1.0" encoding="utf-8"?>
<sst xmlns="http://schemas.openxmlformats.org/spreadsheetml/2006/main" count="278" uniqueCount="45">
  <si>
    <t>Flujo</t>
  </si>
  <si>
    <t>A</t>
  </si>
  <si>
    <t>tasa</t>
  </si>
  <si>
    <t>VPN</t>
  </si>
  <si>
    <t>B</t>
  </si>
  <si>
    <t>C</t>
  </si>
  <si>
    <t>TIR</t>
  </si>
  <si>
    <t>PR (neto)</t>
  </si>
  <si>
    <t>PR (desc)</t>
  </si>
  <si>
    <t>4y5</t>
  </si>
  <si>
    <t>3 y 4</t>
  </si>
  <si>
    <t>no hay</t>
  </si>
  <si>
    <t>4 y 5</t>
  </si>
  <si>
    <t>flujo</t>
  </si>
  <si>
    <t>a medida que r es más pequeña, el denominador del VP es más cercano a 1, lo que hace que</t>
  </si>
  <si>
    <t>mientras más cerca sea el denom de 1, más grande es el valor del VPN</t>
  </si>
  <si>
    <t>Periodo</t>
  </si>
  <si>
    <t>asumo</t>
  </si>
  <si>
    <t>flujo desc</t>
  </si>
  <si>
    <t>me pide vpn</t>
  </si>
  <si>
    <t>periodo</t>
  </si>
  <si>
    <t>f desc</t>
  </si>
  <si>
    <t>VPN/inv</t>
  </si>
  <si>
    <t>la A es la mejor opción, ya que gano 25% más de lo que invertí (el mayor porcentaje), y tiene el TIR más alto</t>
  </si>
  <si>
    <t>supongo que es el valor del incremento entre el flujo A respecto al B</t>
  </si>
  <si>
    <t>dif</t>
  </si>
  <si>
    <t>flujo neto</t>
  </si>
  <si>
    <t>VPN/Inv</t>
  </si>
  <si>
    <t>que significa VPN inv?</t>
  </si>
  <si>
    <t>en todas se invierte lo mismo, pero la B genera 78% de q se invierte</t>
  </si>
  <si>
    <t>contra 41% y 65%. Aunque el crecimiento de la C es 5% más grande que el de la B,</t>
  </si>
  <si>
    <t>la B da 13% más de lo que se invierte que la C.</t>
  </si>
  <si>
    <t>a)</t>
  </si>
  <si>
    <t>b)</t>
  </si>
  <si>
    <t>c)</t>
  </si>
  <si>
    <t>en el primer caso, como la r va en aumento y aparte mientras más lejano más se descuenta en el VP,</t>
  </si>
  <si>
    <t>el VPN se ve afectado y se va a -vos. Como en el otro caso la r disminuye conforme avanza el tiempo, el descuento no crece tanto al elevar un numero menor a mayores potencias, entonces la VPN no va tan abajo.</t>
  </si>
  <si>
    <t>desc</t>
  </si>
  <si>
    <t>VPN/i</t>
  </si>
  <si>
    <t>conviene la barata, pq invierto x y me regresa 4.05 veces x, con TIR 131% (mayor a 41% de la más cara)</t>
  </si>
  <si>
    <t>La opcion A (mayor TIR y mayor VPN/i)</t>
  </si>
  <si>
    <t>La opcion A, pq tienen la misma TIR peroA tiene mayor VPN</t>
  </si>
  <si>
    <t>La opción B, pq tienen la misma TIR, pero B tiene VPN &gt;0</t>
  </si>
  <si>
    <t>De las 4, la mejor es A con 5%, ya q las 4 tienen la misma TIR (pq son los mismos flujos), pero A con 5% saca el mayor VPN de todas</t>
  </si>
  <si>
    <t>duda: con los mismos flujos siempre sale la misma TIR indep de las tasas?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</si>
</sst>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2" fillId="2" borderId="0" xfId="1"/>
    <xf numFmtId="10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3" fillId="3" borderId="2" xfId="2" applyBorder="1"/>
    <xf numFmtId="0" fontId="2" fillId="2" borderId="3" xfId="1" applyBorder="1"/>
    <xf numFmtId="0" fontId="0" fillId="0" borderId="4" xfId="0" applyBorder="1"/>
    <xf numFmtId="0" fontId="0" fillId="0" borderId="5" xfId="0" applyBorder="1"/>
    <xf numFmtId="0" fontId="3" fillId="3" borderId="5" xfId="2" applyBorder="1"/>
    <xf numFmtId="0" fontId="2" fillId="2" borderId="6" xfId="1" applyBorder="1"/>
    <xf numFmtId="10" fontId="2" fillId="2" borderId="0" xfId="1" applyNumberFormat="1"/>
    <xf numFmtId="9" fontId="2" fillId="2" borderId="0" xfId="1" applyNumberFormat="1"/>
    <xf numFmtId="0" fontId="1" fillId="4" borderId="0" xfId="3"/>
    <xf numFmtId="9" fontId="0" fillId="0" borderId="1" xfId="0" applyNumberFormat="1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9" fontId="0" fillId="0" borderId="0" xfId="0" applyNumberFormat="1" applyBorder="1"/>
    <xf numFmtId="0" fontId="2" fillId="2" borderId="5" xfId="1" applyBorder="1"/>
    <xf numFmtId="9" fontId="0" fillId="0" borderId="8" xfId="0" applyNumberFormat="1" applyBorder="1"/>
    <xf numFmtId="10" fontId="2" fillId="2" borderId="6" xfId="1" applyNumberFormat="1" applyBorder="1"/>
  </cellXfs>
  <cellStyles count="4">
    <cellStyle name="20% - Accent1" xfId="3" builtinId="30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517767</xdr:colOff>
      <xdr:row>0</xdr:row>
      <xdr:rowOff>69696</xdr:rowOff>
    </xdr:from>
    <xdr:to>
      <xdr:col>10</xdr:col>
      <xdr:colOff>153330</xdr:colOff>
      <xdr:row>8</xdr:row>
      <xdr:rowOff>85487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0935F-DD57-DB18-F629-EADEFCD30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767" y="69696"/>
          <a:ext cx="5722270" cy="15397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465438</xdr:colOff>
      <xdr:row>0</xdr:row>
      <xdr:rowOff>70184</xdr:rowOff>
    </xdr:from>
    <xdr:to>
      <xdr:col>9</xdr:col>
      <xdr:colOff>241179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5E7805-604A-A2F2-E2AF-F111E42C9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438" y="70184"/>
          <a:ext cx="5280188" cy="14538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8</xdr:col>
      <xdr:colOff>246256</xdr:colOff>
      <xdr:row>5</xdr:row>
      <xdr:rowOff>39851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49B55-7734-8B23-286E-54C5FFA87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2" y="190501"/>
          <a:ext cx="4506950" cy="801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173182</xdr:colOff>
      <xdr:row>0</xdr:row>
      <xdr:rowOff>28575</xdr:rowOff>
    </xdr:from>
    <xdr:to>
      <xdr:col>11</xdr:col>
      <xdr:colOff>149037</xdr:colOff>
      <xdr:row>4</xdr:row>
      <xdr:rowOff>176832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30BD2-6C48-01AA-62BE-529C9965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2" y="28575"/>
          <a:ext cx="6690980" cy="9102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28576</xdr:rowOff>
    </xdr:from>
    <xdr:to>
      <xdr:col>9</xdr:col>
      <xdr:colOff>392991</xdr:colOff>
      <xdr:row>15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FD8CB-B32C-F8B2-28EA-E36F8491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8576"/>
          <a:ext cx="5536491" cy="2971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151535</xdr:colOff>
      <xdr:row>0</xdr:row>
      <xdr:rowOff>0</xdr:rowOff>
    </xdr:from>
    <xdr:to>
      <xdr:col>7</xdr:col>
      <xdr:colOff>516693</xdr:colOff>
      <xdr:row>8</xdr:row>
      <xdr:rowOff>51955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B1CA4-B278-F72C-5179-E8E11D822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535" y="0"/>
          <a:ext cx="4638419" cy="157595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0</xdr:row>
      <xdr:rowOff>77392</xdr:rowOff>
    </xdr:from>
    <xdr:to>
      <xdr:col>11</xdr:col>
      <xdr:colOff>190501</xdr:colOff>
      <xdr:row>12</xdr:row>
      <xdr:rowOff>58360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D0706-221A-E558-E5DD-CB6FE7B6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77392"/>
          <a:ext cx="6381750" cy="226696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507776</xdr:colOff>
      <xdr:row>0</xdr:row>
      <xdr:rowOff>37171</xdr:rowOff>
    </xdr:from>
    <xdr:to>
      <xdr:col>9</xdr:col>
      <xdr:colOff>251004</xdr:colOff>
      <xdr:row>6</xdr:row>
      <xdr:rowOff>139390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1FF504-2A65-D4DB-C1CA-078501AA3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776" y="37171"/>
          <a:ext cx="5221265" cy="124521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369094</xdr:colOff>
      <xdr:row>0</xdr:row>
      <xdr:rowOff>0</xdr:rowOff>
    </xdr:from>
    <xdr:to>
      <xdr:col>10</xdr:col>
      <xdr:colOff>285750</xdr:colOff>
      <xdr:row>7</xdr:row>
      <xdr:rowOff>108303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B901C-914D-87CA-0DD4-A9ED8A20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0"/>
          <a:ext cx="5988844" cy="14418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155864</xdr:colOff>
      <xdr:row>5</xdr:row>
      <xdr:rowOff>186170</xdr:rowOff>
    </xdr:from>
    <xdr:to>
      <xdr:col>10</xdr:col>
      <xdr:colOff>528649</xdr:colOff>
      <xdr:row>8</xdr:row>
      <xdr:rowOff>39715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735CD-B17B-E628-D641-7D8AD3951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64" y="1138670"/>
          <a:ext cx="6477444" cy="425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264102</xdr:colOff>
      <xdr:row>5</xdr:row>
      <xdr:rowOff>168852</xdr:rowOff>
    </xdr:from>
    <xdr:to>
      <xdr:col>9</xdr:col>
      <xdr:colOff>457783</xdr:colOff>
      <xdr:row>7</xdr:row>
      <xdr:rowOff>182761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94-0EEA-8BE3-2BD7-71A6E68C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02" y="1121352"/>
          <a:ext cx="5687874" cy="3949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331470</xdr:colOff>
      <xdr:row>5</xdr:row>
      <xdr:rowOff>64771</xdr:rowOff>
    </xdr:from>
    <xdr:to>
      <xdr:col>9</xdr:col>
      <xdr:colOff>93948</xdr:colOff>
      <xdr:row>8</xdr:row>
      <xdr:rowOff>25835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D7512-8019-DD94-701C-00AB7F9CB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" y="1017271"/>
          <a:ext cx="5248878" cy="5325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416719</xdr:colOff>
      <xdr:row>0</xdr:row>
      <xdr:rowOff>130969</xdr:rowOff>
    </xdr:from>
    <xdr:to>
      <xdr:col>11</xdr:col>
      <xdr:colOff>174002</xdr:colOff>
      <xdr:row>5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76D78-00C8-6000-22C5-E336AC71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130969"/>
          <a:ext cx="6436689" cy="8453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461211</xdr:colOff>
      <xdr:row>0</xdr:row>
      <xdr:rowOff>60158</xdr:rowOff>
    </xdr:from>
    <xdr:to>
      <xdr:col>6</xdr:col>
      <xdr:colOff>365961</xdr:colOff>
      <xdr:row>6</xdr:row>
      <xdr:rowOff>180173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2EDE6-B97E-2AD6-5D80-3A6EC05D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211" y="60158"/>
          <a:ext cx="3574382" cy="1263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364735</xdr:colOff>
      <xdr:row>0</xdr:row>
      <xdr:rowOff>74342</xdr:rowOff>
    </xdr:from>
    <xdr:to>
      <xdr:col>10</xdr:col>
      <xdr:colOff>172016</xdr:colOff>
      <xdr:row>3</xdr:row>
      <xdr:rowOff>148684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8ABC9-3D81-CFC9-8D57-3E9BAF7B4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35" y="74342"/>
          <a:ext cx="5893988" cy="6458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358349</xdr:colOff>
      <xdr:row>0</xdr:row>
      <xdr:rowOff>79521</xdr:rowOff>
    </xdr:from>
    <xdr:to>
      <xdr:col>10</xdr:col>
      <xdr:colOff>530719</xdr:colOff>
      <xdr:row>9</xdr:row>
      <xdr:rowOff>79521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18B4C7-F681-11AA-68E7-2E1C86D16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349" y="79521"/>
          <a:ext cx="6268370" cy="1714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355023</xdr:colOff>
      <xdr:row>0</xdr:row>
      <xdr:rowOff>77931</xdr:rowOff>
    </xdr:from>
    <xdr:to>
      <xdr:col>10</xdr:col>
      <xdr:colOff>443787</xdr:colOff>
      <xdr:row>4</xdr:row>
      <xdr:rowOff>172954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5271D-3468-8838-7C05-27276F155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023" y="77931"/>
          <a:ext cx="6193423" cy="857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3FC-AC4B-46FC-B38E-EA19A5AC14D4}">
  <dimension ref="A10:I20"/>
  <sheetViews>
    <sheetView topLeftCell="A4" zoomScale="205" zoomScaleNormal="205" workbookViewId="0">
      <selection activeCell="A10" sqref="A10:I20"/>
    </sheetView>
  </sheetViews>
  <sheetFormatPr defaultRowHeight="15" x14ac:dyDescent="0.25"/>
  <sheetData>
    <row r="10" spans="1:9" x14ac:dyDescent="0.25">
      <c r="A10" s="1">
        <v>0.1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9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9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9" x14ac:dyDescent="0.25">
      <c r="C20">
        <f>C18/(1+C19)^(C11)</f>
        <v>-1000000</v>
      </c>
      <c r="D20">
        <f t="shared" ref="D20:H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1B3D-07DB-403D-B078-251ACAEB728E}">
  <dimension ref="A10:F20"/>
  <sheetViews>
    <sheetView topLeftCell="A4" zoomScale="190" zoomScaleNormal="190" workbookViewId="0">
      <selection activeCell="F15" sqref="F15"/>
    </sheetView>
  </sheetViews>
  <sheetFormatPr defaultRowHeight="15" x14ac:dyDescent="0.25"/>
  <cols>
    <col min="1" max="1" width="9.140625" customWidth="1"/>
    <col min="6" max="6" width="9.140625" customWidth="1"/>
  </cols>
  <sheetData>
    <row r="10" spans="1:6" x14ac:dyDescent="0.25">
      <c r="A10" s="1">
        <v>0.15</v>
      </c>
    </row>
    <row r="11" spans="1:6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6" x14ac:dyDescent="0.25">
      <c r="A12" s="15" t="s">
        <v>26</v>
      </c>
      <c r="B12" s="15">
        <v>-1000</v>
      </c>
      <c r="C12" s="15">
        <v>310</v>
      </c>
      <c r="D12" s="15">
        <v>1232</v>
      </c>
    </row>
    <row r="13" spans="1:6" x14ac:dyDescent="0.25">
      <c r="A13" t="s">
        <v>2</v>
      </c>
      <c r="B13" s="1">
        <f>$A$10</f>
        <v>0.15</v>
      </c>
      <c r="C13" s="1">
        <f t="shared" ref="C13:D13" si="0">$A$10</f>
        <v>0.15</v>
      </c>
      <c r="D13" s="1">
        <f t="shared" si="0"/>
        <v>0.15</v>
      </c>
    </row>
    <row r="14" spans="1:6" x14ac:dyDescent="0.25">
      <c r="A14" t="s">
        <v>21</v>
      </c>
      <c r="B14">
        <f>B12/(1+B13)^(B11)</f>
        <v>-1000</v>
      </c>
      <c r="C14">
        <f t="shared" ref="C14:D14" si="1">C12/(1+C13)^(C11)</f>
        <v>269.56521739130437</v>
      </c>
      <c r="D14">
        <f t="shared" si="1"/>
        <v>931.56899810964103</v>
      </c>
      <c r="E14" s="2">
        <f>SUM(B14:D14)</f>
        <v>201.1342155009454</v>
      </c>
      <c r="F14" s="13">
        <v>0.275725142651849</v>
      </c>
    </row>
    <row r="15" spans="1:6" x14ac:dyDescent="0.25">
      <c r="A15" s="15" t="s">
        <v>26</v>
      </c>
      <c r="B15" s="15">
        <v>-1000</v>
      </c>
      <c r="C15" s="15">
        <v>615</v>
      </c>
      <c r="D15" s="15">
        <v>1323</v>
      </c>
    </row>
    <row r="16" spans="1:6" x14ac:dyDescent="0.25">
      <c r="A16" t="s">
        <v>2</v>
      </c>
      <c r="B16" s="1">
        <f>$A$10</f>
        <v>0.15</v>
      </c>
      <c r="C16" s="1">
        <f>$A$10</f>
        <v>0.15</v>
      </c>
      <c r="D16" s="1">
        <f t="shared" ref="C16:D16" si="2">$A$10</f>
        <v>0.15</v>
      </c>
    </row>
    <row r="17" spans="1:6" x14ac:dyDescent="0.25">
      <c r="A17" t="s">
        <v>21</v>
      </c>
      <c r="B17">
        <f>B15/(1+B16)^(B11)</f>
        <v>-1000</v>
      </c>
      <c r="C17">
        <f t="shared" ref="C17:D17" si="3">C15/(1+C16)^(C11)</f>
        <v>534.78260869565224</v>
      </c>
      <c r="D17">
        <f t="shared" si="3"/>
        <v>1000.3780718336485</v>
      </c>
      <c r="E17" s="2">
        <f>SUM(B17:D17)</f>
        <v>535.16068052930075</v>
      </c>
      <c r="F17" s="14">
        <v>0.498111530202138</v>
      </c>
    </row>
    <row r="18" spans="1:6" x14ac:dyDescent="0.25">
      <c r="A18" s="15" t="s">
        <v>26</v>
      </c>
      <c r="B18" s="15">
        <v>-1000</v>
      </c>
      <c r="C18" s="15">
        <v>1150</v>
      </c>
      <c r="D18" s="15">
        <v>615</v>
      </c>
    </row>
    <row r="19" spans="1:6" x14ac:dyDescent="0.25">
      <c r="A19" t="s">
        <v>2</v>
      </c>
      <c r="B19" s="1">
        <f>$A$10</f>
        <v>0.15</v>
      </c>
      <c r="C19" s="1">
        <f t="shared" ref="C19:D19" si="4">$A$10</f>
        <v>0.15</v>
      </c>
      <c r="D19" s="1">
        <f t="shared" si="4"/>
        <v>0.15</v>
      </c>
    </row>
    <row r="20" spans="1:6" x14ac:dyDescent="0.25">
      <c r="A20" t="s">
        <v>21</v>
      </c>
      <c r="B20">
        <f>B18/(1+B19)^(B11)</f>
        <v>-1000</v>
      </c>
      <c r="C20">
        <f>C18/(1+C19)^(C11)</f>
        <v>1000.0000000000001</v>
      </c>
      <c r="D20">
        <f t="shared" ref="C20:D20" si="5">D18/(1+D19)^(D11)</f>
        <v>465.02835538752373</v>
      </c>
      <c r="E20" s="2">
        <f>SUM(B20:D20)</f>
        <v>465.02835538752385</v>
      </c>
      <c r="F20" s="14">
        <v>0.54743192325105705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920-31ED-4322-8AF2-7FC8CD0FFC72}">
  <dimension ref="A10:K20"/>
  <sheetViews>
    <sheetView topLeftCell="A7" zoomScale="205" zoomScaleNormal="205" workbookViewId="0">
      <selection activeCell="G10" sqref="G10:K20"/>
    </sheetView>
  </sheetViews>
  <sheetFormatPr defaultRowHeight="15" x14ac:dyDescent="0.25"/>
  <sheetData>
    <row r="10" spans="1:11" x14ac:dyDescent="0.25">
      <c r="A10" s="1">
        <v>0.2</v>
      </c>
      <c r="G10" s="1">
        <v>0.05</v>
      </c>
    </row>
    <row r="11" spans="1:11" x14ac:dyDescent="0.25">
      <c r="B11">
        <v>0</v>
      </c>
      <c r="C11">
        <v>1</v>
      </c>
      <c r="D11">
        <v>2</v>
      </c>
      <c r="E11" t="s">
        <v>3</v>
      </c>
      <c r="H11">
        <v>0</v>
      </c>
      <c r="I11">
        <v>1</v>
      </c>
      <c r="J11">
        <v>2</v>
      </c>
      <c r="K11" t="s">
        <v>3</v>
      </c>
    </row>
    <row r="12" spans="1:11" x14ac:dyDescent="0.25">
      <c r="A12" s="15" t="s">
        <v>26</v>
      </c>
      <c r="B12" s="15">
        <v>-1000</v>
      </c>
      <c r="C12" s="15">
        <v>310</v>
      </c>
      <c r="D12" s="15">
        <v>1232</v>
      </c>
      <c r="G12" s="15" t="s">
        <v>26</v>
      </c>
      <c r="H12" s="15">
        <v>-1000</v>
      </c>
      <c r="I12" s="15">
        <v>310</v>
      </c>
      <c r="J12" s="15">
        <v>1232</v>
      </c>
    </row>
    <row r="13" spans="1:11" x14ac:dyDescent="0.25">
      <c r="A13" t="s">
        <v>2</v>
      </c>
      <c r="B13" s="1">
        <f>$A$10</f>
        <v>0.2</v>
      </c>
      <c r="C13" s="1">
        <f t="shared" ref="C13:D13" si="0">$A$10</f>
        <v>0.2</v>
      </c>
      <c r="D13" s="1">
        <f t="shared" si="0"/>
        <v>0.2</v>
      </c>
      <c r="G13" t="s">
        <v>2</v>
      </c>
      <c r="H13" s="1">
        <f>$G$10</f>
        <v>0.05</v>
      </c>
      <c r="I13" s="1">
        <f t="shared" ref="I13:J13" si="1">$G$10</f>
        <v>0.05</v>
      </c>
      <c r="J13" s="1">
        <f t="shared" si="1"/>
        <v>0.05</v>
      </c>
    </row>
    <row r="14" spans="1:11" x14ac:dyDescent="0.25">
      <c r="A14" t="s">
        <v>21</v>
      </c>
      <c r="B14">
        <f>B12/(1+B13)^(B11)</f>
        <v>-1000</v>
      </c>
      <c r="C14">
        <f t="shared" ref="C14:D14" si="2">C12/(1+C13)^(C11)</f>
        <v>258.33333333333337</v>
      </c>
      <c r="D14">
        <f t="shared" si="2"/>
        <v>855.55555555555554</v>
      </c>
      <c r="E14" s="2">
        <f>SUM(B14:D14)</f>
        <v>113.88888888888891</v>
      </c>
      <c r="G14" t="s">
        <v>21</v>
      </c>
      <c r="H14">
        <f>H12/(1+H13)^(H11)</f>
        <v>-1000</v>
      </c>
      <c r="I14">
        <f t="shared" ref="I14" si="3">I12/(1+I13)^(I11)</f>
        <v>295.23809523809524</v>
      </c>
      <c r="J14">
        <f t="shared" ref="J14" si="4">J12/(1+J13)^(J11)</f>
        <v>1117.4603174603174</v>
      </c>
      <c r="K14" s="2">
        <f>SUM(H14:J14)</f>
        <v>412.69841269841254</v>
      </c>
    </row>
    <row r="15" spans="1:11" x14ac:dyDescent="0.25">
      <c r="A15" s="15" t="s">
        <v>26</v>
      </c>
      <c r="B15" s="15">
        <v>-1000</v>
      </c>
      <c r="C15" s="15">
        <v>615</v>
      </c>
      <c r="D15" s="15">
        <v>1323</v>
      </c>
      <c r="G15" s="15" t="s">
        <v>26</v>
      </c>
      <c r="H15" s="15">
        <v>-1000</v>
      </c>
      <c r="I15" s="15">
        <v>615</v>
      </c>
      <c r="J15" s="15">
        <v>1323</v>
      </c>
    </row>
    <row r="16" spans="1:11" x14ac:dyDescent="0.25">
      <c r="A16" t="s">
        <v>2</v>
      </c>
      <c r="B16" s="1">
        <f>$A$10</f>
        <v>0.2</v>
      </c>
      <c r="C16" s="1">
        <f>$A$10</f>
        <v>0.2</v>
      </c>
      <c r="D16" s="1">
        <f t="shared" ref="D16:E16" si="5">$A$10</f>
        <v>0.2</v>
      </c>
      <c r="G16" t="s">
        <v>2</v>
      </c>
      <c r="H16" s="1">
        <f>$G$10</f>
        <v>0.05</v>
      </c>
      <c r="I16" s="1">
        <f t="shared" ref="I16:J16" si="6">$G$10</f>
        <v>0.05</v>
      </c>
      <c r="J16" s="1">
        <f t="shared" si="6"/>
        <v>0.05</v>
      </c>
    </row>
    <row r="17" spans="1:11" x14ac:dyDescent="0.25">
      <c r="A17" t="s">
        <v>21</v>
      </c>
      <c r="B17">
        <f>B15/(1+B16)^(B11)</f>
        <v>-1000</v>
      </c>
      <c r="C17">
        <f t="shared" ref="C17:D17" si="7">C15/(1+C16)^(C11)</f>
        <v>512.5</v>
      </c>
      <c r="D17">
        <f t="shared" si="7"/>
        <v>918.75</v>
      </c>
      <c r="E17" s="2">
        <f>SUM(B17:D17)</f>
        <v>431.25</v>
      </c>
      <c r="G17" t="s">
        <v>21</v>
      </c>
      <c r="H17">
        <f>H15/(1+H16)^(H11)</f>
        <v>-1000</v>
      </c>
      <c r="I17">
        <f t="shared" ref="I17" si="8">I15/(1+I16)^(I11)</f>
        <v>585.71428571428567</v>
      </c>
      <c r="J17">
        <f t="shared" ref="J17" si="9">J15/(1+J16)^(J11)</f>
        <v>1200</v>
      </c>
      <c r="K17" s="2">
        <f>SUM(H17:J17)</f>
        <v>785.71428571428567</v>
      </c>
    </row>
    <row r="18" spans="1:11" x14ac:dyDescent="0.25">
      <c r="A18" s="15" t="s">
        <v>26</v>
      </c>
      <c r="B18" s="15">
        <v>-1000</v>
      </c>
      <c r="C18" s="15">
        <v>1150</v>
      </c>
      <c r="D18" s="15">
        <v>615</v>
      </c>
      <c r="G18" s="15" t="s">
        <v>26</v>
      </c>
      <c r="H18" s="15">
        <v>-1000</v>
      </c>
      <c r="I18" s="15">
        <v>1150</v>
      </c>
      <c r="J18" s="15">
        <v>615</v>
      </c>
    </row>
    <row r="19" spans="1:11" x14ac:dyDescent="0.25">
      <c r="A19" t="s">
        <v>2</v>
      </c>
      <c r="B19" s="1">
        <f>$A$10</f>
        <v>0.2</v>
      </c>
      <c r="C19" s="1">
        <f t="shared" ref="C19:D19" si="10">$A$10</f>
        <v>0.2</v>
      </c>
      <c r="D19" s="1">
        <f t="shared" si="10"/>
        <v>0.2</v>
      </c>
      <c r="G19" t="s">
        <v>2</v>
      </c>
      <c r="H19" s="1">
        <f>$G$10</f>
        <v>0.05</v>
      </c>
      <c r="I19" s="1">
        <f t="shared" ref="I19:J19" si="11">$G$10</f>
        <v>0.05</v>
      </c>
      <c r="J19" s="1">
        <f t="shared" si="11"/>
        <v>0.05</v>
      </c>
    </row>
    <row r="20" spans="1:11" x14ac:dyDescent="0.25">
      <c r="A20" t="s">
        <v>21</v>
      </c>
      <c r="B20">
        <f>B18/(1+B19)^(B11)</f>
        <v>-1000</v>
      </c>
      <c r="C20">
        <f>C18/(1+C19)^(C11)</f>
        <v>958.33333333333337</v>
      </c>
      <c r="D20">
        <f t="shared" ref="D20" si="12">D18/(1+D19)^(D11)</f>
        <v>427.08333333333337</v>
      </c>
      <c r="E20" s="2">
        <f>SUM(B20:D20)</f>
        <v>385.41666666666674</v>
      </c>
      <c r="G20" t="s">
        <v>21</v>
      </c>
      <c r="H20">
        <f>H18/(1+H19)^(H11)</f>
        <v>-1000</v>
      </c>
      <c r="I20">
        <f>I18/(1+I19)^(I11)</f>
        <v>1095.2380952380952</v>
      </c>
      <c r="J20">
        <f t="shared" ref="J20" si="13">J18/(1+J19)^(J11)</f>
        <v>557.82312925170061</v>
      </c>
      <c r="K20" s="2">
        <f>SUM(H20:J20)</f>
        <v>653.06122448979579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4EE4-AA93-4AEF-A565-63F12DD2D796}">
  <dimension ref="B6:I17"/>
  <sheetViews>
    <sheetView zoomScale="175" zoomScaleNormal="175" workbookViewId="0">
      <selection activeCell="K14" sqref="K14"/>
    </sheetView>
  </sheetViews>
  <sheetFormatPr defaultRowHeight="15" x14ac:dyDescent="0.25"/>
  <sheetData>
    <row r="6" spans="2:9" x14ac:dyDescent="0.25">
      <c r="I6" t="s">
        <v>28</v>
      </c>
    </row>
    <row r="7" spans="2:9" x14ac:dyDescent="0.25">
      <c r="B7" s="1">
        <v>0.05</v>
      </c>
    </row>
    <row r="8" spans="2:9" x14ac:dyDescent="0.25">
      <c r="C8">
        <v>0</v>
      </c>
      <c r="D8">
        <v>1</v>
      </c>
      <c r="E8">
        <v>2</v>
      </c>
      <c r="F8" t="s">
        <v>3</v>
      </c>
      <c r="G8" t="s">
        <v>6</v>
      </c>
      <c r="H8" t="s">
        <v>27</v>
      </c>
    </row>
    <row r="9" spans="2:9" x14ac:dyDescent="0.25">
      <c r="B9" s="15" t="s">
        <v>26</v>
      </c>
      <c r="C9" s="15">
        <v>-1000</v>
      </c>
      <c r="D9" s="15">
        <v>310</v>
      </c>
      <c r="E9" s="15">
        <v>1232</v>
      </c>
    </row>
    <row r="10" spans="2:9" x14ac:dyDescent="0.25">
      <c r="B10" t="s">
        <v>2</v>
      </c>
      <c r="C10" s="1">
        <f>$B$7</f>
        <v>0.05</v>
      </c>
      <c r="D10" s="1">
        <f t="shared" ref="D10:E10" si="0">$B$7</f>
        <v>0.05</v>
      </c>
      <c r="E10" s="1">
        <f t="shared" si="0"/>
        <v>0.05</v>
      </c>
      <c r="I10" t="s">
        <v>29</v>
      </c>
    </row>
    <row r="11" spans="2:9" x14ac:dyDescent="0.25">
      <c r="B11" t="s">
        <v>21</v>
      </c>
      <c r="C11">
        <f>C9/(1+C10)^(C8)</f>
        <v>-1000</v>
      </c>
      <c r="D11">
        <f t="shared" ref="D11:E11" si="1">D9/(1+D10)^(D8)</f>
        <v>295.23809523809524</v>
      </c>
      <c r="E11">
        <f t="shared" si="1"/>
        <v>1117.4603174603174</v>
      </c>
      <c r="F11" s="2">
        <f>SUM(C11:E11)</f>
        <v>412.69841269841254</v>
      </c>
      <c r="G11" s="13">
        <v>0.275725199800055</v>
      </c>
      <c r="H11">
        <f>F11/C9</f>
        <v>-0.41269841269841256</v>
      </c>
      <c r="I11" t="s">
        <v>30</v>
      </c>
    </row>
    <row r="12" spans="2:9" x14ac:dyDescent="0.25">
      <c r="B12" s="15" t="s">
        <v>26</v>
      </c>
      <c r="C12" s="15">
        <v>-1000</v>
      </c>
      <c r="D12" s="15">
        <v>615</v>
      </c>
      <c r="E12" s="15">
        <v>1323</v>
      </c>
      <c r="I12" t="s">
        <v>31</v>
      </c>
    </row>
    <row r="13" spans="2:9" x14ac:dyDescent="0.25">
      <c r="B13" t="s">
        <v>2</v>
      </c>
      <c r="C13" s="1">
        <f>$B$7</f>
        <v>0.05</v>
      </c>
      <c r="D13" s="1">
        <f t="shared" ref="D13:E13" si="2">$B$7</f>
        <v>0.05</v>
      </c>
      <c r="E13" s="1">
        <f t="shared" si="2"/>
        <v>0.05</v>
      </c>
    </row>
    <row r="14" spans="2:9" x14ac:dyDescent="0.25">
      <c r="B14" t="s">
        <v>21</v>
      </c>
      <c r="C14">
        <f>C12/(1+C13)^(C8)</f>
        <v>-1000</v>
      </c>
      <c r="D14">
        <f t="shared" ref="D14:E14" si="3">D12/(1+D13)^(D8)</f>
        <v>585.71428571428567</v>
      </c>
      <c r="E14">
        <f t="shared" si="3"/>
        <v>1200</v>
      </c>
      <c r="F14" s="2">
        <f>SUM(C14:E14)</f>
        <v>785.71428571428567</v>
      </c>
      <c r="G14" s="13">
        <v>0.49811147072990303</v>
      </c>
      <c r="H14">
        <f>F14/C12</f>
        <v>-0.7857142857142857</v>
      </c>
    </row>
    <row r="15" spans="2:9" x14ac:dyDescent="0.25">
      <c r="B15" s="15" t="s">
        <v>26</v>
      </c>
      <c r="C15" s="15">
        <v>-1000</v>
      </c>
      <c r="D15" s="15">
        <v>1150</v>
      </c>
      <c r="E15" s="15">
        <v>615</v>
      </c>
    </row>
    <row r="16" spans="2:9" x14ac:dyDescent="0.25">
      <c r="B16" t="s">
        <v>2</v>
      </c>
      <c r="C16" s="1">
        <f>$B$7</f>
        <v>0.05</v>
      </c>
      <c r="D16" s="1">
        <f t="shared" ref="D16:E16" si="4">$B$7</f>
        <v>0.05</v>
      </c>
      <c r="E16" s="1">
        <f t="shared" si="4"/>
        <v>0.05</v>
      </c>
    </row>
    <row r="17" spans="2:8" x14ac:dyDescent="0.25">
      <c r="B17" t="s">
        <v>21</v>
      </c>
      <c r="C17">
        <f>C15/(1+C16)^(C8)</f>
        <v>-1000</v>
      </c>
      <c r="D17">
        <f>D15/(1+D16)^(D8)</f>
        <v>1095.2380952380952</v>
      </c>
      <c r="E17">
        <f t="shared" ref="E17" si="5">E15/(1+E16)^(E8)</f>
        <v>557.82312925170061</v>
      </c>
      <c r="F17" s="2">
        <f>SUM(C17:E17)</f>
        <v>653.06122448979579</v>
      </c>
      <c r="G17" s="13">
        <v>0.54743243954976495</v>
      </c>
      <c r="H17">
        <f>F17/C15</f>
        <v>-0.65306122448979576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3B48-F25F-47D5-80F7-85E2CA34257E}">
  <dimension ref="B17:R35"/>
  <sheetViews>
    <sheetView topLeftCell="B1" zoomScale="175" zoomScaleNormal="175" workbookViewId="0">
      <selection activeCell="I35" sqref="I35"/>
    </sheetView>
  </sheetViews>
  <sheetFormatPr defaultRowHeight="15" x14ac:dyDescent="0.25"/>
  <sheetData>
    <row r="17" spans="2:18" x14ac:dyDescent="0.25">
      <c r="H17" t="s">
        <v>32</v>
      </c>
      <c r="N17" t="s">
        <v>33</v>
      </c>
    </row>
    <row r="18" spans="2:18" x14ac:dyDescent="0.25">
      <c r="B18" t="s">
        <v>20</v>
      </c>
      <c r="C18">
        <v>0</v>
      </c>
      <c r="D18">
        <v>1</v>
      </c>
      <c r="E18">
        <v>2</v>
      </c>
      <c r="F18" t="s">
        <v>3</v>
      </c>
      <c r="H18" t="s">
        <v>20</v>
      </c>
      <c r="I18">
        <v>0</v>
      </c>
      <c r="J18">
        <v>1</v>
      </c>
      <c r="K18">
        <v>2</v>
      </c>
      <c r="L18" t="s">
        <v>3</v>
      </c>
      <c r="N18" t="s">
        <v>20</v>
      </c>
      <c r="O18">
        <v>0</v>
      </c>
      <c r="P18">
        <v>1</v>
      </c>
      <c r="Q18">
        <v>2</v>
      </c>
      <c r="R18" t="s">
        <v>3</v>
      </c>
    </row>
    <row r="19" spans="2:18" x14ac:dyDescent="0.25">
      <c r="B19" t="s">
        <v>26</v>
      </c>
      <c r="C19">
        <v>-18954</v>
      </c>
      <c r="D19">
        <v>10000</v>
      </c>
      <c r="E19">
        <v>10000</v>
      </c>
      <c r="H19" t="s">
        <v>26</v>
      </c>
      <c r="I19">
        <v>-18954</v>
      </c>
      <c r="J19">
        <v>10000</v>
      </c>
      <c r="K19">
        <v>10000</v>
      </c>
      <c r="N19" t="s">
        <v>26</v>
      </c>
      <c r="O19">
        <v>-18954</v>
      </c>
      <c r="P19">
        <v>10000</v>
      </c>
      <c r="Q19">
        <v>10000</v>
      </c>
    </row>
    <row r="20" spans="2:18" x14ac:dyDescent="0.25">
      <c r="B20" t="s">
        <v>2</v>
      </c>
      <c r="C20" s="1">
        <v>0.05</v>
      </c>
      <c r="D20" s="1">
        <v>0.05</v>
      </c>
      <c r="E20" s="1">
        <v>0.05</v>
      </c>
      <c r="H20" t="s">
        <v>2</v>
      </c>
      <c r="I20" s="1">
        <v>0.05</v>
      </c>
      <c r="J20" s="1">
        <v>0.05</v>
      </c>
      <c r="K20" s="1">
        <v>0.1</v>
      </c>
      <c r="N20" t="s">
        <v>2</v>
      </c>
      <c r="O20" s="1">
        <v>0.05</v>
      </c>
      <c r="P20" s="1">
        <v>0.05</v>
      </c>
      <c r="Q20" s="1">
        <v>0.02</v>
      </c>
    </row>
    <row r="21" spans="2:18" x14ac:dyDescent="0.25">
      <c r="B21" t="s">
        <v>21</v>
      </c>
      <c r="C21">
        <f>C19/(1+C20)^(C18)</f>
        <v>-18954</v>
      </c>
      <c r="D21">
        <f t="shared" ref="D21:E21" si="0">D19/(1+D20)^(D18)</f>
        <v>9523.8095238095229</v>
      </c>
      <c r="E21">
        <f t="shared" si="0"/>
        <v>9070.2947845804993</v>
      </c>
      <c r="F21" s="2">
        <f>SUM(C21:E21)</f>
        <v>-359.8956916099778</v>
      </c>
      <c r="H21" t="s">
        <v>21</v>
      </c>
      <c r="I21">
        <f>I19/(1+I20)^(I18)</f>
        <v>-18954</v>
      </c>
      <c r="J21">
        <f t="shared" ref="J21" si="1">J19/(1+J20)^(J18)</f>
        <v>9523.8095238095229</v>
      </c>
      <c r="K21">
        <f t="shared" ref="K21" si="2">K19/(1+K20)^(K18)</f>
        <v>8264.4628099173533</v>
      </c>
      <c r="L21" s="2">
        <f>SUM(I21:K21)</f>
        <v>-1165.7276662731238</v>
      </c>
      <c r="N21" t="s">
        <v>21</v>
      </c>
      <c r="O21">
        <f>O19/(1+O20)^(O18)</f>
        <v>-18954</v>
      </c>
      <c r="P21">
        <f t="shared" ref="P21" si="3">P19/(1+P20)^(P18)</f>
        <v>9523.8095238095229</v>
      </c>
      <c r="Q21">
        <f t="shared" ref="Q21" si="4">Q19/(1+Q20)^(Q18)</f>
        <v>9611.6878123798542</v>
      </c>
      <c r="R21" s="2">
        <f>SUM(O21:Q21)</f>
        <v>181.49733618937717</v>
      </c>
    </row>
    <row r="23" spans="2:18" x14ac:dyDescent="0.25">
      <c r="B23" t="s">
        <v>20</v>
      </c>
      <c r="C23">
        <v>0</v>
      </c>
      <c r="D23">
        <v>1</v>
      </c>
      <c r="E23">
        <v>2</v>
      </c>
      <c r="F23" t="s">
        <v>3</v>
      </c>
      <c r="H23" t="s">
        <v>20</v>
      </c>
      <c r="I23">
        <v>0</v>
      </c>
      <c r="J23">
        <v>1</v>
      </c>
      <c r="K23">
        <v>2</v>
      </c>
      <c r="L23" t="s">
        <v>3</v>
      </c>
      <c r="N23" t="s">
        <v>20</v>
      </c>
      <c r="O23">
        <v>0</v>
      </c>
      <c r="P23">
        <v>1</v>
      </c>
      <c r="Q23">
        <v>2</v>
      </c>
      <c r="R23" t="s">
        <v>3</v>
      </c>
    </row>
    <row r="24" spans="2:18" x14ac:dyDescent="0.25">
      <c r="B24" t="s">
        <v>26</v>
      </c>
      <c r="C24">
        <v>-18140</v>
      </c>
      <c r="D24">
        <v>0</v>
      </c>
      <c r="E24">
        <v>20000</v>
      </c>
      <c r="H24" t="s">
        <v>26</v>
      </c>
      <c r="I24">
        <v>-18140</v>
      </c>
      <c r="J24">
        <v>0</v>
      </c>
      <c r="K24">
        <v>20000</v>
      </c>
      <c r="N24" t="s">
        <v>26</v>
      </c>
      <c r="O24">
        <v>-18140</v>
      </c>
      <c r="P24">
        <v>0</v>
      </c>
      <c r="Q24">
        <v>20000</v>
      </c>
    </row>
    <row r="25" spans="2:18" x14ac:dyDescent="0.25">
      <c r="B25" t="s">
        <v>2</v>
      </c>
      <c r="C25" s="1">
        <v>0.05</v>
      </c>
      <c r="D25" s="1">
        <v>0.05</v>
      </c>
      <c r="E25" s="1">
        <v>0.05</v>
      </c>
      <c r="H25" t="s">
        <v>2</v>
      </c>
      <c r="I25" s="1">
        <v>0.05</v>
      </c>
      <c r="J25" s="1">
        <v>0.05</v>
      </c>
      <c r="K25" s="1">
        <v>0.1</v>
      </c>
      <c r="N25" t="s">
        <v>2</v>
      </c>
      <c r="O25" s="1">
        <v>0.05</v>
      </c>
      <c r="P25" s="1">
        <v>0.05</v>
      </c>
      <c r="Q25" s="1">
        <v>0.02</v>
      </c>
    </row>
    <row r="26" spans="2:18" x14ac:dyDescent="0.25">
      <c r="B26" t="s">
        <v>21</v>
      </c>
      <c r="C26">
        <f>C24/(1+C25)^(C23)</f>
        <v>-18140</v>
      </c>
      <c r="D26">
        <f t="shared" ref="D26" si="5">D24/(1+D25)^(D23)</f>
        <v>0</v>
      </c>
      <c r="E26">
        <f t="shared" ref="E26" si="6">E24/(1+E25)^(E23)</f>
        <v>18140.589569160999</v>
      </c>
      <c r="F26" s="2">
        <f>SUM(C26:E26)</f>
        <v>0.58956916099850787</v>
      </c>
      <c r="H26" t="s">
        <v>21</v>
      </c>
      <c r="I26">
        <f>I24/(1+I25)^(I23)</f>
        <v>-18140</v>
      </c>
      <c r="J26">
        <f t="shared" ref="J26" si="7">J24/(1+J25)^(J23)</f>
        <v>0</v>
      </c>
      <c r="K26">
        <f t="shared" ref="K26" si="8">K24/(1+K25)^(K23)</f>
        <v>16528.925619834707</v>
      </c>
      <c r="L26" s="2">
        <f>SUM(I26:K26)</f>
        <v>-1611.0743801652934</v>
      </c>
      <c r="N26" t="s">
        <v>21</v>
      </c>
      <c r="O26">
        <f>O24/(1+O25)^(O23)</f>
        <v>-18140</v>
      </c>
      <c r="P26">
        <f t="shared" ref="P26" si="9">P24/(1+P25)^(P23)</f>
        <v>0</v>
      </c>
      <c r="Q26">
        <f t="shared" ref="Q26" si="10">Q24/(1+Q25)^(Q23)</f>
        <v>19223.375624759708</v>
      </c>
      <c r="R26" s="2">
        <f>SUM(O26:Q26)</f>
        <v>1083.3756247597084</v>
      </c>
    </row>
    <row r="28" spans="2:18" x14ac:dyDescent="0.25">
      <c r="B28" t="s">
        <v>20</v>
      </c>
      <c r="C28">
        <v>0</v>
      </c>
      <c r="D28">
        <v>1</v>
      </c>
      <c r="E28">
        <v>2</v>
      </c>
      <c r="F28" t="s">
        <v>3</v>
      </c>
      <c r="H28" t="s">
        <v>20</v>
      </c>
      <c r="I28">
        <v>0</v>
      </c>
      <c r="J28">
        <v>1</v>
      </c>
      <c r="K28">
        <v>2</v>
      </c>
      <c r="L28" t="s">
        <v>3</v>
      </c>
      <c r="N28" t="s">
        <v>20</v>
      </c>
      <c r="O28">
        <v>0</v>
      </c>
      <c r="P28">
        <v>1</v>
      </c>
      <c r="Q28">
        <v>2</v>
      </c>
      <c r="R28" t="s">
        <v>3</v>
      </c>
    </row>
    <row r="29" spans="2:18" x14ac:dyDescent="0.25">
      <c r="B29" t="s">
        <v>26</v>
      </c>
      <c r="C29">
        <v>-19080</v>
      </c>
      <c r="D29">
        <v>20000</v>
      </c>
      <c r="E29">
        <v>0</v>
      </c>
      <c r="H29" t="s">
        <v>26</v>
      </c>
      <c r="I29">
        <v>-19080</v>
      </c>
      <c r="J29">
        <v>20000</v>
      </c>
      <c r="K29">
        <v>0</v>
      </c>
      <c r="N29" t="s">
        <v>26</v>
      </c>
      <c r="O29">
        <v>-19080</v>
      </c>
      <c r="P29">
        <v>20000</v>
      </c>
      <c r="Q29">
        <v>0</v>
      </c>
    </row>
    <row r="30" spans="2:18" x14ac:dyDescent="0.25">
      <c r="B30" t="s">
        <v>2</v>
      </c>
      <c r="C30" s="1">
        <v>0.05</v>
      </c>
      <c r="D30" s="1">
        <v>0.05</v>
      </c>
      <c r="E30" s="1">
        <v>0.05</v>
      </c>
      <c r="H30" t="s">
        <v>2</v>
      </c>
      <c r="I30" s="1">
        <v>0.05</v>
      </c>
      <c r="J30" s="1">
        <v>0.05</v>
      </c>
      <c r="K30" s="1">
        <v>0.1</v>
      </c>
      <c r="N30" t="s">
        <v>2</v>
      </c>
      <c r="O30" s="1">
        <v>0.05</v>
      </c>
      <c r="P30" s="1">
        <v>0.05</v>
      </c>
      <c r="Q30" s="1">
        <v>0.02</v>
      </c>
    </row>
    <row r="31" spans="2:18" x14ac:dyDescent="0.25">
      <c r="B31" t="s">
        <v>21</v>
      </c>
      <c r="C31">
        <f>C29/(1+C30)^(C28)</f>
        <v>-19080</v>
      </c>
      <c r="D31">
        <f t="shared" ref="D31" si="11">D29/(1+D30)^(D28)</f>
        <v>19047.619047619046</v>
      </c>
      <c r="E31">
        <f t="shared" ref="E31" si="12">E29/(1+E30)^(E28)</f>
        <v>0</v>
      </c>
      <c r="F31" s="2">
        <f>SUM(C31:E31)</f>
        <v>-32.380952380954113</v>
      </c>
      <c r="H31" t="s">
        <v>21</v>
      </c>
      <c r="I31">
        <f>I29/(1+I30)^(I28)</f>
        <v>-19080</v>
      </c>
      <c r="J31">
        <f t="shared" ref="J31" si="13">J29/(1+J30)^(J28)</f>
        <v>19047.619047619046</v>
      </c>
      <c r="K31">
        <f t="shared" ref="K31" si="14">K29/(1+K30)^(K28)</f>
        <v>0</v>
      </c>
      <c r="L31" s="2">
        <f>SUM(I31:K31)</f>
        <v>-32.380952380954113</v>
      </c>
      <c r="N31" t="s">
        <v>21</v>
      </c>
      <c r="O31">
        <f>O29/(1+O30)^(O28)</f>
        <v>-19080</v>
      </c>
      <c r="P31">
        <f t="shared" ref="P31" si="15">P29/(1+P30)^(P28)</f>
        <v>19047.619047619046</v>
      </c>
      <c r="Q31">
        <f t="shared" ref="Q31" si="16">Q29/(1+Q30)^(Q28)</f>
        <v>0</v>
      </c>
      <c r="R31" s="2">
        <f>SUM(O31:Q31)</f>
        <v>-32.380952380954113</v>
      </c>
    </row>
    <row r="33" spans="8:8" x14ac:dyDescent="0.25">
      <c r="H33" t="s">
        <v>34</v>
      </c>
    </row>
    <row r="34" spans="8:8" x14ac:dyDescent="0.25">
      <c r="H34" t="s">
        <v>35</v>
      </c>
    </row>
    <row r="35" spans="8:8" x14ac:dyDescent="0.25">
      <c r="H35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EBA0-2810-41C2-B263-50AD7145673F}">
  <dimension ref="A10:F26"/>
  <sheetViews>
    <sheetView zoomScale="220" zoomScaleNormal="220" workbookViewId="0">
      <selection activeCell="H20" sqref="H20"/>
    </sheetView>
  </sheetViews>
  <sheetFormatPr defaultRowHeight="15" x14ac:dyDescent="0.25"/>
  <sheetData>
    <row r="10" spans="1:6" x14ac:dyDescent="0.25">
      <c r="A10" s="16">
        <v>0.1</v>
      </c>
      <c r="B10" s="6"/>
      <c r="C10" s="6"/>
      <c r="D10" s="6"/>
      <c r="E10" s="6" t="s">
        <v>3</v>
      </c>
      <c r="F10" s="17" t="s">
        <v>6</v>
      </c>
    </row>
    <row r="11" spans="1:6" x14ac:dyDescent="0.25">
      <c r="A11" s="18" t="s">
        <v>1</v>
      </c>
      <c r="B11" s="19">
        <v>0</v>
      </c>
      <c r="C11" s="19">
        <v>1</v>
      </c>
      <c r="D11" s="19">
        <v>2</v>
      </c>
      <c r="E11" s="19"/>
      <c r="F11" s="20"/>
    </row>
    <row r="12" spans="1:6" x14ac:dyDescent="0.25">
      <c r="A12" s="18" t="s">
        <v>26</v>
      </c>
      <c r="B12" s="19">
        <v>-10000</v>
      </c>
      <c r="C12" s="19">
        <v>2000</v>
      </c>
      <c r="D12" s="19">
        <v>12000</v>
      </c>
      <c r="E12" s="19"/>
      <c r="F12" s="20"/>
    </row>
    <row r="13" spans="1:6" x14ac:dyDescent="0.25">
      <c r="A13" s="18" t="s">
        <v>2</v>
      </c>
      <c r="B13" s="21">
        <f>$A$10</f>
        <v>0.1</v>
      </c>
      <c r="C13" s="21">
        <f t="shared" ref="C13:D13" si="0">$A$10</f>
        <v>0.1</v>
      </c>
      <c r="D13" s="21">
        <f t="shared" si="0"/>
        <v>0.1</v>
      </c>
      <c r="E13" s="19"/>
      <c r="F13" s="20"/>
    </row>
    <row r="14" spans="1:6" x14ac:dyDescent="0.25">
      <c r="A14" s="9" t="s">
        <v>21</v>
      </c>
      <c r="B14" s="10">
        <f>B12/(1+B13)^(B11)</f>
        <v>-10000</v>
      </c>
      <c r="C14" s="10">
        <f t="shared" ref="C14:D14" si="1">C12/(1+C13)^(C11)</f>
        <v>1818.181818181818</v>
      </c>
      <c r="D14" s="10">
        <f t="shared" si="1"/>
        <v>9917.355371900825</v>
      </c>
      <c r="E14" s="22">
        <f>SUM(B14:D14)</f>
        <v>1735.5371900826431</v>
      </c>
      <c r="F14" s="24">
        <v>0.19999999997519199</v>
      </c>
    </row>
    <row r="16" spans="1:6" x14ac:dyDescent="0.25">
      <c r="A16" s="16">
        <v>0.1</v>
      </c>
      <c r="B16" s="6"/>
      <c r="C16" s="6"/>
      <c r="D16" s="6"/>
      <c r="E16" s="6" t="s">
        <v>3</v>
      </c>
      <c r="F16" s="17" t="s">
        <v>6</v>
      </c>
    </row>
    <row r="17" spans="1:6" x14ac:dyDescent="0.25">
      <c r="A17" s="18" t="s">
        <v>4</v>
      </c>
      <c r="B17" s="19">
        <v>0</v>
      </c>
      <c r="C17" s="19">
        <v>1</v>
      </c>
      <c r="D17" s="19">
        <v>2</v>
      </c>
      <c r="E17" s="19"/>
      <c r="F17" s="20"/>
    </row>
    <row r="18" spans="1:6" x14ac:dyDescent="0.25">
      <c r="A18" s="18" t="s">
        <v>26</v>
      </c>
      <c r="B18" s="19">
        <v>-10000</v>
      </c>
      <c r="C18" s="19">
        <v>10500</v>
      </c>
      <c r="D18" s="19">
        <v>20000</v>
      </c>
      <c r="E18" s="19"/>
      <c r="F18" s="20"/>
    </row>
    <row r="19" spans="1:6" x14ac:dyDescent="0.25">
      <c r="A19" s="18" t="s">
        <v>2</v>
      </c>
      <c r="B19" s="21">
        <f>$A$16</f>
        <v>0.1</v>
      </c>
      <c r="C19" s="21">
        <f t="shared" ref="C19:D19" si="2">$A$16</f>
        <v>0.1</v>
      </c>
      <c r="D19" s="21">
        <f t="shared" si="2"/>
        <v>0.1</v>
      </c>
      <c r="E19" s="19"/>
      <c r="F19" s="23">
        <f>IRR(B18:D18)</f>
        <v>1.0335174841544865</v>
      </c>
    </row>
    <row r="20" spans="1:6" x14ac:dyDescent="0.25">
      <c r="A20" s="9" t="s">
        <v>21</v>
      </c>
      <c r="B20" s="10">
        <f>B18/(1+B19)^(B17)</f>
        <v>-10000</v>
      </c>
      <c r="C20" s="10">
        <f t="shared" ref="C20:D20" si="3">C18/(1+C19)^(C17)</f>
        <v>9545.4545454545441</v>
      </c>
      <c r="D20" s="10">
        <f t="shared" si="3"/>
        <v>16528.925619834707</v>
      </c>
      <c r="E20" s="22">
        <f>SUM(B20:D20)</f>
        <v>16074.380165289251</v>
      </c>
      <c r="F20" s="24">
        <v>1.0335174547386701</v>
      </c>
    </row>
    <row r="22" spans="1:6" x14ac:dyDescent="0.25">
      <c r="A22" s="16">
        <v>0.199999944002687</v>
      </c>
      <c r="B22" s="6"/>
      <c r="C22" s="6"/>
      <c r="D22" s="6"/>
      <c r="E22" s="6" t="s">
        <v>3</v>
      </c>
      <c r="F22" s="17" t="s">
        <v>6</v>
      </c>
    </row>
    <row r="23" spans="1:6" x14ac:dyDescent="0.25">
      <c r="A23" s="18" t="s">
        <v>5</v>
      </c>
      <c r="B23" s="19">
        <v>0</v>
      </c>
      <c r="C23" s="19">
        <v>1</v>
      </c>
      <c r="D23" s="19">
        <v>2</v>
      </c>
      <c r="E23" s="19"/>
      <c r="F23" s="20"/>
    </row>
    <row r="24" spans="1:6" x14ac:dyDescent="0.25">
      <c r="A24" s="18" t="s">
        <v>26</v>
      </c>
      <c r="B24" s="19">
        <v>-10000</v>
      </c>
      <c r="C24" s="19">
        <v>12000</v>
      </c>
      <c r="D24" s="19"/>
      <c r="E24" s="19"/>
      <c r="F24" s="20"/>
    </row>
    <row r="25" spans="1:6" x14ac:dyDescent="0.25">
      <c r="A25" s="18" t="s">
        <v>2</v>
      </c>
      <c r="B25" s="21">
        <f>$A$22</f>
        <v>0.199999944002687</v>
      </c>
      <c r="C25" s="21">
        <f t="shared" ref="C25:D25" si="4">$A$22</f>
        <v>0.199999944002687</v>
      </c>
      <c r="D25" s="21">
        <f t="shared" si="4"/>
        <v>0.199999944002687</v>
      </c>
      <c r="E25" s="19"/>
      <c r="F25" s="20"/>
    </row>
    <row r="26" spans="1:6" x14ac:dyDescent="0.25">
      <c r="A26" s="9" t="s">
        <v>21</v>
      </c>
      <c r="B26" s="10">
        <f>B24/(1+B25)^(B23)</f>
        <v>-10000</v>
      </c>
      <c r="C26" s="10">
        <f t="shared" ref="C26:D26" si="5">C24/(1+C25)^(C23)</f>
        <v>10000.000466644296</v>
      </c>
      <c r="D26" s="10">
        <f t="shared" si="5"/>
        <v>0</v>
      </c>
      <c r="E26" s="22">
        <f>SUM(B26:D26)</f>
        <v>4.6664429646625649E-4</v>
      </c>
      <c r="F26" s="24">
        <v>0.199999944002687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4367-2A6A-4CD7-9D9C-9C5B4CDF4F9C}">
  <dimension ref="A14:L21"/>
  <sheetViews>
    <sheetView zoomScale="160" zoomScaleNormal="160" workbookViewId="0">
      <selection activeCell="B16" sqref="B16"/>
    </sheetView>
  </sheetViews>
  <sheetFormatPr defaultRowHeight="15" x14ac:dyDescent="0.25"/>
  <sheetData>
    <row r="14" spans="1:10" x14ac:dyDescent="0.25">
      <c r="B14" s="1">
        <v>0.1</v>
      </c>
    </row>
    <row r="15" spans="1:10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 t="s">
        <v>3</v>
      </c>
      <c r="I15" t="s">
        <v>6</v>
      </c>
      <c r="J15" t="s">
        <v>38</v>
      </c>
    </row>
    <row r="16" spans="1:10" x14ac:dyDescent="0.25">
      <c r="A16" s="15" t="s">
        <v>13</v>
      </c>
      <c r="B16" s="15">
        <v>-2000</v>
      </c>
      <c r="C16" s="15">
        <v>1000</v>
      </c>
      <c r="D16" s="15">
        <v>1000</v>
      </c>
      <c r="E16" s="15">
        <v>1000</v>
      </c>
      <c r="F16" s="15">
        <v>1000</v>
      </c>
      <c r="G16" s="15">
        <v>1000</v>
      </c>
    </row>
    <row r="17" spans="1:12" x14ac:dyDescent="0.25">
      <c r="A17" t="s">
        <v>2</v>
      </c>
      <c r="B17" s="1">
        <f>$B$14</f>
        <v>0.1</v>
      </c>
      <c r="C17" s="1">
        <f t="shared" ref="C17:G17" si="0">$B$14</f>
        <v>0.1</v>
      </c>
      <c r="D17" s="1">
        <f t="shared" si="0"/>
        <v>0.1</v>
      </c>
      <c r="E17" s="1">
        <f t="shared" si="0"/>
        <v>0.1</v>
      </c>
      <c r="F17" s="1">
        <f t="shared" si="0"/>
        <v>0.1</v>
      </c>
      <c r="G17" s="1">
        <f t="shared" si="0"/>
        <v>0.1</v>
      </c>
    </row>
    <row r="18" spans="1:12" x14ac:dyDescent="0.25">
      <c r="A18" t="s">
        <v>37</v>
      </c>
      <c r="B18">
        <f>B16/(1+B17)^(B15)</f>
        <v>-2000</v>
      </c>
      <c r="C18">
        <f t="shared" ref="C18:G18" si="1">C16/(1+C17)^(C15)</f>
        <v>909.09090909090901</v>
      </c>
      <c r="D18">
        <f t="shared" si="1"/>
        <v>826.44628099173542</v>
      </c>
      <c r="E18">
        <f t="shared" si="1"/>
        <v>751.31480090157754</v>
      </c>
      <c r="F18">
        <f t="shared" si="1"/>
        <v>683.01345536507051</v>
      </c>
      <c r="G18">
        <f t="shared" si="1"/>
        <v>620.92132305915493</v>
      </c>
      <c r="H18">
        <f>SUM(B18:G18)</f>
        <v>1790.7867694084475</v>
      </c>
      <c r="I18" s="1">
        <f>IRR(B16:G16)</f>
        <v>0.41041496500867924</v>
      </c>
      <c r="J18">
        <f>H18/B16</f>
        <v>-0.8953933847042238</v>
      </c>
    </row>
    <row r="19" spans="1:12" x14ac:dyDescent="0.25">
      <c r="A19" s="15" t="s">
        <v>13</v>
      </c>
      <c r="B19" s="15">
        <f>B16+1000</f>
        <v>-1000</v>
      </c>
      <c r="C19" s="15">
        <f>C16+333</f>
        <v>1333</v>
      </c>
      <c r="D19" s="15">
        <f t="shared" ref="D19:G19" si="2">D16+333</f>
        <v>1333</v>
      </c>
      <c r="E19" s="15">
        <f t="shared" si="2"/>
        <v>1333</v>
      </c>
      <c r="F19" s="15">
        <f t="shared" si="2"/>
        <v>1333</v>
      </c>
      <c r="G19" s="15">
        <f t="shared" si="2"/>
        <v>1333</v>
      </c>
    </row>
    <row r="20" spans="1:12" x14ac:dyDescent="0.25">
      <c r="A20" t="s">
        <v>2</v>
      </c>
      <c r="B20" s="1">
        <f>$B$14</f>
        <v>0.1</v>
      </c>
      <c r="C20" s="1">
        <f t="shared" ref="C20:G20" si="3">$B$14</f>
        <v>0.1</v>
      </c>
      <c r="D20" s="1">
        <f t="shared" si="3"/>
        <v>0.1</v>
      </c>
      <c r="E20" s="1">
        <f t="shared" si="3"/>
        <v>0.1</v>
      </c>
      <c r="F20" s="1">
        <f t="shared" si="3"/>
        <v>0.1</v>
      </c>
      <c r="G20" s="1">
        <f t="shared" si="3"/>
        <v>0.1</v>
      </c>
    </row>
    <row r="21" spans="1:12" x14ac:dyDescent="0.25">
      <c r="A21" t="s">
        <v>37</v>
      </c>
      <c r="B21">
        <f>B19/(1+B20)^(B15)</f>
        <v>-1000</v>
      </c>
      <c r="C21">
        <f t="shared" ref="C21:G21" si="4">C19/(1+C20)^(C15)</f>
        <v>1211.8181818181818</v>
      </c>
      <c r="D21">
        <f t="shared" si="4"/>
        <v>1101.6528925619832</v>
      </c>
      <c r="E21">
        <f t="shared" si="4"/>
        <v>1001.5026296018028</v>
      </c>
      <c r="F21">
        <f t="shared" si="4"/>
        <v>910.45693600163895</v>
      </c>
      <c r="G21">
        <f t="shared" si="4"/>
        <v>827.68812363785355</v>
      </c>
      <c r="H21" s="2">
        <f>SUM(B21:G21)</f>
        <v>4053.1187636214604</v>
      </c>
      <c r="I21" s="14">
        <f>IRR(B19:G19)</f>
        <v>1.3128588384075131</v>
      </c>
      <c r="J21" s="2">
        <f>H21/B19</f>
        <v>-4.0531187636214607</v>
      </c>
      <c r="L21" t="s">
        <v>39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603-69C1-47E8-AB8A-6534609C3D46}">
  <dimension ref="B8:L17"/>
  <sheetViews>
    <sheetView zoomScale="205" zoomScaleNormal="205" workbookViewId="0">
      <selection activeCell="B8" sqref="B8:H17"/>
    </sheetView>
  </sheetViews>
  <sheetFormatPr defaultRowHeight="15" x14ac:dyDescent="0.25"/>
  <sheetData>
    <row r="8" spans="2:12" x14ac:dyDescent="0.25">
      <c r="B8" s="1">
        <v>0.1</v>
      </c>
    </row>
    <row r="9" spans="2:12" x14ac:dyDescent="0.25">
      <c r="B9" t="s">
        <v>1</v>
      </c>
      <c r="C9">
        <v>0</v>
      </c>
      <c r="D9">
        <v>1</v>
      </c>
      <c r="E9">
        <v>2</v>
      </c>
      <c r="F9" t="s">
        <v>3</v>
      </c>
      <c r="G9" t="s">
        <v>6</v>
      </c>
      <c r="H9" t="s">
        <v>38</v>
      </c>
    </row>
    <row r="10" spans="2:12" x14ac:dyDescent="0.25">
      <c r="B10" s="15" t="s">
        <v>13</v>
      </c>
      <c r="C10" s="15">
        <v>-16500</v>
      </c>
      <c r="D10" s="15">
        <v>10000</v>
      </c>
      <c r="E10" s="15">
        <v>10000</v>
      </c>
    </row>
    <row r="11" spans="2:12" x14ac:dyDescent="0.25">
      <c r="B11" t="s">
        <v>2</v>
      </c>
      <c r="C11" s="1">
        <f>$B$8</f>
        <v>0.1</v>
      </c>
      <c r="D11" s="1">
        <f t="shared" ref="D11:E11" si="0">$B$8</f>
        <v>0.1</v>
      </c>
      <c r="E11" s="1">
        <f t="shared" si="0"/>
        <v>0.1</v>
      </c>
    </row>
    <row r="12" spans="2:12" x14ac:dyDescent="0.25">
      <c r="B12" t="s">
        <v>37</v>
      </c>
      <c r="C12">
        <f>C10/(1+C11)^(C9)</f>
        <v>-16500</v>
      </c>
      <c r="D12">
        <f t="shared" ref="D12:E12" si="1">D10/(1+D11)^(D9)</f>
        <v>9090.9090909090901</v>
      </c>
      <c r="E12">
        <f t="shared" si="1"/>
        <v>8264.4628099173533</v>
      </c>
      <c r="F12" s="2">
        <f>SUM(C12:E12)</f>
        <v>855.37190082644338</v>
      </c>
      <c r="G12" s="14">
        <f>IRR(C10:E10)</f>
        <v>0.13842719709637641</v>
      </c>
      <c r="H12">
        <f>F12/C10</f>
        <v>-5.1840721262208692E-2</v>
      </c>
      <c r="I12" s="2" t="s">
        <v>40</v>
      </c>
      <c r="J12" s="2"/>
      <c r="K12" s="2"/>
      <c r="L12" s="2"/>
    </row>
    <row r="14" spans="2:12" x14ac:dyDescent="0.25">
      <c r="B14" t="s">
        <v>4</v>
      </c>
      <c r="C14">
        <v>0</v>
      </c>
      <c r="D14">
        <v>1</v>
      </c>
      <c r="E14">
        <v>2</v>
      </c>
      <c r="F14" t="s">
        <v>3</v>
      </c>
      <c r="G14" t="s">
        <v>6</v>
      </c>
      <c r="H14" t="s">
        <v>38</v>
      </c>
    </row>
    <row r="15" spans="2:12" x14ac:dyDescent="0.25">
      <c r="B15" s="15" t="s">
        <v>13</v>
      </c>
      <c r="C15" s="15">
        <v>-100000</v>
      </c>
      <c r="D15" s="15">
        <v>60000</v>
      </c>
      <c r="E15" s="15">
        <v>60000</v>
      </c>
    </row>
    <row r="16" spans="2:12" x14ac:dyDescent="0.25">
      <c r="B16" t="s">
        <v>2</v>
      </c>
      <c r="C16" s="1">
        <f>$B$8</f>
        <v>0.1</v>
      </c>
      <c r="D16" s="1">
        <f t="shared" ref="D16:E16" si="2">$B$8</f>
        <v>0.1</v>
      </c>
      <c r="E16" s="1">
        <f t="shared" si="2"/>
        <v>0.1</v>
      </c>
    </row>
    <row r="17" spans="2:8" x14ac:dyDescent="0.25">
      <c r="B17" t="s">
        <v>37</v>
      </c>
      <c r="C17">
        <f>C15/(1+C16)^(C14)</f>
        <v>-100000</v>
      </c>
      <c r="D17">
        <f t="shared" ref="D17:E17" si="3">D15/(1+D16)^(D14)</f>
        <v>54545.454545454544</v>
      </c>
      <c r="E17">
        <f t="shared" si="3"/>
        <v>49586.776859504127</v>
      </c>
      <c r="F17" s="2">
        <f>SUM(C17:E17)</f>
        <v>4132.2314049586712</v>
      </c>
      <c r="G17" s="14">
        <f>IRR(C15:E15)</f>
        <v>0.13066238629180749</v>
      </c>
      <c r="H17">
        <f>F17/C15</f>
        <v>-4.1322314049586709E-2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DAC9-A9F9-4F9F-A48B-FF2696E6D7F7}">
  <dimension ref="B10:I33"/>
  <sheetViews>
    <sheetView tabSelected="1" topLeftCell="A16" zoomScale="160" zoomScaleNormal="160" workbookViewId="0">
      <selection activeCell="B33" sqref="B33"/>
    </sheetView>
  </sheetViews>
  <sheetFormatPr defaultRowHeight="15" x14ac:dyDescent="0.25"/>
  <sheetData>
    <row r="10" spans="2:9" x14ac:dyDescent="0.25">
      <c r="B10" s="1">
        <v>0.05</v>
      </c>
    </row>
    <row r="11" spans="2:9" x14ac:dyDescent="0.25">
      <c r="B11" t="s">
        <v>1</v>
      </c>
      <c r="C11">
        <v>0</v>
      </c>
      <c r="D11">
        <v>1</v>
      </c>
      <c r="E11">
        <v>2</v>
      </c>
      <c r="F11" t="s">
        <v>3</v>
      </c>
      <c r="G11" t="s">
        <v>6</v>
      </c>
      <c r="H11" t="s">
        <v>38</v>
      </c>
    </row>
    <row r="12" spans="2:9" x14ac:dyDescent="0.25">
      <c r="B12" s="15" t="s">
        <v>13</v>
      </c>
      <c r="C12" s="15">
        <v>-10000</v>
      </c>
      <c r="D12" s="15">
        <v>0</v>
      </c>
      <c r="E12" s="15">
        <v>12100</v>
      </c>
    </row>
    <row r="13" spans="2:9" x14ac:dyDescent="0.25">
      <c r="B13" t="s">
        <v>2</v>
      </c>
      <c r="C13" s="1">
        <f>$B$10</f>
        <v>0.05</v>
      </c>
      <c r="D13" s="1">
        <f t="shared" ref="D13:E13" si="0">$B$10</f>
        <v>0.05</v>
      </c>
      <c r="E13" s="1">
        <f t="shared" si="0"/>
        <v>0.05</v>
      </c>
    </row>
    <row r="14" spans="2:9" x14ac:dyDescent="0.25">
      <c r="B14" t="s">
        <v>37</v>
      </c>
      <c r="C14">
        <f>C12/(1+C13)^(C11)</f>
        <v>-10000</v>
      </c>
      <c r="D14">
        <f t="shared" ref="D14:E14" si="1">D12/(1+D13)^(D11)</f>
        <v>0</v>
      </c>
      <c r="E14">
        <f>E12/(1+E13)^(E11)</f>
        <v>10975.056689342404</v>
      </c>
      <c r="F14" s="2">
        <f>SUM(C14:E14)</f>
        <v>975.05668934240384</v>
      </c>
      <c r="G14" s="14">
        <f>IRR(C12:E12)</f>
        <v>0.10000000000000009</v>
      </c>
      <c r="H14">
        <f>F14/C12</f>
        <v>-9.7505668934240383E-2</v>
      </c>
      <c r="I14" t="s">
        <v>41</v>
      </c>
    </row>
    <row r="15" spans="2:9" x14ac:dyDescent="0.25">
      <c r="B15" s="1">
        <v>0.05</v>
      </c>
    </row>
    <row r="16" spans="2:9" x14ac:dyDescent="0.25">
      <c r="B16" t="s">
        <v>4</v>
      </c>
      <c r="C16">
        <v>0</v>
      </c>
      <c r="D16">
        <v>1</v>
      </c>
      <c r="E16">
        <v>2</v>
      </c>
      <c r="F16" t="s">
        <v>3</v>
      </c>
      <c r="G16" t="s">
        <v>6</v>
      </c>
      <c r="H16" t="s">
        <v>38</v>
      </c>
    </row>
    <row r="17" spans="2:9" x14ac:dyDescent="0.25">
      <c r="B17" s="15" t="s">
        <v>13</v>
      </c>
      <c r="C17" s="15">
        <v>-10000</v>
      </c>
      <c r="D17" s="15">
        <v>5762</v>
      </c>
      <c r="E17" s="15">
        <v>5762</v>
      </c>
    </row>
    <row r="18" spans="2:9" x14ac:dyDescent="0.25">
      <c r="B18" t="s">
        <v>2</v>
      </c>
      <c r="C18" s="1">
        <f>$B$15</f>
        <v>0.05</v>
      </c>
      <c r="D18" s="1">
        <f t="shared" ref="D18:E18" si="2">$B$15</f>
        <v>0.05</v>
      </c>
      <c r="E18" s="1">
        <f t="shared" si="2"/>
        <v>0.05</v>
      </c>
    </row>
    <row r="19" spans="2:9" x14ac:dyDescent="0.25">
      <c r="B19" t="s">
        <v>37</v>
      </c>
      <c r="C19">
        <f>C17/(1+C18)^(C16)</f>
        <v>-10000</v>
      </c>
      <c r="D19">
        <f t="shared" ref="D19:E19" si="3">D17/(1+D18)^(D16)</f>
        <v>5487.6190476190477</v>
      </c>
      <c r="E19">
        <f t="shared" si="3"/>
        <v>5226.3038548752829</v>
      </c>
      <c r="F19" s="2">
        <f>SUM(C19:E19)</f>
        <v>713.92290249433063</v>
      </c>
      <c r="G19" s="14">
        <f>IRR(C17:E17)</f>
        <v>0.10001231669277688</v>
      </c>
      <c r="H19">
        <f>F19/C17</f>
        <v>-7.1392290249433069E-2</v>
      </c>
    </row>
    <row r="21" spans="2:9" x14ac:dyDescent="0.25">
      <c r="B21" s="1">
        <v>0.1</v>
      </c>
    </row>
    <row r="22" spans="2:9" x14ac:dyDescent="0.25">
      <c r="B22" t="s">
        <v>1</v>
      </c>
      <c r="C22">
        <v>0</v>
      </c>
      <c r="D22">
        <v>1</v>
      </c>
      <c r="E22">
        <v>2</v>
      </c>
      <c r="F22" t="s">
        <v>3</v>
      </c>
      <c r="G22" t="s">
        <v>6</v>
      </c>
      <c r="H22" t="s">
        <v>38</v>
      </c>
    </row>
    <row r="23" spans="2:9" x14ac:dyDescent="0.25">
      <c r="B23" s="15" t="s">
        <v>13</v>
      </c>
      <c r="C23" s="15">
        <v>-10000</v>
      </c>
      <c r="D23" s="15">
        <v>0</v>
      </c>
      <c r="E23" s="15">
        <v>12100</v>
      </c>
    </row>
    <row r="24" spans="2:9" x14ac:dyDescent="0.25">
      <c r="B24" t="s">
        <v>2</v>
      </c>
      <c r="C24" s="1">
        <f>$B$21</f>
        <v>0.1</v>
      </c>
      <c r="D24" s="1">
        <f t="shared" ref="D24:E24" si="4">$B$21</f>
        <v>0.1</v>
      </c>
      <c r="E24" s="1">
        <f t="shared" si="4"/>
        <v>0.1</v>
      </c>
    </row>
    <row r="25" spans="2:9" x14ac:dyDescent="0.25">
      <c r="B25" t="s">
        <v>37</v>
      </c>
      <c r="C25">
        <f>C23/(1+C24)^(C22)</f>
        <v>-10000</v>
      </c>
      <c r="D25">
        <f t="shared" ref="D25" si="5">D23/(1+D24)^(D22)</f>
        <v>0</v>
      </c>
      <c r="E25">
        <f>E23/(1+E24)^(E22)</f>
        <v>9999.9999999999982</v>
      </c>
      <c r="F25" s="2">
        <f>SUM(C25:E25)</f>
        <v>0</v>
      </c>
      <c r="G25" s="14">
        <f>IRR(C23:E23)</f>
        <v>0.10000000000000009</v>
      </c>
      <c r="H25">
        <f>F25/C23</f>
        <v>0</v>
      </c>
    </row>
    <row r="26" spans="2:9" x14ac:dyDescent="0.25">
      <c r="B26" s="1">
        <v>0.1</v>
      </c>
    </row>
    <row r="27" spans="2:9" x14ac:dyDescent="0.25">
      <c r="B27" t="s">
        <v>4</v>
      </c>
      <c r="C27">
        <v>0</v>
      </c>
      <c r="D27">
        <v>1</v>
      </c>
      <c r="E27">
        <v>2</v>
      </c>
      <c r="F27" t="s">
        <v>3</v>
      </c>
      <c r="G27" t="s">
        <v>6</v>
      </c>
      <c r="H27" t="s">
        <v>38</v>
      </c>
      <c r="I27" t="s">
        <v>42</v>
      </c>
    </row>
    <row r="28" spans="2:9" x14ac:dyDescent="0.25">
      <c r="B28" s="15" t="s">
        <v>13</v>
      </c>
      <c r="C28" s="15">
        <v>-10000</v>
      </c>
      <c r="D28" s="15">
        <v>5762</v>
      </c>
      <c r="E28" s="15">
        <v>5762</v>
      </c>
    </row>
    <row r="29" spans="2:9" x14ac:dyDescent="0.25">
      <c r="B29" t="s">
        <v>2</v>
      </c>
      <c r="C29" s="1">
        <f>$B$26</f>
        <v>0.1</v>
      </c>
      <c r="D29" s="1">
        <f t="shared" ref="D29:E29" si="6">$B$26</f>
        <v>0.1</v>
      </c>
      <c r="E29" s="1">
        <f t="shared" si="6"/>
        <v>0.1</v>
      </c>
    </row>
    <row r="30" spans="2:9" x14ac:dyDescent="0.25">
      <c r="B30" t="s">
        <v>37</v>
      </c>
      <c r="C30">
        <f>C28/(1+C29)^(C27)</f>
        <v>-10000</v>
      </c>
      <c r="D30">
        <f t="shared" ref="D30" si="7">D28/(1+D29)^(D27)</f>
        <v>5238.181818181818</v>
      </c>
      <c r="E30">
        <f t="shared" ref="E30" si="8">E28/(1+E29)^(E27)</f>
        <v>4761.9834710743798</v>
      </c>
      <c r="F30" s="2">
        <f>SUM(C30:E30)</f>
        <v>0.16528925619786605</v>
      </c>
      <c r="G30" s="14">
        <f>IRR(C28:E28)</f>
        <v>0.10001231669277688</v>
      </c>
      <c r="H30">
        <f>F30/C28</f>
        <v>-1.6528925619786607E-5</v>
      </c>
    </row>
    <row r="32" spans="2:9" x14ac:dyDescent="0.25">
      <c r="B32" s="2" t="s">
        <v>43</v>
      </c>
    </row>
    <row r="33" spans="2:2" x14ac:dyDescent="0.25">
      <c r="B33" t="s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7DE8-B89D-4BF1-9672-84B2D32A0E78}">
  <dimension ref="A10:K20"/>
  <sheetViews>
    <sheetView zoomScale="220" zoomScaleNormal="220" workbookViewId="0">
      <selection activeCell="D4" sqref="D4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10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11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  <c r="J17" s="4">
        <v>9.9999286565185599E-2</v>
      </c>
      <c r="K17" s="1"/>
    </row>
    <row r="18" spans="2:11" x14ac:dyDescent="0.25">
      <c r="B18" t="s">
        <v>5</v>
      </c>
      <c r="C18">
        <v>-1000000</v>
      </c>
      <c r="H18">
        <v>1610510</v>
      </c>
    </row>
    <row r="19" spans="2:11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11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  <c r="J20" s="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462-3399-4CCC-82FB-9E92D7B3D040}">
  <dimension ref="A10:J26"/>
  <sheetViews>
    <sheetView topLeftCell="A7" zoomScale="220" zoomScaleNormal="220" workbookViewId="0">
      <selection activeCell="D18" sqref="D18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s="5" t="s">
        <v>7</v>
      </c>
      <c r="C15" s="6">
        <f>C12</f>
        <v>-1000000</v>
      </c>
      <c r="D15" s="6">
        <f>C15+D12</f>
        <v>-900000</v>
      </c>
      <c r="E15" s="6">
        <f t="shared" ref="E15:H15" si="2">D15+E12</f>
        <v>-800000</v>
      </c>
      <c r="F15" s="6">
        <f t="shared" si="2"/>
        <v>-700000</v>
      </c>
      <c r="G15" s="7">
        <f t="shared" si="2"/>
        <v>-600000</v>
      </c>
      <c r="H15" s="7">
        <f t="shared" si="2"/>
        <v>500000</v>
      </c>
      <c r="I15" s="8" t="s">
        <v>9</v>
      </c>
      <c r="J15" s="1"/>
    </row>
    <row r="16" spans="1:10" x14ac:dyDescent="0.25">
      <c r="B16" s="9" t="s">
        <v>8</v>
      </c>
      <c r="C16" s="10">
        <f>C12</f>
        <v>-1000000</v>
      </c>
      <c r="D16" s="10">
        <f>C16+D14</f>
        <v>-909090.90909090906</v>
      </c>
      <c r="E16" s="10">
        <f t="shared" ref="E16:H16" si="3">D16+E14</f>
        <v>-826446.28099173552</v>
      </c>
      <c r="F16" s="10">
        <f t="shared" si="3"/>
        <v>-751314.80090157781</v>
      </c>
      <c r="G16" s="10">
        <f t="shared" si="3"/>
        <v>-683013.45536507072</v>
      </c>
      <c r="H16" s="11">
        <f t="shared" si="3"/>
        <v>0</v>
      </c>
      <c r="I16" s="12">
        <v>5</v>
      </c>
      <c r="J16" s="1"/>
    </row>
    <row r="17" spans="2:10" x14ac:dyDescent="0.25">
      <c r="B17" t="s">
        <v>4</v>
      </c>
      <c r="C17">
        <v>-1000000</v>
      </c>
      <c r="D17">
        <v>263797</v>
      </c>
      <c r="E17">
        <v>263797</v>
      </c>
      <c r="F17">
        <v>263797</v>
      </c>
      <c r="G17">
        <v>263797</v>
      </c>
      <c r="H17">
        <v>263797</v>
      </c>
    </row>
    <row r="18" spans="2:10" x14ac:dyDescent="0.25">
      <c r="B18" t="s">
        <v>2</v>
      </c>
      <c r="C18" s="1">
        <f>$A$10</f>
        <v>0.1</v>
      </c>
      <c r="D18" s="1">
        <f t="shared" ref="D18:H18" si="4">$A$10</f>
        <v>0.1</v>
      </c>
      <c r="E18" s="1">
        <f t="shared" si="4"/>
        <v>0.1</v>
      </c>
      <c r="F18" s="1">
        <f t="shared" si="4"/>
        <v>0.1</v>
      </c>
      <c r="G18" s="1">
        <f t="shared" si="4"/>
        <v>0.1</v>
      </c>
      <c r="H18" s="1">
        <f t="shared" si="4"/>
        <v>0.1</v>
      </c>
    </row>
    <row r="19" spans="2:10" x14ac:dyDescent="0.25">
      <c r="C19">
        <f>C17/(1+C18)^(C11)</f>
        <v>-1000000</v>
      </c>
      <c r="D19">
        <f t="shared" ref="D19:H19" si="5">D17/(1+D18)^(D11)</f>
        <v>239815.45454545453</v>
      </c>
      <c r="E19">
        <f t="shared" si="5"/>
        <v>218014.04958677682</v>
      </c>
      <c r="F19">
        <f t="shared" si="5"/>
        <v>198194.59053343345</v>
      </c>
      <c r="G19">
        <f t="shared" si="5"/>
        <v>180176.90048493951</v>
      </c>
      <c r="H19">
        <f t="shared" si="5"/>
        <v>163797.18225903591</v>
      </c>
      <c r="I19" s="2">
        <f>SUM(C19:H19)</f>
        <v>-1.8225903596321587</v>
      </c>
      <c r="J19" s="4">
        <v>9.9999286565185599E-2</v>
      </c>
    </row>
    <row r="20" spans="2:10" x14ac:dyDescent="0.25">
      <c r="B20" s="5" t="s">
        <v>7</v>
      </c>
      <c r="C20" s="6">
        <f>C17</f>
        <v>-1000000</v>
      </c>
      <c r="D20" s="6">
        <f>C20+D17</f>
        <v>-736203</v>
      </c>
      <c r="E20" s="6">
        <f t="shared" ref="E20:H20" si="6">D20+E17</f>
        <v>-472406</v>
      </c>
      <c r="F20" s="7">
        <f t="shared" si="6"/>
        <v>-208609</v>
      </c>
      <c r="G20" s="7">
        <f t="shared" si="6"/>
        <v>55188</v>
      </c>
      <c r="H20" s="6">
        <f t="shared" si="6"/>
        <v>318985</v>
      </c>
      <c r="I20" s="8" t="s">
        <v>10</v>
      </c>
      <c r="J20" s="4"/>
    </row>
    <row r="21" spans="2:10" x14ac:dyDescent="0.25">
      <c r="B21" s="9" t="s">
        <v>8</v>
      </c>
      <c r="C21" s="10">
        <f>C17</f>
        <v>-1000000</v>
      </c>
      <c r="D21" s="10">
        <f>C21+D19</f>
        <v>-760184.54545454541</v>
      </c>
      <c r="E21" s="10">
        <f t="shared" ref="E21:H21" si="7">D21+E19</f>
        <v>-542170.49586776854</v>
      </c>
      <c r="F21" s="10">
        <f t="shared" si="7"/>
        <v>-343975.90533433505</v>
      </c>
      <c r="G21" s="10">
        <f t="shared" si="7"/>
        <v>-163799.00484939554</v>
      </c>
      <c r="H21" s="10">
        <f t="shared" si="7"/>
        <v>-1.8225903596321587</v>
      </c>
      <c r="I21" s="12" t="s">
        <v>11</v>
      </c>
      <c r="J21" s="4"/>
    </row>
    <row r="22" spans="2:10" x14ac:dyDescent="0.25">
      <c r="B22" t="s">
        <v>5</v>
      </c>
      <c r="C22">
        <v>-1000000</v>
      </c>
      <c r="H22">
        <v>1610510</v>
      </c>
    </row>
    <row r="23" spans="2:10" x14ac:dyDescent="0.25">
      <c r="B23" t="s">
        <v>2</v>
      </c>
      <c r="C23" s="1">
        <f>$A$10</f>
        <v>0.1</v>
      </c>
      <c r="D23" s="1">
        <f t="shared" ref="D23:H23" si="8">$A$10</f>
        <v>0.1</v>
      </c>
      <c r="E23" s="1">
        <f t="shared" si="8"/>
        <v>0.1</v>
      </c>
      <c r="F23" s="1">
        <f t="shared" si="8"/>
        <v>0.1</v>
      </c>
      <c r="G23" s="1">
        <f t="shared" si="8"/>
        <v>0.1</v>
      </c>
      <c r="H23" s="1">
        <f t="shared" si="8"/>
        <v>0.1</v>
      </c>
    </row>
    <row r="24" spans="2:10" x14ac:dyDescent="0.25">
      <c r="C24">
        <f>C22/(1+C23)^(C11)</f>
        <v>-1000000</v>
      </c>
      <c r="D24">
        <f t="shared" ref="D24:G24" si="9">D22/(1+D23)^(D11)</f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>H22/(1+H23)^(H11)</f>
        <v>999999.99999999965</v>
      </c>
      <c r="I24" s="2">
        <f>SUM(C24:H24)</f>
        <v>0</v>
      </c>
      <c r="J24" s="1">
        <v>0.1</v>
      </c>
    </row>
    <row r="25" spans="2:10" x14ac:dyDescent="0.25">
      <c r="B25" s="5" t="s">
        <v>7</v>
      </c>
      <c r="C25" s="6">
        <f>C22</f>
        <v>-1000000</v>
      </c>
      <c r="D25" s="6">
        <f>C25+D22</f>
        <v>-1000000</v>
      </c>
      <c r="E25" s="6">
        <f t="shared" ref="E25:H25" si="10">D25+E22</f>
        <v>-1000000</v>
      </c>
      <c r="F25" s="6">
        <f t="shared" si="10"/>
        <v>-1000000</v>
      </c>
      <c r="G25" s="7">
        <f t="shared" si="10"/>
        <v>-1000000</v>
      </c>
      <c r="H25" s="7">
        <f t="shared" si="10"/>
        <v>610510</v>
      </c>
      <c r="I25" s="8" t="s">
        <v>12</v>
      </c>
    </row>
    <row r="26" spans="2:10" x14ac:dyDescent="0.25">
      <c r="B26" s="9" t="s">
        <v>8</v>
      </c>
      <c r="C26" s="10">
        <f>C22</f>
        <v>-1000000</v>
      </c>
      <c r="D26" s="10">
        <f>C26+D24</f>
        <v>-1000000</v>
      </c>
      <c r="E26" s="10">
        <f t="shared" ref="E26:H26" si="11">D26+E24</f>
        <v>-1000000</v>
      </c>
      <c r="F26" s="10">
        <f t="shared" si="11"/>
        <v>-1000000</v>
      </c>
      <c r="G26" s="10">
        <f t="shared" si="11"/>
        <v>-1000000</v>
      </c>
      <c r="H26" s="11">
        <f t="shared" si="11"/>
        <v>0</v>
      </c>
      <c r="I26" s="12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B5C5-DC63-41B8-9423-19D1B163AAB4}">
  <dimension ref="A10:I20"/>
  <sheetViews>
    <sheetView topLeftCell="A7" zoomScale="250" zoomScaleNormal="250" workbookViewId="0">
      <selection activeCell="C15" sqref="C15"/>
    </sheetView>
  </sheetViews>
  <sheetFormatPr defaultRowHeight="15" x14ac:dyDescent="0.25"/>
  <sheetData>
    <row r="10" spans="1:9" x14ac:dyDescent="0.25">
      <c r="A10" s="1">
        <v>0.05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0.05</v>
      </c>
      <c r="D13" s="1">
        <f t="shared" ref="D13:H13" si="0">$A$10</f>
        <v>0.05</v>
      </c>
      <c r="E13" s="1">
        <f t="shared" si="0"/>
        <v>0.05</v>
      </c>
      <c r="F13" s="1">
        <f t="shared" si="0"/>
        <v>0.05</v>
      </c>
      <c r="G13" s="1">
        <f t="shared" si="0"/>
        <v>0.05</v>
      </c>
      <c r="H13" s="1">
        <f t="shared" si="0"/>
        <v>0.05</v>
      </c>
    </row>
    <row r="14" spans="1:9" x14ac:dyDescent="0.25">
      <c r="C14">
        <f>C12/(1+C13)^(C11)</f>
        <v>-1000000</v>
      </c>
      <c r="D14">
        <f t="shared" ref="D14:H14" si="1">D12/(1+D13)^(D11)</f>
        <v>95238.095238095237</v>
      </c>
      <c r="E14">
        <f t="shared" si="1"/>
        <v>90702.947845804985</v>
      </c>
      <c r="F14">
        <f t="shared" si="1"/>
        <v>86383.759853147596</v>
      </c>
      <c r="G14">
        <f t="shared" si="1"/>
        <v>82270.247479188198</v>
      </c>
      <c r="H14">
        <f t="shared" si="1"/>
        <v>861878.78311530489</v>
      </c>
      <c r="I14" s="2">
        <f>SUM(C14:H14)</f>
        <v>216473.83353154093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0.05</v>
      </c>
      <c r="D16" s="1">
        <f t="shared" ref="D16:H16" si="2">$A$10</f>
        <v>0.05</v>
      </c>
      <c r="E16" s="1">
        <f t="shared" si="2"/>
        <v>0.05</v>
      </c>
      <c r="F16" s="1">
        <f t="shared" si="2"/>
        <v>0.05</v>
      </c>
      <c r="G16" s="1">
        <f t="shared" si="2"/>
        <v>0.05</v>
      </c>
      <c r="H16" s="1">
        <f t="shared" si="2"/>
        <v>0.05</v>
      </c>
    </row>
    <row r="17" spans="2:9" x14ac:dyDescent="0.25">
      <c r="C17">
        <f>C15/(1+C16)^(C11)</f>
        <v>-1000000</v>
      </c>
      <c r="D17">
        <f t="shared" ref="D17:H17" si="3">D15/(1+D16)^(D11)</f>
        <v>251235.23809523808</v>
      </c>
      <c r="E17">
        <f t="shared" si="3"/>
        <v>239271.65532879817</v>
      </c>
      <c r="F17">
        <f t="shared" si="3"/>
        <v>227877.76697980778</v>
      </c>
      <c r="G17">
        <f t="shared" si="3"/>
        <v>217026.4447426741</v>
      </c>
      <c r="H17">
        <f t="shared" si="3"/>
        <v>206691.85213588006</v>
      </c>
      <c r="I17" s="2">
        <f>SUM(C17:H17)</f>
        <v>142102.95728239825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0.05</v>
      </c>
      <c r="D19" s="1">
        <f t="shared" ref="D19:H19" si="4">$A$10</f>
        <v>0.05</v>
      </c>
      <c r="E19" s="1">
        <f t="shared" si="4"/>
        <v>0.05</v>
      </c>
      <c r="F19" s="1">
        <f t="shared" si="4"/>
        <v>0.05</v>
      </c>
      <c r="G19" s="1">
        <f t="shared" si="4"/>
        <v>0.05</v>
      </c>
      <c r="H19" s="1">
        <f t="shared" si="4"/>
        <v>0.05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1261876.7263591178</v>
      </c>
      <c r="I20" s="2">
        <f>SUM(C20:H20)</f>
        <v>261876.72635911778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AFAB-475C-4BF5-894E-B0180A6A5BD7}">
  <dimension ref="A10:I30"/>
  <sheetViews>
    <sheetView topLeftCell="A13" zoomScale="160" zoomScaleNormal="160" workbookViewId="0">
      <selection activeCell="J30" sqref="J30"/>
    </sheetView>
  </sheetViews>
  <sheetFormatPr defaultRowHeight="15" x14ac:dyDescent="0.25"/>
  <sheetData>
    <row r="10" spans="1:9" x14ac:dyDescent="0.25">
      <c r="A10" s="1">
        <v>0.15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0.15</v>
      </c>
      <c r="D13" s="1">
        <f t="shared" ref="D13:H13" si="0">$A$10</f>
        <v>0.15</v>
      </c>
      <c r="E13" s="1">
        <f t="shared" si="0"/>
        <v>0.15</v>
      </c>
      <c r="F13" s="1">
        <f t="shared" si="0"/>
        <v>0.15</v>
      </c>
      <c r="G13" s="1">
        <f t="shared" si="0"/>
        <v>0.15</v>
      </c>
      <c r="H13" s="1">
        <f t="shared" si="0"/>
        <v>0.15</v>
      </c>
    </row>
    <row r="14" spans="1:9" x14ac:dyDescent="0.25">
      <c r="C14">
        <f>C12/(1+C13)^(C11)</f>
        <v>-1000000</v>
      </c>
      <c r="D14">
        <f t="shared" ref="D14:H14" si="1">D12/(1+D13)^(D11)</f>
        <v>86956.521739130447</v>
      </c>
      <c r="E14">
        <f t="shared" si="1"/>
        <v>75614.366729678644</v>
      </c>
      <c r="F14">
        <f t="shared" si="1"/>
        <v>65751.623243198832</v>
      </c>
      <c r="G14">
        <f t="shared" si="1"/>
        <v>57175.324559303335</v>
      </c>
      <c r="H14">
        <f t="shared" si="1"/>
        <v>546894.40882811882</v>
      </c>
      <c r="I14" s="2">
        <f>SUM(C14:H14)</f>
        <v>-167607.75490056979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0.15</v>
      </c>
      <c r="D16" s="1">
        <f t="shared" ref="D16:H16" si="2">$A$10</f>
        <v>0.15</v>
      </c>
      <c r="E16" s="1">
        <f t="shared" si="2"/>
        <v>0.15</v>
      </c>
      <c r="F16" s="1">
        <f t="shared" si="2"/>
        <v>0.15</v>
      </c>
      <c r="G16" s="1">
        <f t="shared" si="2"/>
        <v>0.15</v>
      </c>
      <c r="H16" s="1">
        <f t="shared" si="2"/>
        <v>0.15</v>
      </c>
    </row>
    <row r="17" spans="2:9" x14ac:dyDescent="0.25">
      <c r="C17">
        <f>C15/(1+C16)^(C11)</f>
        <v>-1000000</v>
      </c>
      <c r="D17">
        <f t="shared" ref="D17:H17" si="3">D15/(1+D16)^(D11)</f>
        <v>229388.69565217392</v>
      </c>
      <c r="E17">
        <f t="shared" si="3"/>
        <v>199468.43100189039</v>
      </c>
      <c r="F17">
        <f t="shared" si="3"/>
        <v>173450.80956686122</v>
      </c>
      <c r="G17">
        <f t="shared" si="3"/>
        <v>150826.79092770541</v>
      </c>
      <c r="H17">
        <f t="shared" si="3"/>
        <v>131153.73124148298</v>
      </c>
      <c r="I17" s="2">
        <f>SUM(C17:H17)</f>
        <v>-115711.54160988607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0.15</v>
      </c>
      <c r="D19" s="1">
        <f t="shared" ref="D19:H19" si="4">$A$10</f>
        <v>0.15</v>
      </c>
      <c r="E19" s="1">
        <f t="shared" si="4"/>
        <v>0.15</v>
      </c>
      <c r="F19" s="1">
        <f t="shared" si="4"/>
        <v>0.15</v>
      </c>
      <c r="G19" s="1">
        <f t="shared" si="4"/>
        <v>0.15</v>
      </c>
      <c r="H19" s="1">
        <f t="shared" si="4"/>
        <v>0.15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800708.1039652488</v>
      </c>
      <c r="I20" s="2">
        <f>SUM(C20:H20)</f>
        <v>-199291.8960347512</v>
      </c>
    </row>
    <row r="22" spans="2:9" x14ac:dyDescent="0.25">
      <c r="B22" s="1">
        <v>0.05</v>
      </c>
    </row>
    <row r="23" spans="2:9" x14ac:dyDescent="0.25">
      <c r="B23" t="s">
        <v>13</v>
      </c>
      <c r="C23" t="s">
        <v>1</v>
      </c>
      <c r="D23" t="s">
        <v>4</v>
      </c>
      <c r="E23" t="s">
        <v>5</v>
      </c>
    </row>
    <row r="24" spans="2:9" x14ac:dyDescent="0.25">
      <c r="B24" t="s">
        <v>3</v>
      </c>
      <c r="C24">
        <f>'ex4'!I14</f>
        <v>216473.83353154093</v>
      </c>
      <c r="D24">
        <f>'ex4'!I17</f>
        <v>142102.95728239825</v>
      </c>
      <c r="E24">
        <f>'ex4'!I20</f>
        <v>261876.72635911778</v>
      </c>
      <c r="G24" t="s">
        <v>14</v>
      </c>
    </row>
    <row r="25" spans="2:9" x14ac:dyDescent="0.25">
      <c r="B25" s="1">
        <v>0.1</v>
      </c>
      <c r="G25" t="s">
        <v>15</v>
      </c>
    </row>
    <row r="26" spans="2:9" x14ac:dyDescent="0.25">
      <c r="B26" t="s">
        <v>13</v>
      </c>
      <c r="C26" t="s">
        <v>1</v>
      </c>
      <c r="D26" t="s">
        <v>4</v>
      </c>
      <c r="E26" t="s">
        <v>5</v>
      </c>
    </row>
    <row r="27" spans="2:9" x14ac:dyDescent="0.25">
      <c r="B27" t="s">
        <v>3</v>
      </c>
      <c r="C27">
        <f>'ex1'!I14</f>
        <v>0</v>
      </c>
      <c r="D27">
        <f>'ex1'!I17</f>
        <v>-1.8225903596321587</v>
      </c>
      <c r="E27">
        <f>'ex1'!I20</f>
        <v>0</v>
      </c>
    </row>
    <row r="28" spans="2:9" x14ac:dyDescent="0.25">
      <c r="B28" s="1">
        <v>0.15</v>
      </c>
    </row>
    <row r="29" spans="2:9" x14ac:dyDescent="0.25">
      <c r="B29" t="s">
        <v>13</v>
      </c>
      <c r="C29" t="s">
        <v>1</v>
      </c>
      <c r="D29" t="s">
        <v>4</v>
      </c>
      <c r="E29" t="s">
        <v>5</v>
      </c>
    </row>
    <row r="30" spans="2:9" x14ac:dyDescent="0.25">
      <c r="B30" t="s">
        <v>3</v>
      </c>
      <c r="C30">
        <f>I14</f>
        <v>-167607.75490056979</v>
      </c>
      <c r="D30">
        <f>I17</f>
        <v>-115711.54160988607</v>
      </c>
      <c r="E30">
        <f>I20</f>
        <v>-199291.8960347512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F836-A1C6-4F5C-884F-6927D208CE95}">
  <dimension ref="A8:H12"/>
  <sheetViews>
    <sheetView zoomScale="190" zoomScaleNormal="190" workbookViewId="0">
      <selection activeCell="A8" sqref="A8:H12"/>
    </sheetView>
  </sheetViews>
  <sheetFormatPr defaultRowHeight="15" x14ac:dyDescent="0.25"/>
  <sheetData>
    <row r="8" spans="1:8" x14ac:dyDescent="0.25">
      <c r="A8" t="s">
        <v>17</v>
      </c>
      <c r="B8" s="1">
        <v>0.249999999997427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3">
        <v>0.249999999997427</v>
      </c>
    </row>
    <row r="11" spans="1:8" x14ac:dyDescent="0.25">
      <c r="B11" t="s">
        <v>2</v>
      </c>
      <c r="C11" s="1">
        <f>$B$8</f>
        <v>0.249999999997427</v>
      </c>
      <c r="D11" s="1">
        <f t="shared" ref="D11:F11" si="0">$B$8</f>
        <v>0.249999999997427</v>
      </c>
      <c r="E11" s="1">
        <f t="shared" si="0"/>
        <v>0.249999999997427</v>
      </c>
      <c r="F11" s="1">
        <f t="shared" si="0"/>
        <v>0.249999999997427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800.00000000164675</v>
      </c>
      <c r="E12">
        <f t="shared" si="1"/>
        <v>3200.000000013174</v>
      </c>
      <c r="F12">
        <f t="shared" si="1"/>
        <v>5120.0000000316177</v>
      </c>
      <c r="G12" s="2">
        <f>SUM(C12:F12)</f>
        <v>4.6437889977823943E-8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615C-B8A6-474D-8B65-6F5E0D240ECD}">
  <dimension ref="A5:H12"/>
  <sheetViews>
    <sheetView zoomScale="205" zoomScaleNormal="205" workbookViewId="0">
      <selection activeCell="H12" sqref="H12"/>
    </sheetView>
  </sheetViews>
  <sheetFormatPr defaultRowHeight="15" x14ac:dyDescent="0.25"/>
  <sheetData>
    <row r="5" spans="1:8" x14ac:dyDescent="0.25">
      <c r="B5" t="s">
        <v>19</v>
      </c>
    </row>
    <row r="8" spans="1:8" x14ac:dyDescent="0.25">
      <c r="A8" t="s">
        <v>17</v>
      </c>
      <c r="B8" s="1">
        <v>0.1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3">
        <v>0.249999999997427</v>
      </c>
    </row>
    <row r="11" spans="1:8" x14ac:dyDescent="0.25">
      <c r="B11" t="s">
        <v>2</v>
      </c>
      <c r="C11" s="1">
        <f>$B$8</f>
        <v>0.1</v>
      </c>
      <c r="D11" s="1">
        <f t="shared" ref="D11:F11" si="0">$B$8</f>
        <v>0.1</v>
      </c>
      <c r="E11" s="1">
        <f t="shared" si="0"/>
        <v>0.1</v>
      </c>
      <c r="F11" s="1">
        <f t="shared" si="0"/>
        <v>0.1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909.09090909090901</v>
      </c>
      <c r="E12">
        <f t="shared" si="1"/>
        <v>4132.2314049586766</v>
      </c>
      <c r="F12">
        <f t="shared" si="1"/>
        <v>7513.1480090157756</v>
      </c>
      <c r="G12" s="2">
        <f>SUM(C12:F12)</f>
        <v>3434.4703230653604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8DC9-30B1-460D-B672-8085098FA0B2}">
  <dimension ref="B12:K22"/>
  <sheetViews>
    <sheetView zoomScale="175" zoomScaleNormal="175" workbookViewId="0">
      <selection activeCell="E19" sqref="E19"/>
    </sheetView>
  </sheetViews>
  <sheetFormatPr defaultRowHeight="15" x14ac:dyDescent="0.25"/>
  <sheetData>
    <row r="12" spans="2:11" x14ac:dyDescent="0.25">
      <c r="B12" s="1">
        <v>0.1</v>
      </c>
    </row>
    <row r="13" spans="2:11" x14ac:dyDescent="0.25">
      <c r="B13" t="s">
        <v>13</v>
      </c>
      <c r="C13">
        <v>0</v>
      </c>
      <c r="D13">
        <v>1</v>
      </c>
      <c r="E13">
        <v>2</v>
      </c>
      <c r="F13">
        <v>3</v>
      </c>
      <c r="G13" t="s">
        <v>3</v>
      </c>
      <c r="H13" t="s">
        <v>6</v>
      </c>
      <c r="I13" t="s">
        <v>22</v>
      </c>
    </row>
    <row r="14" spans="2:11" x14ac:dyDescent="0.25">
      <c r="B14" t="s">
        <v>1</v>
      </c>
      <c r="C14">
        <v>-1000</v>
      </c>
      <c r="D14">
        <v>505</v>
      </c>
      <c r="E14">
        <v>505</v>
      </c>
      <c r="F14">
        <v>505</v>
      </c>
    </row>
    <row r="15" spans="2:11" x14ac:dyDescent="0.25">
      <c r="B15" t="s">
        <v>2</v>
      </c>
      <c r="C15" s="1">
        <f>$B$12</f>
        <v>0.1</v>
      </c>
      <c r="D15" s="1">
        <f t="shared" ref="D15:F15" si="0">$B$12</f>
        <v>0.1</v>
      </c>
      <c r="E15" s="1">
        <f t="shared" si="0"/>
        <v>0.1</v>
      </c>
      <c r="F15" s="1">
        <f t="shared" si="0"/>
        <v>0.1</v>
      </c>
      <c r="K15" s="2" t="s">
        <v>23</v>
      </c>
    </row>
    <row r="16" spans="2:11" x14ac:dyDescent="0.25">
      <c r="B16" t="s">
        <v>21</v>
      </c>
      <c r="C16">
        <f>C14/(1+C15)^(C13)</f>
        <v>-1000</v>
      </c>
      <c r="D16">
        <f>D14/(1+D15)^(D13)</f>
        <v>459.09090909090907</v>
      </c>
      <c r="E16">
        <f t="shared" ref="D16:F16" si="1">E14/(1+E15)^(E13)</f>
        <v>417.35537190082636</v>
      </c>
      <c r="F16">
        <f t="shared" si="1"/>
        <v>379.41397445529668</v>
      </c>
      <c r="G16" s="2">
        <f>SUM(C16:F16)</f>
        <v>255.86025544703205</v>
      </c>
      <c r="H16" s="13">
        <v>0.24037245936315901</v>
      </c>
      <c r="I16">
        <f>G16/C14</f>
        <v>-0.25586025544703206</v>
      </c>
    </row>
    <row r="17" spans="2:9" x14ac:dyDescent="0.25">
      <c r="B17" t="s">
        <v>4</v>
      </c>
      <c r="C17">
        <f>-10000</f>
        <v>-10000</v>
      </c>
      <c r="D17">
        <v>2000</v>
      </c>
      <c r="E17">
        <v>2000</v>
      </c>
      <c r="F17">
        <v>12000</v>
      </c>
    </row>
    <row r="18" spans="2:9" x14ac:dyDescent="0.25">
      <c r="B18" t="s">
        <v>2</v>
      </c>
      <c r="C18" s="1">
        <f>$B$12</f>
        <v>0.1</v>
      </c>
      <c r="D18" s="1">
        <f t="shared" ref="D18:F18" si="2">$B$12</f>
        <v>0.1</v>
      </c>
      <c r="E18" s="1">
        <f t="shared" si="2"/>
        <v>0.1</v>
      </c>
      <c r="F18" s="1">
        <f t="shared" si="2"/>
        <v>0.1</v>
      </c>
    </row>
    <row r="19" spans="2:9" x14ac:dyDescent="0.25">
      <c r="B19" t="s">
        <v>21</v>
      </c>
      <c r="C19">
        <f>C17/(1+C18)^(C13)</f>
        <v>-10000</v>
      </c>
      <c r="D19">
        <f t="shared" ref="D19:F19" si="3">D17/(1+D18)^(D13)</f>
        <v>1818.181818181818</v>
      </c>
      <c r="E19">
        <f t="shared" si="3"/>
        <v>1652.8925619834708</v>
      </c>
      <c r="F19">
        <f t="shared" si="3"/>
        <v>9015.77761081893</v>
      </c>
      <c r="G19" s="2">
        <f>SUM(C19:F19)</f>
        <v>2486.8519909842189</v>
      </c>
      <c r="H19" s="14">
        <v>0.19999999985656308</v>
      </c>
      <c r="I19">
        <f>G19/C17</f>
        <v>-0.24868519909842188</v>
      </c>
    </row>
    <row r="20" spans="2:9" x14ac:dyDescent="0.25">
      <c r="B20" t="s">
        <v>5</v>
      </c>
      <c r="C20">
        <v>-11000</v>
      </c>
      <c r="D20">
        <v>5304</v>
      </c>
      <c r="E20">
        <v>5304</v>
      </c>
      <c r="F20">
        <v>5304</v>
      </c>
    </row>
    <row r="21" spans="2:9" x14ac:dyDescent="0.25">
      <c r="B21" t="s">
        <v>2</v>
      </c>
      <c r="C21" s="1">
        <f>$B$12</f>
        <v>0.1</v>
      </c>
      <c r="D21" s="1">
        <f t="shared" ref="D21:F21" si="4">$B$12</f>
        <v>0.1</v>
      </c>
      <c r="E21" s="1">
        <f t="shared" si="4"/>
        <v>0.1</v>
      </c>
      <c r="F21" s="1">
        <f t="shared" si="4"/>
        <v>0.1</v>
      </c>
    </row>
    <row r="22" spans="2:9" x14ac:dyDescent="0.25">
      <c r="B22" t="s">
        <v>21</v>
      </c>
      <c r="C22">
        <f>C20/(1+C21)^(C13)</f>
        <v>-11000</v>
      </c>
      <c r="D22">
        <f t="shared" ref="D22:F22" si="5">D20/(1+D21)^(D13)</f>
        <v>4821.8181818181811</v>
      </c>
      <c r="E22">
        <f t="shared" si="5"/>
        <v>4383.4710743801643</v>
      </c>
      <c r="F22">
        <f t="shared" si="5"/>
        <v>3984.9737039819674</v>
      </c>
      <c r="G22" s="2">
        <f>SUM(C22:F22)</f>
        <v>2190.2629601803128</v>
      </c>
      <c r="H22" s="13">
        <v>0.210008463543086</v>
      </c>
      <c r="I22">
        <f>G22/C20</f>
        <v>-0.19911481456184663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F40C-1E57-4A91-BCAB-6FC6B0110466}">
  <dimension ref="A6:G13"/>
  <sheetViews>
    <sheetView zoomScale="220" zoomScaleNormal="220" workbookViewId="0">
      <selection activeCell="I7" sqref="I7"/>
    </sheetView>
  </sheetViews>
  <sheetFormatPr defaultRowHeight="15" x14ac:dyDescent="0.25"/>
  <sheetData>
    <row r="6" spans="1:7" x14ac:dyDescent="0.25">
      <c r="B6" s="2" t="s">
        <v>24</v>
      </c>
    </row>
    <row r="7" spans="1:7" x14ac:dyDescent="0.25">
      <c r="A7" s="1">
        <v>0.1</v>
      </c>
    </row>
    <row r="8" spans="1:7" x14ac:dyDescent="0.25">
      <c r="B8" t="s">
        <v>13</v>
      </c>
      <c r="C8">
        <v>0</v>
      </c>
      <c r="D8">
        <v>1</v>
      </c>
      <c r="E8">
        <v>2</v>
      </c>
      <c r="F8">
        <v>3</v>
      </c>
      <c r="G8" t="s">
        <v>3</v>
      </c>
    </row>
    <row r="9" spans="1:7" x14ac:dyDescent="0.25">
      <c r="B9" t="s">
        <v>1</v>
      </c>
      <c r="C9">
        <v>-1000</v>
      </c>
      <c r="D9">
        <v>505</v>
      </c>
      <c r="E9">
        <v>505</v>
      </c>
      <c r="F9">
        <v>505</v>
      </c>
    </row>
    <row r="10" spans="1:7" x14ac:dyDescent="0.25">
      <c r="B10" t="s">
        <v>4</v>
      </c>
      <c r="C10">
        <f>-10000</f>
        <v>-10000</v>
      </c>
      <c r="D10">
        <v>2000</v>
      </c>
      <c r="E10">
        <v>2000</v>
      </c>
      <c r="F10">
        <v>12000</v>
      </c>
    </row>
    <row r="11" spans="1:7" x14ac:dyDescent="0.25">
      <c r="B11" t="s">
        <v>25</v>
      </c>
      <c r="C11">
        <f>C10-C9</f>
        <v>-9000</v>
      </c>
      <c r="D11">
        <f t="shared" ref="D11:F11" si="0">D10-D9</f>
        <v>1495</v>
      </c>
      <c r="E11">
        <f t="shared" si="0"/>
        <v>1495</v>
      </c>
      <c r="F11">
        <f t="shared" si="0"/>
        <v>11495</v>
      </c>
    </row>
    <row r="12" spans="1:7" x14ac:dyDescent="0.25">
      <c r="B12" t="s">
        <v>2</v>
      </c>
      <c r="C12" s="1">
        <f>$A$7</f>
        <v>0.1</v>
      </c>
      <c r="D12" s="1">
        <f t="shared" ref="D12:F12" si="1">$A$7</f>
        <v>0.1</v>
      </c>
      <c r="E12" s="1">
        <f t="shared" si="1"/>
        <v>0.1</v>
      </c>
      <c r="F12" s="1">
        <f t="shared" si="1"/>
        <v>0.1</v>
      </c>
    </row>
    <row r="13" spans="1:7" x14ac:dyDescent="0.25">
      <c r="B13" t="s">
        <v>21</v>
      </c>
      <c r="C13">
        <f>C11/(1+A7)^(C8)</f>
        <v>-9000</v>
      </c>
      <c r="D13">
        <f t="shared" ref="D13:F13" si="2">D11/(1+B7)^(D8)</f>
        <v>1495</v>
      </c>
      <c r="E13">
        <f t="shared" si="2"/>
        <v>1495</v>
      </c>
      <c r="F13">
        <f t="shared" si="2"/>
        <v>11495</v>
      </c>
      <c r="G13" s="2">
        <f>SUM(C13:F13)</f>
        <v>5485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ex9d</vt:lpstr>
      <vt:lpstr>ex10</vt:lpstr>
      <vt:lpstr>ex11</vt:lpstr>
      <vt:lpstr>ex12d</vt:lpstr>
      <vt:lpstr>ex13</vt:lpstr>
      <vt:lpstr>ex14</vt:lpstr>
      <vt:lpstr>ex15d</vt:lpstr>
      <vt:lpstr>ex16</vt:lpstr>
      <vt:lpstr>ex17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2023-03-12T21:37:28Z</dcterms:created>
  <dcterms:modified xsi:type="dcterms:W3CDTF">2023-03-13T01:07:19Z</dcterms:modified>
</cp:coreProperties>
</file>