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G:\SUDIPTA\Programming\SQA\KaBuM-Web-App-Testing\Test Plan\Test Metrics\"/>
    </mc:Choice>
  </mc:AlternateContent>
  <xr:revisionPtr revIDLastSave="0" documentId="13_ncr:1_{4341EE6C-7205-4D1A-8D1A-5EF07D3F17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" r:id="rId1"/>
    <sheet name="Metrics" sheetId="1" r:id="rId2"/>
    <sheet name="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6" i="1"/>
  <c r="I23" i="1"/>
  <c r="G61" i="1" s="1"/>
  <c r="D30" i="3"/>
  <c r="F71" i="1" s="1"/>
  <c r="D24" i="3"/>
  <c r="D12" i="3"/>
  <c r="F67" i="1" s="1"/>
  <c r="D8" i="3"/>
  <c r="I13" i="1" s="1"/>
  <c r="F79" i="1"/>
  <c r="F77" i="1"/>
  <c r="F75" i="1"/>
  <c r="F73" i="1"/>
  <c r="F69" i="1"/>
  <c r="F65" i="1"/>
  <c r="F61" i="1"/>
  <c r="I29" i="1"/>
  <c r="H29" i="1"/>
  <c r="I27" i="1"/>
  <c r="G72" i="1" s="1"/>
  <c r="H27" i="1"/>
  <c r="I25" i="1"/>
  <c r="H25" i="1"/>
  <c r="H23" i="1"/>
  <c r="H21" i="1"/>
  <c r="I19" i="1"/>
  <c r="H19" i="1"/>
  <c r="I15" i="1"/>
  <c r="H15" i="1"/>
  <c r="I11" i="1"/>
  <c r="H11" i="1"/>
  <c r="I21" i="1" l="1"/>
  <c r="G71" i="1"/>
  <c r="G62" i="1"/>
  <c r="F63" i="1"/>
  <c r="H17" i="1"/>
  <c r="I17" i="1"/>
  <c r="H13" i="1"/>
</calcChain>
</file>

<file path=xl/sharedStrings.xml><?xml version="1.0" encoding="utf-8"?>
<sst xmlns="http://schemas.openxmlformats.org/spreadsheetml/2006/main" count="98" uniqueCount="67">
  <si>
    <t>#SL</t>
  </si>
  <si>
    <t>Metrics</t>
  </si>
  <si>
    <t>Description</t>
  </si>
  <si>
    <t>Result</t>
  </si>
  <si>
    <t>Percentage of Test Cases Executed</t>
  </si>
  <si>
    <t xml:space="preserve"> Percentage of Test Cases Not Executed</t>
  </si>
  <si>
    <t>Percentage of Test Cases Passed</t>
  </si>
  <si>
    <t>Percentage of Test Cases Failed</t>
  </si>
  <si>
    <t>Percentage of Test Cases Blocked</t>
  </si>
  <si>
    <t>Defect Density</t>
  </si>
  <si>
    <t>Defect Removal Efficiency (DRE)</t>
  </si>
  <si>
    <t>Defect Leakage</t>
  </si>
  <si>
    <t>Defect Rejection Ratio</t>
  </si>
  <si>
    <t>Defect Age</t>
  </si>
  <si>
    <t>Customer Satisfaction</t>
  </si>
  <si>
    <t>(No. of Test Cases Executed / Total no. of Test Cases Written) * 100</t>
  </si>
  <si>
    <t>(No. of Test Cases Not Executed / Total no. of Test Cases Written) * 100</t>
  </si>
  <si>
    <t>(No. of Test Cases Passed / Total no. of Test Cases Executed) * 100</t>
  </si>
  <si>
    <t>(No. of Test Cases Failed / Total no. of Test Cases Executed) * 100</t>
  </si>
  <si>
    <t>(No. of Test Cases Blocked / Total no. of Test Cases Executed) * 100</t>
  </si>
  <si>
    <t>No. of Defects found / Size (No. of Requirements)</t>
  </si>
  <si>
    <t>(Fixed Defects / (Fixed Defects + Missed Defects)) * 100</t>
  </si>
  <si>
    <t>(No. of Defects found in UAT / No. of Defects found in Testing) * 100</t>
  </si>
  <si>
    <t>(No. of Defects Rejected / Total no. of Defects Raised) * 100</t>
  </si>
  <si>
    <t>Fixed date - reported date</t>
  </si>
  <si>
    <t>No. of complaints per Period of Time</t>
  </si>
  <si>
    <t>Metric Name</t>
  </si>
  <si>
    <t>Total no. of Test Cases Written</t>
  </si>
  <si>
    <t>No. of Test Cases Executed</t>
  </si>
  <si>
    <t xml:space="preserve">No. of Test Cases Not Executed </t>
  </si>
  <si>
    <t>No. of Test Cases Passed</t>
  </si>
  <si>
    <t>No. of Test Cases Failed</t>
  </si>
  <si>
    <t>No. of Test Cases Blocked</t>
  </si>
  <si>
    <t>No. of Defects found</t>
  </si>
  <si>
    <t>Size (No. of Requirements)</t>
  </si>
  <si>
    <t>Fixed Defects</t>
  </si>
  <si>
    <t xml:space="preserve"> Missed Defects</t>
  </si>
  <si>
    <t>No. of Defects found in UAT</t>
  </si>
  <si>
    <t>No. of Defects found in Testing</t>
  </si>
  <si>
    <t>No. of Defects Rejected</t>
  </si>
  <si>
    <t>Total no. of Defects Raised</t>
  </si>
  <si>
    <t>That feature still not built yet, that is why the test case can not be executed, right now</t>
  </si>
  <si>
    <t>In the test plan, every single atomic level features to be tested. Test Plan -&gt; Test items -&gt; Feature to be tested -&gt; Feature Name -&gt; COUNT (the number of list items there)</t>
  </si>
  <si>
    <t>1 failed test case can uncover several defects. (UI + API issues → 1 failure → 2 defects.)</t>
  </si>
  <si>
    <t>a reported issue that, after triage, is not accepted as a valid product bug for the scope being measured and is closed with a “reject-type” resolution</t>
  </si>
  <si>
    <t>Number of defects that the testers could not find BUT found by the End Users or User Acceptance Testers</t>
  </si>
  <si>
    <t>Number of defects that the Testers could not find</t>
  </si>
  <si>
    <t>Equation or Description</t>
  </si>
  <si>
    <t>Result Breakdown</t>
  </si>
  <si>
    <t>(0 / (0+1))</t>
  </si>
  <si>
    <t>12 / 12</t>
  </si>
  <si>
    <t>0 / 12</t>
  </si>
  <si>
    <t>7 / 12</t>
  </si>
  <si>
    <t>5 / 12</t>
  </si>
  <si>
    <t>6 / 22</t>
  </si>
  <si>
    <t>1 / 5</t>
  </si>
  <si>
    <t>0 / 5</t>
  </si>
  <si>
    <t>28 AUG 2025 - 24 AUG 2025</t>
  </si>
  <si>
    <t>N/A</t>
  </si>
  <si>
    <t xml:space="preserve"> Complaints not provided</t>
  </si>
  <si>
    <t>BACKUP</t>
  </si>
  <si>
    <t xml:space="preserve">     </t>
  </si>
  <si>
    <t>Bug Reported Date</t>
  </si>
  <si>
    <t>Bug Fixed Date</t>
  </si>
  <si>
    <t>DRE Chart</t>
  </si>
  <si>
    <t>Defect Leakage Chart</t>
  </si>
  <si>
    <t>Defect Rejection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</si>
</sst>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3" borderId="13" xfId="0" applyFill="1" applyBorder="1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3" borderId="12" xfId="0" applyFill="1" applyBorder="1" applyAlignment="1">
      <alignment vertical="center"/>
    </xf>
    <xf numFmtId="0" fontId="0" fillId="3" borderId="0" xfId="0" applyFill="1" applyAlignment="1">
      <alignment vertical="center"/>
    </xf>
    <xf numFmtId="10" fontId="0" fillId="4" borderId="0" xfId="0" applyNumberFormat="1" applyFill="1"/>
    <xf numFmtId="10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203C"/>
      <color rgb="FFE3804F"/>
      <color rgb="FFF1C1A9"/>
      <color rgb="FFF49EA4"/>
      <color rgb="FF7DBED2"/>
      <color rgb="FFBE96EB"/>
      <color rgb="FFDE662D"/>
      <color rgb="FF6A9CFE"/>
      <color rgb="FFF8E0D4"/>
      <color rgb="FFEBA4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5BB378"/>
            </a:solidFill>
          </c:spPr>
          <c:dPt>
            <c:idx val="0"/>
            <c:bubble3D val="0"/>
            <c:spPr>
              <a:solidFill>
                <a:srgbClr val="5BB37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8-4BB3-95A2-98C4F1A27174}"/>
              </c:ext>
            </c:extLst>
          </c:dPt>
          <c:dPt>
            <c:idx val="1"/>
            <c:bubble3D val="0"/>
            <c:spPr>
              <a:solidFill>
                <a:srgbClr val="5BB37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8-4BB3-95A2-98C4F1A2717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8-4BB3-95A2-98C4F1A27174}"/>
              </c:ext>
            </c:extLst>
          </c:dPt>
          <c:dPt>
            <c:idx val="3"/>
            <c:bubble3D val="0"/>
            <c:spPr>
              <a:solidFill>
                <a:srgbClr val="5BB37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8-4BB3-95A2-98C4F1A27174}"/>
              </c:ext>
            </c:extLst>
          </c:dPt>
          <c:dPt>
            <c:idx val="4"/>
            <c:bubble3D val="0"/>
            <c:spPr>
              <a:solidFill>
                <a:srgbClr val="C0C0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8-4BB3-95A2-98C4F1A27174}"/>
              </c:ext>
            </c:extLst>
          </c:dPt>
          <c:dPt>
            <c:idx val="5"/>
            <c:bubble3D val="0"/>
            <c:spPr>
              <a:solidFill>
                <a:srgbClr val="5BB37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38-4BB3-95A2-98C4F1A27174}"/>
              </c:ext>
            </c:extLst>
          </c:dPt>
          <c:val>
            <c:numRef>
              <c:f>(Metrics!$I$11:$I$12,Metrics!$I$13:$I$14,Metrics!$I$19:$I$20)</c:f>
              <c:numCache>
                <c:formatCode>General</c:formatCode>
                <c:ptCount val="6"/>
                <c:pt idx="0" formatCode="0.00%">
                  <c:v>1</c:v>
                </c:pt>
                <c:pt idx="2" formatCode="0.00%">
                  <c:v>0</c:v>
                </c:pt>
                <c:pt idx="4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38-4BB3-95A2-98C4F1A2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BE96EB"/>
            </a:solidFill>
          </c:spPr>
          <c:dPt>
            <c:idx val="0"/>
            <c:bubble3D val="0"/>
            <c:spPr>
              <a:solidFill>
                <a:srgbClr val="BE96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BE-4681-89D8-C8313193F55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BE-4681-89D8-C8313193F55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BE-4681-89D8-C8313193F556}"/>
              </c:ext>
            </c:extLst>
          </c:dPt>
          <c:val>
            <c:numRef>
              <c:f>Metrics!$G$61:$G$63</c:f>
              <c:numCache>
                <c:formatCode>0.00%</c:formatCode>
                <c:ptCount val="3"/>
                <c:pt idx="0">
                  <c:v>0</c:v>
                </c:pt>
                <c:pt idx="1">
                  <c:v>1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BE-4681-89D8-C8313193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DBED2"/>
            </a:solidFill>
          </c:spPr>
          <c:dPt>
            <c:idx val="0"/>
            <c:bubble3D val="0"/>
            <c:spPr>
              <a:solidFill>
                <a:srgbClr val="7DBE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D1-464B-A4E5-5B6834E5306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D1-464B-A4E5-5B6834E5306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D1-464B-A4E5-5B6834E53061}"/>
              </c:ext>
            </c:extLst>
          </c:dPt>
          <c:val>
            <c:numRef>
              <c:f>Metrics!$G$66:$G$68</c:f>
              <c:numCache>
                <c:formatCode>0.00%</c:formatCode>
                <c:ptCount val="3"/>
                <c:pt idx="0">
                  <c:v>0.2</c:v>
                </c:pt>
                <c:pt idx="1">
                  <c:v>0.8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1-464B-A4E5-5B6834E5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49E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0-4DA9-8485-850C4FBCD46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A0-4DA9-8485-850C4FBCD46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A0-4DA9-8485-850C4FBCD46A}"/>
              </c:ext>
            </c:extLst>
          </c:dPt>
          <c:val>
            <c:numRef>
              <c:f>Metrics!$G$71:$G$73</c:f>
              <c:numCache>
                <c:formatCode>0.00%</c:formatCode>
                <c:ptCount val="3"/>
                <c:pt idx="0">
                  <c:v>0</c:v>
                </c:pt>
                <c:pt idx="1">
                  <c:v>1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A0-4DA9-8485-850C4FBC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Metrics!$I$31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A-4D44-91CE-1A82652A1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Metrics!$I$31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A-4D44-91CE-1A82652A1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Metrics!$I$31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A-4D44-91CE-1A82652A15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Metrics!$I$31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A-4D44-91CE-1A82652A15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Metrics!$I$31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1A-4D44-91CE-1A82652A15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Metrics!$I$31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1A-4D44-91CE-1A82652A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33680"/>
        <c:axId val="1730442800"/>
      </c:lineChart>
      <c:catAx>
        <c:axId val="173043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42800"/>
        <c:crosses val="autoZero"/>
        <c:auto val="1"/>
        <c:lblAlgn val="ctr"/>
        <c:lblOffset val="100"/>
        <c:noMultiLvlLbl val="0"/>
      </c:catAx>
      <c:valAx>
        <c:axId val="1730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Pass</c:v>
          </c:tx>
          <c:spPr>
            <a:gradFill flip="none" rotWithShape="1">
              <a:gsLst>
                <a:gs pos="0">
                  <a:schemeClr val="accent1">
                    <a:lumMod val="20000"/>
                    <a:lumOff val="8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Metrics!$I$15</c:f>
              <c:numCache>
                <c:formatCode>0.00%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D-4FCC-ABDE-5EA3E398DA65}"/>
            </c:ext>
          </c:extLst>
        </c:ser>
        <c:ser>
          <c:idx val="1"/>
          <c:order val="1"/>
          <c:tx>
            <c:v>Fail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rgbClr val="E3804F"/>
                  </a:gs>
                  <a:gs pos="83000">
                    <a:srgbClr val="E3804F"/>
                  </a:gs>
                  <a:gs pos="100000">
                    <a:srgbClr val="E3804F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ED-4FCC-ABDE-5EA3E398DA65}"/>
              </c:ext>
            </c:extLst>
          </c:dPt>
          <c:val>
            <c:numRef>
              <c:f>Metrics!$I$17</c:f>
              <c:numCache>
                <c:formatCode>0.00%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D-4FCC-ABDE-5EA3E398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2"/>
        <c:overlap val="100"/>
        <c:axId val="28797472"/>
        <c:axId val="28796032"/>
      </c:barChart>
      <c:catAx>
        <c:axId val="28797472"/>
        <c:scaling>
          <c:orientation val="minMax"/>
        </c:scaling>
        <c:delete val="1"/>
        <c:axPos val="l"/>
        <c:majorTickMark val="none"/>
        <c:minorTickMark val="none"/>
        <c:tickLblPos val="nextTo"/>
        <c:crossAx val="28796032"/>
        <c:crosses val="autoZero"/>
        <c:auto val="1"/>
        <c:lblAlgn val="ctr"/>
        <c:lblOffset val="100"/>
        <c:noMultiLvlLbl val="0"/>
      </c:catAx>
      <c:valAx>
        <c:axId val="2879603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87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Data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Metrics!A1"/><Relationship Id="rId9" Type="http://schemas.openxmlformats.org/officeDocument/2006/relationships/image" Target="../media/image6.png"/><Relationship Id="rId1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trics!A1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hyperlink" Target="#Data!A1"/><Relationship Id="rId5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Data!A1"/><Relationship Id="rId5" Type="http://schemas.openxmlformats.org/officeDocument/2006/relationships/image" Target="../media/image3.png"/><Relationship Id="rId4" Type="http://schemas.openxmlformats.org/officeDocument/2006/relationships/hyperlink" Target="#Metric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409574</xdr:colOff>
      <xdr:row>16</xdr:row>
      <xdr:rowOff>57149</xdr:rowOff>
    </xdr:from>
    <xdr:to>
      <xdr:col>10</xdr:col>
      <xdr:colOff>95249</xdr:colOff>
      <xdr:row>37</xdr:row>
      <xdr:rowOff>28574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5532D4E-F687-502E-5783-2BA64D1F5FC7}"/>
            </a:ext>
          </a:extLst>
        </xdr:cNvPr>
        <xdr:cNvSpPr>
          <a:spLocks noChangeAspect="1"/>
        </xdr:cNvSpPr>
      </xdr:nvSpPr>
      <xdr:spPr>
        <a:xfrm>
          <a:off x="1591988" y="3105149"/>
          <a:ext cx="5183899" cy="39719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Test Execution Mix</a:t>
          </a:r>
        </a:p>
      </xdr:txBody>
    </xdr:sp>
    <xdr:clientData/>
  </xdr:twoCellAnchor>
  <xdr:twoCellAnchor>
    <xdr:from>
      <xdr:col>0</xdr:col>
      <xdr:colOff>2</xdr:colOff>
      <xdr:row>0</xdr:row>
      <xdr:rowOff>0</xdr:rowOff>
    </xdr:from>
    <xdr:to>
      <xdr:col>1</xdr:col>
      <xdr:colOff>0</xdr:colOff>
      <xdr:row>40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E969943-0C4B-6774-9069-F20F957D6828}"/>
            </a:ext>
          </a:extLst>
        </xdr:cNvPr>
        <xdr:cNvSpPr/>
      </xdr:nvSpPr>
      <xdr:spPr>
        <a:xfrm>
          <a:off x="2" y="0"/>
          <a:ext cx="1181098" cy="7715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7</xdr:row>
      <xdr:rowOff>125610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AB4C8-B72A-D5DB-7623-D2FDB5025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4" cy="1459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219074</xdr:colOff>
      <xdr:row>10</xdr:row>
      <xdr:rowOff>76200</xdr:rowOff>
    </xdr:from>
    <xdr:to>
      <xdr:col>0</xdr:col>
      <xdr:colOff>781049</xdr:colOff>
      <xdr:row>13</xdr:row>
      <xdr:rowOff>38100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3227A-636A-1FF1-26B4-13149BA9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" y="1981200"/>
          <a:ext cx="5619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14</xdr:row>
      <xdr:rowOff>38100</xdr:rowOff>
    </xdr:from>
    <xdr:to>
      <xdr:col>0</xdr:col>
      <xdr:colOff>752475</xdr:colOff>
      <xdr:row>17</xdr:row>
      <xdr:rowOff>19050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A8C256-5CCF-8010-964B-EE07BFDB9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705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19</xdr:row>
      <xdr:rowOff>47625</xdr:rowOff>
    </xdr:from>
    <xdr:to>
      <xdr:col>0</xdr:col>
      <xdr:colOff>780974</xdr:colOff>
      <xdr:row>22</xdr:row>
      <xdr:rowOff>85649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6ED7F3-63C3-4978-98BC-1740D39E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667125"/>
          <a:ext cx="609524" cy="609524"/>
        </a:xfrm>
        <a:prstGeom prst="rect">
          <a:avLst/>
        </a:prstGeom>
      </xdr:spPr>
    </xdr:pic>
    <xdr:clientData/>
  </xdr:twoCellAnchor>
  <xdr:twoCellAnchor editAs="absolute">
    <xdr:from>
      <xdr:col>5</xdr:col>
      <xdr:colOff>400050</xdr:colOff>
      <xdr:row>0</xdr:row>
      <xdr:rowOff>85725</xdr:rowOff>
    </xdr:from>
    <xdr:to>
      <xdr:col>23</xdr:col>
      <xdr:colOff>57150</xdr:colOff>
      <xdr:row>5</xdr:row>
      <xdr:rowOff>47625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A8E7C45-76E8-3931-42C5-06600936D33D}"/>
            </a:ext>
          </a:extLst>
        </xdr:cNvPr>
        <xdr:cNvSpPr>
          <a:spLocks noChangeAspect="1"/>
        </xdr:cNvSpPr>
      </xdr:nvSpPr>
      <xdr:spPr>
        <a:xfrm>
          <a:off x="4019550" y="85725"/>
          <a:ext cx="10629900" cy="9144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rgbClr val="0C203C"/>
              </a:solidFill>
              <a:latin typeface="Bookman Old Style" panose="02050604050505020204" pitchFamily="18" charset="0"/>
            </a:rPr>
            <a:t>Test Metrics</a:t>
          </a:r>
        </a:p>
      </xdr:txBody>
    </xdr:sp>
    <xdr:clientData/>
  </xdr:twoCellAnchor>
  <xdr:twoCellAnchor>
    <xdr:from>
      <xdr:col>0</xdr:col>
      <xdr:colOff>19050</xdr:colOff>
      <xdr:row>13</xdr:row>
      <xdr:rowOff>152400</xdr:rowOff>
    </xdr:from>
    <xdr:to>
      <xdr:col>0</xdr:col>
      <xdr:colOff>1152525</xdr:colOff>
      <xdr:row>13</xdr:row>
      <xdr:rowOff>161925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F55573C-2087-5511-ABE2-A8917928F90F}"/>
            </a:ext>
          </a:extLst>
        </xdr:cNvPr>
        <xdr:cNvCxnSpPr/>
      </xdr:nvCxnSpPr>
      <xdr:spPr>
        <a:xfrm flipV="1">
          <a:off x="19050" y="2628900"/>
          <a:ext cx="1133475" cy="9525"/>
        </a:xfrm>
        <a:prstGeom prst="line">
          <a:avLst/>
        </a:prstGeom>
        <a:ln w="222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17</xdr:row>
      <xdr:rowOff>171450</xdr:rowOff>
    </xdr:from>
    <xdr:to>
      <xdr:col>0</xdr:col>
      <xdr:colOff>1162050</xdr:colOff>
      <xdr:row>17</xdr:row>
      <xdr:rowOff>180975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63BE37D-DE8E-48AF-9F64-D829BBA1E1BA}"/>
            </a:ext>
          </a:extLst>
        </xdr:cNvPr>
        <xdr:cNvCxnSpPr/>
      </xdr:nvCxnSpPr>
      <xdr:spPr>
        <a:xfrm flipV="1">
          <a:off x="28575" y="3409950"/>
          <a:ext cx="1133475" cy="9525"/>
        </a:xfrm>
        <a:prstGeom prst="line">
          <a:avLst/>
        </a:prstGeom>
        <a:ln w="222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466725</xdr:colOff>
      <xdr:row>7</xdr:row>
      <xdr:rowOff>28575</xdr:rowOff>
    </xdr:from>
    <xdr:to>
      <xdr:col>7</xdr:col>
      <xdr:colOff>457200</xdr:colOff>
      <xdr:row>14</xdr:row>
      <xdr:rowOff>123825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8A4B379-9744-39AE-DE1D-0302BC603E42}"/>
            </a:ext>
          </a:extLst>
        </xdr:cNvPr>
        <xdr:cNvSpPr>
          <a:spLocks noChangeAspect="1"/>
        </xdr:cNvSpPr>
      </xdr:nvSpPr>
      <xdr:spPr>
        <a:xfrm>
          <a:off x="1647825" y="1362075"/>
          <a:ext cx="3648075" cy="1428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Defect Density</a:t>
          </a:r>
        </a:p>
      </xdr:txBody>
    </xdr:sp>
    <xdr:clientData/>
  </xdr:twoCellAnchor>
  <xdr:twoCellAnchor editAs="oneCell">
    <xdr:from>
      <xdr:col>2</xdr:col>
      <xdr:colOff>28576</xdr:colOff>
      <xdr:row>9</xdr:row>
      <xdr:rowOff>57150</xdr:rowOff>
    </xdr:from>
    <xdr:to>
      <xdr:col>2</xdr:col>
      <xdr:colOff>490160</xdr:colOff>
      <xdr:row>11</xdr:row>
      <xdr:rowOff>85725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2DE78D0-6280-A247-8F32-50F93CC9A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9276" y="1771650"/>
          <a:ext cx="461584" cy="409575"/>
        </a:xfrm>
        <a:prstGeom prst="rect">
          <a:avLst/>
        </a:prstGeom>
      </xdr:spPr>
    </xdr:pic>
    <xdr:clientData/>
  </xdr:twoCellAnchor>
  <xdr:twoCellAnchor editAs="absolute">
    <xdr:from>
      <xdr:col>12</xdr:col>
      <xdr:colOff>57150</xdr:colOff>
      <xdr:row>7</xdr:row>
      <xdr:rowOff>28575</xdr:rowOff>
    </xdr:from>
    <xdr:to>
      <xdr:col>18</xdr:col>
      <xdr:colOff>47625</xdr:colOff>
      <xdr:row>14</xdr:row>
      <xdr:rowOff>123825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B5028E2-A780-4D03-95CE-D28362FF108D}"/>
            </a:ext>
          </a:extLst>
        </xdr:cNvPr>
        <xdr:cNvSpPr>
          <a:spLocks noChangeAspect="1"/>
        </xdr:cNvSpPr>
      </xdr:nvSpPr>
      <xdr:spPr>
        <a:xfrm>
          <a:off x="7943850" y="1362075"/>
          <a:ext cx="3648075" cy="1428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Defect Age</a:t>
          </a:r>
        </a:p>
      </xdr:txBody>
    </xdr:sp>
    <xdr:clientData/>
  </xdr:twoCellAnchor>
  <xdr:twoCellAnchor editAs="absolute">
    <xdr:from>
      <xdr:col>21</xdr:col>
      <xdr:colOff>142875</xdr:colOff>
      <xdr:row>7</xdr:row>
      <xdr:rowOff>28575</xdr:rowOff>
    </xdr:from>
    <xdr:to>
      <xdr:col>27</xdr:col>
      <xdr:colOff>133350</xdr:colOff>
      <xdr:row>14</xdr:row>
      <xdr:rowOff>123825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53D0F2B-B3BE-47DC-BA46-7CB06111D954}"/>
            </a:ext>
          </a:extLst>
        </xdr:cNvPr>
        <xdr:cNvSpPr>
          <a:spLocks noChangeAspect="1"/>
        </xdr:cNvSpPr>
      </xdr:nvSpPr>
      <xdr:spPr>
        <a:xfrm>
          <a:off x="13515975" y="1362075"/>
          <a:ext cx="3648075" cy="1428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rgbClr val="0C203C"/>
              </a:solidFill>
              <a:latin typeface="Bookman Old Style" panose="02050604050505020204" pitchFamily="18" charset="0"/>
            </a:rPr>
            <a:t>Customer Complaints</a:t>
          </a:r>
        </a:p>
      </xdr:txBody>
    </xdr:sp>
    <xdr:clientData/>
  </xdr:twoCellAnchor>
  <xdr:twoCellAnchor>
    <xdr:from>
      <xdr:col>3</xdr:col>
      <xdr:colOff>38100</xdr:colOff>
      <xdr:row>9</xdr:row>
      <xdr:rowOff>104775</xdr:rowOff>
    </xdr:from>
    <xdr:to>
      <xdr:col>6</xdr:col>
      <xdr:colOff>438150</xdr:colOff>
      <xdr:row>13</xdr:row>
      <xdr:rowOff>9525</xdr:rowOff>
    </xdr:to>
    <xdr:sp macro="" textlink="Metrics!I21">
      <xdr:nvSpPr>
        <xdr:cNvPr id="22" name="TextBox 21">
          <a:extLst>
            <a:ext uri="{FF2B5EF4-FFF2-40B4-BE49-F238E27FC236}">
              <a16:creationId xmlns:a16="http://schemas.microsoft.com/office/drawing/2014/main" id="{FA36FE1D-85B5-17FC-1A76-BEFAFFF44842}"/>
            </a:ext>
          </a:extLst>
        </xdr:cNvPr>
        <xdr:cNvSpPr txBox="1"/>
      </xdr:nvSpPr>
      <xdr:spPr>
        <a:xfrm>
          <a:off x="2438400" y="1819275"/>
          <a:ext cx="2228850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4294D72-2372-4CD2-A813-74F5E619E9A3}" type="TxLink">
            <a:rPr lang="en-US" sz="36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 algn="ctr"/>
            <a:t>0.27</a:t>
          </a:fld>
          <a:endParaRPr lang="en-US" sz="36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12</xdr:col>
      <xdr:colOff>352425</xdr:colOff>
      <xdr:row>9</xdr:row>
      <xdr:rowOff>114300</xdr:rowOff>
    </xdr:from>
    <xdr:to>
      <xdr:col>13</xdr:col>
      <xdr:colOff>133405</xdr:colOff>
      <xdr:row>12</xdr:row>
      <xdr:rowOff>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395FCB-FFC0-E8F5-CBE2-E9A30DAFE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39125" y="1828800"/>
          <a:ext cx="390580" cy="457264"/>
        </a:xfrm>
        <a:prstGeom prst="rect">
          <a:avLst/>
        </a:prstGeom>
      </xdr:spPr>
    </xdr:pic>
    <xdr:clientData/>
  </xdr:twoCellAnchor>
  <xdr:twoCellAnchor>
    <xdr:from>
      <xdr:col>13</xdr:col>
      <xdr:colOff>247650</xdr:colOff>
      <xdr:row>9</xdr:row>
      <xdr:rowOff>114299</xdr:rowOff>
    </xdr:from>
    <xdr:to>
      <xdr:col>15</xdr:col>
      <xdr:colOff>38100</xdr:colOff>
      <xdr:row>12</xdr:row>
      <xdr:rowOff>142874</xdr:rowOff>
    </xdr:to>
    <xdr:sp macro="" textlink="Metrics!I29">
      <xdr:nvSpPr>
        <xdr:cNvPr id="23" name="TextBox 22">
          <a:extLst>
            <a:ext uri="{FF2B5EF4-FFF2-40B4-BE49-F238E27FC236}">
              <a16:creationId xmlns:a16="http://schemas.microsoft.com/office/drawing/2014/main" id="{DAE1A5F1-A78D-4203-9DAB-D67E384B96E5}"/>
            </a:ext>
          </a:extLst>
        </xdr:cNvPr>
        <xdr:cNvSpPr txBox="1"/>
      </xdr:nvSpPr>
      <xdr:spPr>
        <a:xfrm>
          <a:off x="8743950" y="1828799"/>
          <a:ext cx="1009650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B2B0A6D-7C86-4F30-940B-030FAC892C70}" type="TxLink">
            <a:rPr lang="en-US" sz="36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 algn="ctr"/>
            <a:t>4</a:t>
          </a:fld>
          <a:endParaRPr lang="en-US" sz="36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22</xdr:col>
      <xdr:colOff>285750</xdr:colOff>
      <xdr:row>9</xdr:row>
      <xdr:rowOff>114300</xdr:rowOff>
    </xdr:from>
    <xdr:to>
      <xdr:col>26</xdr:col>
      <xdr:colOff>76200</xdr:colOff>
      <xdr:row>13</xdr:row>
      <xdr:rowOff>19050</xdr:rowOff>
    </xdr:to>
    <xdr:sp macro="" textlink="Metrics!I31">
      <xdr:nvSpPr>
        <xdr:cNvPr id="24" name="TextBox 23">
          <a:extLst>
            <a:ext uri="{FF2B5EF4-FFF2-40B4-BE49-F238E27FC236}">
              <a16:creationId xmlns:a16="http://schemas.microsoft.com/office/drawing/2014/main" id="{83AED0D6-B6DE-4EE2-9F40-ADF55D0C8A71}"/>
            </a:ext>
          </a:extLst>
        </xdr:cNvPr>
        <xdr:cNvSpPr txBox="1">
          <a:spLocks noChangeAspect="1"/>
        </xdr:cNvSpPr>
      </xdr:nvSpPr>
      <xdr:spPr>
        <a:xfrm>
          <a:off x="14268450" y="1828800"/>
          <a:ext cx="2228850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622DE4D-4590-40CC-9FAE-4FD5C9AC7E3E}" type="TxLink">
            <a:rPr lang="en-US" sz="24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 algn="ctr"/>
            <a:t>0</a:t>
          </a:fld>
          <a:endParaRPr lang="en-US" sz="24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14</xdr:col>
      <xdr:colOff>495300</xdr:colOff>
      <xdr:row>10</xdr:row>
      <xdr:rowOff>76200</xdr:rowOff>
    </xdr:from>
    <xdr:to>
      <xdr:col>16</xdr:col>
      <xdr:colOff>314325</xdr:colOff>
      <xdr:row>12</xdr:row>
      <xdr:rowOff>66674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DDB832D-7962-4E72-B810-8B360EC34943}"/>
            </a:ext>
          </a:extLst>
        </xdr:cNvPr>
        <xdr:cNvSpPr txBox="1">
          <a:spLocks noChangeAspect="1"/>
        </xdr:cNvSpPr>
      </xdr:nvSpPr>
      <xdr:spPr>
        <a:xfrm>
          <a:off x="9601200" y="1981200"/>
          <a:ext cx="1038225" cy="371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days</a:t>
          </a:r>
        </a:p>
      </xdr:txBody>
    </xdr:sp>
    <xdr:clientData/>
  </xdr:twoCellAnchor>
  <xdr:twoCellAnchor>
    <xdr:from>
      <xdr:col>13</xdr:col>
      <xdr:colOff>457200</xdr:colOff>
      <xdr:row>12</xdr:row>
      <xdr:rowOff>85725</xdr:rowOff>
    </xdr:from>
    <xdr:to>
      <xdr:col>17</xdr:col>
      <xdr:colOff>504825</xdr:colOff>
      <xdr:row>14</xdr:row>
      <xdr:rowOff>38100</xdr:rowOff>
    </xdr:to>
    <xdr:sp macro="" textlink="Metrics!H29">
      <xdr:nvSpPr>
        <xdr:cNvPr id="26" name="TextBox 25">
          <a:extLst>
            <a:ext uri="{FF2B5EF4-FFF2-40B4-BE49-F238E27FC236}">
              <a16:creationId xmlns:a16="http://schemas.microsoft.com/office/drawing/2014/main" id="{C41AC256-5FEF-484B-9624-AB0A9CC96806}"/>
            </a:ext>
          </a:extLst>
        </xdr:cNvPr>
        <xdr:cNvSpPr txBox="1"/>
      </xdr:nvSpPr>
      <xdr:spPr>
        <a:xfrm>
          <a:off x="8953500" y="2371725"/>
          <a:ext cx="248602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8BB87E3-90D5-4195-BE56-6961751F2FE0}" type="TxLink">
            <a:rPr lang="en-US" sz="11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 algn="l"/>
            <a:t>28 AUG 2025 - 24 AUG 2025</a:t>
          </a:fld>
          <a:endParaRPr lang="en-US" sz="11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10</xdr:col>
      <xdr:colOff>419099</xdr:colOff>
      <xdr:row>16</xdr:row>
      <xdr:rowOff>66674</xdr:rowOff>
    </xdr:from>
    <xdr:to>
      <xdr:col>18</xdr:col>
      <xdr:colOff>542924</xdr:colOff>
      <xdr:row>25</xdr:row>
      <xdr:rowOff>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31BF2FF-83C0-4398-ACB3-90A460BDD319}"/>
            </a:ext>
          </a:extLst>
        </xdr:cNvPr>
        <xdr:cNvSpPr>
          <a:spLocks noChangeAspect="1"/>
        </xdr:cNvSpPr>
      </xdr:nvSpPr>
      <xdr:spPr>
        <a:xfrm>
          <a:off x="7086599" y="3114674"/>
          <a:ext cx="5000625" cy="16478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Pass/Fail</a:t>
          </a:r>
        </a:p>
      </xdr:txBody>
    </xdr:sp>
    <xdr:clientData/>
  </xdr:twoCellAnchor>
  <xdr:twoCellAnchor editAs="absolute">
    <xdr:from>
      <xdr:col>19</xdr:col>
      <xdr:colOff>209549</xdr:colOff>
      <xdr:row>16</xdr:row>
      <xdr:rowOff>47624</xdr:rowOff>
    </xdr:from>
    <xdr:to>
      <xdr:col>27</xdr:col>
      <xdr:colOff>504824</xdr:colOff>
      <xdr:row>37</xdr:row>
      <xdr:rowOff>19049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68653BE9-C30C-4F81-83E5-6E1107805106}"/>
            </a:ext>
          </a:extLst>
        </xdr:cNvPr>
        <xdr:cNvSpPr>
          <a:spLocks noChangeAspect="1"/>
        </xdr:cNvSpPr>
      </xdr:nvSpPr>
      <xdr:spPr>
        <a:xfrm>
          <a:off x="12363449" y="3095624"/>
          <a:ext cx="5172075" cy="39719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Customer Satisfaction</a:t>
          </a:r>
        </a:p>
      </xdr:txBody>
    </xdr:sp>
    <xdr:clientData/>
  </xdr:twoCellAnchor>
  <xdr:twoCellAnchor editAs="absolute">
    <xdr:from>
      <xdr:col>10</xdr:col>
      <xdr:colOff>476250</xdr:colOff>
      <xdr:row>26</xdr:row>
      <xdr:rowOff>38099</xdr:rowOff>
    </xdr:from>
    <xdr:to>
      <xdr:col>12</xdr:col>
      <xdr:colOff>552450</xdr:colOff>
      <xdr:row>34</xdr:row>
      <xdr:rowOff>161925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D90C8BD9-D4C9-4164-9586-0D9050DAF4C9}"/>
            </a:ext>
          </a:extLst>
        </xdr:cNvPr>
        <xdr:cNvSpPr>
          <a:spLocks noChangeAspect="1"/>
        </xdr:cNvSpPr>
      </xdr:nvSpPr>
      <xdr:spPr>
        <a:xfrm>
          <a:off x="7143750" y="4991099"/>
          <a:ext cx="1295400" cy="16478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C203C"/>
              </a:solidFill>
              <a:latin typeface="Bookman Old Style" panose="02050604050505020204" pitchFamily="18" charset="0"/>
            </a:rPr>
            <a:t>DRE</a:t>
          </a:r>
        </a:p>
      </xdr:txBody>
    </xdr:sp>
    <xdr:clientData/>
  </xdr:twoCellAnchor>
  <xdr:twoCellAnchor editAs="absolute">
    <xdr:from>
      <xdr:col>13</xdr:col>
      <xdr:colOff>400050</xdr:colOff>
      <xdr:row>26</xdr:row>
      <xdr:rowOff>47624</xdr:rowOff>
    </xdr:from>
    <xdr:to>
      <xdr:col>15</xdr:col>
      <xdr:colOff>476250</xdr:colOff>
      <xdr:row>34</xdr:row>
      <xdr:rowOff>171450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3802BF45-40DC-475B-BB6E-61E6E2618837}"/>
            </a:ext>
          </a:extLst>
        </xdr:cNvPr>
        <xdr:cNvSpPr>
          <a:spLocks noChangeAspect="1"/>
        </xdr:cNvSpPr>
      </xdr:nvSpPr>
      <xdr:spPr>
        <a:xfrm>
          <a:off x="8896350" y="5000624"/>
          <a:ext cx="1295400" cy="16478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C203C"/>
              </a:solidFill>
              <a:latin typeface="Bookman Old Style" panose="02050604050505020204" pitchFamily="18" charset="0"/>
            </a:rPr>
            <a:t>Defect Leakage</a:t>
          </a:r>
        </a:p>
      </xdr:txBody>
    </xdr:sp>
    <xdr:clientData/>
  </xdr:twoCellAnchor>
  <xdr:twoCellAnchor editAs="absolute">
    <xdr:from>
      <xdr:col>16</xdr:col>
      <xdr:colOff>390525</xdr:colOff>
      <xdr:row>26</xdr:row>
      <xdr:rowOff>47624</xdr:rowOff>
    </xdr:from>
    <xdr:to>
      <xdr:col>18</xdr:col>
      <xdr:colOff>466725</xdr:colOff>
      <xdr:row>34</xdr:row>
      <xdr:rowOff>171450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D3A161F6-5AE5-4D4B-9017-F5E4A831B7A4}"/>
            </a:ext>
          </a:extLst>
        </xdr:cNvPr>
        <xdr:cNvSpPr>
          <a:spLocks noChangeAspect="1"/>
        </xdr:cNvSpPr>
      </xdr:nvSpPr>
      <xdr:spPr>
        <a:xfrm>
          <a:off x="10715625" y="5000624"/>
          <a:ext cx="1295400" cy="16478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500" b="1">
              <a:solidFill>
                <a:srgbClr val="0C203C"/>
              </a:solidFill>
              <a:latin typeface="Bookman Old Style" panose="02050604050505020204" pitchFamily="18" charset="0"/>
            </a:rPr>
            <a:t>Defect Rejection</a:t>
          </a:r>
        </a:p>
      </xdr:txBody>
    </xdr:sp>
    <xdr:clientData/>
  </xdr:twoCellAnchor>
  <xdr:twoCellAnchor>
    <xdr:from>
      <xdr:col>2</xdr:col>
      <xdr:colOff>602703</xdr:colOff>
      <xdr:row>23</xdr:row>
      <xdr:rowOff>94593</xdr:rowOff>
    </xdr:from>
    <xdr:to>
      <xdr:col>4</xdr:col>
      <xdr:colOff>602702</xdr:colOff>
      <xdr:row>25</xdr:row>
      <xdr:rowOff>142218</xdr:rowOff>
    </xdr:to>
    <xdr:sp macro="" textlink="Metrics!H11">
      <xdr:nvSpPr>
        <xdr:cNvPr id="6" name="TextBox 5">
          <a:extLst>
            <a:ext uri="{FF2B5EF4-FFF2-40B4-BE49-F238E27FC236}">
              <a16:creationId xmlns:a16="http://schemas.microsoft.com/office/drawing/2014/main" id="{A27B3F66-AC3B-AEF2-1922-A897B8B2BF72}"/>
            </a:ext>
          </a:extLst>
        </xdr:cNvPr>
        <xdr:cNvSpPr txBox="1"/>
      </xdr:nvSpPr>
      <xdr:spPr>
        <a:xfrm>
          <a:off x="2393403" y="4476093"/>
          <a:ext cx="1219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72D4263-AE56-45F2-B327-623B028D0B78}" type="TxLink">
            <a:rPr lang="en-US" sz="2000" b="1" i="0" u="none" strike="noStrike">
              <a:solidFill>
                <a:srgbClr val="000000"/>
              </a:solidFill>
              <a:latin typeface="Bookman Old Style" panose="02050604050505020204" pitchFamily="18" charset="0"/>
              <a:cs typeface="Calibri"/>
            </a:rPr>
            <a:pPr/>
            <a:t>12 / 12</a:t>
          </a:fld>
          <a:endParaRPr lang="en-US" sz="20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3</xdr:col>
      <xdr:colOff>145502</xdr:colOff>
      <xdr:row>25</xdr:row>
      <xdr:rowOff>161268</xdr:rowOff>
    </xdr:from>
    <xdr:to>
      <xdr:col>4</xdr:col>
      <xdr:colOff>440777</xdr:colOff>
      <xdr:row>27</xdr:row>
      <xdr:rowOff>46968</xdr:rowOff>
    </xdr:to>
    <xdr:sp macro="" textlink="Metrics!I11">
      <xdr:nvSpPr>
        <xdr:cNvPr id="9" name="TextBox 8">
          <a:extLst>
            <a:ext uri="{FF2B5EF4-FFF2-40B4-BE49-F238E27FC236}">
              <a16:creationId xmlns:a16="http://schemas.microsoft.com/office/drawing/2014/main" id="{D150E36E-0D5E-DC6D-1E47-89C1C577C292}"/>
            </a:ext>
          </a:extLst>
        </xdr:cNvPr>
        <xdr:cNvSpPr txBox="1"/>
      </xdr:nvSpPr>
      <xdr:spPr>
        <a:xfrm>
          <a:off x="2545802" y="4923768"/>
          <a:ext cx="9048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( </a:t>
          </a:r>
          <a:fld id="{C9D1D38F-AD88-4179-89BA-0A43583A544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100.00%</a:t>
          </a:fld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 )</a:t>
          </a:r>
          <a:endParaRPr lang="en-US" sz="1100"/>
        </a:p>
      </xdr:txBody>
    </xdr:sp>
    <xdr:clientData/>
  </xdr:twoCellAnchor>
  <xdr:twoCellAnchor editAs="absolute">
    <xdr:from>
      <xdr:col>2</xdr:col>
      <xdr:colOff>152400</xdr:colOff>
      <xdr:row>31</xdr:row>
      <xdr:rowOff>85725</xdr:rowOff>
    </xdr:from>
    <xdr:to>
      <xdr:col>2</xdr:col>
      <xdr:colOff>285750</xdr:colOff>
      <xdr:row>32</xdr:row>
      <xdr:rowOff>38100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EA97DA4-2674-16AD-D95D-8052DD6D9E3F}"/>
            </a:ext>
          </a:extLst>
        </xdr:cNvPr>
        <xdr:cNvSpPr>
          <a:spLocks noChangeAspect="1"/>
        </xdr:cNvSpPr>
      </xdr:nvSpPr>
      <xdr:spPr>
        <a:xfrm>
          <a:off x="1943100" y="5991225"/>
          <a:ext cx="133350" cy="142875"/>
        </a:xfrm>
        <a:prstGeom prst="ellipse">
          <a:avLst/>
        </a:prstGeom>
        <a:solidFill>
          <a:srgbClr val="5BB37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153714</xdr:colOff>
      <xdr:row>32</xdr:row>
      <xdr:rowOff>159298</xdr:rowOff>
    </xdr:from>
    <xdr:to>
      <xdr:col>2</xdr:col>
      <xdr:colOff>287064</xdr:colOff>
      <xdr:row>33</xdr:row>
      <xdr:rowOff>111673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83BD16B-C6E8-420F-ACC5-0457DCC881E4}"/>
            </a:ext>
          </a:extLst>
        </xdr:cNvPr>
        <xdr:cNvSpPr>
          <a:spLocks noChangeAspect="1"/>
        </xdr:cNvSpPr>
      </xdr:nvSpPr>
      <xdr:spPr>
        <a:xfrm>
          <a:off x="1944414" y="6255298"/>
          <a:ext cx="133350" cy="142875"/>
        </a:xfrm>
        <a:prstGeom prst="ellipse">
          <a:avLst/>
        </a:prstGeom>
        <a:solidFill>
          <a:srgbClr val="CF3F3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159954</xdr:colOff>
      <xdr:row>34</xdr:row>
      <xdr:rowOff>44011</xdr:rowOff>
    </xdr:from>
    <xdr:to>
      <xdr:col>2</xdr:col>
      <xdr:colOff>293304</xdr:colOff>
      <xdr:row>34</xdr:row>
      <xdr:rowOff>186886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BFB10B16-A38A-4BAE-A764-705A0360424D}"/>
            </a:ext>
          </a:extLst>
        </xdr:cNvPr>
        <xdr:cNvSpPr>
          <a:spLocks noChangeAspect="1"/>
        </xdr:cNvSpPr>
      </xdr:nvSpPr>
      <xdr:spPr>
        <a:xfrm>
          <a:off x="1950654" y="6521011"/>
          <a:ext cx="133350" cy="142875"/>
        </a:xfrm>
        <a:prstGeom prst="ellipse">
          <a:avLst/>
        </a:prstGeom>
        <a:solidFill>
          <a:srgbClr val="C0C0C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339616</xdr:colOff>
      <xdr:row>19</xdr:row>
      <xdr:rowOff>105431</xdr:rowOff>
    </xdr:from>
    <xdr:to>
      <xdr:col>6</xdr:col>
      <xdr:colOff>233529</xdr:colOff>
      <xdr:row>31</xdr:row>
      <xdr:rowOff>15437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9C7811-3611-4073-8680-1E01A2A7B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333374</xdr:colOff>
      <xdr:row>31</xdr:row>
      <xdr:rowOff>9525</xdr:rowOff>
    </xdr:from>
    <xdr:to>
      <xdr:col>4</xdr:col>
      <xdr:colOff>361949</xdr:colOff>
      <xdr:row>32</xdr:row>
      <xdr:rowOff>152400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AEA5A49-D404-059D-E230-54CEFFA626BD}"/>
            </a:ext>
          </a:extLst>
        </xdr:cNvPr>
        <xdr:cNvSpPr txBox="1">
          <a:spLocks noChangeAspect="1"/>
        </xdr:cNvSpPr>
      </xdr:nvSpPr>
      <xdr:spPr>
        <a:xfrm>
          <a:off x="2124074" y="5915025"/>
          <a:ext cx="1247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C203C"/>
              </a:solidFill>
              <a:latin typeface="Bookman Old Style" panose="02050604050505020204" pitchFamily="18" charset="0"/>
            </a:rPr>
            <a:t>Executed</a:t>
          </a:r>
        </a:p>
      </xdr:txBody>
    </xdr:sp>
    <xdr:clientData/>
  </xdr:twoCellAnchor>
  <xdr:twoCellAnchor editAs="absolute">
    <xdr:from>
      <xdr:col>2</xdr:col>
      <xdr:colOff>342900</xdr:colOff>
      <xdr:row>32</xdr:row>
      <xdr:rowOff>85725</xdr:rowOff>
    </xdr:from>
    <xdr:to>
      <xdr:col>4</xdr:col>
      <xdr:colOff>485776</xdr:colOff>
      <xdr:row>34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43B32F1-B7E9-40D3-A4EF-F9DC6B4A4266}"/>
            </a:ext>
          </a:extLst>
        </xdr:cNvPr>
        <xdr:cNvSpPr txBox="1">
          <a:spLocks noChangeAspect="1"/>
        </xdr:cNvSpPr>
      </xdr:nvSpPr>
      <xdr:spPr>
        <a:xfrm>
          <a:off x="2133600" y="6181725"/>
          <a:ext cx="13620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C203C"/>
              </a:solidFill>
              <a:latin typeface="Bookman Old Style" panose="02050604050505020204" pitchFamily="18" charset="0"/>
            </a:rPr>
            <a:t>Not Executed</a:t>
          </a:r>
        </a:p>
      </xdr:txBody>
    </xdr:sp>
    <xdr:clientData/>
  </xdr:twoCellAnchor>
  <xdr:twoCellAnchor editAs="absolute">
    <xdr:from>
      <xdr:col>2</xdr:col>
      <xdr:colOff>352424</xdr:colOff>
      <xdr:row>33</xdr:row>
      <xdr:rowOff>152400</xdr:rowOff>
    </xdr:from>
    <xdr:to>
      <xdr:col>4</xdr:col>
      <xdr:colOff>380999</xdr:colOff>
      <xdr:row>35</xdr:row>
      <xdr:rowOff>104775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4DCD91-CDE3-414E-8283-F474E5A394A3}"/>
            </a:ext>
          </a:extLst>
        </xdr:cNvPr>
        <xdr:cNvSpPr txBox="1">
          <a:spLocks noChangeAspect="1"/>
        </xdr:cNvSpPr>
      </xdr:nvSpPr>
      <xdr:spPr>
        <a:xfrm>
          <a:off x="2143124" y="6438900"/>
          <a:ext cx="1247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C203C"/>
              </a:solidFill>
              <a:latin typeface="Bookman Old Style" panose="02050604050505020204" pitchFamily="18" charset="0"/>
            </a:rPr>
            <a:t>Blocked</a:t>
          </a:r>
        </a:p>
      </xdr:txBody>
    </xdr:sp>
    <xdr:clientData/>
  </xdr:twoCellAnchor>
  <xdr:twoCellAnchor>
    <xdr:from>
      <xdr:col>10</xdr:col>
      <xdr:colOff>219075</xdr:colOff>
      <xdr:row>29</xdr:row>
      <xdr:rowOff>57150</xdr:rowOff>
    </xdr:from>
    <xdr:to>
      <xdr:col>13</xdr:col>
      <xdr:colOff>219075</xdr:colOff>
      <xdr:row>36</xdr:row>
      <xdr:rowOff>133350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1A3E2BB-A49C-4B4F-9157-534E72E7C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11</xdr:col>
      <xdr:colOff>123824</xdr:colOff>
      <xdr:row>32</xdr:row>
      <xdr:rowOff>66675</xdr:rowOff>
    </xdr:from>
    <xdr:to>
      <xdr:col>12</xdr:col>
      <xdr:colOff>409575</xdr:colOff>
      <xdr:row>35</xdr:row>
      <xdr:rowOff>0</xdr:rowOff>
    </xdr:to>
    <xdr:sp macro="" textlink="Metrics!I23">
      <xdr:nvSpPr>
        <xdr:cNvPr id="39" name="TextBox 38">
          <a:extLst>
            <a:ext uri="{FF2B5EF4-FFF2-40B4-BE49-F238E27FC236}">
              <a16:creationId xmlns:a16="http://schemas.microsoft.com/office/drawing/2014/main" id="{B234CE2A-0A74-D5AA-A95D-B6A787C0A5F0}"/>
            </a:ext>
          </a:extLst>
        </xdr:cNvPr>
        <xdr:cNvSpPr txBox="1">
          <a:spLocks noChangeAspect="1"/>
        </xdr:cNvSpPr>
      </xdr:nvSpPr>
      <xdr:spPr>
        <a:xfrm>
          <a:off x="7400924" y="6162675"/>
          <a:ext cx="8953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B5B384-873D-448C-A62D-DA225ECCB931}" type="TxLink">
            <a:rPr lang="en-US" sz="14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/>
            <a:t>0.00%</a:t>
          </a:fld>
          <a:endParaRPr lang="en-US" sz="36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13</xdr:col>
      <xdr:colOff>133350</xdr:colOff>
      <xdr:row>29</xdr:row>
      <xdr:rowOff>57150</xdr:rowOff>
    </xdr:from>
    <xdr:to>
      <xdr:col>16</xdr:col>
      <xdr:colOff>133350</xdr:colOff>
      <xdr:row>36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C5D4CF6-ED39-4589-A1C4-21762CCC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14</xdr:col>
      <xdr:colOff>38099</xdr:colOff>
      <xdr:row>32</xdr:row>
      <xdr:rowOff>57150</xdr:rowOff>
    </xdr:from>
    <xdr:to>
      <xdr:col>15</xdr:col>
      <xdr:colOff>323850</xdr:colOff>
      <xdr:row>34</xdr:row>
      <xdr:rowOff>180975</xdr:rowOff>
    </xdr:to>
    <xdr:sp macro="" textlink="Metrics!I25">
      <xdr:nvSpPr>
        <xdr:cNvPr id="44" name="TextBox 43">
          <a:extLst>
            <a:ext uri="{FF2B5EF4-FFF2-40B4-BE49-F238E27FC236}">
              <a16:creationId xmlns:a16="http://schemas.microsoft.com/office/drawing/2014/main" id="{D5A4A285-1216-43C2-8523-736E324E437F}"/>
            </a:ext>
          </a:extLst>
        </xdr:cNvPr>
        <xdr:cNvSpPr txBox="1">
          <a:spLocks noChangeAspect="1"/>
        </xdr:cNvSpPr>
      </xdr:nvSpPr>
      <xdr:spPr>
        <a:xfrm>
          <a:off x="9143999" y="6153150"/>
          <a:ext cx="8953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99F1E1-7599-4607-A9EB-F2889146ED92}" type="TxLink">
            <a:rPr lang="en-US" sz="14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/>
            <a:t>20.00%</a:t>
          </a:fld>
          <a:endParaRPr lang="en-US" sz="44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16</xdr:col>
      <xdr:colOff>104775</xdr:colOff>
      <xdr:row>29</xdr:row>
      <xdr:rowOff>66675</xdr:rowOff>
    </xdr:from>
    <xdr:to>
      <xdr:col>19</xdr:col>
      <xdr:colOff>104775</xdr:colOff>
      <xdr:row>36</xdr:row>
      <xdr:rowOff>142875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730A989-58CD-42C5-94AD-2DCC6B385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17</xdr:col>
      <xdr:colOff>9524</xdr:colOff>
      <xdr:row>32</xdr:row>
      <xdr:rowOff>57150</xdr:rowOff>
    </xdr:from>
    <xdr:to>
      <xdr:col>18</xdr:col>
      <xdr:colOff>295275</xdr:colOff>
      <xdr:row>34</xdr:row>
      <xdr:rowOff>180975</xdr:rowOff>
    </xdr:to>
    <xdr:sp macro="" textlink="Metrics!I27">
      <xdr:nvSpPr>
        <xdr:cNvPr id="46" name="TextBox 45">
          <a:extLst>
            <a:ext uri="{FF2B5EF4-FFF2-40B4-BE49-F238E27FC236}">
              <a16:creationId xmlns:a16="http://schemas.microsoft.com/office/drawing/2014/main" id="{1761CA0E-E31E-45DB-8DE4-85DA738249A2}"/>
            </a:ext>
          </a:extLst>
        </xdr:cNvPr>
        <xdr:cNvSpPr txBox="1">
          <a:spLocks noChangeAspect="1"/>
        </xdr:cNvSpPr>
      </xdr:nvSpPr>
      <xdr:spPr>
        <a:xfrm>
          <a:off x="10944224" y="6153150"/>
          <a:ext cx="8953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AD57E3-F8A7-4EBD-9B1B-8C0307392FA6}" type="TxLink">
            <a:rPr lang="en-US" sz="14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/>
            <a:t>0.00%</a:t>
          </a:fld>
          <a:endParaRPr lang="en-US" sz="54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19</xdr:col>
      <xdr:colOff>600074</xdr:colOff>
      <xdr:row>20</xdr:row>
      <xdr:rowOff>133349</xdr:rowOff>
    </xdr:from>
    <xdr:to>
      <xdr:col>27</xdr:col>
      <xdr:colOff>295274</xdr:colOff>
      <xdr:row>35</xdr:row>
      <xdr:rowOff>19049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F357651-7C83-48C2-B1BD-610F51FE3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381000</xdr:colOff>
      <xdr:row>18</xdr:row>
      <xdr:rowOff>161924</xdr:rowOff>
    </xdr:from>
    <xdr:to>
      <xdr:col>18</xdr:col>
      <xdr:colOff>285749</xdr:colOff>
      <xdr:row>22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34E663A-29EA-4091-B8FE-590C2606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11</xdr:col>
      <xdr:colOff>361949</xdr:colOff>
      <xdr:row>20</xdr:row>
      <xdr:rowOff>123824</xdr:rowOff>
    </xdr:from>
    <xdr:to>
      <xdr:col>13</xdr:col>
      <xdr:colOff>180974</xdr:colOff>
      <xdr:row>22</xdr:row>
      <xdr:rowOff>114298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60AF299-1C60-418B-AEDE-A80182708253}"/>
            </a:ext>
          </a:extLst>
        </xdr:cNvPr>
        <xdr:cNvSpPr txBox="1">
          <a:spLocks noChangeAspect="1"/>
        </xdr:cNvSpPr>
      </xdr:nvSpPr>
      <xdr:spPr>
        <a:xfrm>
          <a:off x="7639049" y="3933824"/>
          <a:ext cx="10382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0C203C"/>
              </a:solidFill>
              <a:latin typeface="Bookman Old Style" panose="02050604050505020204" pitchFamily="18" charset="0"/>
            </a:rPr>
            <a:t>Passed</a:t>
          </a:r>
        </a:p>
      </xdr:txBody>
    </xdr:sp>
    <xdr:clientData/>
  </xdr:twoCellAnchor>
  <xdr:twoCellAnchor editAs="absolute">
    <xdr:from>
      <xdr:col>15</xdr:col>
      <xdr:colOff>523874</xdr:colOff>
      <xdr:row>20</xdr:row>
      <xdr:rowOff>104774</xdr:rowOff>
    </xdr:from>
    <xdr:to>
      <xdr:col>17</xdr:col>
      <xdr:colOff>342899</xdr:colOff>
      <xdr:row>22</xdr:row>
      <xdr:rowOff>95248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0CC7C69-85FA-4472-A707-E9909D9962FF}"/>
            </a:ext>
          </a:extLst>
        </xdr:cNvPr>
        <xdr:cNvSpPr txBox="1">
          <a:spLocks noChangeAspect="1"/>
        </xdr:cNvSpPr>
      </xdr:nvSpPr>
      <xdr:spPr>
        <a:xfrm>
          <a:off x="10239374" y="3914774"/>
          <a:ext cx="10382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0C203C"/>
              </a:solidFill>
              <a:latin typeface="Bookman Old Style" panose="02050604050505020204" pitchFamily="18" charset="0"/>
            </a:rPr>
            <a:t>Failed</a:t>
          </a:r>
        </a:p>
      </xdr:txBody>
    </xdr:sp>
    <xdr:clientData/>
  </xdr:twoCellAnchor>
  <xdr:twoCellAnchor editAs="absolute">
    <xdr:from>
      <xdr:col>11</xdr:col>
      <xdr:colOff>476249</xdr:colOff>
      <xdr:row>18</xdr:row>
      <xdr:rowOff>142874</xdr:rowOff>
    </xdr:from>
    <xdr:to>
      <xdr:col>13</xdr:col>
      <xdr:colOff>295274</xdr:colOff>
      <xdr:row>20</xdr:row>
      <xdr:rowOff>133348</xdr:rowOff>
    </xdr:to>
    <xdr:sp macro="" textlink="Metrics!I15">
      <xdr:nvSpPr>
        <xdr:cNvPr id="41" name="TextBox 40">
          <a:extLst>
            <a:ext uri="{FF2B5EF4-FFF2-40B4-BE49-F238E27FC236}">
              <a16:creationId xmlns:a16="http://schemas.microsoft.com/office/drawing/2014/main" id="{97E68DFD-BECA-422E-9D72-BF07AE9F18D1}"/>
            </a:ext>
          </a:extLst>
        </xdr:cNvPr>
        <xdr:cNvSpPr txBox="1">
          <a:spLocks noChangeAspect="1"/>
        </xdr:cNvSpPr>
      </xdr:nvSpPr>
      <xdr:spPr>
        <a:xfrm>
          <a:off x="7753349" y="3571874"/>
          <a:ext cx="10382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6F931A1-333B-4635-8604-94A8D62F6B17}" type="TxLink">
            <a:rPr lang="en-US" sz="11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 algn="l"/>
            <a:t>58.33%</a:t>
          </a:fld>
          <a:endParaRPr lang="en-US" sz="14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15</xdr:col>
      <xdr:colOff>352424</xdr:colOff>
      <xdr:row>18</xdr:row>
      <xdr:rowOff>133349</xdr:rowOff>
    </xdr:from>
    <xdr:to>
      <xdr:col>17</xdr:col>
      <xdr:colOff>171449</xdr:colOff>
      <xdr:row>20</xdr:row>
      <xdr:rowOff>123823</xdr:rowOff>
    </xdr:to>
    <xdr:sp macro="" textlink="Metrics!I17">
      <xdr:nvSpPr>
        <xdr:cNvPr id="43" name="TextBox 42">
          <a:extLst>
            <a:ext uri="{FF2B5EF4-FFF2-40B4-BE49-F238E27FC236}">
              <a16:creationId xmlns:a16="http://schemas.microsoft.com/office/drawing/2014/main" id="{78C4FB8F-EA25-4598-A827-FB8996B62AA5}"/>
            </a:ext>
          </a:extLst>
        </xdr:cNvPr>
        <xdr:cNvSpPr txBox="1">
          <a:spLocks noChangeAspect="1"/>
        </xdr:cNvSpPr>
      </xdr:nvSpPr>
      <xdr:spPr>
        <a:xfrm>
          <a:off x="10067924" y="3562349"/>
          <a:ext cx="10382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707FB57-6E51-4F01-B47C-84517829B65D}" type="TxLink">
            <a:rPr lang="en-US" sz="1100" b="1" i="0" u="none" strike="noStrike">
              <a:solidFill>
                <a:srgbClr val="0C203C"/>
              </a:solidFill>
              <a:latin typeface="Bookman Old Style" panose="02050604050505020204" pitchFamily="18" charset="0"/>
              <a:cs typeface="Calibri"/>
            </a:rPr>
            <a:pPr algn="r"/>
            <a:t>41.67%</a:t>
          </a:fld>
          <a:endParaRPr lang="en-US" sz="1400" b="1">
            <a:solidFill>
              <a:srgbClr val="0C203C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11</xdr:col>
      <xdr:colOff>466724</xdr:colOff>
      <xdr:row>21</xdr:row>
      <xdr:rowOff>133349</xdr:rowOff>
    </xdr:from>
    <xdr:to>
      <xdr:col>13</xdr:col>
      <xdr:colOff>285749</xdr:colOff>
      <xdr:row>23</xdr:row>
      <xdr:rowOff>123823</xdr:rowOff>
    </xdr:to>
    <xdr:sp macro="" textlink="Metrics!H15">
      <xdr:nvSpPr>
        <xdr:cNvPr id="47" name="TextBox 46">
          <a:extLst>
            <a:ext uri="{FF2B5EF4-FFF2-40B4-BE49-F238E27FC236}">
              <a16:creationId xmlns:a16="http://schemas.microsoft.com/office/drawing/2014/main" id="{9EBFA0EE-1B2B-4128-B262-0E4F4FD0E682}"/>
            </a:ext>
          </a:extLst>
        </xdr:cNvPr>
        <xdr:cNvSpPr txBox="1">
          <a:spLocks noChangeAspect="1"/>
        </xdr:cNvSpPr>
      </xdr:nvSpPr>
      <xdr:spPr>
        <a:xfrm>
          <a:off x="7743824" y="4133849"/>
          <a:ext cx="10382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E16F093-7E02-4DE2-9831-A86CB5500CAC}" type="TxLink">
            <a:rPr lang="en-US" sz="11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 algn="l"/>
            <a:t>7 / 12</a:t>
          </a:fld>
          <a:endParaRPr lang="en-US" sz="14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15</xdr:col>
      <xdr:colOff>371474</xdr:colOff>
      <xdr:row>21</xdr:row>
      <xdr:rowOff>133349</xdr:rowOff>
    </xdr:from>
    <xdr:to>
      <xdr:col>17</xdr:col>
      <xdr:colOff>190499</xdr:colOff>
      <xdr:row>23</xdr:row>
      <xdr:rowOff>123823</xdr:rowOff>
    </xdr:to>
    <xdr:sp macro="" textlink="Metrics!H17">
      <xdr:nvSpPr>
        <xdr:cNvPr id="48" name="TextBox 47">
          <a:extLst>
            <a:ext uri="{FF2B5EF4-FFF2-40B4-BE49-F238E27FC236}">
              <a16:creationId xmlns:a16="http://schemas.microsoft.com/office/drawing/2014/main" id="{406F1E5A-1A84-43B1-BF3E-3506E21847C5}"/>
            </a:ext>
          </a:extLst>
        </xdr:cNvPr>
        <xdr:cNvSpPr txBox="1">
          <a:spLocks noChangeAspect="1"/>
        </xdr:cNvSpPr>
      </xdr:nvSpPr>
      <xdr:spPr>
        <a:xfrm>
          <a:off x="10086974" y="4133849"/>
          <a:ext cx="10382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8DBC97DD-8272-4972-A487-9CB55B0B0CA2}" type="TxLink">
            <a:rPr lang="en-US" sz="11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 algn="r"/>
            <a:t>5 / 12</a:t>
          </a:fld>
          <a:endParaRPr lang="en-US" sz="14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447676</xdr:colOff>
      <xdr:row>20</xdr:row>
      <xdr:rowOff>66673</xdr:rowOff>
    </xdr:from>
    <xdr:to>
      <xdr:col>10</xdr:col>
      <xdr:colOff>57150</xdr:colOff>
      <xdr:row>23</xdr:row>
      <xdr:rowOff>38100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9AC4E06-3E8E-4D83-A897-23F791306537}"/>
            </a:ext>
          </a:extLst>
        </xdr:cNvPr>
        <xdr:cNvSpPr txBox="1">
          <a:spLocks noChangeAspect="1"/>
        </xdr:cNvSpPr>
      </xdr:nvSpPr>
      <xdr:spPr>
        <a:xfrm>
          <a:off x="4676776" y="3876673"/>
          <a:ext cx="2047874" cy="542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0C203C"/>
              </a:solidFill>
              <a:latin typeface="Bookman Old Style" panose="02050604050505020204" pitchFamily="18" charset="0"/>
            </a:rPr>
            <a:t>Defect Removal Efficiency</a:t>
          </a:r>
        </a:p>
      </xdr:txBody>
    </xdr:sp>
    <xdr:clientData/>
  </xdr:twoCellAnchor>
  <xdr:twoCellAnchor editAs="absolute">
    <xdr:from>
      <xdr:col>7</xdr:col>
      <xdr:colOff>85726</xdr:colOff>
      <xdr:row>22</xdr:row>
      <xdr:rowOff>161925</xdr:rowOff>
    </xdr:from>
    <xdr:to>
      <xdr:col>9</xdr:col>
      <xdr:colOff>466726</xdr:colOff>
      <xdr:row>24</xdr:row>
      <xdr:rowOff>152400</xdr:rowOff>
    </xdr:to>
    <xdr:sp macro="" textlink="Metrics!H23">
      <xdr:nvSpPr>
        <xdr:cNvPr id="52" name="TextBox 51">
          <a:extLst>
            <a:ext uri="{FF2B5EF4-FFF2-40B4-BE49-F238E27FC236}">
              <a16:creationId xmlns:a16="http://schemas.microsoft.com/office/drawing/2014/main" id="{78D8630F-AFE5-C09A-7D24-909D48B35435}"/>
            </a:ext>
          </a:extLst>
        </xdr:cNvPr>
        <xdr:cNvSpPr txBox="1">
          <a:spLocks noChangeAspect="1"/>
        </xdr:cNvSpPr>
      </xdr:nvSpPr>
      <xdr:spPr>
        <a:xfrm>
          <a:off x="4924426" y="4352925"/>
          <a:ext cx="16002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D78763A-0ED3-446A-A2C5-9388B7D7E7C3}" type="TxLink">
            <a:rPr lang="en-US" sz="18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 algn="ctr"/>
            <a:t>0 /  ( 0 + 1 )</a:t>
          </a:fld>
          <a:endParaRPr lang="en-US" sz="32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6</xdr:col>
      <xdr:colOff>400051</xdr:colOff>
      <xdr:row>25</xdr:row>
      <xdr:rowOff>142874</xdr:rowOff>
    </xdr:from>
    <xdr:to>
      <xdr:col>10</xdr:col>
      <xdr:colOff>9525</xdr:colOff>
      <xdr:row>27</xdr:row>
      <xdr:rowOff>142876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3972D82-01E0-43C3-BE1A-C44DEB24650C}"/>
            </a:ext>
          </a:extLst>
        </xdr:cNvPr>
        <xdr:cNvSpPr txBox="1">
          <a:spLocks noChangeAspect="1"/>
        </xdr:cNvSpPr>
      </xdr:nvSpPr>
      <xdr:spPr>
        <a:xfrm>
          <a:off x="4629151" y="4905374"/>
          <a:ext cx="2047874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0C203C"/>
              </a:solidFill>
              <a:latin typeface="Bookman Old Style" panose="02050604050505020204" pitchFamily="18" charset="0"/>
            </a:rPr>
            <a:t>Defect Leakage</a:t>
          </a:r>
        </a:p>
      </xdr:txBody>
    </xdr:sp>
    <xdr:clientData/>
  </xdr:twoCellAnchor>
  <xdr:twoCellAnchor editAs="absolute">
    <xdr:from>
      <xdr:col>7</xdr:col>
      <xdr:colOff>28575</xdr:colOff>
      <xdr:row>26</xdr:row>
      <xdr:rowOff>180975</xdr:rowOff>
    </xdr:from>
    <xdr:to>
      <xdr:col>9</xdr:col>
      <xdr:colOff>333375</xdr:colOff>
      <xdr:row>29</xdr:row>
      <xdr:rowOff>47625</xdr:rowOff>
    </xdr:to>
    <xdr:sp macro="" textlink="Metrics!H25">
      <xdr:nvSpPr>
        <xdr:cNvPr id="54" name="TextBox 53">
          <a:extLst>
            <a:ext uri="{FF2B5EF4-FFF2-40B4-BE49-F238E27FC236}">
              <a16:creationId xmlns:a16="http://schemas.microsoft.com/office/drawing/2014/main" id="{CF622E77-4BA2-4B66-BFD8-E58DF68B6E3C}"/>
            </a:ext>
          </a:extLst>
        </xdr:cNvPr>
        <xdr:cNvSpPr txBox="1">
          <a:spLocks noChangeAspect="1"/>
        </xdr:cNvSpPr>
      </xdr:nvSpPr>
      <xdr:spPr>
        <a:xfrm>
          <a:off x="4867275" y="5133975"/>
          <a:ext cx="15240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8E07633-794A-45C4-845F-A94AC96CE6B3}" type="TxLink">
            <a:rPr lang="en-US" sz="28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 algn="ctr"/>
            <a:t>1 / 5</a:t>
          </a:fld>
          <a:endParaRPr lang="en-US" sz="80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466726</xdr:colOff>
      <xdr:row>29</xdr:row>
      <xdr:rowOff>180974</xdr:rowOff>
    </xdr:from>
    <xdr:to>
      <xdr:col>10</xdr:col>
      <xdr:colOff>76200</xdr:colOff>
      <xdr:row>31</xdr:row>
      <xdr:rowOff>180976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7BB01AF-5581-4263-841A-155B0F7BE352}"/>
            </a:ext>
          </a:extLst>
        </xdr:cNvPr>
        <xdr:cNvSpPr txBox="1"/>
      </xdr:nvSpPr>
      <xdr:spPr>
        <a:xfrm>
          <a:off x="4695826" y="5705474"/>
          <a:ext cx="2047874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0C203C"/>
              </a:solidFill>
              <a:latin typeface="Bookman Old Style" panose="02050604050505020204" pitchFamily="18" charset="0"/>
            </a:rPr>
            <a:t>Defect Rejection</a:t>
          </a:r>
        </a:p>
      </xdr:txBody>
    </xdr:sp>
    <xdr:clientData/>
  </xdr:twoCellAnchor>
  <xdr:twoCellAnchor editAs="absolute">
    <xdr:from>
      <xdr:col>7</xdr:col>
      <xdr:colOff>95250</xdr:colOff>
      <xdr:row>31</xdr:row>
      <xdr:rowOff>28575</xdr:rowOff>
    </xdr:from>
    <xdr:to>
      <xdr:col>9</xdr:col>
      <xdr:colOff>400050</xdr:colOff>
      <xdr:row>33</xdr:row>
      <xdr:rowOff>85725</xdr:rowOff>
    </xdr:to>
    <xdr:sp macro="" textlink="Metrics!H27">
      <xdr:nvSpPr>
        <xdr:cNvPr id="56" name="TextBox 55">
          <a:extLst>
            <a:ext uri="{FF2B5EF4-FFF2-40B4-BE49-F238E27FC236}">
              <a16:creationId xmlns:a16="http://schemas.microsoft.com/office/drawing/2014/main" id="{D2F03FD2-0EBC-49EC-829E-91E383AE0A16}"/>
            </a:ext>
          </a:extLst>
        </xdr:cNvPr>
        <xdr:cNvSpPr txBox="1">
          <a:spLocks noChangeAspect="1"/>
        </xdr:cNvSpPr>
      </xdr:nvSpPr>
      <xdr:spPr>
        <a:xfrm>
          <a:off x="4933950" y="5934075"/>
          <a:ext cx="15240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D42E7-4CF3-428A-98D4-0DC328DE54E6}" type="TxLink">
            <a:rPr lang="en-US" sz="28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 algn="ctr"/>
            <a:t>0 / 5</a:t>
          </a:fld>
          <a:endParaRPr lang="en-US" sz="239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4</xdr:col>
      <xdr:colOff>485775</xdr:colOff>
      <xdr:row>31</xdr:row>
      <xdr:rowOff>19050</xdr:rowOff>
    </xdr:from>
    <xdr:to>
      <xdr:col>6</xdr:col>
      <xdr:colOff>533400</xdr:colOff>
      <xdr:row>32</xdr:row>
      <xdr:rowOff>123825</xdr:rowOff>
    </xdr:to>
    <xdr:sp macro="" textlink="Metrics!H11">
      <xdr:nvSpPr>
        <xdr:cNvPr id="49" name="TextBox 48">
          <a:extLst>
            <a:ext uri="{FF2B5EF4-FFF2-40B4-BE49-F238E27FC236}">
              <a16:creationId xmlns:a16="http://schemas.microsoft.com/office/drawing/2014/main" id="{0B67295E-14B2-45D5-001F-4A0A05FD3602}"/>
            </a:ext>
          </a:extLst>
        </xdr:cNvPr>
        <xdr:cNvSpPr txBox="1">
          <a:spLocks noChangeAspect="1"/>
        </xdr:cNvSpPr>
      </xdr:nvSpPr>
      <xdr:spPr>
        <a:xfrm>
          <a:off x="3495675" y="5924550"/>
          <a:ext cx="12668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E83EAF-6C30-49F9-A8DC-5586E461E687}" type="TxLink">
            <a:rPr lang="en-US" sz="11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/>
            <a:t>12 / 12</a:t>
          </a:fld>
          <a:endParaRPr lang="en-US" sz="11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4</xdr:col>
      <xdr:colOff>457200</xdr:colOff>
      <xdr:row>32</xdr:row>
      <xdr:rowOff>95250</xdr:rowOff>
    </xdr:from>
    <xdr:to>
      <xdr:col>6</xdr:col>
      <xdr:colOff>504825</xdr:colOff>
      <xdr:row>34</xdr:row>
      <xdr:rowOff>9525</xdr:rowOff>
    </xdr:to>
    <xdr:sp macro="" textlink="Metrics!H13">
      <xdr:nvSpPr>
        <xdr:cNvPr id="50" name="TextBox 49">
          <a:extLst>
            <a:ext uri="{FF2B5EF4-FFF2-40B4-BE49-F238E27FC236}">
              <a16:creationId xmlns:a16="http://schemas.microsoft.com/office/drawing/2014/main" id="{0DCB4373-5E1A-445E-A78F-CD2A42FA3AF6}"/>
            </a:ext>
          </a:extLst>
        </xdr:cNvPr>
        <xdr:cNvSpPr txBox="1">
          <a:spLocks noChangeAspect="1"/>
        </xdr:cNvSpPr>
      </xdr:nvSpPr>
      <xdr:spPr>
        <a:xfrm>
          <a:off x="3467100" y="6191250"/>
          <a:ext cx="12668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D83B28-7A9F-40B5-92D5-2934BD610EB4}" type="TxLink">
            <a:rPr lang="en-US" sz="11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/>
            <a:t>0 / 12</a:t>
          </a:fld>
          <a:endParaRPr lang="en-US" sz="11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absolute">
    <xdr:from>
      <xdr:col>4</xdr:col>
      <xdr:colOff>439463</xdr:colOff>
      <xdr:row>33</xdr:row>
      <xdr:rowOff>190499</xdr:rowOff>
    </xdr:from>
    <xdr:to>
      <xdr:col>6</xdr:col>
      <xdr:colOff>487088</xdr:colOff>
      <xdr:row>35</xdr:row>
      <xdr:rowOff>104774</xdr:rowOff>
    </xdr:to>
    <xdr:sp macro="" textlink="Metrics!H19">
      <xdr:nvSpPr>
        <xdr:cNvPr id="57" name="TextBox 56">
          <a:extLst>
            <a:ext uri="{FF2B5EF4-FFF2-40B4-BE49-F238E27FC236}">
              <a16:creationId xmlns:a16="http://schemas.microsoft.com/office/drawing/2014/main" id="{B3037E4C-0572-4850-80E0-1EBC4DF4963B}"/>
            </a:ext>
          </a:extLst>
        </xdr:cNvPr>
        <xdr:cNvSpPr txBox="1">
          <a:spLocks noChangeAspect="1"/>
        </xdr:cNvSpPr>
      </xdr:nvSpPr>
      <xdr:spPr>
        <a:xfrm>
          <a:off x="3449363" y="6476999"/>
          <a:ext cx="12668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BAE872-0F4F-4B19-BF79-A96560C53F56}" type="TxLink">
            <a:rPr lang="en-US" sz="1100" b="1" i="0" u="none" strike="noStrike">
              <a:solidFill>
                <a:srgbClr val="0C203C">
                  <a:alpha val="59000"/>
                </a:srgbClr>
              </a:solidFill>
              <a:latin typeface="Bookman Old Style" panose="02050604050505020204" pitchFamily="18" charset="0"/>
              <a:cs typeface="Calibri"/>
            </a:rPr>
            <a:pPr/>
            <a:t>0 / 12</a:t>
          </a:fld>
          <a:endParaRPr lang="en-US" sz="1100" b="1">
            <a:solidFill>
              <a:srgbClr val="0C203C">
                <a:alpha val="59000"/>
              </a:srgbClr>
            </a:solidFill>
            <a:latin typeface="Bookman Old Style" panose="020506040505050202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</xdr:col>
      <xdr:colOff>0</xdr:colOff>
      <xdr:row>40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FF9E9DF-487D-40CF-9970-91F064328212}"/>
            </a:ext>
          </a:extLst>
        </xdr:cNvPr>
        <xdr:cNvSpPr/>
      </xdr:nvSpPr>
      <xdr:spPr>
        <a:xfrm>
          <a:off x="2" y="0"/>
          <a:ext cx="1181098" cy="7715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219075</xdr:colOff>
      <xdr:row>10</xdr:row>
      <xdr:rowOff>76200</xdr:rowOff>
    </xdr:from>
    <xdr:to>
      <xdr:col>0</xdr:col>
      <xdr:colOff>781050</xdr:colOff>
      <xdr:row>13</xdr:row>
      <xdr:rowOff>28575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C32B6-B24E-4AC6-ABEA-9D564689E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90725"/>
          <a:ext cx="5619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14</xdr:row>
      <xdr:rowOff>38100</xdr:rowOff>
    </xdr:from>
    <xdr:to>
      <xdr:col>0</xdr:col>
      <xdr:colOff>752475</xdr:colOff>
      <xdr:row>17</xdr:row>
      <xdr:rowOff>9525</xdr:rowOff>
    </xdr:to>
    <xdr:pic>
      <xdr:nvPicPr>
        <xdr:cNvPr id="9" name="Pictur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207E7E-D910-4A1F-9226-50D7E49AE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714625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</xdr:colOff>
      <xdr:row>0</xdr:row>
      <xdr:rowOff>0</xdr:rowOff>
    </xdr:from>
    <xdr:to>
      <xdr:col>1</xdr:col>
      <xdr:colOff>47627</xdr:colOff>
      <xdr:row>7</xdr:row>
      <xdr:rowOff>133350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C5547-3CC1-4CE7-BE09-31E3787C0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0"/>
          <a:ext cx="12287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</xdr:colOff>
      <xdr:row>0</xdr:row>
      <xdr:rowOff>0</xdr:rowOff>
    </xdr:from>
    <xdr:to>
      <xdr:col>1</xdr:col>
      <xdr:colOff>0</xdr:colOff>
      <xdr:row>40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67F465-F746-4D42-BCEF-7B7DCCB7A988}"/>
            </a:ext>
          </a:extLst>
        </xdr:cNvPr>
        <xdr:cNvSpPr/>
      </xdr:nvSpPr>
      <xdr:spPr>
        <a:xfrm>
          <a:off x="2" y="0"/>
          <a:ext cx="1181098" cy="77533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7</xdr:row>
      <xdr:rowOff>116085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E17CB-2E31-4DA7-AE66-6F19BA1E2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4" cy="1459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219074</xdr:colOff>
      <xdr:row>10</xdr:row>
      <xdr:rowOff>76200</xdr:rowOff>
    </xdr:from>
    <xdr:to>
      <xdr:col>0</xdr:col>
      <xdr:colOff>781049</xdr:colOff>
      <xdr:row>13</xdr:row>
      <xdr:rowOff>28575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3F48F8-A5F1-46CD-8118-600834985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" y="1981200"/>
          <a:ext cx="5619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14</xdr:row>
      <xdr:rowOff>38100</xdr:rowOff>
    </xdr:from>
    <xdr:to>
      <xdr:col>0</xdr:col>
      <xdr:colOff>752475</xdr:colOff>
      <xdr:row>17</xdr:row>
      <xdr:rowOff>9525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F1FE9E-53D5-48A8-BE05-7C88F8BFD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705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19</xdr:row>
      <xdr:rowOff>47625</xdr:rowOff>
    </xdr:from>
    <xdr:to>
      <xdr:col>0</xdr:col>
      <xdr:colOff>780974</xdr:colOff>
      <xdr:row>22</xdr:row>
      <xdr:rowOff>85649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3DDA698-E8CD-4964-A52C-D95F48DF8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667125"/>
          <a:ext cx="609524" cy="609524"/>
        </a:xfrm>
        <a:prstGeom prst="rect">
          <a:avLst/>
        </a:prstGeom>
      </xdr:spPr>
    </xdr:pic>
    <xdr:clientData/>
  </xdr:twoCellAnchor>
  <xdr:twoCellAnchor>
    <xdr:from>
      <xdr:col>0</xdr:col>
      <xdr:colOff>38102</xdr:colOff>
      <xdr:row>13</xdr:row>
      <xdr:rowOff>171450</xdr:rowOff>
    </xdr:from>
    <xdr:to>
      <xdr:col>0</xdr:col>
      <xdr:colOff>1171577</xdr:colOff>
      <xdr:row>13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3836596-7CF6-45F4-8AEE-846341F72238}"/>
            </a:ext>
          </a:extLst>
        </xdr:cNvPr>
        <xdr:cNvCxnSpPr/>
      </xdr:nvCxnSpPr>
      <xdr:spPr>
        <a:xfrm flipV="1">
          <a:off x="38102" y="2676525"/>
          <a:ext cx="1133475" cy="9525"/>
        </a:xfrm>
        <a:prstGeom prst="line">
          <a:avLst/>
        </a:prstGeom>
        <a:ln w="222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47627</xdr:colOff>
      <xdr:row>17</xdr:row>
      <xdr:rowOff>180975</xdr:rowOff>
    </xdr:from>
    <xdr:to>
      <xdr:col>1</xdr:col>
      <xdr:colOff>2</xdr:colOff>
      <xdr:row>18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480AFAB-C043-40FF-BCAA-288E916D4926}"/>
            </a:ext>
          </a:extLst>
        </xdr:cNvPr>
        <xdr:cNvCxnSpPr/>
      </xdr:nvCxnSpPr>
      <xdr:spPr>
        <a:xfrm flipV="1">
          <a:off x="47627" y="3457575"/>
          <a:ext cx="1133475" cy="9525"/>
        </a:xfrm>
        <a:prstGeom prst="line">
          <a:avLst/>
        </a:prstGeom>
        <a:ln w="222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</xdr:col>
      <xdr:colOff>0</xdr:colOff>
      <xdr:row>40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461D459-09BD-4842-930F-6E218CDF41D8}"/>
            </a:ext>
          </a:extLst>
        </xdr:cNvPr>
        <xdr:cNvSpPr/>
      </xdr:nvSpPr>
      <xdr:spPr>
        <a:xfrm>
          <a:off x="2" y="0"/>
          <a:ext cx="1181098" cy="7715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6</xdr:row>
      <xdr:rowOff>47625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3A712-C51C-4E2A-AF28-16255F416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77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219076</xdr:colOff>
      <xdr:row>8</xdr:row>
      <xdr:rowOff>76200</xdr:rowOff>
    </xdr:from>
    <xdr:to>
      <xdr:col>0</xdr:col>
      <xdr:colOff>771525</xdr:colOff>
      <xdr:row>10</xdr:row>
      <xdr:rowOff>133350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1A9F4E-3E17-495F-8FC2-F16F6918C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1981200"/>
          <a:ext cx="55244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11</xdr:row>
      <xdr:rowOff>66675</xdr:rowOff>
    </xdr:from>
    <xdr:to>
      <xdr:col>0</xdr:col>
      <xdr:colOff>762000</xdr:colOff>
      <xdr:row>13</xdr:row>
      <xdr:rowOff>142875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778A03-E16D-48E1-B28C-709E38B6A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2686050"/>
          <a:ext cx="561974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</xdr:colOff>
      <xdr:row>0</xdr:row>
      <xdr:rowOff>0</xdr:rowOff>
    </xdr:from>
    <xdr:to>
      <xdr:col>1</xdr:col>
      <xdr:colOff>0</xdr:colOff>
      <xdr:row>40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89D798B-7C77-43C9-985E-EAA254C4E461}"/>
            </a:ext>
          </a:extLst>
        </xdr:cNvPr>
        <xdr:cNvSpPr/>
      </xdr:nvSpPr>
      <xdr:spPr>
        <a:xfrm>
          <a:off x="2" y="0"/>
          <a:ext cx="1181098" cy="77152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6</xdr:row>
      <xdr:rowOff>30360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19EDF-6673-4262-84CC-4C98E2C8B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4" cy="1459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219074</xdr:colOff>
      <xdr:row>8</xdr:row>
      <xdr:rowOff>95250</xdr:rowOff>
    </xdr:from>
    <xdr:to>
      <xdr:col>0</xdr:col>
      <xdr:colOff>781049</xdr:colOff>
      <xdr:row>10</xdr:row>
      <xdr:rowOff>152400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9EE427-BF32-496F-9FD8-3C2596ACA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" y="2000250"/>
          <a:ext cx="5619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11</xdr:row>
      <xdr:rowOff>123825</xdr:rowOff>
    </xdr:from>
    <xdr:to>
      <xdr:col>0</xdr:col>
      <xdr:colOff>752475</xdr:colOff>
      <xdr:row>13</xdr:row>
      <xdr:rowOff>200025</xdr:rowOff>
    </xdr:to>
    <xdr:pic>
      <xdr:nvPicPr>
        <xdr:cNvPr id="9" name="Pictur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9F9C5A-3D6B-451B-9DA0-4737A854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7432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15</xdr:row>
      <xdr:rowOff>142875</xdr:rowOff>
    </xdr:from>
    <xdr:to>
      <xdr:col>0</xdr:col>
      <xdr:colOff>780974</xdr:colOff>
      <xdr:row>18</xdr:row>
      <xdr:rowOff>38024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4F7E20-B598-40CB-AC46-D240C6F2D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714750"/>
          <a:ext cx="609524" cy="609524"/>
        </a:xfrm>
        <a:prstGeom prst="rect">
          <a:avLst/>
        </a:prstGeom>
      </xdr:spPr>
    </xdr:pic>
    <xdr:clientData/>
  </xdr:twoCellAnchor>
  <xdr:twoCellAnchor>
    <xdr:from>
      <xdr:col>0</xdr:col>
      <xdr:colOff>19052</xdr:colOff>
      <xdr:row>11</xdr:row>
      <xdr:rowOff>38100</xdr:rowOff>
    </xdr:from>
    <xdr:to>
      <xdr:col>0</xdr:col>
      <xdr:colOff>1152527</xdr:colOff>
      <xdr:row>11</xdr:row>
      <xdr:rowOff>47625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000E0D7-6331-424D-A067-24EEA9E94B58}"/>
            </a:ext>
          </a:extLst>
        </xdr:cNvPr>
        <xdr:cNvCxnSpPr/>
      </xdr:nvCxnSpPr>
      <xdr:spPr>
        <a:xfrm flipV="1">
          <a:off x="19052" y="2657475"/>
          <a:ext cx="1133475" cy="9525"/>
        </a:xfrm>
        <a:prstGeom prst="line">
          <a:avLst/>
        </a:prstGeom>
        <a:ln w="222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28577</xdr:colOff>
      <xdr:row>14</xdr:row>
      <xdr:rowOff>104775</xdr:rowOff>
    </xdr:from>
    <xdr:to>
      <xdr:col>0</xdr:col>
      <xdr:colOff>1162052</xdr:colOff>
      <xdr:row>14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106ECD4-6AD2-4433-A7B8-65E9681B7E15}"/>
            </a:ext>
          </a:extLst>
        </xdr:cNvPr>
        <xdr:cNvCxnSpPr/>
      </xdr:nvCxnSpPr>
      <xdr:spPr>
        <a:xfrm flipV="1">
          <a:off x="28577" y="3438525"/>
          <a:ext cx="1133475" cy="9525"/>
        </a:xfrm>
        <a:prstGeom prst="line">
          <a:avLst/>
        </a:prstGeom>
        <a:ln w="2222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1F2A-57E3-4883-9A90-50B42DB3B055}">
  <sheetPr codeName="Sheet1"/>
  <dimension ref="A1:AI40"/>
  <sheetViews>
    <sheetView tabSelected="1" zoomScaleNormal="100" workbookViewId="0"/>
  </sheetViews>
  <sheetFormatPr defaultRowHeight="15" x14ac:dyDescent="0.25"/>
  <cols>
    <col min="1" max="1" width="17.7109375" style="7" customWidth="1"/>
    <col min="2" max="27" width="9.140625" style="7"/>
    <col min="28" max="28" width="12" style="7" customWidth="1"/>
    <col min="29" max="35" width="9.140625" style="7"/>
  </cols>
  <sheetData>
    <row r="1" spans="2:29" ht="15" customHeight="1" x14ac:dyDescent="0.25">
      <c r="B1" s="5" t="s">
        <v>61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2:29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2:29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2:29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2:29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29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29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2:29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2:29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2:29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2:29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2:2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2:29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2:29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2:29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2:29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2:29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2:29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2:29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2:29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2:29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2:29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2:2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2:2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2:2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2:29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2:2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2:2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2:2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2:2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2:2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2:2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2:2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2:2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2:2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2:2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2:2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2:2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</sheetData>
  <sheetProtection sheet="1" objects="1" scenarios="1" formatCells="0" formatColumns="0" formatRows="0" insertColumns="0" insertRow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K84"/>
  <sheetViews>
    <sheetView zoomScaleNormal="100" workbookViewId="0">
      <selection activeCell="F21" sqref="F21:F22"/>
    </sheetView>
  </sheetViews>
  <sheetFormatPr defaultRowHeight="15" x14ac:dyDescent="0.25"/>
  <cols>
    <col min="1" max="1" width="17.7109375" customWidth="1"/>
    <col min="2" max="2" width="9.85546875" customWidth="1"/>
    <col min="3" max="3" width="13.140625" customWidth="1"/>
    <col min="4" max="4" width="12.85546875" customWidth="1"/>
    <col min="5" max="5" width="14.28515625" style="1" customWidth="1"/>
    <col min="6" max="6" width="36.42578125" bestFit="1" customWidth="1"/>
    <col min="7" max="7" width="65" bestFit="1" customWidth="1"/>
    <col min="8" max="8" width="24.42578125" bestFit="1" customWidth="1"/>
    <col min="9" max="9" width="18.7109375" customWidth="1"/>
    <col min="10" max="11" width="12.28515625" customWidth="1"/>
  </cols>
  <sheetData>
    <row r="1" spans="2:37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2:3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2:3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2:3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2:3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2:3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2:37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2:37" ht="15" customHeight="1" x14ac:dyDescent="0.25">
      <c r="B8" s="2"/>
      <c r="C8" s="2"/>
      <c r="D8" s="2"/>
      <c r="E8" s="16" t="s">
        <v>0</v>
      </c>
      <c r="F8" s="19" t="s">
        <v>1</v>
      </c>
      <c r="G8" s="19" t="s">
        <v>47</v>
      </c>
      <c r="H8" s="24" t="s">
        <v>48</v>
      </c>
      <c r="I8" s="20" t="s">
        <v>3</v>
      </c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ht="15" customHeight="1" x14ac:dyDescent="0.25">
      <c r="B9" s="2"/>
      <c r="C9" s="2"/>
      <c r="D9" s="2"/>
      <c r="E9" s="17"/>
      <c r="F9" s="20"/>
      <c r="G9" s="20"/>
      <c r="H9" s="25"/>
      <c r="I9" s="20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2:37" ht="15.75" customHeight="1" thickBot="1" x14ac:dyDescent="0.3">
      <c r="B10" s="2"/>
      <c r="C10" s="2"/>
      <c r="D10" s="2"/>
      <c r="E10" s="18"/>
      <c r="F10" s="21"/>
      <c r="G10" s="21"/>
      <c r="H10" s="26"/>
      <c r="I10" s="21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2:37" ht="15" customHeight="1" x14ac:dyDescent="0.25">
      <c r="B11" s="2"/>
      <c r="C11" s="2"/>
      <c r="D11" s="2"/>
      <c r="E11" s="22">
        <v>1</v>
      </c>
      <c r="F11" s="22" t="s">
        <v>4</v>
      </c>
      <c r="G11" s="22" t="s">
        <v>15</v>
      </c>
      <c r="H11" s="34" t="str">
        <f>Data!D6 &amp; " / " &amp; Data!D4</f>
        <v>12 / 12</v>
      </c>
      <c r="I11" s="35">
        <f>((Data!D6)/(Data!D4))</f>
        <v>1</v>
      </c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2:37" ht="15" customHeight="1" x14ac:dyDescent="0.25">
      <c r="B12" s="2"/>
      <c r="C12" s="2"/>
      <c r="D12" s="2"/>
      <c r="E12" s="14"/>
      <c r="F12" s="14"/>
      <c r="G12" s="14"/>
      <c r="H12" s="28"/>
      <c r="I12" s="30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2:37" ht="15.75" customHeight="1" x14ac:dyDescent="0.25">
      <c r="B13" s="2"/>
      <c r="C13" s="2"/>
      <c r="D13" s="2"/>
      <c r="E13" s="14">
        <v>2</v>
      </c>
      <c r="F13" s="14" t="s">
        <v>5</v>
      </c>
      <c r="G13" s="14" t="s">
        <v>16</v>
      </c>
      <c r="H13" s="28" t="str">
        <f>Data!D8 &amp; " / " &amp; Data!D4</f>
        <v>0 / 12</v>
      </c>
      <c r="I13" s="29">
        <f>(Data!D8/Data!D4)</f>
        <v>0</v>
      </c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2:37" ht="15" customHeight="1" x14ac:dyDescent="0.25">
      <c r="B14" s="2"/>
      <c r="C14" s="2"/>
      <c r="D14" s="2"/>
      <c r="E14" s="14"/>
      <c r="F14" s="14"/>
      <c r="G14" s="14"/>
      <c r="H14" s="28"/>
      <c r="I14" s="30"/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2:37" ht="15" customHeight="1" x14ac:dyDescent="0.25">
      <c r="B15" s="2"/>
      <c r="C15" s="2"/>
      <c r="D15" s="2"/>
      <c r="E15" s="14">
        <v>3</v>
      </c>
      <c r="F15" s="14" t="s">
        <v>6</v>
      </c>
      <c r="G15" s="14" t="s">
        <v>17</v>
      </c>
      <c r="H15" s="28" t="str">
        <f>Data!D10 &amp; " / " &amp; Data!D6</f>
        <v>7 / 12</v>
      </c>
      <c r="I15" s="29">
        <f>(Data!D10/Data!D6)</f>
        <v>0.58333333333333337</v>
      </c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2:37" ht="15.75" customHeight="1" x14ac:dyDescent="0.25">
      <c r="B16" s="2"/>
      <c r="C16" s="2"/>
      <c r="D16" s="2"/>
      <c r="E16" s="14"/>
      <c r="F16" s="14"/>
      <c r="G16" s="14"/>
      <c r="H16" s="28"/>
      <c r="I16" s="30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x14ac:dyDescent="0.25">
      <c r="B17" s="2"/>
      <c r="C17" s="2"/>
      <c r="D17" s="2"/>
      <c r="E17" s="14">
        <v>4</v>
      </c>
      <c r="F17" s="14" t="s">
        <v>7</v>
      </c>
      <c r="G17" s="14" t="s">
        <v>18</v>
      </c>
      <c r="H17" s="28" t="str">
        <f>Data!D12 &amp; " / " &amp; Data!D6</f>
        <v>5 / 12</v>
      </c>
      <c r="I17" s="29">
        <f>(Data!D12/Data!D6)</f>
        <v>0.41666666666666669</v>
      </c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5">
      <c r="B18" s="2"/>
      <c r="C18" s="2"/>
      <c r="D18" s="2"/>
      <c r="E18" s="14"/>
      <c r="F18" s="14"/>
      <c r="G18" s="14"/>
      <c r="H18" s="28"/>
      <c r="I18" s="30"/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x14ac:dyDescent="0.25">
      <c r="B19" s="2"/>
      <c r="C19" s="2"/>
      <c r="D19" s="2"/>
      <c r="E19" s="14">
        <v>5</v>
      </c>
      <c r="F19" s="14" t="s">
        <v>8</v>
      </c>
      <c r="G19" s="14" t="s">
        <v>19</v>
      </c>
      <c r="H19" s="28" t="str">
        <f>Data!D14 &amp; " / " &amp; Data!D6</f>
        <v>0 / 12</v>
      </c>
      <c r="I19" s="29">
        <f>(Data!D14/Data!D6)</f>
        <v>0</v>
      </c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x14ac:dyDescent="0.25">
      <c r="B20" s="2"/>
      <c r="C20" s="2"/>
      <c r="D20" s="2"/>
      <c r="E20" s="14"/>
      <c r="F20" s="14"/>
      <c r="G20" s="14"/>
      <c r="H20" s="28"/>
      <c r="I20" s="30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x14ac:dyDescent="0.25">
      <c r="B21" s="2"/>
      <c r="C21" s="2"/>
      <c r="D21" s="2"/>
      <c r="E21" s="14">
        <v>6</v>
      </c>
      <c r="F21" s="14" t="s">
        <v>9</v>
      </c>
      <c r="G21" s="14" t="s">
        <v>20</v>
      </c>
      <c r="H21" s="28" t="str">
        <f>Data!D30 &amp; " / " &amp; Data!D18</f>
        <v>6 / 22</v>
      </c>
      <c r="I21" s="33">
        <f>(Data!D30/Data!D18)</f>
        <v>0.27272727272727271</v>
      </c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x14ac:dyDescent="0.25">
      <c r="B22" s="2"/>
      <c r="C22" s="2"/>
      <c r="D22" s="2"/>
      <c r="E22" s="14"/>
      <c r="F22" s="14"/>
      <c r="G22" s="14"/>
      <c r="H22" s="28"/>
      <c r="I22" s="33"/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x14ac:dyDescent="0.25">
      <c r="B23" s="2"/>
      <c r="C23" s="2"/>
      <c r="D23" s="2"/>
      <c r="E23" s="14">
        <v>7</v>
      </c>
      <c r="F23" s="14" t="s">
        <v>10</v>
      </c>
      <c r="G23" s="14" t="s">
        <v>21</v>
      </c>
      <c r="H23" s="28" t="str">
        <f>Data!D20 &amp; " /  ( " &amp; Data!D20 &amp; " + " &amp; Data!D24 &amp; " )"</f>
        <v>0 /  ( 0 + 1 )</v>
      </c>
      <c r="I23" s="29">
        <f>(Data!D20/(Data!D20+Data!D24))</f>
        <v>0</v>
      </c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x14ac:dyDescent="0.25">
      <c r="B24" s="2"/>
      <c r="C24" s="2"/>
      <c r="D24" s="2"/>
      <c r="E24" s="14"/>
      <c r="F24" s="14"/>
      <c r="G24" s="14"/>
      <c r="H24" s="28"/>
      <c r="I24" s="30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x14ac:dyDescent="0.25">
      <c r="B25" s="2"/>
      <c r="C25" s="2"/>
      <c r="D25" s="2"/>
      <c r="E25" s="14">
        <v>8</v>
      </c>
      <c r="F25" s="14" t="s">
        <v>11</v>
      </c>
      <c r="G25" s="14" t="s">
        <v>22</v>
      </c>
      <c r="H25" s="28" t="str">
        <f>Data!D22 &amp; " / " &amp; Data!D26</f>
        <v>1 / 5</v>
      </c>
      <c r="I25" s="29">
        <f>(Data!D22/Data!D26)</f>
        <v>0.2</v>
      </c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x14ac:dyDescent="0.25">
      <c r="B26" s="2"/>
      <c r="C26" s="2"/>
      <c r="D26" s="2"/>
      <c r="E26" s="14"/>
      <c r="F26" s="14"/>
      <c r="G26" s="14"/>
      <c r="H26" s="28"/>
      <c r="I26" s="30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x14ac:dyDescent="0.25">
      <c r="B27" s="2"/>
      <c r="C27" s="2"/>
      <c r="D27" s="2"/>
      <c r="E27" s="14">
        <v>9</v>
      </c>
      <c r="F27" s="14" t="s">
        <v>12</v>
      </c>
      <c r="G27" s="14" t="s">
        <v>23</v>
      </c>
      <c r="H27" s="28" t="str">
        <f>Data!D28 &amp; " / " &amp; Data!D16</f>
        <v>0 / 5</v>
      </c>
      <c r="I27" s="29">
        <f>(Data!D28/Data!D16)</f>
        <v>0</v>
      </c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x14ac:dyDescent="0.25">
      <c r="B28" s="2"/>
      <c r="C28" s="2"/>
      <c r="D28" s="2"/>
      <c r="E28" s="14"/>
      <c r="F28" s="14"/>
      <c r="G28" s="14"/>
      <c r="H28" s="28"/>
      <c r="I28" s="30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x14ac:dyDescent="0.25">
      <c r="B29" s="2"/>
      <c r="C29" s="2"/>
      <c r="D29" s="2"/>
      <c r="E29" s="14">
        <v>10</v>
      </c>
      <c r="F29" s="14" t="s">
        <v>13</v>
      </c>
      <c r="G29" s="14" t="s">
        <v>24</v>
      </c>
      <c r="H29" s="31" t="str">
        <f>UPPER(TEXT(MAX(Data!D34,Data!D32),"d MMM yyyy")) &amp; " - " &amp;
UPPER(TEXT(MIN(Data!D34,Data!D32),"d MMM yyyy"))</f>
        <v>28 AUG 2025 - 24 AUG 2025</v>
      </c>
      <c r="I29" s="30">
        <f>Data!D34-Data!D32</f>
        <v>4</v>
      </c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x14ac:dyDescent="0.25">
      <c r="B30" s="2"/>
      <c r="C30" s="2"/>
      <c r="D30" s="2"/>
      <c r="E30" s="14"/>
      <c r="F30" s="14"/>
      <c r="G30" s="14"/>
      <c r="H30" s="14"/>
      <c r="I30" s="30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x14ac:dyDescent="0.25">
      <c r="B31" s="2"/>
      <c r="C31" s="2"/>
      <c r="D31" s="2"/>
      <c r="E31" s="14">
        <v>11</v>
      </c>
      <c r="F31" s="14" t="s">
        <v>14</v>
      </c>
      <c r="G31" s="14" t="s">
        <v>25</v>
      </c>
      <c r="H31" s="13" t="s">
        <v>59</v>
      </c>
      <c r="I31" s="30">
        <v>0</v>
      </c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x14ac:dyDescent="0.25">
      <c r="B32" s="2"/>
      <c r="C32" s="2"/>
      <c r="D32" s="2"/>
      <c r="E32" s="14"/>
      <c r="F32" s="14"/>
      <c r="G32" s="14"/>
      <c r="H32" s="13"/>
      <c r="I32" s="30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15" customHeight="1" x14ac:dyDescent="0.25"/>
    <row r="45" spans="2:37" ht="15" customHeight="1" x14ac:dyDescent="0.25"/>
    <row r="46" spans="2:37" ht="15" customHeight="1" x14ac:dyDescent="0.25"/>
    <row r="47" spans="2:37" ht="15" customHeight="1" x14ac:dyDescent="0.25"/>
    <row r="56" spans="2:7" x14ac:dyDescent="0.25">
      <c r="B56" s="32" t="s">
        <v>60</v>
      </c>
      <c r="C56" s="32"/>
      <c r="D56" s="32"/>
      <c r="E56" s="32"/>
      <c r="F56" s="32"/>
      <c r="G56" s="2"/>
    </row>
    <row r="57" spans="2:7" ht="15.75" thickBot="1" x14ac:dyDescent="0.3">
      <c r="B57" s="32"/>
      <c r="C57" s="32"/>
      <c r="D57" s="32"/>
      <c r="E57" s="32"/>
      <c r="F57" s="32"/>
      <c r="G57" s="2"/>
    </row>
    <row r="58" spans="2:7" x14ac:dyDescent="0.25">
      <c r="B58" s="16" t="s">
        <v>0</v>
      </c>
      <c r="C58" s="19" t="s">
        <v>1</v>
      </c>
      <c r="D58" s="19" t="s">
        <v>47</v>
      </c>
      <c r="E58" s="24" t="s">
        <v>48</v>
      </c>
      <c r="F58" s="20" t="s">
        <v>3</v>
      </c>
      <c r="G58" s="2"/>
    </row>
    <row r="59" spans="2:7" x14ac:dyDescent="0.25">
      <c r="B59" s="17"/>
      <c r="C59" s="20"/>
      <c r="D59" s="20"/>
      <c r="E59" s="25"/>
      <c r="F59" s="20"/>
      <c r="G59" s="2"/>
    </row>
    <row r="60" spans="2:7" ht="15.75" thickBot="1" x14ac:dyDescent="0.3">
      <c r="B60" s="18"/>
      <c r="C60" s="21"/>
      <c r="D60" s="21"/>
      <c r="E60" s="26"/>
      <c r="F60" s="21"/>
      <c r="G60" s="12" t="s">
        <v>64</v>
      </c>
    </row>
    <row r="61" spans="2:7" x14ac:dyDescent="0.25">
      <c r="B61" s="22">
        <v>1</v>
      </c>
      <c r="C61" s="22" t="s">
        <v>4</v>
      </c>
      <c r="D61" s="22" t="s">
        <v>15</v>
      </c>
      <c r="E61" s="27" t="s">
        <v>50</v>
      </c>
      <c r="F61" s="23">
        <f>((Data!D6)/(Data!D4))</f>
        <v>1</v>
      </c>
      <c r="G61" s="11">
        <f>I23</f>
        <v>0</v>
      </c>
    </row>
    <row r="62" spans="2:7" x14ac:dyDescent="0.25">
      <c r="B62" s="14"/>
      <c r="C62" s="14"/>
      <c r="D62" s="14"/>
      <c r="E62" s="13"/>
      <c r="F62" s="14"/>
      <c r="G62" s="10">
        <f>(1-I23)</f>
        <v>1</v>
      </c>
    </row>
    <row r="63" spans="2:7" x14ac:dyDescent="0.25">
      <c r="B63" s="14">
        <v>2</v>
      </c>
      <c r="C63" s="14" t="s">
        <v>5</v>
      </c>
      <c r="D63" s="14" t="s">
        <v>16</v>
      </c>
      <c r="E63" s="13" t="s">
        <v>51</v>
      </c>
      <c r="F63" s="15">
        <f>(Data!D8/Data!D4)</f>
        <v>0</v>
      </c>
      <c r="G63">
        <v>1</v>
      </c>
    </row>
    <row r="64" spans="2:7" x14ac:dyDescent="0.25">
      <c r="B64" s="14"/>
      <c r="C64" s="14"/>
      <c r="D64" s="14"/>
      <c r="E64" s="13"/>
      <c r="F64" s="14"/>
      <c r="G64" s="2"/>
    </row>
    <row r="65" spans="2:7" x14ac:dyDescent="0.25">
      <c r="B65" s="14">
        <v>3</v>
      </c>
      <c r="C65" s="14" t="s">
        <v>6</v>
      </c>
      <c r="D65" s="14" t="s">
        <v>17</v>
      </c>
      <c r="E65" s="13" t="s">
        <v>52</v>
      </c>
      <c r="F65" s="15">
        <f>(Data!D10/Data!D6)</f>
        <v>0.58333333333333337</v>
      </c>
      <c r="G65" s="12" t="s">
        <v>65</v>
      </c>
    </row>
    <row r="66" spans="2:7" x14ac:dyDescent="0.25">
      <c r="B66" s="14"/>
      <c r="C66" s="14"/>
      <c r="D66" s="14"/>
      <c r="E66" s="13"/>
      <c r="F66" s="14"/>
      <c r="G66" s="10">
        <f>I25</f>
        <v>0.2</v>
      </c>
    </row>
    <row r="67" spans="2:7" x14ac:dyDescent="0.25">
      <c r="B67" s="14">
        <v>4</v>
      </c>
      <c r="C67" s="14" t="s">
        <v>7</v>
      </c>
      <c r="D67" s="14" t="s">
        <v>18</v>
      </c>
      <c r="E67" s="13" t="s">
        <v>53</v>
      </c>
      <c r="F67" s="15">
        <f>(Data!D12/Data!D6)</f>
        <v>0.41666666666666669</v>
      </c>
      <c r="G67" s="10">
        <f>(1-I25)</f>
        <v>0.8</v>
      </c>
    </row>
    <row r="68" spans="2:7" x14ac:dyDescent="0.25">
      <c r="B68" s="14"/>
      <c r="C68" s="14"/>
      <c r="D68" s="14"/>
      <c r="E68" s="13"/>
      <c r="F68" s="14"/>
      <c r="G68" s="7">
        <v>1</v>
      </c>
    </row>
    <row r="69" spans="2:7" x14ac:dyDescent="0.25">
      <c r="B69" s="14">
        <v>5</v>
      </c>
      <c r="C69" s="14" t="s">
        <v>8</v>
      </c>
      <c r="D69" s="14" t="s">
        <v>19</v>
      </c>
      <c r="E69" s="13" t="s">
        <v>51</v>
      </c>
      <c r="F69" s="15">
        <f>(Data!D14/Data!D6)</f>
        <v>0</v>
      </c>
      <c r="G69" s="2"/>
    </row>
    <row r="70" spans="2:7" x14ac:dyDescent="0.25">
      <c r="B70" s="14"/>
      <c r="C70" s="14"/>
      <c r="D70" s="14"/>
      <c r="E70" s="13"/>
      <c r="F70" s="14"/>
      <c r="G70" s="12" t="s">
        <v>66</v>
      </c>
    </row>
    <row r="71" spans="2:7" x14ac:dyDescent="0.25">
      <c r="B71" s="14">
        <v>6</v>
      </c>
      <c r="C71" s="14" t="s">
        <v>9</v>
      </c>
      <c r="D71" s="14" t="s">
        <v>20</v>
      </c>
      <c r="E71" s="13" t="s">
        <v>54</v>
      </c>
      <c r="F71" s="14">
        <f>(Data!D30/Data!D18)</f>
        <v>0.27272727272727271</v>
      </c>
      <c r="G71" s="10">
        <f>I27</f>
        <v>0</v>
      </c>
    </row>
    <row r="72" spans="2:7" x14ac:dyDescent="0.25">
      <c r="B72" s="14"/>
      <c r="C72" s="14"/>
      <c r="D72" s="14"/>
      <c r="E72" s="13"/>
      <c r="F72" s="14"/>
      <c r="G72" s="10">
        <f>(1-I27)</f>
        <v>1</v>
      </c>
    </row>
    <row r="73" spans="2:7" x14ac:dyDescent="0.25">
      <c r="B73" s="14">
        <v>7</v>
      </c>
      <c r="C73" s="14" t="s">
        <v>10</v>
      </c>
      <c r="D73" s="14" t="s">
        <v>21</v>
      </c>
      <c r="E73" s="13" t="s">
        <v>49</v>
      </c>
      <c r="F73" s="15">
        <f>(Data!D20/(Data!D20+Data!D24))</f>
        <v>0</v>
      </c>
      <c r="G73" s="7">
        <v>1</v>
      </c>
    </row>
    <row r="74" spans="2:7" x14ac:dyDescent="0.25">
      <c r="B74" s="14"/>
      <c r="C74" s="14"/>
      <c r="D74" s="14"/>
      <c r="E74" s="13"/>
      <c r="F74" s="14"/>
      <c r="G74" s="2"/>
    </row>
    <row r="75" spans="2:7" x14ac:dyDescent="0.25">
      <c r="B75" s="14">
        <v>8</v>
      </c>
      <c r="C75" s="14" t="s">
        <v>11</v>
      </c>
      <c r="D75" s="14" t="s">
        <v>22</v>
      </c>
      <c r="E75" s="13" t="s">
        <v>55</v>
      </c>
      <c r="F75" s="15">
        <f>(Data!D22/Data!D26)</f>
        <v>0.2</v>
      </c>
      <c r="G75" s="2"/>
    </row>
    <row r="76" spans="2:7" x14ac:dyDescent="0.25">
      <c r="B76" s="14"/>
      <c r="C76" s="14"/>
      <c r="D76" s="14"/>
      <c r="E76" s="13"/>
      <c r="F76" s="14"/>
      <c r="G76" s="2"/>
    </row>
    <row r="77" spans="2:7" x14ac:dyDescent="0.25">
      <c r="B77" s="14">
        <v>9</v>
      </c>
      <c r="C77" s="14" t="s">
        <v>12</v>
      </c>
      <c r="D77" s="14" t="s">
        <v>23</v>
      </c>
      <c r="E77" s="13" t="s">
        <v>56</v>
      </c>
      <c r="F77" s="15">
        <f>(Data!D28/Data!D16)</f>
        <v>0</v>
      </c>
      <c r="G77" s="2"/>
    </row>
    <row r="78" spans="2:7" x14ac:dyDescent="0.25">
      <c r="B78" s="14"/>
      <c r="C78" s="14"/>
      <c r="D78" s="14"/>
      <c r="E78" s="13"/>
      <c r="F78" s="14"/>
      <c r="G78" s="2"/>
    </row>
    <row r="79" spans="2:7" x14ac:dyDescent="0.25">
      <c r="B79" s="14">
        <v>10</v>
      </c>
      <c r="C79" s="14" t="s">
        <v>13</v>
      </c>
      <c r="D79" s="14" t="s">
        <v>24</v>
      </c>
      <c r="E79" s="13" t="s">
        <v>57</v>
      </c>
      <c r="F79" s="14">
        <f>DATE(2025,8,28) - DATE(2025,8,24)</f>
        <v>4</v>
      </c>
      <c r="G79" s="2"/>
    </row>
    <row r="80" spans="2:7" x14ac:dyDescent="0.25">
      <c r="B80" s="14"/>
      <c r="C80" s="14"/>
      <c r="D80" s="14"/>
      <c r="E80" s="13"/>
      <c r="F80" s="14"/>
      <c r="G80" s="2"/>
    </row>
    <row r="81" spans="2:7" x14ac:dyDescent="0.25">
      <c r="B81" s="14">
        <v>11</v>
      </c>
      <c r="C81" s="14" t="s">
        <v>14</v>
      </c>
      <c r="D81" s="14" t="s">
        <v>25</v>
      </c>
      <c r="E81" s="13" t="s">
        <v>59</v>
      </c>
      <c r="F81" s="14" t="s">
        <v>58</v>
      </c>
      <c r="G81" s="2"/>
    </row>
    <row r="82" spans="2:7" x14ac:dyDescent="0.25">
      <c r="B82" s="14"/>
      <c r="C82" s="14"/>
      <c r="D82" s="14"/>
      <c r="E82" s="13"/>
      <c r="F82" s="14"/>
      <c r="G82" s="2"/>
    </row>
    <row r="83" spans="2:7" x14ac:dyDescent="0.25">
      <c r="B83" s="2"/>
      <c r="C83" s="2"/>
      <c r="D83" s="2"/>
      <c r="E83" s="3"/>
      <c r="F83" s="2"/>
      <c r="G83" s="2"/>
    </row>
    <row r="84" spans="2:7" x14ac:dyDescent="0.25">
      <c r="B84" s="2"/>
      <c r="C84" s="2"/>
      <c r="D84" s="2"/>
      <c r="E84" s="3"/>
      <c r="F84" s="2"/>
      <c r="G84" s="2"/>
    </row>
  </sheetData>
  <sheetProtection sheet="1" formatCells="0" formatColumns="0" formatRows="0" insertColumns="0" insertRows="0" deleteColumns="0" deleteRows="0"/>
  <mergeCells count="121">
    <mergeCell ref="B56:F57"/>
    <mergeCell ref="I31:I32"/>
    <mergeCell ref="E8:E10"/>
    <mergeCell ref="E11:E12"/>
    <mergeCell ref="E13:E14"/>
    <mergeCell ref="E15:E16"/>
    <mergeCell ref="I25:I26"/>
    <mergeCell ref="I27:I28"/>
    <mergeCell ref="I29:I30"/>
    <mergeCell ref="I19:I20"/>
    <mergeCell ref="I21:I22"/>
    <mergeCell ref="I23:I24"/>
    <mergeCell ref="H15:H16"/>
    <mergeCell ref="I15:I16"/>
    <mergeCell ref="I17:I18"/>
    <mergeCell ref="F11:F12"/>
    <mergeCell ref="G11:G12"/>
    <mergeCell ref="H11:H12"/>
    <mergeCell ref="I11:I12"/>
    <mergeCell ref="F8:F10"/>
    <mergeCell ref="G8:G10"/>
    <mergeCell ref="H8:H10"/>
    <mergeCell ref="I8:I10"/>
    <mergeCell ref="E31:E32"/>
    <mergeCell ref="F23:F24"/>
    <mergeCell ref="G23:G24"/>
    <mergeCell ref="H23:H24"/>
    <mergeCell ref="E21:E22"/>
    <mergeCell ref="F21:F22"/>
    <mergeCell ref="G21:G22"/>
    <mergeCell ref="H21:H22"/>
    <mergeCell ref="F31:F32"/>
    <mergeCell ref="G31:G32"/>
    <mergeCell ref="H31:H32"/>
    <mergeCell ref="E29:E30"/>
    <mergeCell ref="F29:F30"/>
    <mergeCell ref="G29:G30"/>
    <mergeCell ref="H29:H30"/>
    <mergeCell ref="E27:E28"/>
    <mergeCell ref="F27:F28"/>
    <mergeCell ref="G27:G28"/>
    <mergeCell ref="H27:H28"/>
    <mergeCell ref="E69:E70"/>
    <mergeCell ref="F13:F14"/>
    <mergeCell ref="G13:G14"/>
    <mergeCell ref="H13:H14"/>
    <mergeCell ref="I13:I14"/>
    <mergeCell ref="G15:G16"/>
    <mergeCell ref="B63:B64"/>
    <mergeCell ref="C63:C64"/>
    <mergeCell ref="D63:D64"/>
    <mergeCell ref="F63:F64"/>
    <mergeCell ref="E19:E20"/>
    <mergeCell ref="F19:F20"/>
    <mergeCell ref="G19:G20"/>
    <mergeCell ref="H19:H20"/>
    <mergeCell ref="E17:E18"/>
    <mergeCell ref="F17:F18"/>
    <mergeCell ref="G17:G18"/>
    <mergeCell ref="H17:H18"/>
    <mergeCell ref="F15:F16"/>
    <mergeCell ref="E25:E26"/>
    <mergeCell ref="F25:F26"/>
    <mergeCell ref="G25:G26"/>
    <mergeCell ref="H25:H26"/>
    <mergeCell ref="E23:E24"/>
    <mergeCell ref="B67:B68"/>
    <mergeCell ref="B69:B70"/>
    <mergeCell ref="B71:B72"/>
    <mergeCell ref="B73:B74"/>
    <mergeCell ref="B75:B76"/>
    <mergeCell ref="C65:C66"/>
    <mergeCell ref="C67:C68"/>
    <mergeCell ref="C69:C70"/>
    <mergeCell ref="C71:C72"/>
    <mergeCell ref="C73:C74"/>
    <mergeCell ref="B65:B66"/>
    <mergeCell ref="C75:C76"/>
    <mergeCell ref="B58:B60"/>
    <mergeCell ref="C58:C60"/>
    <mergeCell ref="D58:D60"/>
    <mergeCell ref="F58:F60"/>
    <mergeCell ref="B61:B62"/>
    <mergeCell ref="C61:C62"/>
    <mergeCell ref="D61:D62"/>
    <mergeCell ref="F61:F62"/>
    <mergeCell ref="E58:E60"/>
    <mergeCell ref="E61:E62"/>
    <mergeCell ref="E63:E64"/>
    <mergeCell ref="B77:B78"/>
    <mergeCell ref="B79:B80"/>
    <mergeCell ref="B81:B82"/>
    <mergeCell ref="C79:C80"/>
    <mergeCell ref="C81:C82"/>
    <mergeCell ref="D65:D66"/>
    <mergeCell ref="F65:F66"/>
    <mergeCell ref="D67:D68"/>
    <mergeCell ref="F67:F68"/>
    <mergeCell ref="D69:D70"/>
    <mergeCell ref="F69:F70"/>
    <mergeCell ref="D79:D80"/>
    <mergeCell ref="F79:F80"/>
    <mergeCell ref="D81:D82"/>
    <mergeCell ref="F81:F82"/>
    <mergeCell ref="D71:D72"/>
    <mergeCell ref="F71:F72"/>
    <mergeCell ref="D73:D74"/>
    <mergeCell ref="F73:F74"/>
    <mergeCell ref="D75:D76"/>
    <mergeCell ref="F75:F76"/>
    <mergeCell ref="E65:E66"/>
    <mergeCell ref="E67:E68"/>
    <mergeCell ref="E71:E72"/>
    <mergeCell ref="E73:E74"/>
    <mergeCell ref="E75:E76"/>
    <mergeCell ref="E77:E78"/>
    <mergeCell ref="E79:E80"/>
    <mergeCell ref="E81:E82"/>
    <mergeCell ref="D77:D78"/>
    <mergeCell ref="F77:F78"/>
    <mergeCell ref="C77:C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B48F-6EDA-4D07-91FA-B62FA7EBD07B}">
  <sheetPr codeName="Sheet3"/>
  <dimension ref="B1:E40"/>
  <sheetViews>
    <sheetView workbookViewId="0">
      <selection activeCell="D30" sqref="D30:D31"/>
    </sheetView>
  </sheetViews>
  <sheetFormatPr defaultRowHeight="15" x14ac:dyDescent="0.25"/>
  <cols>
    <col min="1" max="1" width="17.7109375" customWidth="1"/>
    <col min="3" max="3" width="35.28515625" customWidth="1"/>
    <col min="4" max="4" width="15.28515625" customWidth="1"/>
    <col min="5" max="5" width="189.7109375" customWidth="1"/>
  </cols>
  <sheetData>
    <row r="1" spans="2:5" ht="19.149999999999999" customHeight="1" x14ac:dyDescent="0.25">
      <c r="B1" s="16" t="s">
        <v>0</v>
      </c>
      <c r="C1" s="37" t="s">
        <v>26</v>
      </c>
      <c r="D1" s="37" t="s">
        <v>3</v>
      </c>
      <c r="E1" s="37" t="s">
        <v>2</v>
      </c>
    </row>
    <row r="2" spans="2:5" ht="19.149999999999999" customHeight="1" x14ac:dyDescent="0.25">
      <c r="B2" s="17"/>
      <c r="C2" s="38"/>
      <c r="D2" s="38"/>
      <c r="E2" s="38"/>
    </row>
    <row r="3" spans="2:5" ht="19.149999999999999" customHeight="1" x14ac:dyDescent="0.25">
      <c r="B3" s="36"/>
      <c r="C3" s="39"/>
      <c r="D3" s="39"/>
      <c r="E3" s="39"/>
    </row>
    <row r="4" spans="2:5" ht="19.149999999999999" customHeight="1" x14ac:dyDescent="0.25">
      <c r="B4" s="14">
        <v>1</v>
      </c>
      <c r="C4" s="14" t="s">
        <v>27</v>
      </c>
      <c r="D4" s="30">
        <v>12</v>
      </c>
      <c r="E4" s="14"/>
    </row>
    <row r="5" spans="2:5" ht="19.149999999999999" customHeight="1" x14ac:dyDescent="0.25">
      <c r="B5" s="14"/>
      <c r="C5" s="14"/>
      <c r="D5" s="30"/>
      <c r="E5" s="14"/>
    </row>
    <row r="6" spans="2:5" ht="19.149999999999999" customHeight="1" x14ac:dyDescent="0.25">
      <c r="B6" s="14">
        <v>2</v>
      </c>
      <c r="C6" s="14" t="s">
        <v>28</v>
      </c>
      <c r="D6" s="30">
        <v>12</v>
      </c>
      <c r="E6" s="14"/>
    </row>
    <row r="7" spans="2:5" ht="19.149999999999999" customHeight="1" x14ac:dyDescent="0.25">
      <c r="B7" s="14"/>
      <c r="C7" s="14"/>
      <c r="D7" s="30"/>
      <c r="E7" s="14"/>
    </row>
    <row r="8" spans="2:5" ht="19.149999999999999" customHeight="1" x14ac:dyDescent="0.25">
      <c r="B8" s="14">
        <v>3</v>
      </c>
      <c r="C8" s="14" t="s">
        <v>29</v>
      </c>
      <c r="D8" s="30">
        <f>(D4-D6)</f>
        <v>0</v>
      </c>
      <c r="E8" s="14"/>
    </row>
    <row r="9" spans="2:5" ht="19.149999999999999" customHeight="1" x14ac:dyDescent="0.25">
      <c r="B9" s="14"/>
      <c r="C9" s="14"/>
      <c r="D9" s="30"/>
      <c r="E9" s="14"/>
    </row>
    <row r="10" spans="2:5" ht="19.149999999999999" customHeight="1" x14ac:dyDescent="0.25">
      <c r="B10" s="14">
        <v>4</v>
      </c>
      <c r="C10" s="14" t="s">
        <v>30</v>
      </c>
      <c r="D10" s="30">
        <v>7</v>
      </c>
      <c r="E10" s="14"/>
    </row>
    <row r="11" spans="2:5" ht="19.149999999999999" customHeight="1" x14ac:dyDescent="0.25">
      <c r="B11" s="14"/>
      <c r="C11" s="14"/>
      <c r="D11" s="30"/>
      <c r="E11" s="14"/>
    </row>
    <row r="12" spans="2:5" ht="19.149999999999999" customHeight="1" x14ac:dyDescent="0.25">
      <c r="B12" s="14">
        <v>5</v>
      </c>
      <c r="C12" s="14" t="s">
        <v>31</v>
      </c>
      <c r="D12" s="30">
        <f>(D4-D10)</f>
        <v>5</v>
      </c>
      <c r="E12" s="14"/>
    </row>
    <row r="13" spans="2:5" ht="19.149999999999999" customHeight="1" x14ac:dyDescent="0.25">
      <c r="B13" s="14"/>
      <c r="C13" s="14"/>
      <c r="D13" s="30"/>
      <c r="E13" s="14"/>
    </row>
    <row r="14" spans="2:5" ht="19.149999999999999" customHeight="1" x14ac:dyDescent="0.25">
      <c r="B14" s="14">
        <v>6</v>
      </c>
      <c r="C14" s="14" t="s">
        <v>32</v>
      </c>
      <c r="D14" s="30">
        <v>0</v>
      </c>
      <c r="E14" s="14" t="s">
        <v>41</v>
      </c>
    </row>
    <row r="15" spans="2:5" ht="19.149999999999999" customHeight="1" x14ac:dyDescent="0.25">
      <c r="B15" s="14"/>
      <c r="C15" s="14"/>
      <c r="D15" s="30"/>
      <c r="E15" s="14"/>
    </row>
    <row r="16" spans="2:5" ht="19.149999999999999" customHeight="1" x14ac:dyDescent="0.25">
      <c r="B16" s="14">
        <v>7</v>
      </c>
      <c r="C16" s="14" t="s">
        <v>40</v>
      </c>
      <c r="D16" s="30">
        <v>5</v>
      </c>
      <c r="E16" s="14" t="s">
        <v>43</v>
      </c>
    </row>
    <row r="17" spans="2:5" ht="19.149999999999999" customHeight="1" x14ac:dyDescent="0.25">
      <c r="B17" s="14"/>
      <c r="C17" s="14"/>
      <c r="D17" s="30"/>
      <c r="E17" s="14"/>
    </row>
    <row r="18" spans="2:5" ht="19.149999999999999" customHeight="1" x14ac:dyDescent="0.25">
      <c r="B18" s="14">
        <v>8</v>
      </c>
      <c r="C18" s="14" t="s">
        <v>34</v>
      </c>
      <c r="D18" s="30">
        <v>22</v>
      </c>
      <c r="E18" s="14" t="s">
        <v>42</v>
      </c>
    </row>
    <row r="19" spans="2:5" ht="19.149999999999999" customHeight="1" x14ac:dyDescent="0.25">
      <c r="B19" s="14"/>
      <c r="C19" s="14"/>
      <c r="D19" s="30"/>
      <c r="E19" s="14"/>
    </row>
    <row r="20" spans="2:5" ht="19.149999999999999" customHeight="1" x14ac:dyDescent="0.25">
      <c r="B20" s="14">
        <v>9</v>
      </c>
      <c r="C20" s="14" t="s">
        <v>35</v>
      </c>
      <c r="D20" s="30">
        <v>0</v>
      </c>
      <c r="E20" s="14"/>
    </row>
    <row r="21" spans="2:5" ht="19.149999999999999" customHeight="1" x14ac:dyDescent="0.25">
      <c r="B21" s="14"/>
      <c r="C21" s="14"/>
      <c r="D21" s="30"/>
      <c r="E21" s="14"/>
    </row>
    <row r="22" spans="2:5" ht="19.149999999999999" customHeight="1" x14ac:dyDescent="0.25">
      <c r="B22" s="14">
        <v>10</v>
      </c>
      <c r="C22" s="14" t="s">
        <v>37</v>
      </c>
      <c r="D22" s="30">
        <v>1</v>
      </c>
      <c r="E22" s="14" t="s">
        <v>45</v>
      </c>
    </row>
    <row r="23" spans="2:5" ht="19.149999999999999" customHeight="1" x14ac:dyDescent="0.25">
      <c r="B23" s="14"/>
      <c r="C23" s="14"/>
      <c r="D23" s="30"/>
      <c r="E23" s="14"/>
    </row>
    <row r="24" spans="2:5" ht="19.149999999999999" customHeight="1" x14ac:dyDescent="0.25">
      <c r="B24" s="14">
        <v>11</v>
      </c>
      <c r="C24" s="14" t="s">
        <v>36</v>
      </c>
      <c r="D24" s="30">
        <f>D22</f>
        <v>1</v>
      </c>
      <c r="E24" s="14" t="s">
        <v>46</v>
      </c>
    </row>
    <row r="25" spans="2:5" ht="19.149999999999999" customHeight="1" x14ac:dyDescent="0.25">
      <c r="B25" s="14"/>
      <c r="C25" s="14"/>
      <c r="D25" s="30"/>
      <c r="E25" s="14"/>
    </row>
    <row r="26" spans="2:5" ht="19.149999999999999" customHeight="1" x14ac:dyDescent="0.25">
      <c r="B26" s="14">
        <v>12</v>
      </c>
      <c r="C26" s="14" t="s">
        <v>38</v>
      </c>
      <c r="D26" s="30">
        <v>5</v>
      </c>
      <c r="E26" s="40"/>
    </row>
    <row r="27" spans="2:5" ht="19.149999999999999" customHeight="1" x14ac:dyDescent="0.25">
      <c r="B27" s="14"/>
      <c r="C27" s="14"/>
      <c r="D27" s="30"/>
      <c r="E27" s="22"/>
    </row>
    <row r="28" spans="2:5" ht="19.149999999999999" customHeight="1" x14ac:dyDescent="0.25">
      <c r="B28" s="14">
        <v>13</v>
      </c>
      <c r="C28" s="14" t="s">
        <v>39</v>
      </c>
      <c r="D28" s="30">
        <v>0</v>
      </c>
      <c r="E28" s="14" t="s">
        <v>44</v>
      </c>
    </row>
    <row r="29" spans="2:5" ht="19.149999999999999" customHeight="1" x14ac:dyDescent="0.25">
      <c r="B29" s="14"/>
      <c r="C29" s="14"/>
      <c r="D29" s="30"/>
      <c r="E29" s="14"/>
    </row>
    <row r="30" spans="2:5" ht="19.149999999999999" customHeight="1" x14ac:dyDescent="0.25">
      <c r="B30" s="14">
        <v>14</v>
      </c>
      <c r="C30" s="14" t="s">
        <v>33</v>
      </c>
      <c r="D30" s="30">
        <f>(D16+D24)</f>
        <v>6</v>
      </c>
      <c r="E30" s="14"/>
    </row>
    <row r="31" spans="2:5" ht="19.149999999999999" customHeight="1" x14ac:dyDescent="0.25">
      <c r="B31" s="14"/>
      <c r="C31" s="14"/>
      <c r="D31" s="30"/>
      <c r="E31" s="14"/>
    </row>
    <row r="32" spans="2:5" x14ac:dyDescent="0.25">
      <c r="B32" s="14">
        <v>15</v>
      </c>
      <c r="C32" s="14" t="s">
        <v>62</v>
      </c>
      <c r="D32" s="41">
        <v>45893</v>
      </c>
      <c r="E32" s="14"/>
    </row>
    <row r="33" spans="2:5" x14ac:dyDescent="0.25">
      <c r="B33" s="14"/>
      <c r="C33" s="14"/>
      <c r="D33" s="41"/>
      <c r="E33" s="14"/>
    </row>
    <row r="34" spans="2:5" x14ac:dyDescent="0.25">
      <c r="B34" s="14">
        <v>16</v>
      </c>
      <c r="C34" s="14" t="s">
        <v>63</v>
      </c>
      <c r="D34" s="41">
        <v>45897</v>
      </c>
      <c r="E34" s="14"/>
    </row>
    <row r="35" spans="2:5" x14ac:dyDescent="0.25">
      <c r="B35" s="14"/>
      <c r="C35" s="14"/>
      <c r="D35" s="41"/>
      <c r="E35" s="14"/>
    </row>
    <row r="36" spans="2:5" x14ac:dyDescent="0.25">
      <c r="B36" s="8"/>
      <c r="C36" s="8"/>
      <c r="D36" s="8"/>
      <c r="E36" s="8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</sheetData>
  <sheetProtection formatCells="0" formatColumns="0" formatRows="0" insertColumns="0" insertRows="0" deleteColumns="0" deleteRows="0" sort="0" autoFilter="0" pivotTables="0"/>
  <mergeCells count="68">
    <mergeCell ref="B32:B33"/>
    <mergeCell ref="C32:C33"/>
    <mergeCell ref="D32:D33"/>
    <mergeCell ref="E32:E33"/>
    <mergeCell ref="B34:B35"/>
    <mergeCell ref="C34:C35"/>
    <mergeCell ref="D34:D35"/>
    <mergeCell ref="E34:E35"/>
    <mergeCell ref="E22:E23"/>
    <mergeCell ref="E24:E25"/>
    <mergeCell ref="E26:E27"/>
    <mergeCell ref="E28:E29"/>
    <mergeCell ref="E30:E31"/>
    <mergeCell ref="D18:D19"/>
    <mergeCell ref="B22:B23"/>
    <mergeCell ref="C22:C23"/>
    <mergeCell ref="D20:D21"/>
    <mergeCell ref="D22:D23"/>
    <mergeCell ref="B20:B21"/>
    <mergeCell ref="C20:C21"/>
    <mergeCell ref="B18:B19"/>
    <mergeCell ref="C18:C19"/>
    <mergeCell ref="D28:D29"/>
    <mergeCell ref="D30:D31"/>
    <mergeCell ref="B28:B29"/>
    <mergeCell ref="B30:B31"/>
    <mergeCell ref="C28:C29"/>
    <mergeCell ref="C30:C31"/>
    <mergeCell ref="E8:E9"/>
    <mergeCell ref="E10:E11"/>
    <mergeCell ref="B24:B25"/>
    <mergeCell ref="B26:B27"/>
    <mergeCell ref="C24:C25"/>
    <mergeCell ref="C26:C27"/>
    <mergeCell ref="E12:E13"/>
    <mergeCell ref="E14:E15"/>
    <mergeCell ref="E16:E17"/>
    <mergeCell ref="E18:E19"/>
    <mergeCell ref="E20:E21"/>
    <mergeCell ref="D24:D25"/>
    <mergeCell ref="D26:D27"/>
    <mergeCell ref="D12:D13"/>
    <mergeCell ref="D14:D15"/>
    <mergeCell ref="D16:D17"/>
    <mergeCell ref="E1:E3"/>
    <mergeCell ref="E4:E5"/>
    <mergeCell ref="E6:E7"/>
    <mergeCell ref="D1:D3"/>
    <mergeCell ref="D4:D5"/>
    <mergeCell ref="D6:D7"/>
    <mergeCell ref="B1:B3"/>
    <mergeCell ref="C1:C3"/>
    <mergeCell ref="B4:B5"/>
    <mergeCell ref="D8:D9"/>
    <mergeCell ref="D10:D11"/>
    <mergeCell ref="B8:B9"/>
    <mergeCell ref="C8:C9"/>
    <mergeCell ref="B10:B11"/>
    <mergeCell ref="C10:C11"/>
    <mergeCell ref="C4:C5"/>
    <mergeCell ref="B6:B7"/>
    <mergeCell ref="C6:C7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Metrics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KUMAR DAS</dc:creator>
  <cp:lastModifiedBy>SUDIPTA KUMAR DAS</cp:lastModifiedBy>
  <dcterms:created xsi:type="dcterms:W3CDTF">2015-06-05T18:17:20Z</dcterms:created>
  <dcterms:modified xsi:type="dcterms:W3CDTF">2025-09-28T02:47:48Z</dcterms:modified>
</cp:coreProperties>
</file>