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Holdings" sheetId="1" r:id="rId1"/>
    <sheet name="Potential Coins" sheetId="3" r:id="rId2"/>
    <sheet name="Readme" sheetId="4" r:id="rId3"/>
    <sheet name="Tips" sheetId="2" r:id="rId4"/>
  </sheets>
  <calcPr calcId="125725"/>
</workbook>
</file>

<file path=xl/calcChain.xml><?xml version="1.0" encoding="utf-8"?>
<calcChain xmlns="http://schemas.openxmlformats.org/spreadsheetml/2006/main">
  <c r="G18" i="1"/>
  <c r="G19"/>
  <c r="I19" s="1"/>
  <c r="G20"/>
  <c r="G21"/>
  <c r="G22"/>
  <c r="G23"/>
  <c r="G24"/>
  <c r="G25"/>
  <c r="G26"/>
  <c r="G27"/>
  <c r="G28"/>
  <c r="I18"/>
  <c r="I20"/>
  <c r="I21"/>
  <c r="I22"/>
  <c r="I23"/>
  <c r="I24"/>
  <c r="I25"/>
  <c r="I26"/>
  <c r="I27"/>
  <c r="I28"/>
  <c r="N18"/>
  <c r="O18" s="1"/>
  <c r="N19"/>
  <c r="O19" s="1"/>
  <c r="N20"/>
  <c r="O20" s="1"/>
  <c r="N21"/>
  <c r="P21" s="1"/>
  <c r="N22"/>
  <c r="P22" s="1"/>
  <c r="N23"/>
  <c r="O23" s="1"/>
  <c r="N24"/>
  <c r="O24" s="1"/>
  <c r="N25"/>
  <c r="P25" s="1"/>
  <c r="N26"/>
  <c r="P26" s="1"/>
  <c r="N27"/>
  <c r="P27" s="1"/>
  <c r="N28"/>
  <c r="P28" s="1"/>
  <c r="O26"/>
  <c r="P23"/>
  <c r="Q19"/>
  <c r="Q20"/>
  <c r="Q21"/>
  <c r="Q22"/>
  <c r="Q23"/>
  <c r="Q24"/>
  <c r="Q25"/>
  <c r="Q26"/>
  <c r="Q27"/>
  <c r="Q28"/>
  <c r="O11"/>
  <c r="G7"/>
  <c r="G8"/>
  <c r="G9"/>
  <c r="G10"/>
  <c r="G11"/>
  <c r="G12"/>
  <c r="G13"/>
  <c r="G14"/>
  <c r="G15"/>
  <c r="G16"/>
  <c r="I16" s="1"/>
  <c r="G17"/>
  <c r="G29"/>
  <c r="G30"/>
  <c r="G31"/>
  <c r="G32"/>
  <c r="G33"/>
  <c r="G34"/>
  <c r="G35"/>
  <c r="G36"/>
  <c r="G37"/>
  <c r="G38"/>
  <c r="G39"/>
  <c r="G40"/>
  <c r="G41"/>
  <c r="G42"/>
  <c r="G43"/>
  <c r="I7"/>
  <c r="I8"/>
  <c r="I9"/>
  <c r="I10"/>
  <c r="I11"/>
  <c r="I12"/>
  <c r="I13"/>
  <c r="I14"/>
  <c r="I15"/>
  <c r="I29"/>
  <c r="I30"/>
  <c r="I31"/>
  <c r="I32"/>
  <c r="I33"/>
  <c r="I34"/>
  <c r="I35"/>
  <c r="I36"/>
  <c r="I37"/>
  <c r="I38"/>
  <c r="I39"/>
  <c r="I40"/>
  <c r="I41"/>
  <c r="I42"/>
  <c r="I43"/>
  <c r="Q8"/>
  <c r="Q10"/>
  <c r="Q12"/>
  <c r="Q16"/>
  <c r="Q29"/>
  <c r="Q30"/>
  <c r="Q31"/>
  <c r="Q32"/>
  <c r="Q33"/>
  <c r="Q34"/>
  <c r="Q35"/>
  <c r="Q36"/>
  <c r="Q37"/>
  <c r="Q38"/>
  <c r="Q39"/>
  <c r="Q40"/>
  <c r="Q41"/>
  <c r="Q42"/>
  <c r="Q43"/>
  <c r="Q7"/>
  <c r="N9"/>
  <c r="O9" s="1"/>
  <c r="I17"/>
  <c r="N7"/>
  <c r="P7" s="1"/>
  <c r="N8"/>
  <c r="P8" s="1"/>
  <c r="N10"/>
  <c r="P10" s="1"/>
  <c r="P11"/>
  <c r="N12"/>
  <c r="P12" s="1"/>
  <c r="N13"/>
  <c r="P13" s="1"/>
  <c r="N14"/>
  <c r="P14" s="1"/>
  <c r="N15"/>
  <c r="P15" s="1"/>
  <c r="N16"/>
  <c r="P16" s="1"/>
  <c r="N17"/>
  <c r="P17" s="1"/>
  <c r="N29"/>
  <c r="P29" s="1"/>
  <c r="N30"/>
  <c r="P30" s="1"/>
  <c r="N31"/>
  <c r="P31" s="1"/>
  <c r="N32"/>
  <c r="P32" s="1"/>
  <c r="N33"/>
  <c r="P33" s="1"/>
  <c r="N34"/>
  <c r="P34" s="1"/>
  <c r="N35"/>
  <c r="P35" s="1"/>
  <c r="N36"/>
  <c r="P36" s="1"/>
  <c r="N37"/>
  <c r="P37" s="1"/>
  <c r="N38"/>
  <c r="P38" s="1"/>
  <c r="N39"/>
  <c r="P39" s="1"/>
  <c r="N40"/>
  <c r="P40" s="1"/>
  <c r="N41"/>
  <c r="P41" s="1"/>
  <c r="N42"/>
  <c r="P42" s="1"/>
  <c r="N43"/>
  <c r="P43" s="1"/>
  <c r="P19" l="1"/>
  <c r="Q18"/>
  <c r="P18"/>
  <c r="P20"/>
  <c r="O28"/>
  <c r="P24"/>
  <c r="O27"/>
  <c r="O22"/>
  <c r="O41"/>
  <c r="O29"/>
  <c r="O40"/>
  <c r="O36"/>
  <c r="O32"/>
  <c r="O17"/>
  <c r="Q17" s="1"/>
  <c r="O13"/>
  <c r="O37"/>
  <c r="O14"/>
  <c r="O42"/>
  <c r="O38"/>
  <c r="O34"/>
  <c r="O30"/>
  <c r="O15"/>
  <c r="Q15" s="1"/>
  <c r="O7"/>
  <c r="O33"/>
  <c r="O10"/>
  <c r="O43"/>
  <c r="O39"/>
  <c r="O35"/>
  <c r="O31"/>
  <c r="O16"/>
  <c r="O12"/>
  <c r="O8"/>
  <c r="O25"/>
  <c r="O21"/>
  <c r="I44"/>
  <c r="G44" s="1"/>
  <c r="P9"/>
  <c r="Q13"/>
  <c r="Q14"/>
  <c r="Q11"/>
  <c r="Q9"/>
  <c r="Q44" l="1"/>
  <c r="Q45" s="1"/>
  <c r="S3" s="1"/>
</calcChain>
</file>

<file path=xl/comments1.xml><?xml version="1.0" encoding="utf-8"?>
<comments xmlns="http://schemas.openxmlformats.org/spreadsheetml/2006/main">
  <authors>
    <author>Umair</author>
  </authors>
  <commentList>
    <comment ref="N11" authorId="0">
      <text>
        <r>
          <rPr>
            <b/>
            <sz val="9"/>
            <color indexed="81"/>
            <rFont val="Tahoma"/>
            <family val="2"/>
          </rPr>
          <t>Umair:</t>
        </r>
        <r>
          <rPr>
            <sz val="9"/>
            <color indexed="81"/>
            <rFont val="Tahoma"/>
            <family val="2"/>
          </rPr>
          <t xml:space="preserve">
Adjusted due to several exchange routes XRP&gt;ETH&gt;BCN&gt;USDT</t>
        </r>
      </text>
    </comment>
  </commentList>
</comments>
</file>

<file path=xl/sharedStrings.xml><?xml version="1.0" encoding="utf-8"?>
<sst xmlns="http://schemas.openxmlformats.org/spreadsheetml/2006/main" count="180" uniqueCount="112">
  <si>
    <t>no.</t>
  </si>
  <si>
    <t>Name</t>
  </si>
  <si>
    <t>Coin</t>
  </si>
  <si>
    <t>Buy Price</t>
  </si>
  <si>
    <t>Amount</t>
  </si>
  <si>
    <t>Komodo</t>
  </si>
  <si>
    <t>Lisk</t>
  </si>
  <si>
    <t>Etherparty</t>
  </si>
  <si>
    <t>FUEL</t>
  </si>
  <si>
    <t>LSK</t>
  </si>
  <si>
    <t>KMD</t>
  </si>
  <si>
    <t>Address</t>
  </si>
  <si>
    <t>Wallet</t>
  </si>
  <si>
    <t>Y</t>
  </si>
  <si>
    <t>N</t>
  </si>
  <si>
    <t>HitBTC.com</t>
  </si>
  <si>
    <t>Ripple</t>
  </si>
  <si>
    <t>XRP</t>
  </si>
  <si>
    <t>Cryptonator</t>
  </si>
  <si>
    <t>GroestlCoin</t>
  </si>
  <si>
    <t>GRS</t>
  </si>
  <si>
    <t>Golem</t>
  </si>
  <si>
    <t>GNT</t>
  </si>
  <si>
    <t>Livecoin</t>
  </si>
  <si>
    <t>Buy Date</t>
  </si>
  <si>
    <t>Bytecoin</t>
  </si>
  <si>
    <t>Airtoken</t>
  </si>
  <si>
    <t>BCN</t>
  </si>
  <si>
    <t>AIR</t>
  </si>
  <si>
    <t>Lisk Nano</t>
  </si>
  <si>
    <t>Profit/loss</t>
  </si>
  <si>
    <t>Agama</t>
  </si>
  <si>
    <t>Buy Total</t>
  </si>
  <si>
    <t>HODLs</t>
  </si>
  <si>
    <t>Long-term</t>
  </si>
  <si>
    <t>Short-term</t>
  </si>
  <si>
    <t>n/a</t>
  </si>
  <si>
    <t>&gt;12 months</t>
  </si>
  <si>
    <t>&lt;6 months</t>
  </si>
  <si>
    <t>Sold</t>
  </si>
  <si>
    <t>Sell Total</t>
  </si>
  <si>
    <t>Sold Amount</t>
  </si>
  <si>
    <t>Streamr</t>
  </si>
  <si>
    <t>DATA</t>
  </si>
  <si>
    <t>SOLD</t>
  </si>
  <si>
    <t>Sold Price</t>
  </si>
  <si>
    <t>Buy Source</t>
  </si>
  <si>
    <t>Cash On-Hand</t>
  </si>
  <si>
    <t>Gross</t>
  </si>
  <si>
    <t>Net</t>
  </si>
  <si>
    <t>Fee</t>
  </si>
  <si>
    <t>Total Cost</t>
  </si>
  <si>
    <t>Cash Balance</t>
  </si>
  <si>
    <t>MCAP</t>
  </si>
  <si>
    <t>Total Supply</t>
  </si>
  <si>
    <t>Circulating Supply</t>
  </si>
  <si>
    <t>Devery</t>
  </si>
  <si>
    <t>EVE</t>
  </si>
  <si>
    <t>Shift</t>
  </si>
  <si>
    <t>SHIFT</t>
  </si>
  <si>
    <t>MaidSafe</t>
  </si>
  <si>
    <t>MAID</t>
  </si>
  <si>
    <t>Upfiring</t>
  </si>
  <si>
    <t>UFR</t>
  </si>
  <si>
    <t>Opus</t>
  </si>
  <si>
    <t>OPT</t>
  </si>
  <si>
    <t>Publica</t>
  </si>
  <si>
    <t>PBL</t>
  </si>
  <si>
    <t>Stox</t>
  </si>
  <si>
    <t>STX</t>
  </si>
  <si>
    <t>Modum</t>
  </si>
  <si>
    <t>MOD</t>
  </si>
  <si>
    <t>Type</t>
  </si>
  <si>
    <t>Token</t>
  </si>
  <si>
    <t>Symbol</t>
  </si>
  <si>
    <t>Hshare/Hcash</t>
  </si>
  <si>
    <t>HSR</t>
  </si>
  <si>
    <t>Binance</t>
  </si>
  <si>
    <t>Reference</t>
  </si>
  <si>
    <t>Potential Scam/failed/dead</t>
  </si>
  <si>
    <t>Debit</t>
  </si>
  <si>
    <t>Total De bit</t>
  </si>
  <si>
    <t>Total Cash</t>
  </si>
  <si>
    <t>Spend Summary</t>
  </si>
  <si>
    <t>Cash Spent</t>
  </si>
  <si>
    <t>Underdeveloped/Pre-ICO</t>
  </si>
  <si>
    <t>Cardano</t>
  </si>
  <si>
    <t>ADA</t>
  </si>
  <si>
    <t>Electrum-GRS</t>
  </si>
  <si>
    <t>Moin</t>
  </si>
  <si>
    <t>MOIN</t>
  </si>
  <si>
    <t>Elixir</t>
  </si>
  <si>
    <t>ELIX</t>
  </si>
  <si>
    <t>Legit2MOON</t>
  </si>
  <si>
    <t>Sonm</t>
  </si>
  <si>
    <t>SONM</t>
  </si>
  <si>
    <t>Daedalus</t>
  </si>
  <si>
    <t>MetaMask</t>
  </si>
  <si>
    <t>RPAgyeei6xvGMuu3BHQB4UisvR6o9AH6Wj</t>
  </si>
  <si>
    <t>Currency</t>
  </si>
  <si>
    <t>Komodo KMD</t>
  </si>
  <si>
    <t>LISK</t>
  </si>
  <si>
    <t>10714027242355329159L</t>
  </si>
  <si>
    <t>Ethereum</t>
  </si>
  <si>
    <t>0xee8062f412AdFD5EA5C4b87c5aF2Ed75bB36C863</t>
  </si>
  <si>
    <t>This document is created for Cryptocurrency accounting purposes.</t>
  </si>
  <si>
    <t xml:space="preserve">All Coin trades such as LISK/ETH or KMD/BTC are converted to USD and noted in the buy at the time of exchange. </t>
  </si>
  <si>
    <t>contact me: the1iplay@yahoo.com</t>
  </si>
  <si>
    <t>Base currency is USD. This can modified according to your Base Fiat/Crypto</t>
  </si>
  <si>
    <t>Definitly a work in progress.</t>
  </si>
  <si>
    <t>Email any suggestions: the1iplay@yahoo.com</t>
  </si>
  <si>
    <t>Following are my wallet addresses. I would appreciate any tips. Hope my template can make  it easier to manage your money.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</si>
</sst>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0_);_(&quot;$&quot;* \(#,##0.00000\);_(&quot;$&quot;* &quot;-&quot;??_);_(@_)"/>
    <numFmt numFmtId="165" formatCode="_(&quot;$&quot;* #,##0.000000_);_(&quot;$&quot;* \(#,##0.000000\);_(&quot;$&quot;* &quot;-&quot;??_);_(@_)"/>
    <numFmt numFmtId="166" formatCode="_(&quot;$&quot;* #,##0.0000000_);_(&quot;$&quot;* \(#,##0.0000000\);_(&quot;$&quot;* &quot;-&quot;??_);_(@_)"/>
    <numFmt numFmtId="167" formatCode="_(&quot;$&quot;* #,##0.00000000_);_(&quot;$&quot;* \(#,##0.00000000\);_(&quot;$&quot;* &quot;-&quot;??_);_(@_)"/>
    <numFmt numFmtId="168" formatCode="0.00000"/>
    <numFmt numFmtId="169" formatCode="0.00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3F3F3F"/>
      <name val="Calibri"/>
      <family val="2"/>
      <scheme val="minor"/>
    </font>
    <font>
      <b/>
      <strike/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1" applyNumberFormat="0" applyFont="0" applyAlignment="0" applyProtection="0"/>
    <xf numFmtId="43" fontId="1" fillId="0" borderId="0" applyFont="0" applyFill="0" applyBorder="0" applyAlignment="0" applyProtection="0"/>
    <xf numFmtId="0" fontId="1" fillId="7" borderId="0" applyNumberFormat="0" applyBorder="0" applyAlignment="0" applyProtection="0"/>
  </cellStyleXfs>
  <cellXfs count="115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2" borderId="0" xfId="0" applyNumberFormat="1" applyFill="1" applyAlignment="1">
      <alignment horizontal="center"/>
    </xf>
    <xf numFmtId="44" fontId="0" fillId="0" borderId="0" xfId="0" applyNumberForma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6" fillId="0" borderId="0" xfId="1" applyNumberFormat="1" applyFont="1" applyAlignment="1">
      <alignment horizontal="center"/>
    </xf>
    <xf numFmtId="1" fontId="6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1" fontId="5" fillId="0" borderId="0" xfId="1" applyNumberFormat="1" applyFont="1" applyBorder="1" applyAlignment="1">
      <alignment horizontal="center"/>
    </xf>
    <xf numFmtId="4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44" fontId="5" fillId="0" borderId="0" xfId="0" applyNumberFormat="1" applyFont="1"/>
    <xf numFmtId="0" fontId="2" fillId="3" borderId="0" xfId="2"/>
    <xf numFmtId="0" fontId="4" fillId="5" borderId="0" xfId="4"/>
    <xf numFmtId="0" fontId="3" fillId="4" borderId="0" xfId="3"/>
    <xf numFmtId="0" fontId="0" fillId="6" borderId="2" xfId="5" applyFont="1" applyBorder="1"/>
    <xf numFmtId="0" fontId="2" fillId="3" borderId="3" xfId="2" applyBorder="1" applyAlignment="1">
      <alignment horizontal="center"/>
    </xf>
    <xf numFmtId="14" fontId="4" fillId="5" borderId="4" xfId="4" applyNumberFormat="1" applyBorder="1" applyAlignment="1">
      <alignment horizontal="center"/>
    </xf>
    <xf numFmtId="0" fontId="3" fillId="4" borderId="5" xfId="3" applyNumberForma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44" fontId="0" fillId="0" borderId="0" xfId="1" applyNumberFormat="1" applyFont="1" applyAlignment="1">
      <alignment horizontal="center"/>
    </xf>
    <xf numFmtId="44" fontId="6" fillId="0" borderId="0" xfId="1" applyNumberFormat="1" applyFont="1" applyAlignment="1">
      <alignment horizontal="center"/>
    </xf>
    <xf numFmtId="44" fontId="5" fillId="0" borderId="0" xfId="1" applyNumberFormat="1" applyFont="1" applyBorder="1" applyAlignment="1">
      <alignment horizontal="center"/>
    </xf>
    <xf numFmtId="44" fontId="0" fillId="0" borderId="0" xfId="1" applyNumberFormat="1" applyFont="1" applyBorder="1" applyAlignment="1">
      <alignment horizontal="center"/>
    </xf>
    <xf numFmtId="44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6" borderId="1" xfId="5" applyNumberFormat="1" applyFont="1" applyAlignment="1">
      <alignment horizontal="center"/>
    </xf>
    <xf numFmtId="1" fontId="0" fillId="2" borderId="9" xfId="0" applyNumberForma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9" xfId="1" applyNumberFormat="1" applyFont="1" applyBorder="1" applyAlignment="1">
      <alignment horizontal="center"/>
    </xf>
    <xf numFmtId="1" fontId="6" fillId="0" borderId="9" xfId="1" applyNumberFormat="1" applyFont="1" applyBorder="1" applyAlignment="1">
      <alignment horizontal="center"/>
    </xf>
    <xf numFmtId="44" fontId="1" fillId="0" borderId="0" xfId="1" applyNumberFormat="1" applyFont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1" fontId="1" fillId="0" borderId="9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0" xfId="1" applyNumberFormat="1" applyFont="1" applyFill="1" applyAlignment="1">
      <alignment horizontal="center"/>
    </xf>
    <xf numFmtId="166" fontId="6" fillId="0" borderId="0" xfId="1" applyNumberFormat="1" applyFont="1" applyAlignment="1">
      <alignment horizontal="center"/>
    </xf>
    <xf numFmtId="166" fontId="1" fillId="0" borderId="0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0" borderId="0" xfId="1" applyNumberFormat="1" applyFont="1" applyAlignment="1">
      <alignment horizontal="center"/>
    </xf>
    <xf numFmtId="167" fontId="6" fillId="0" borderId="0" xfId="1" applyNumberFormat="1" applyFont="1" applyAlignment="1">
      <alignment horizontal="center"/>
    </xf>
    <xf numFmtId="167" fontId="1" fillId="0" borderId="0" xfId="1" applyNumberFormat="1" applyFon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6" fontId="0" fillId="6" borderId="1" xfId="5" applyNumberFormat="1" applyFont="1" applyAlignment="1">
      <alignment horizontal="center"/>
    </xf>
    <xf numFmtId="0" fontId="1" fillId="7" borderId="0" xfId="7" applyBorder="1"/>
    <xf numFmtId="0" fontId="1" fillId="7" borderId="0" xfId="7" applyBorder="1" applyAlignment="1">
      <alignment horizontal="center"/>
    </xf>
    <xf numFmtId="14" fontId="1" fillId="7" borderId="0" xfId="7" applyNumberFormat="1" applyBorder="1" applyAlignment="1">
      <alignment horizontal="center"/>
    </xf>
    <xf numFmtId="165" fontId="1" fillId="7" borderId="0" xfId="7" applyNumberFormat="1" applyBorder="1" applyAlignment="1">
      <alignment horizontal="center"/>
    </xf>
    <xf numFmtId="1" fontId="1" fillId="7" borderId="0" xfId="7" applyNumberFormat="1" applyBorder="1" applyAlignment="1">
      <alignment horizontal="center"/>
    </xf>
    <xf numFmtId="44" fontId="1" fillId="7" borderId="0" xfId="7" applyNumberFormat="1" applyBorder="1" applyAlignment="1">
      <alignment horizontal="center"/>
    </xf>
    <xf numFmtId="0" fontId="1" fillId="7" borderId="0" xfId="7" applyNumberFormat="1" applyBorder="1" applyAlignment="1">
      <alignment horizontal="center"/>
    </xf>
    <xf numFmtId="1" fontId="1" fillId="7" borderId="9" xfId="7" applyNumberFormat="1" applyBorder="1" applyAlignment="1">
      <alignment horizontal="center"/>
    </xf>
    <xf numFmtId="166" fontId="1" fillId="7" borderId="0" xfId="7" applyNumberFormat="1" applyBorder="1" applyAlignment="1">
      <alignment horizontal="center"/>
    </xf>
    <xf numFmtId="167" fontId="1" fillId="7" borderId="0" xfId="7" applyNumberFormat="1" applyBorder="1" applyAlignment="1">
      <alignment horizontal="center"/>
    </xf>
    <xf numFmtId="44" fontId="1" fillId="7" borderId="0" xfId="7" applyNumberFormat="1" applyAlignment="1">
      <alignment horizontal="center"/>
    </xf>
    <xf numFmtId="166" fontId="1" fillId="7" borderId="0" xfId="7" applyNumberFormat="1" applyAlignment="1">
      <alignment horizontal="center"/>
    </xf>
    <xf numFmtId="43" fontId="0" fillId="2" borderId="0" xfId="6" applyFont="1" applyFill="1" applyAlignment="1">
      <alignment horizontal="center"/>
    </xf>
    <xf numFmtId="43" fontId="0" fillId="0" borderId="0" xfId="6" applyFont="1"/>
    <xf numFmtId="43" fontId="0" fillId="0" borderId="0" xfId="6" applyFont="1" applyAlignment="1">
      <alignment horizontal="center"/>
    </xf>
    <xf numFmtId="43" fontId="0" fillId="0" borderId="0" xfId="6" applyFont="1" applyBorder="1" applyAlignment="1">
      <alignment horizontal="center"/>
    </xf>
    <xf numFmtId="43" fontId="0" fillId="0" borderId="0" xfId="6" applyFont="1" applyBorder="1"/>
    <xf numFmtId="166" fontId="5" fillId="7" borderId="0" xfId="7" applyNumberFormat="1" applyFont="1" applyAlignment="1">
      <alignment horizontal="center"/>
    </xf>
    <xf numFmtId="0" fontId="5" fillId="7" borderId="0" xfId="7" applyFont="1" applyBorder="1"/>
    <xf numFmtId="0" fontId="3" fillId="4" borderId="0" xfId="3" applyAlignment="1">
      <alignment horizontal="center"/>
    </xf>
    <xf numFmtId="0" fontId="4" fillId="5" borderId="0" xfId="4" applyAlignment="1">
      <alignment horizontal="center"/>
    </xf>
    <xf numFmtId="0" fontId="2" fillId="3" borderId="0" xfId="2" applyAlignment="1">
      <alignment horizontal="center"/>
    </xf>
    <xf numFmtId="168" fontId="0" fillId="0" borderId="0" xfId="1" applyNumberFormat="1" applyFont="1" applyAlignment="1">
      <alignment horizontal="center"/>
    </xf>
    <xf numFmtId="168" fontId="6" fillId="0" borderId="0" xfId="1" applyNumberFormat="1" applyFont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1" fillId="7" borderId="0" xfId="7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2" borderId="0" xfId="0" applyNumberFormat="1" applyFill="1" applyAlignment="1">
      <alignment horizontal="center"/>
    </xf>
    <xf numFmtId="169" fontId="1" fillId="7" borderId="0" xfId="7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8" fontId="0" fillId="2" borderId="0" xfId="1" applyNumberFormat="1" applyFont="1" applyFill="1" applyAlignment="1">
      <alignment horizontal="center"/>
    </xf>
    <xf numFmtId="168" fontId="1" fillId="0" borderId="0" xfId="1" applyNumberFormat="1" applyFont="1" applyBorder="1" applyAlignment="1">
      <alignment horizontal="center"/>
    </xf>
    <xf numFmtId="0" fontId="0" fillId="7" borderId="10" xfId="7" applyNumberFormat="1" applyFont="1" applyBorder="1" applyAlignment="1">
      <alignment horizontal="center"/>
    </xf>
    <xf numFmtId="165" fontId="1" fillId="7" borderId="10" xfId="7" applyNumberFormat="1" applyBorder="1" applyAlignment="1">
      <alignment horizontal="center"/>
    </xf>
    <xf numFmtId="169" fontId="9" fillId="6" borderId="1" xfId="5" applyNumberFormat="1" applyFont="1" applyAlignment="1">
      <alignment horizontal="center"/>
    </xf>
    <xf numFmtId="169" fontId="0" fillId="6" borderId="1" xfId="5" applyNumberFormat="1" applyFont="1" applyAlignment="1">
      <alignment horizontal="center"/>
    </xf>
    <xf numFmtId="169" fontId="5" fillId="6" borderId="1" xfId="5" applyNumberFormat="1" applyFont="1" applyAlignment="1">
      <alignment horizontal="center"/>
    </xf>
    <xf numFmtId="169" fontId="10" fillId="6" borderId="1" xfId="5" applyNumberFormat="1" applyFont="1" applyAlignment="1">
      <alignment horizontal="center"/>
    </xf>
    <xf numFmtId="169" fontId="5" fillId="7" borderId="10" xfId="7" applyNumberFormat="1" applyFont="1" applyBorder="1" applyAlignment="1">
      <alignment horizontal="center"/>
    </xf>
    <xf numFmtId="44" fontId="5" fillId="7" borderId="10" xfId="7" applyNumberFormat="1" applyFont="1" applyBorder="1" applyAlignment="1">
      <alignment horizontal="center"/>
    </xf>
    <xf numFmtId="165" fontId="1" fillId="7" borderId="10" xfId="7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49" fontId="0" fillId="0" borderId="0" xfId="0" applyNumberFormat="1"/>
    <xf numFmtId="0" fontId="5" fillId="0" borderId="0" xfId="0" applyFont="1"/>
  </cellXfs>
  <cellStyles count="8">
    <cellStyle name="20% - Accent3" xfId="7" builtinId="38"/>
    <cellStyle name="Bad" xfId="3" builtinId="27"/>
    <cellStyle name="Comma" xfId="6" builtinId="3"/>
    <cellStyle name="Currency" xfId="1" builtinId="4"/>
    <cellStyle name="Good" xfId="2" builtinId="26"/>
    <cellStyle name="Neutral" xfId="4" builtinId="28"/>
    <cellStyle name="Normal" xfId="0" builtinId="0"/>
    <cellStyle name="Note" xfId="5" builtinId="10"/>
  </cellStyles>
  <dxfs count="35">
    <dxf>
      <alignment horizontal="left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.000000_);_(&quot;$&quot;* \(#,##0.000000\);_(&quot;$&quot;* &quot;-&quot;??_);_(@_)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ill>
        <patternFill patternType="solid">
          <fgColor indexed="64"/>
          <bgColor theme="7" tint="-0.249977111117893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.000000_);_(&quot;$&quot;* \(#,##0.000000\);_(&quot;$&quot;* &quot;-&quot;??_);_(@_)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m/d/yyyy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 outline="0"/>
    </dxf>
    <dxf>
      <border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alignment horizontal="center" vertical="bottom" textRotation="0" wrapText="0" indent="0" relativeIndent="255" justifyLastLine="0" shrinkToFit="0" mergeCell="0" readingOrder="0"/>
    </dxf>
    <dxf>
      <numFmt numFmtId="166" formatCode="_(&quot;$&quot;* #,##0.0000000_);_(&quot;$&quot;* \(#,##0.0000000\);_(&quot;$&quot;* &quot;-&quot;??_);_(@_)"/>
      <alignment horizontal="center" vertical="bottom" textRotation="0" wrapText="0" indent="0" relativeIndent="255" justifyLastLine="0" shrinkToFit="0" mergeCell="0" readingOrder="0"/>
    </dxf>
    <dxf>
      <numFmt numFmtId="34" formatCode="_(&quot;$&quot;* #,##0.00_);_(&quot;$&quot;* \(#,##0.00\);_(&quot;$&quot;* &quot;-&quot;??_);_(@_)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&quot;$&quot;* #,##0.00000000_);_(&quot;$&quot;* \(#,##0.00000000\);_(&quot;$&quot;* &quot;-&quot;??_);_(@_)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&quot;$&quot;* #,##0.00000000_);_(&quot;$&quot;* \(#,##0.00000000\);_(&quot;$&quot;* &quot;-&quot;??_);_(@_)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&quot;$&quot;* #,##0.0000000_);_(&quot;$&quot;* \(#,##0.0000000\);_(&quot;$&quot;* &quot;-&quot;??_);_(@_)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.00000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.000000_);_(&quot;$&quot;* \(#,##0.000000\);_(&quot;$&quot;* &quot;-&quot;??_);_(@_)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.000000_);_(&quot;$&quot;* \(#,##0.000000\);_(&quot;$&quot;* &quot;-&quot;??_);_(@_)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00000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.000000_);_(&quot;$&quot;* \(#,##0.000000\);_(&quot;$&quot;* &quot;-&quot;??_);_(@_)"/>
      <alignment horizontal="center" vertical="bottom" textRotation="0" wrapText="0" indent="0" relativeIndent="255" justifyLastLine="0" shrinkToFit="0" mergeCell="0" readingOrder="0"/>
    </dxf>
    <dxf>
      <numFmt numFmtId="19" formatCode="m/d/yyyy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ill>
        <patternFill patternType="solid">
          <fgColor indexed="64"/>
          <bgColor theme="7" tint="-0.249977111117893"/>
        </patternFill>
      </fill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6:S46" totalsRowShown="0" headerRowDxfId="34">
  <autoFilter ref="A6:S46">
    <filterColumn colId="1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</autoFilter>
  <tableColumns count="19">
    <tableColumn id="2" name="Name"/>
    <tableColumn id="1" name="Type" dataDxfId="33" dataCellStyle="20% - Accent3"/>
    <tableColumn id="3" name="Symbol" dataDxfId="32"/>
    <tableColumn id="6" name="Buy Date" dataDxfId="31"/>
    <tableColumn id="4" name="Buy Price" dataDxfId="30" dataCellStyle="Currency"/>
    <tableColumn id="5" name="Amount" dataDxfId="29" dataCellStyle="Currency"/>
    <tableColumn id="11" name="Buy Total" dataDxfId="28" dataCellStyle="Currency">
      <calculatedColumnFormula>E7*F7</calculatedColumnFormula>
    </tableColumn>
    <tableColumn id="18" name="Buy Source" dataDxfId="27" dataCellStyle="Currency"/>
    <tableColumn id="21" name="Cash Spent" dataDxfId="26" dataCellStyle="Currency">
      <calculatedColumnFormula>IF(H7="Cash On-Hand", G7, 0)</calculatedColumnFormula>
    </tableColumn>
    <tableColumn id="12" name="Sold" dataDxfId="25" dataCellStyle="Currency"/>
    <tableColumn id="13" name="Sold Price" dataDxfId="24" dataCellStyle="Currency"/>
    <tableColumn id="15" name="Sold Amount" dataDxfId="23" dataCellStyle="Currency"/>
    <tableColumn id="19" name="Fee" dataDxfId="22" dataCellStyle="Currency"/>
    <tableColumn id="14" name="Sell Total" dataDxfId="21" dataCellStyle="Currency">
      <calculatedColumnFormula>K7*L7</calculatedColumnFormula>
    </tableColumn>
    <tableColumn id="20" name="Total Cost" dataDxfId="20" dataCellStyle="Currency">
      <calculatedColumnFormula>Table1[[#This Row],[Sell Total]]-Table1[[#This Row],[Fee]]</calculatedColumnFormula>
    </tableColumn>
    <tableColumn id="9" name="Profit/loss" dataDxfId="19">
      <calculatedColumnFormula>N7-(E7*F7)</calculatedColumnFormula>
    </tableColumn>
    <tableColumn id="16" name="Cash On-Hand" dataDxfId="18">
      <calculatedColumnFormula>IF(J7="Y",N7,0)</calculatedColumnFormula>
    </tableColumn>
    <tableColumn id="7" name="Address"/>
    <tableColumn id="8" name="Wallet" dataDxfId="17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S2:S3" totalsRowShown="0">
  <autoFilter ref="S2:S3"/>
  <tableColumns count="1">
    <tableColumn id="1" name="Cash Balance" dataDxfId="16">
      <calculatedColumnFormula>Q45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2:D3" totalsRowShown="0" headerRowDxfId="15" dataDxfId="13" headerRowBorderDxfId="14" tableBorderDxfId="12" totalsRowBorderDxfId="11">
  <autoFilter ref="B2:D3"/>
  <tableColumns count="3">
    <tableColumn id="1" name="Long-term" dataDxfId="10"/>
    <tableColumn id="2" name="Short-term" dataDxfId="9"/>
    <tableColumn id="3" name="SOLD" dataDxfId="8" dataCellStyle="Currency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3" name="Table14" displayName="Table14" ref="A1:H29" totalsRowShown="0" headerRowDxfId="7">
  <autoFilter ref="A1:H29">
    <filterColumn colId="3"/>
  </autoFilter>
  <tableColumns count="8">
    <tableColumn id="1" name="no." dataDxfId="6"/>
    <tableColumn id="2" name="Name"/>
    <tableColumn id="3" name="Coin" dataDxfId="5"/>
    <tableColumn id="6" name="Type" dataDxfId="4"/>
    <tableColumn id="4" name="Buy Price" dataDxfId="3" dataCellStyle="Currency"/>
    <tableColumn id="5" name="MCAP" dataDxfId="2" dataCellStyle="Currency"/>
    <tableColumn id="7" name="Circulating Supply" dataCellStyle="Comma"/>
    <tableColumn id="8" name="Total Supply" dataDxfId="1" dataCellStyle="Comma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J2:J5" totalsRowShown="0">
  <autoFilter ref="J2:J5"/>
  <tableColumns count="1">
    <tableColumn id="1" name="Referen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B7:C17" totalsRowShown="0">
  <autoFilter ref="B7:C17"/>
  <tableColumns count="2">
    <tableColumn id="1" name="Currency"/>
    <tableColumn id="2" name="Addres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X74"/>
  <sheetViews>
    <sheetView tabSelected="1" zoomScale="68" zoomScaleNormal="68" workbookViewId="0">
      <selection activeCell="A2" sqref="A2"/>
    </sheetView>
  </sheetViews>
  <sheetFormatPr defaultRowHeight="15"/>
  <cols>
    <col min="1" max="1" width="23.85546875" customWidth="1"/>
    <col min="2" max="2" width="11.42578125" style="2" customWidth="1"/>
    <col min="3" max="3" width="14.5703125" style="2" customWidth="1"/>
    <col min="4" max="4" width="14.7109375" style="2" customWidth="1"/>
    <col min="5" max="5" width="19.42578125" style="14" customWidth="1"/>
    <col min="6" max="6" width="17" style="96" customWidth="1"/>
    <col min="7" max="7" width="16.42578125" style="11" customWidth="1"/>
    <col min="8" max="8" width="20.85546875" style="40" customWidth="1"/>
    <col min="9" max="9" width="23.85546875" style="59" bestFit="1" customWidth="1"/>
    <col min="10" max="10" width="9.85546875" style="2" customWidth="1"/>
    <col min="11" max="11" width="18.28515625" style="14" bestFit="1" customWidth="1"/>
    <col min="12" max="12" width="16" style="92" customWidth="1"/>
    <col min="13" max="13" width="15.7109375" style="54" customWidth="1"/>
    <col min="14" max="14" width="21.42578125" style="62" bestFit="1" customWidth="1"/>
    <col min="15" max="15" width="22" style="62" bestFit="1" customWidth="1"/>
    <col min="16" max="16" width="22" style="11" bestFit="1" customWidth="1"/>
    <col min="17" max="17" width="25" style="61" customWidth="1"/>
    <col min="18" max="18" width="19.140625" customWidth="1"/>
    <col min="19" max="19" width="17.42578125" style="1" customWidth="1"/>
    <col min="20" max="20" width="18.140625" style="22" customWidth="1"/>
    <col min="21" max="21" width="14" style="3" customWidth="1"/>
    <col min="22" max="22" width="13.42578125" style="1" customWidth="1"/>
    <col min="23" max="23" width="15.7109375" style="11" customWidth="1"/>
    <col min="24" max="24" width="18" style="11" customWidth="1"/>
  </cols>
  <sheetData>
    <row r="2" spans="1:19">
      <c r="A2" s="28" t="s">
        <v>33</v>
      </c>
      <c r="B2" s="29" t="s">
        <v>34</v>
      </c>
      <c r="C2" s="30" t="s">
        <v>35</v>
      </c>
      <c r="D2" s="31" t="s">
        <v>44</v>
      </c>
      <c r="S2" s="21" t="s">
        <v>52</v>
      </c>
    </row>
    <row r="3" spans="1:19">
      <c r="A3" s="14"/>
      <c r="B3" s="32" t="s">
        <v>37</v>
      </c>
      <c r="C3" s="33" t="s">
        <v>38</v>
      </c>
      <c r="D3" s="34" t="s">
        <v>36</v>
      </c>
      <c r="S3" s="24">
        <f>Q45</f>
        <v>-2.460707149999962</v>
      </c>
    </row>
    <row r="4" spans="1:19">
      <c r="C4" s="7"/>
      <c r="D4" s="9"/>
      <c r="E4" s="16"/>
      <c r="S4" s="24"/>
    </row>
    <row r="5" spans="1:19">
      <c r="C5" s="7"/>
      <c r="D5" s="9"/>
      <c r="E5" s="16"/>
      <c r="S5" s="24"/>
    </row>
    <row r="6" spans="1:19" s="2" customFormat="1">
      <c r="A6" s="4" t="s">
        <v>1</v>
      </c>
      <c r="B6" s="4" t="s">
        <v>72</v>
      </c>
      <c r="C6" s="4" t="s">
        <v>74</v>
      </c>
      <c r="D6" s="5" t="s">
        <v>24</v>
      </c>
      <c r="E6" s="15" t="s">
        <v>3</v>
      </c>
      <c r="F6" s="97" t="s">
        <v>4</v>
      </c>
      <c r="G6" s="12" t="s">
        <v>32</v>
      </c>
      <c r="H6" s="41" t="s">
        <v>46</v>
      </c>
      <c r="I6" s="60" t="s">
        <v>84</v>
      </c>
      <c r="J6" s="46" t="s">
        <v>39</v>
      </c>
      <c r="K6" s="15" t="s">
        <v>45</v>
      </c>
      <c r="L6" s="100" t="s">
        <v>41</v>
      </c>
      <c r="M6" s="55" t="s">
        <v>50</v>
      </c>
      <c r="N6" s="64" t="s">
        <v>40</v>
      </c>
      <c r="O6" s="64" t="s">
        <v>51</v>
      </c>
      <c r="P6" s="12" t="s">
        <v>30</v>
      </c>
      <c r="Q6" s="63" t="s">
        <v>47</v>
      </c>
      <c r="R6" s="4" t="s">
        <v>11</v>
      </c>
      <c r="S6" s="4" t="s">
        <v>12</v>
      </c>
    </row>
    <row r="7" spans="1:19">
      <c r="A7" s="25" t="s">
        <v>5</v>
      </c>
      <c r="B7" s="2" t="s">
        <v>2</v>
      </c>
      <c r="C7" s="2" t="s">
        <v>10</v>
      </c>
      <c r="D7" s="3"/>
      <c r="E7" s="14">
        <v>7.14</v>
      </c>
      <c r="F7" s="104">
        <v>225</v>
      </c>
      <c r="G7" s="11">
        <f t="shared" ref="G7:G43" si="0">E7*F7</f>
        <v>1606.5</v>
      </c>
      <c r="H7" s="40" t="s">
        <v>80</v>
      </c>
      <c r="I7" s="59">
        <f t="shared" ref="I7:I43" si="1">IF(H7="Cash On-Hand", G7, 0)</f>
        <v>0</v>
      </c>
      <c r="J7" s="47"/>
      <c r="N7" s="62">
        <f t="shared" ref="N7:N43" si="2">K7*L7</f>
        <v>0</v>
      </c>
      <c r="O7" s="62">
        <f>Table1[[#This Row],[Sell Total]]-Table1[[#This Row],[Fee]]</f>
        <v>0</v>
      </c>
      <c r="P7" s="11">
        <f t="shared" ref="P7:P43" si="3">N7-(E7*F7)</f>
        <v>-1606.5</v>
      </c>
      <c r="Q7" s="69">
        <f>IF(J7="Y",O7,0)</f>
        <v>0</v>
      </c>
      <c r="R7" t="s">
        <v>31</v>
      </c>
      <c r="S7" s="2" t="s">
        <v>13</v>
      </c>
    </row>
    <row r="8" spans="1:19">
      <c r="A8" s="25" t="s">
        <v>6</v>
      </c>
      <c r="B8" s="2" t="s">
        <v>2</v>
      </c>
      <c r="C8" s="2" t="s">
        <v>9</v>
      </c>
      <c r="D8" s="3"/>
      <c r="E8" s="14">
        <v>22.51</v>
      </c>
      <c r="F8" s="104">
        <v>150</v>
      </c>
      <c r="G8" s="11">
        <f t="shared" si="0"/>
        <v>3376.5000000000005</v>
      </c>
      <c r="H8" s="40" t="s">
        <v>80</v>
      </c>
      <c r="I8" s="59">
        <f t="shared" si="1"/>
        <v>0</v>
      </c>
      <c r="J8" s="47"/>
      <c r="N8" s="62">
        <f t="shared" si="2"/>
        <v>0</v>
      </c>
      <c r="O8" s="62">
        <f>Table1[[#This Row],[Sell Total]]-Table1[[#This Row],[Fee]]</f>
        <v>0</v>
      </c>
      <c r="P8" s="11">
        <f t="shared" si="3"/>
        <v>-3376.5000000000005</v>
      </c>
      <c r="Q8" s="69">
        <f t="shared" ref="Q8:Q43" si="4">IF(J8="Y",O8,0)</f>
        <v>0</v>
      </c>
      <c r="R8" t="s">
        <v>29</v>
      </c>
      <c r="S8" s="2" t="s">
        <v>13</v>
      </c>
    </row>
    <row r="9" spans="1:19">
      <c r="A9" s="27" t="s">
        <v>26</v>
      </c>
      <c r="B9" s="2" t="s">
        <v>73</v>
      </c>
      <c r="C9" s="2" t="s">
        <v>28</v>
      </c>
      <c r="D9" s="3"/>
      <c r="E9" s="14">
        <v>2.0915400000000001E-2</v>
      </c>
      <c r="F9" s="107">
        <v>960</v>
      </c>
      <c r="G9" s="11">
        <f t="shared" si="0"/>
        <v>20.078783999999999</v>
      </c>
      <c r="H9" s="40" t="s">
        <v>80</v>
      </c>
      <c r="I9" s="59">
        <f t="shared" si="1"/>
        <v>0</v>
      </c>
      <c r="J9" s="47" t="s">
        <v>13</v>
      </c>
      <c r="K9" s="14">
        <v>2.0933299999999998E-2</v>
      </c>
      <c r="L9" s="92">
        <v>960</v>
      </c>
      <c r="M9" s="54">
        <v>2.0095999999999999E-2</v>
      </c>
      <c r="N9" s="62">
        <f t="shared" si="2"/>
        <v>20.095967999999999</v>
      </c>
      <c r="O9" s="62">
        <f>Table1[[#This Row],[Sell Total]]-Table1[[#This Row],[Fee]]</f>
        <v>20.075872</v>
      </c>
      <c r="P9" s="11">
        <f t="shared" si="3"/>
        <v>1.718400000000031E-2</v>
      </c>
      <c r="Q9" s="69">
        <f t="shared" si="4"/>
        <v>20.075872</v>
      </c>
      <c r="R9" t="s">
        <v>15</v>
      </c>
      <c r="S9" s="2" t="s">
        <v>14</v>
      </c>
    </row>
    <row r="10" spans="1:19">
      <c r="A10" s="25" t="s">
        <v>6</v>
      </c>
      <c r="B10" s="2" t="s">
        <v>2</v>
      </c>
      <c r="C10" s="2" t="s">
        <v>9</v>
      </c>
      <c r="D10" s="3"/>
      <c r="E10" s="14">
        <v>27.5</v>
      </c>
      <c r="F10" s="104">
        <v>11</v>
      </c>
      <c r="G10" s="11">
        <f t="shared" si="0"/>
        <v>302.5</v>
      </c>
      <c r="H10" s="40" t="s">
        <v>80</v>
      </c>
      <c r="I10" s="59">
        <f t="shared" si="1"/>
        <v>0</v>
      </c>
      <c r="J10" s="47"/>
      <c r="N10" s="62">
        <f t="shared" si="2"/>
        <v>0</v>
      </c>
      <c r="O10" s="62">
        <f>Table1[[#This Row],[Sell Total]]-Table1[[#This Row],[Fee]]</f>
        <v>0</v>
      </c>
      <c r="P10" s="11">
        <f t="shared" si="3"/>
        <v>-302.5</v>
      </c>
      <c r="Q10" s="69">
        <f t="shared" si="4"/>
        <v>0</v>
      </c>
      <c r="R10" t="s">
        <v>29</v>
      </c>
      <c r="S10" s="2" t="s">
        <v>13</v>
      </c>
    </row>
    <row r="11" spans="1:19">
      <c r="A11" s="27" t="s">
        <v>16</v>
      </c>
      <c r="B11" s="2" t="s">
        <v>2</v>
      </c>
      <c r="C11" s="2" t="s">
        <v>17</v>
      </c>
      <c r="D11" s="3"/>
      <c r="E11" s="14">
        <v>1.1499999999999999</v>
      </c>
      <c r="F11" s="107">
        <v>83.8</v>
      </c>
      <c r="G11" s="11">
        <f t="shared" si="0"/>
        <v>96.36999999999999</v>
      </c>
      <c r="H11" s="40" t="s">
        <v>80</v>
      </c>
      <c r="I11" s="59">
        <f t="shared" si="1"/>
        <v>0</v>
      </c>
      <c r="J11" s="47" t="s">
        <v>13</v>
      </c>
      <c r="K11" s="14">
        <v>0.8</v>
      </c>
      <c r="L11" s="92">
        <v>84</v>
      </c>
      <c r="N11" s="62">
        <v>63.381619800000003</v>
      </c>
      <c r="O11" s="62">
        <f>Table1[[#This Row],[Sell Total]]-Table1[[#This Row],[Fee]]</f>
        <v>63.381619800000003</v>
      </c>
      <c r="P11" s="21">
        <f t="shared" si="3"/>
        <v>-32.988380199999987</v>
      </c>
      <c r="Q11" s="69">
        <f t="shared" si="4"/>
        <v>63.381619800000003</v>
      </c>
      <c r="R11" t="s">
        <v>18</v>
      </c>
      <c r="S11" s="2" t="s">
        <v>14</v>
      </c>
    </row>
    <row r="12" spans="1:19">
      <c r="A12" s="25" t="s">
        <v>19</v>
      </c>
      <c r="B12" s="2" t="s">
        <v>2</v>
      </c>
      <c r="C12" s="2" t="s">
        <v>20</v>
      </c>
      <c r="D12" s="3"/>
      <c r="E12" s="14">
        <v>0.63</v>
      </c>
      <c r="F12" s="104">
        <v>800</v>
      </c>
      <c r="G12" s="11">
        <f t="shared" si="0"/>
        <v>504</v>
      </c>
      <c r="H12" s="40" t="s">
        <v>80</v>
      </c>
      <c r="I12" s="59">
        <f t="shared" si="1"/>
        <v>0</v>
      </c>
      <c r="J12" s="47"/>
      <c r="N12" s="62">
        <f t="shared" si="2"/>
        <v>0</v>
      </c>
      <c r="O12" s="62">
        <f>Table1[[#This Row],[Sell Total]]-Table1[[#This Row],[Fee]]</f>
        <v>0</v>
      </c>
      <c r="P12" s="11">
        <f t="shared" si="3"/>
        <v>-504</v>
      </c>
      <c r="Q12" s="69">
        <f t="shared" si="4"/>
        <v>0</v>
      </c>
      <c r="R12" t="s">
        <v>88</v>
      </c>
      <c r="S12" s="2" t="s">
        <v>13</v>
      </c>
    </row>
    <row r="13" spans="1:19">
      <c r="A13" s="25" t="s">
        <v>21</v>
      </c>
      <c r="B13" s="2" t="s">
        <v>73</v>
      </c>
      <c r="C13" s="2" t="s">
        <v>22</v>
      </c>
      <c r="D13" s="3"/>
      <c r="E13" s="14">
        <v>0.42</v>
      </c>
      <c r="F13" s="104">
        <v>750</v>
      </c>
      <c r="G13" s="11">
        <f t="shared" si="0"/>
        <v>315</v>
      </c>
      <c r="H13" s="40" t="s">
        <v>80</v>
      </c>
      <c r="I13" s="59">
        <f t="shared" si="1"/>
        <v>0</v>
      </c>
      <c r="J13" s="47"/>
      <c r="N13" s="62">
        <f t="shared" si="2"/>
        <v>0</v>
      </c>
      <c r="O13" s="62">
        <f>Table1[[#This Row],[Sell Total]]-Table1[[#This Row],[Fee]]</f>
        <v>0</v>
      </c>
      <c r="P13" s="11">
        <f t="shared" si="3"/>
        <v>-315</v>
      </c>
      <c r="Q13" s="69">
        <f t="shared" si="4"/>
        <v>0</v>
      </c>
      <c r="R13" t="s">
        <v>23</v>
      </c>
      <c r="S13" s="2" t="s">
        <v>14</v>
      </c>
    </row>
    <row r="14" spans="1:19">
      <c r="A14" s="26" t="s">
        <v>7</v>
      </c>
      <c r="B14" s="2" t="s">
        <v>73</v>
      </c>
      <c r="C14" s="2" t="s">
        <v>8</v>
      </c>
      <c r="D14" s="3"/>
      <c r="E14" s="14">
        <v>0.1389</v>
      </c>
      <c r="F14" s="104">
        <v>1210</v>
      </c>
      <c r="G14" s="11">
        <f t="shared" si="0"/>
        <v>168.06899999999999</v>
      </c>
      <c r="H14" s="40" t="s">
        <v>80</v>
      </c>
      <c r="I14" s="59">
        <f t="shared" si="1"/>
        <v>0</v>
      </c>
      <c r="J14" s="47"/>
      <c r="N14" s="62">
        <f t="shared" si="2"/>
        <v>0</v>
      </c>
      <c r="O14" s="62">
        <f>Table1[[#This Row],[Sell Total]]-Table1[[#This Row],[Fee]]</f>
        <v>0</v>
      </c>
      <c r="P14" s="11">
        <f t="shared" si="3"/>
        <v>-168.06899999999999</v>
      </c>
      <c r="Q14" s="69">
        <f t="shared" si="4"/>
        <v>0</v>
      </c>
      <c r="R14" t="s">
        <v>15</v>
      </c>
      <c r="S14" s="2" t="s">
        <v>14</v>
      </c>
    </row>
    <row r="15" spans="1:19">
      <c r="A15" s="27" t="s">
        <v>25</v>
      </c>
      <c r="B15" s="2" t="s">
        <v>2</v>
      </c>
      <c r="C15" s="2" t="s">
        <v>27</v>
      </c>
      <c r="D15" s="3"/>
      <c r="E15" s="14">
        <v>4.4039999999999999E-3</v>
      </c>
      <c r="F15" s="107">
        <v>4560</v>
      </c>
      <c r="G15" s="11">
        <f t="shared" si="0"/>
        <v>20.082239999999999</v>
      </c>
      <c r="H15" s="40" t="s">
        <v>80</v>
      </c>
      <c r="I15" s="59">
        <f t="shared" si="1"/>
        <v>0</v>
      </c>
      <c r="J15" s="47" t="s">
        <v>13</v>
      </c>
      <c r="K15" s="14">
        <v>4.712E-3</v>
      </c>
      <c r="L15" s="92">
        <v>4560</v>
      </c>
      <c r="M15" s="54">
        <v>2.1489600000000001E-2</v>
      </c>
      <c r="N15" s="62">
        <f t="shared" si="2"/>
        <v>21.486720000000002</v>
      </c>
      <c r="O15" s="62">
        <f>Table1[[#This Row],[Sell Total]]-Table1[[#This Row],[Fee]]</f>
        <v>21.465230400000003</v>
      </c>
      <c r="P15" s="11">
        <f t="shared" si="3"/>
        <v>1.4044800000000031</v>
      </c>
      <c r="Q15" s="69">
        <f t="shared" si="4"/>
        <v>21.465230400000003</v>
      </c>
      <c r="R15" t="s">
        <v>15</v>
      </c>
      <c r="S15" s="2" t="s">
        <v>14</v>
      </c>
    </row>
    <row r="16" spans="1:19">
      <c r="A16" s="26" t="s">
        <v>42</v>
      </c>
      <c r="B16" s="2" t="s">
        <v>73</v>
      </c>
      <c r="C16" s="2" t="s">
        <v>43</v>
      </c>
      <c r="D16" s="3"/>
      <c r="E16" s="14">
        <v>0.12003999999999999</v>
      </c>
      <c r="F16" s="104">
        <v>870</v>
      </c>
      <c r="G16" s="35">
        <f t="shared" si="0"/>
        <v>104.4348</v>
      </c>
      <c r="H16" s="45" t="s">
        <v>47</v>
      </c>
      <c r="I16" s="59">
        <f t="shared" si="1"/>
        <v>104.4348</v>
      </c>
      <c r="J16" s="48"/>
      <c r="N16" s="65">
        <f t="shared" si="2"/>
        <v>0</v>
      </c>
      <c r="O16" s="65">
        <f>Table1[[#This Row],[Sell Total]]-Table1[[#This Row],[Fee]]</f>
        <v>0</v>
      </c>
      <c r="P16" s="11">
        <f t="shared" si="3"/>
        <v>-104.4348</v>
      </c>
      <c r="Q16" s="69">
        <f t="shared" si="4"/>
        <v>0</v>
      </c>
      <c r="R16" t="s">
        <v>15</v>
      </c>
      <c r="S16" s="2" t="s">
        <v>14</v>
      </c>
    </row>
    <row r="17" spans="1:19">
      <c r="A17" s="25" t="s">
        <v>5</v>
      </c>
      <c r="B17" s="2" t="s">
        <v>2</v>
      </c>
      <c r="C17" s="2" t="s">
        <v>10</v>
      </c>
      <c r="D17" s="3"/>
      <c r="E17" s="17">
        <v>3.69</v>
      </c>
      <c r="F17" s="104">
        <v>21.17</v>
      </c>
      <c r="G17" s="36">
        <f t="shared" si="0"/>
        <v>78.1173</v>
      </c>
      <c r="H17" s="40" t="s">
        <v>80</v>
      </c>
      <c r="I17" s="14">
        <f t="shared" si="1"/>
        <v>0</v>
      </c>
      <c r="J17" s="49"/>
      <c r="K17" s="17"/>
      <c r="L17" s="93"/>
      <c r="M17" s="56"/>
      <c r="N17" s="66">
        <f t="shared" si="2"/>
        <v>0</v>
      </c>
      <c r="O17" s="66">
        <f>Table1[[#This Row],[Sell Total]]-Table1[[#This Row],[Fee]]</f>
        <v>0</v>
      </c>
      <c r="P17" s="11">
        <f t="shared" si="3"/>
        <v>-78.1173</v>
      </c>
      <c r="Q17" s="69">
        <f t="shared" si="4"/>
        <v>0</v>
      </c>
      <c r="R17" t="s">
        <v>31</v>
      </c>
      <c r="S17" s="2" t="s">
        <v>13</v>
      </c>
    </row>
    <row r="18" spans="1:19">
      <c r="A18" s="27" t="s">
        <v>75</v>
      </c>
      <c r="B18" s="2" t="s">
        <v>2</v>
      </c>
      <c r="C18" s="2" t="s">
        <v>76</v>
      </c>
      <c r="D18" s="3"/>
      <c r="E18" s="14">
        <v>9.6</v>
      </c>
      <c r="F18" s="107">
        <v>18.821159999999999</v>
      </c>
      <c r="G18" s="35">
        <f t="shared" ref="G18:G28" si="5">E18*F18</f>
        <v>180.68313599999999</v>
      </c>
      <c r="H18" s="42" t="s">
        <v>80</v>
      </c>
      <c r="I18" s="14">
        <f t="shared" ref="I18:I28" si="6">IF(H18="Cash On-Hand", G18, 0)</f>
        <v>0</v>
      </c>
      <c r="J18" s="48" t="s">
        <v>13</v>
      </c>
      <c r="K18" s="14">
        <v>9.8000000000000007</v>
      </c>
      <c r="L18" s="92">
        <v>16.5</v>
      </c>
      <c r="N18" s="65">
        <f t="shared" ref="N18:N28" si="7">K18*L18</f>
        <v>161.70000000000002</v>
      </c>
      <c r="O18" s="65">
        <f>Table1[[#This Row],[Sell Total]]-Table1[[#This Row],[Fee]]</f>
        <v>161.70000000000002</v>
      </c>
      <c r="P18" s="21">
        <f t="shared" si="3"/>
        <v>-18.983135999999973</v>
      </c>
      <c r="Q18" s="69">
        <f t="shared" ref="Q18:Q28" si="8">IF(J18="Y",N18,0)</f>
        <v>161.70000000000002</v>
      </c>
      <c r="R18" t="s">
        <v>77</v>
      </c>
      <c r="S18" s="2" t="s">
        <v>14</v>
      </c>
    </row>
    <row r="19" spans="1:19">
      <c r="A19" s="25" t="s">
        <v>86</v>
      </c>
      <c r="B19" s="2" t="s">
        <v>2</v>
      </c>
      <c r="C19" s="2" t="s">
        <v>87</v>
      </c>
      <c r="D19" s="3"/>
      <c r="E19" s="14">
        <v>0.33948170999999999</v>
      </c>
      <c r="F19" s="104">
        <v>485</v>
      </c>
      <c r="G19" s="35">
        <f t="shared" si="5"/>
        <v>164.64862934999999</v>
      </c>
      <c r="H19" s="45" t="s">
        <v>47</v>
      </c>
      <c r="I19" s="14">
        <f t="shared" si="6"/>
        <v>164.64862934999999</v>
      </c>
      <c r="J19" s="48"/>
      <c r="N19" s="65">
        <f t="shared" si="7"/>
        <v>0</v>
      </c>
      <c r="O19" s="65">
        <f>Table1[[#This Row],[Sell Total]]-Table1[[#This Row],[Fee]]</f>
        <v>0</v>
      </c>
      <c r="P19" s="11">
        <f t="shared" si="3"/>
        <v>-164.64862934999999</v>
      </c>
      <c r="Q19" s="69">
        <f t="shared" si="8"/>
        <v>0</v>
      </c>
      <c r="R19" t="s">
        <v>96</v>
      </c>
      <c r="S19" s="2" t="s">
        <v>13</v>
      </c>
    </row>
    <row r="20" spans="1:19">
      <c r="A20" s="25" t="s">
        <v>91</v>
      </c>
      <c r="B20" s="2" t="s">
        <v>73</v>
      </c>
      <c r="C20" s="2" t="s">
        <v>92</v>
      </c>
      <c r="D20" s="3"/>
      <c r="E20" s="14">
        <v>0.41033538000000003</v>
      </c>
      <c r="F20" s="106">
        <v>200</v>
      </c>
      <c r="G20" s="35">
        <f t="shared" si="5"/>
        <v>82.067076</v>
      </c>
      <c r="H20" s="42" t="s">
        <v>80</v>
      </c>
      <c r="I20" s="14">
        <f t="shared" si="6"/>
        <v>0</v>
      </c>
      <c r="J20" s="48"/>
      <c r="N20" s="65">
        <f t="shared" si="7"/>
        <v>0</v>
      </c>
      <c r="O20" s="65">
        <f>Table1[[#This Row],[Sell Total]]-Table1[[#This Row],[Fee]]</f>
        <v>0</v>
      </c>
      <c r="P20" s="11">
        <f t="shared" si="3"/>
        <v>-82.067076</v>
      </c>
      <c r="Q20" s="69">
        <f t="shared" si="8"/>
        <v>0</v>
      </c>
      <c r="R20" t="s">
        <v>97</v>
      </c>
      <c r="S20" s="2" t="s">
        <v>13</v>
      </c>
    </row>
    <row r="21" spans="1:19">
      <c r="D21" s="3"/>
      <c r="F21" s="106"/>
      <c r="G21" s="35">
        <f t="shared" si="5"/>
        <v>0</v>
      </c>
      <c r="H21" s="42"/>
      <c r="I21" s="14">
        <f t="shared" si="6"/>
        <v>0</v>
      </c>
      <c r="J21" s="48"/>
      <c r="N21" s="65">
        <f t="shared" si="7"/>
        <v>0</v>
      </c>
      <c r="O21" s="65">
        <f>Table1[[#This Row],[Sell Total]]-Table1[[#This Row],[Fee]]</f>
        <v>0</v>
      </c>
      <c r="P21" s="11">
        <f t="shared" si="3"/>
        <v>0</v>
      </c>
      <c r="Q21" s="69">
        <f t="shared" si="8"/>
        <v>0</v>
      </c>
      <c r="S21" s="2"/>
    </row>
    <row r="22" spans="1:19">
      <c r="D22" s="3"/>
      <c r="F22" s="106"/>
      <c r="G22" s="35">
        <f t="shared" si="5"/>
        <v>0</v>
      </c>
      <c r="H22" s="42"/>
      <c r="I22" s="14">
        <f t="shared" si="6"/>
        <v>0</v>
      </c>
      <c r="J22" s="48"/>
      <c r="N22" s="65">
        <f t="shared" si="7"/>
        <v>0</v>
      </c>
      <c r="O22" s="65">
        <f>Table1[[#This Row],[Sell Total]]-Table1[[#This Row],[Fee]]</f>
        <v>0</v>
      </c>
      <c r="P22" s="11">
        <f t="shared" si="3"/>
        <v>0</v>
      </c>
      <c r="Q22" s="69">
        <f t="shared" si="8"/>
        <v>0</v>
      </c>
      <c r="S22" s="2"/>
    </row>
    <row r="23" spans="1:19">
      <c r="D23" s="3"/>
      <c r="F23" s="106"/>
      <c r="G23" s="35">
        <f t="shared" si="5"/>
        <v>0</v>
      </c>
      <c r="H23" s="42"/>
      <c r="I23" s="14">
        <f t="shared" si="6"/>
        <v>0</v>
      </c>
      <c r="J23" s="48"/>
      <c r="N23" s="65">
        <f t="shared" si="7"/>
        <v>0</v>
      </c>
      <c r="O23" s="65">
        <f>Table1[[#This Row],[Sell Total]]-Table1[[#This Row],[Fee]]</f>
        <v>0</v>
      </c>
      <c r="P23" s="11">
        <f t="shared" si="3"/>
        <v>0</v>
      </c>
      <c r="Q23" s="69">
        <f t="shared" si="8"/>
        <v>0</v>
      </c>
      <c r="S23" s="2"/>
    </row>
    <row r="24" spans="1:19">
      <c r="D24" s="3"/>
      <c r="F24" s="106"/>
      <c r="G24" s="35">
        <f t="shared" si="5"/>
        <v>0</v>
      </c>
      <c r="H24" s="42"/>
      <c r="I24" s="14">
        <f t="shared" si="6"/>
        <v>0</v>
      </c>
      <c r="J24" s="48"/>
      <c r="N24" s="65">
        <f t="shared" si="7"/>
        <v>0</v>
      </c>
      <c r="O24" s="65">
        <f>Table1[[#This Row],[Sell Total]]-Table1[[#This Row],[Fee]]</f>
        <v>0</v>
      </c>
      <c r="P24" s="11">
        <f t="shared" si="3"/>
        <v>0</v>
      </c>
      <c r="Q24" s="69">
        <f t="shared" si="8"/>
        <v>0</v>
      </c>
      <c r="S24" s="2"/>
    </row>
    <row r="25" spans="1:19">
      <c r="D25" s="3"/>
      <c r="F25" s="106"/>
      <c r="G25" s="35">
        <f t="shared" si="5"/>
        <v>0</v>
      </c>
      <c r="H25" s="42"/>
      <c r="I25" s="14">
        <f t="shared" si="6"/>
        <v>0</v>
      </c>
      <c r="J25" s="48"/>
      <c r="N25" s="65">
        <f t="shared" si="7"/>
        <v>0</v>
      </c>
      <c r="O25" s="65">
        <f>Table1[[#This Row],[Sell Total]]-Table1[[#This Row],[Fee]]</f>
        <v>0</v>
      </c>
      <c r="P25" s="11">
        <f t="shared" si="3"/>
        <v>0</v>
      </c>
      <c r="Q25" s="69">
        <f t="shared" si="8"/>
        <v>0</v>
      </c>
      <c r="S25" s="2"/>
    </row>
    <row r="26" spans="1:19">
      <c r="D26" s="3"/>
      <c r="F26" s="106"/>
      <c r="G26" s="35">
        <f t="shared" si="5"/>
        <v>0</v>
      </c>
      <c r="H26" s="42"/>
      <c r="I26" s="14">
        <f t="shared" si="6"/>
        <v>0</v>
      </c>
      <c r="J26" s="48"/>
      <c r="N26" s="65">
        <f t="shared" si="7"/>
        <v>0</v>
      </c>
      <c r="O26" s="65">
        <f>Table1[[#This Row],[Sell Total]]-Table1[[#This Row],[Fee]]</f>
        <v>0</v>
      </c>
      <c r="P26" s="11">
        <f t="shared" si="3"/>
        <v>0</v>
      </c>
      <c r="Q26" s="69">
        <f t="shared" si="8"/>
        <v>0</v>
      </c>
      <c r="S26" s="2"/>
    </row>
    <row r="27" spans="1:19">
      <c r="D27" s="3"/>
      <c r="F27" s="106"/>
      <c r="G27" s="35">
        <f t="shared" si="5"/>
        <v>0</v>
      </c>
      <c r="H27" s="42"/>
      <c r="I27" s="14">
        <f t="shared" si="6"/>
        <v>0</v>
      </c>
      <c r="J27" s="48"/>
      <c r="N27" s="65">
        <f t="shared" si="7"/>
        <v>0</v>
      </c>
      <c r="O27" s="65">
        <f>Table1[[#This Row],[Sell Total]]-Table1[[#This Row],[Fee]]</f>
        <v>0</v>
      </c>
      <c r="P27" s="11">
        <f t="shared" si="3"/>
        <v>0</v>
      </c>
      <c r="Q27" s="69">
        <f t="shared" si="8"/>
        <v>0</v>
      </c>
      <c r="S27" s="2"/>
    </row>
    <row r="28" spans="1:19">
      <c r="D28" s="3"/>
      <c r="F28" s="106"/>
      <c r="G28" s="35">
        <f t="shared" si="5"/>
        <v>0</v>
      </c>
      <c r="H28" s="42"/>
      <c r="I28" s="14">
        <f t="shared" si="6"/>
        <v>0</v>
      </c>
      <c r="J28" s="48"/>
      <c r="N28" s="65">
        <f t="shared" si="7"/>
        <v>0</v>
      </c>
      <c r="O28" s="65">
        <f>Table1[[#This Row],[Sell Total]]-Table1[[#This Row],[Fee]]</f>
        <v>0</v>
      </c>
      <c r="P28" s="11">
        <f t="shared" si="3"/>
        <v>0</v>
      </c>
      <c r="Q28" s="69">
        <f t="shared" si="8"/>
        <v>0</v>
      </c>
      <c r="S28" s="2"/>
    </row>
    <row r="29" spans="1:19">
      <c r="D29" s="3"/>
      <c r="E29" s="17"/>
      <c r="F29" s="106"/>
      <c r="G29" s="36">
        <f t="shared" si="0"/>
        <v>0</v>
      </c>
      <c r="H29" s="43"/>
      <c r="I29" s="17">
        <f t="shared" si="1"/>
        <v>0</v>
      </c>
      <c r="J29" s="49"/>
      <c r="K29" s="17"/>
      <c r="L29" s="93"/>
      <c r="M29" s="56"/>
      <c r="N29" s="66">
        <f t="shared" si="2"/>
        <v>0</v>
      </c>
      <c r="O29" s="66">
        <f>Table1[[#This Row],[Sell Total]]-Table1[[#This Row],[Fee]]</f>
        <v>0</v>
      </c>
      <c r="P29" s="11">
        <f t="shared" si="3"/>
        <v>0</v>
      </c>
      <c r="Q29" s="69">
        <f t="shared" si="4"/>
        <v>0</v>
      </c>
      <c r="S29" s="2"/>
    </row>
    <row r="30" spans="1:19">
      <c r="D30" s="3"/>
      <c r="E30" s="17"/>
      <c r="F30" s="106"/>
      <c r="G30" s="36">
        <f t="shared" si="0"/>
        <v>0</v>
      </c>
      <c r="H30" s="43"/>
      <c r="I30" s="17">
        <f t="shared" si="1"/>
        <v>0</v>
      </c>
      <c r="J30" s="49"/>
      <c r="K30" s="17"/>
      <c r="L30" s="93"/>
      <c r="M30" s="56"/>
      <c r="N30" s="66">
        <f t="shared" si="2"/>
        <v>0</v>
      </c>
      <c r="O30" s="66">
        <f>Table1[[#This Row],[Sell Total]]-Table1[[#This Row],[Fee]]</f>
        <v>0</v>
      </c>
      <c r="P30" s="11">
        <f t="shared" si="3"/>
        <v>0</v>
      </c>
      <c r="Q30" s="69">
        <f t="shared" si="4"/>
        <v>0</v>
      </c>
      <c r="S30" s="2"/>
    </row>
    <row r="31" spans="1:19">
      <c r="D31" s="3"/>
      <c r="E31" s="17"/>
      <c r="F31" s="106"/>
      <c r="G31" s="36">
        <f t="shared" si="0"/>
        <v>0</v>
      </c>
      <c r="H31" s="43"/>
      <c r="I31" s="17">
        <f t="shared" si="1"/>
        <v>0</v>
      </c>
      <c r="J31" s="49"/>
      <c r="K31" s="17"/>
      <c r="L31" s="93"/>
      <c r="M31" s="56"/>
      <c r="N31" s="66">
        <f t="shared" si="2"/>
        <v>0</v>
      </c>
      <c r="O31" s="66">
        <f>Table1[[#This Row],[Sell Total]]-Table1[[#This Row],[Fee]]</f>
        <v>0</v>
      </c>
      <c r="P31" s="11">
        <f t="shared" si="3"/>
        <v>0</v>
      </c>
      <c r="Q31" s="69">
        <f t="shared" si="4"/>
        <v>0</v>
      </c>
      <c r="S31" s="2"/>
    </row>
    <row r="32" spans="1:19">
      <c r="D32" s="3"/>
      <c r="F32" s="106"/>
      <c r="G32" s="11">
        <f t="shared" si="0"/>
        <v>0</v>
      </c>
      <c r="I32" s="59">
        <f t="shared" si="1"/>
        <v>0</v>
      </c>
      <c r="J32" s="47"/>
      <c r="N32" s="62">
        <f t="shared" si="2"/>
        <v>0</v>
      </c>
      <c r="O32" s="62">
        <f>Table1[[#This Row],[Sell Total]]-Table1[[#This Row],[Fee]]</f>
        <v>0</v>
      </c>
      <c r="P32" s="11">
        <f t="shared" si="3"/>
        <v>0</v>
      </c>
      <c r="Q32" s="69">
        <f t="shared" si="4"/>
        <v>0</v>
      </c>
      <c r="S32" s="2"/>
    </row>
    <row r="33" spans="1:19">
      <c r="D33" s="3"/>
      <c r="F33" s="106"/>
      <c r="G33" s="11">
        <f t="shared" si="0"/>
        <v>0</v>
      </c>
      <c r="I33" s="59">
        <f t="shared" si="1"/>
        <v>0</v>
      </c>
      <c r="J33" s="47"/>
      <c r="N33" s="62">
        <f t="shared" si="2"/>
        <v>0</v>
      </c>
      <c r="O33" s="62">
        <f>Table1[[#This Row],[Sell Total]]-Table1[[#This Row],[Fee]]</f>
        <v>0</v>
      </c>
      <c r="P33" s="11">
        <f t="shared" si="3"/>
        <v>0</v>
      </c>
      <c r="Q33" s="69">
        <f t="shared" si="4"/>
        <v>0</v>
      </c>
      <c r="S33" s="2"/>
    </row>
    <row r="34" spans="1:19">
      <c r="A34" s="6"/>
      <c r="B34" s="7"/>
      <c r="C34" s="7"/>
      <c r="D34" s="9"/>
      <c r="E34" s="16"/>
      <c r="F34" s="106"/>
      <c r="G34" s="50">
        <f t="shared" si="0"/>
        <v>0</v>
      </c>
      <c r="H34" s="51"/>
      <c r="I34" s="53">
        <f t="shared" si="1"/>
        <v>0</v>
      </c>
      <c r="J34" s="52"/>
      <c r="K34" s="53"/>
      <c r="L34" s="101"/>
      <c r="M34" s="57"/>
      <c r="N34" s="67">
        <f t="shared" si="2"/>
        <v>0</v>
      </c>
      <c r="O34" s="67">
        <f>Table1[[#This Row],[Sell Total]]-Table1[[#This Row],[Fee]]</f>
        <v>0</v>
      </c>
      <c r="P34" s="11">
        <f t="shared" si="3"/>
        <v>0</v>
      </c>
      <c r="Q34" s="69">
        <f t="shared" si="4"/>
        <v>0</v>
      </c>
      <c r="R34" s="10"/>
      <c r="S34" s="9"/>
    </row>
    <row r="35" spans="1:19">
      <c r="D35" s="3"/>
      <c r="F35" s="106"/>
      <c r="G35" s="35">
        <f t="shared" si="0"/>
        <v>0</v>
      </c>
      <c r="H35" s="42"/>
      <c r="I35" s="14">
        <f t="shared" si="1"/>
        <v>0</v>
      </c>
      <c r="J35" s="48"/>
      <c r="N35" s="65">
        <f t="shared" si="2"/>
        <v>0</v>
      </c>
      <c r="O35" s="65">
        <f>Table1[[#This Row],[Sell Total]]-Table1[[#This Row],[Fee]]</f>
        <v>0</v>
      </c>
      <c r="P35" s="11">
        <f t="shared" si="3"/>
        <v>0</v>
      </c>
      <c r="Q35" s="69">
        <f t="shared" si="4"/>
        <v>0</v>
      </c>
    </row>
    <row r="36" spans="1:19">
      <c r="D36" s="3"/>
      <c r="F36" s="106"/>
      <c r="G36" s="35">
        <f t="shared" si="0"/>
        <v>0</v>
      </c>
      <c r="H36" s="42"/>
      <c r="I36" s="14">
        <f t="shared" si="1"/>
        <v>0</v>
      </c>
      <c r="J36" s="48"/>
      <c r="N36" s="65">
        <f t="shared" si="2"/>
        <v>0</v>
      </c>
      <c r="O36" s="65">
        <f>Table1[[#This Row],[Sell Total]]-Table1[[#This Row],[Fee]]</f>
        <v>0</v>
      </c>
      <c r="P36" s="11">
        <f t="shared" si="3"/>
        <v>0</v>
      </c>
      <c r="Q36" s="69">
        <f t="shared" si="4"/>
        <v>0</v>
      </c>
    </row>
    <row r="37" spans="1:19">
      <c r="D37" s="3"/>
      <c r="F37" s="106"/>
      <c r="G37" s="35">
        <f t="shared" si="0"/>
        <v>0</v>
      </c>
      <c r="H37" s="42"/>
      <c r="I37" s="14">
        <f t="shared" si="1"/>
        <v>0</v>
      </c>
      <c r="J37" s="48"/>
      <c r="N37" s="65">
        <f t="shared" si="2"/>
        <v>0</v>
      </c>
      <c r="O37" s="65">
        <f>Table1[[#This Row],[Sell Total]]-Table1[[#This Row],[Fee]]</f>
        <v>0</v>
      </c>
      <c r="P37" s="11">
        <f t="shared" si="3"/>
        <v>0</v>
      </c>
      <c r="Q37" s="69">
        <f t="shared" si="4"/>
        <v>0</v>
      </c>
    </row>
    <row r="38" spans="1:19">
      <c r="D38" s="3"/>
      <c r="F38" s="106"/>
      <c r="G38" s="35">
        <f t="shared" si="0"/>
        <v>0</v>
      </c>
      <c r="H38" s="42"/>
      <c r="I38" s="14">
        <f t="shared" si="1"/>
        <v>0</v>
      </c>
      <c r="J38" s="48"/>
      <c r="N38" s="65">
        <f t="shared" si="2"/>
        <v>0</v>
      </c>
      <c r="O38" s="65">
        <f>Table1[[#This Row],[Sell Total]]-Table1[[#This Row],[Fee]]</f>
        <v>0</v>
      </c>
      <c r="P38" s="11">
        <f t="shared" si="3"/>
        <v>0</v>
      </c>
      <c r="Q38" s="69">
        <f t="shared" si="4"/>
        <v>0</v>
      </c>
    </row>
    <row r="39" spans="1:19">
      <c r="D39" s="3"/>
      <c r="F39" s="106"/>
      <c r="G39" s="35">
        <f t="shared" si="0"/>
        <v>0</v>
      </c>
      <c r="H39" s="42"/>
      <c r="I39" s="14">
        <f t="shared" si="1"/>
        <v>0</v>
      </c>
      <c r="J39" s="48"/>
      <c r="N39" s="65">
        <f t="shared" si="2"/>
        <v>0</v>
      </c>
      <c r="O39" s="65">
        <f>Table1[[#This Row],[Sell Total]]-Table1[[#This Row],[Fee]]</f>
        <v>0</v>
      </c>
      <c r="P39" s="11">
        <f t="shared" si="3"/>
        <v>0</v>
      </c>
      <c r="Q39" s="69">
        <f t="shared" si="4"/>
        <v>0</v>
      </c>
    </row>
    <row r="40" spans="1:19">
      <c r="A40" s="6"/>
      <c r="B40" s="7"/>
      <c r="C40" s="7"/>
      <c r="D40" s="9"/>
      <c r="E40" s="16"/>
      <c r="F40" s="106"/>
      <c r="G40" s="38">
        <f t="shared" si="0"/>
        <v>0</v>
      </c>
      <c r="H40" s="44"/>
      <c r="I40" s="16">
        <f t="shared" si="1"/>
        <v>0</v>
      </c>
      <c r="J40" s="48"/>
      <c r="K40" s="16"/>
      <c r="L40" s="94"/>
      <c r="M40" s="58"/>
      <c r="N40" s="68">
        <f t="shared" si="2"/>
        <v>0</v>
      </c>
      <c r="O40" s="68">
        <f>Table1[[#This Row],[Sell Total]]-Table1[[#This Row],[Fee]]</f>
        <v>0</v>
      </c>
      <c r="P40" s="11">
        <f t="shared" si="3"/>
        <v>0</v>
      </c>
      <c r="Q40" s="69">
        <f t="shared" si="4"/>
        <v>0</v>
      </c>
      <c r="R40" s="6"/>
      <c r="S40" s="10"/>
    </row>
    <row r="41" spans="1:19">
      <c r="D41" s="3"/>
      <c r="F41" s="106"/>
      <c r="G41" s="35">
        <f t="shared" si="0"/>
        <v>0</v>
      </c>
      <c r="H41" s="42"/>
      <c r="I41" s="14">
        <f t="shared" si="1"/>
        <v>0</v>
      </c>
      <c r="J41" s="48"/>
      <c r="N41" s="65">
        <f t="shared" si="2"/>
        <v>0</v>
      </c>
      <c r="O41" s="65">
        <f>Table1[[#This Row],[Sell Total]]-Table1[[#This Row],[Fee]]</f>
        <v>0</v>
      </c>
      <c r="P41" s="11">
        <f t="shared" si="3"/>
        <v>0</v>
      </c>
      <c r="Q41" s="69">
        <f t="shared" si="4"/>
        <v>0</v>
      </c>
    </row>
    <row r="42" spans="1:19">
      <c r="D42" s="3"/>
      <c r="F42" s="106"/>
      <c r="G42" s="35">
        <f t="shared" si="0"/>
        <v>0</v>
      </c>
      <c r="H42" s="42"/>
      <c r="I42" s="14">
        <f t="shared" si="1"/>
        <v>0</v>
      </c>
      <c r="J42" s="48"/>
      <c r="N42" s="65">
        <f t="shared" si="2"/>
        <v>0</v>
      </c>
      <c r="O42" s="65">
        <f>Table1[[#This Row],[Sell Total]]-Table1[[#This Row],[Fee]]</f>
        <v>0</v>
      </c>
      <c r="P42" s="11">
        <f t="shared" si="3"/>
        <v>0</v>
      </c>
      <c r="Q42" s="69">
        <f t="shared" si="4"/>
        <v>0</v>
      </c>
    </row>
    <row r="43" spans="1:19">
      <c r="D43" s="3"/>
      <c r="F43" s="105"/>
      <c r="G43" s="35">
        <f t="shared" si="0"/>
        <v>0</v>
      </c>
      <c r="H43" s="42"/>
      <c r="I43" s="14">
        <f t="shared" si="1"/>
        <v>0</v>
      </c>
      <c r="J43" s="48"/>
      <c r="N43" s="65">
        <f t="shared" si="2"/>
        <v>0</v>
      </c>
      <c r="O43" s="65">
        <f>Table1[[#This Row],[Sell Total]]-Table1[[#This Row],[Fee]]</f>
        <v>0</v>
      </c>
      <c r="P43" s="11">
        <f t="shared" si="3"/>
        <v>0</v>
      </c>
      <c r="Q43" s="69">
        <f t="shared" si="4"/>
        <v>0</v>
      </c>
    </row>
    <row r="44" spans="1:19">
      <c r="A44" s="70"/>
      <c r="B44" s="71"/>
      <c r="C44" s="71"/>
      <c r="D44" s="72"/>
      <c r="E44" s="110" t="s">
        <v>83</v>
      </c>
      <c r="F44" s="108" t="s">
        <v>81</v>
      </c>
      <c r="G44" s="109">
        <f>SUBTOTAL(109,G7:G43)-I44</f>
        <v>6749.9675360000001</v>
      </c>
      <c r="H44" s="102" t="s">
        <v>82</v>
      </c>
      <c r="I44" s="103">
        <f>SUBTOTAL(109,I7:I43)</f>
        <v>269.08342934999996</v>
      </c>
      <c r="J44" s="74"/>
      <c r="K44" s="73"/>
      <c r="L44" s="95"/>
      <c r="M44" s="78"/>
      <c r="N44" s="79"/>
      <c r="O44" s="79"/>
      <c r="P44" s="80"/>
      <c r="Q44" s="81">
        <f>SUBTOTAL(109,Q7:Q43)</f>
        <v>266.6227222</v>
      </c>
      <c r="R44" s="70" t="s">
        <v>48</v>
      </c>
      <c r="S44" s="74"/>
    </row>
    <row r="45" spans="1:19">
      <c r="A45" s="70"/>
      <c r="B45" s="71"/>
      <c r="C45" s="71"/>
      <c r="D45" s="72"/>
      <c r="E45" s="73"/>
      <c r="F45" s="98"/>
      <c r="G45" s="75"/>
      <c r="H45" s="76"/>
      <c r="I45" s="73"/>
      <c r="J45" s="77"/>
      <c r="K45" s="73"/>
      <c r="L45" s="95"/>
      <c r="M45" s="78"/>
      <c r="N45" s="79"/>
      <c r="O45" s="79"/>
      <c r="P45" s="80"/>
      <c r="Q45" s="87">
        <f>Q44-I44</f>
        <v>-2.460707149999962</v>
      </c>
      <c r="R45" s="88" t="s">
        <v>49</v>
      </c>
      <c r="S45" s="74"/>
    </row>
    <row r="46" spans="1:19">
      <c r="A46" s="70"/>
      <c r="B46" s="71"/>
      <c r="C46" s="71"/>
      <c r="D46" s="72"/>
      <c r="E46" s="73"/>
      <c r="F46" s="98"/>
      <c r="G46" s="75"/>
      <c r="H46" s="76"/>
      <c r="I46" s="73"/>
      <c r="J46" s="77"/>
      <c r="K46" s="73"/>
      <c r="L46" s="95"/>
      <c r="M46" s="78"/>
      <c r="N46" s="79"/>
      <c r="O46" s="79"/>
      <c r="P46" s="80"/>
      <c r="Q46" s="81"/>
      <c r="R46" s="70"/>
      <c r="S46" s="74"/>
    </row>
    <row r="48" spans="1:19">
      <c r="A48" s="22"/>
      <c r="B48" s="22"/>
      <c r="C48" s="3"/>
      <c r="D48" s="1"/>
      <c r="E48" s="11"/>
    </row>
    <row r="49" spans="1:5">
      <c r="A49" s="22"/>
      <c r="B49" s="22"/>
      <c r="C49" s="3"/>
      <c r="D49" s="1"/>
      <c r="E49" s="11"/>
    </row>
    <row r="50" spans="1:5">
      <c r="A50" s="22"/>
      <c r="B50" s="22"/>
      <c r="C50" s="3"/>
      <c r="D50" s="1"/>
      <c r="E50" s="11"/>
    </row>
    <row r="51" spans="1:5">
      <c r="A51" s="22"/>
      <c r="B51" s="22"/>
      <c r="C51" s="3"/>
      <c r="D51" s="1"/>
      <c r="E51" s="11"/>
    </row>
    <row r="52" spans="1:5">
      <c r="A52" s="22"/>
      <c r="B52" s="22"/>
      <c r="C52" s="3"/>
      <c r="D52" s="1"/>
      <c r="E52" s="11"/>
    </row>
    <row r="53" spans="1:5">
      <c r="A53" s="22"/>
      <c r="B53" s="22"/>
      <c r="C53" s="3"/>
      <c r="D53" s="1"/>
      <c r="E53" s="11"/>
    </row>
    <row r="54" spans="1:5">
      <c r="A54" s="22"/>
      <c r="B54" s="22"/>
      <c r="C54" s="3"/>
      <c r="D54" s="1"/>
      <c r="E54" s="11"/>
    </row>
    <row r="55" spans="1:5">
      <c r="A55" s="22"/>
      <c r="B55" s="22"/>
      <c r="C55" s="3"/>
      <c r="D55" s="1"/>
      <c r="E55" s="11"/>
    </row>
    <row r="56" spans="1:5">
      <c r="A56" s="22"/>
      <c r="B56" s="22"/>
      <c r="C56" s="3"/>
      <c r="D56" s="1"/>
      <c r="E56" s="11"/>
    </row>
    <row r="57" spans="1:5">
      <c r="A57" s="22"/>
      <c r="B57" s="22"/>
      <c r="C57" s="3"/>
      <c r="D57" s="1"/>
      <c r="E57" s="11"/>
    </row>
    <row r="58" spans="1:5">
      <c r="A58" s="22"/>
      <c r="B58" s="22"/>
      <c r="C58" s="3"/>
      <c r="D58" s="1"/>
      <c r="E58" s="11"/>
    </row>
    <row r="59" spans="1:5">
      <c r="A59" s="22"/>
      <c r="B59" s="22"/>
      <c r="C59" s="3"/>
      <c r="D59" s="1"/>
      <c r="E59" s="11"/>
    </row>
    <row r="60" spans="1:5">
      <c r="A60" s="22"/>
      <c r="B60" s="22"/>
      <c r="C60" s="3"/>
      <c r="D60" s="1"/>
      <c r="E60" s="11"/>
    </row>
    <row r="61" spans="1:5">
      <c r="A61" s="22"/>
      <c r="B61" s="22"/>
      <c r="C61" s="3"/>
      <c r="D61" s="1"/>
      <c r="E61" s="11"/>
    </row>
    <row r="62" spans="1:5">
      <c r="A62" s="22"/>
      <c r="B62" s="22"/>
      <c r="C62" s="3"/>
      <c r="D62" s="1"/>
      <c r="E62" s="11"/>
    </row>
    <row r="63" spans="1:5">
      <c r="A63" s="22"/>
      <c r="B63" s="22"/>
      <c r="C63" s="3"/>
      <c r="D63" s="1"/>
      <c r="E63" s="11"/>
    </row>
    <row r="64" spans="1:5">
      <c r="A64" s="22"/>
      <c r="B64" s="22"/>
      <c r="C64" s="3"/>
      <c r="D64" s="1"/>
      <c r="E64" s="11"/>
    </row>
    <row r="65" spans="1:6">
      <c r="A65" s="22"/>
      <c r="B65" s="22"/>
      <c r="C65" s="3"/>
      <c r="D65" s="1"/>
      <c r="E65" s="11"/>
    </row>
    <row r="66" spans="1:6">
      <c r="A66" s="22"/>
      <c r="B66" s="22"/>
      <c r="C66" s="3"/>
      <c r="D66" s="1"/>
      <c r="E66" s="11"/>
    </row>
    <row r="67" spans="1:6">
      <c r="A67" s="22"/>
      <c r="B67" s="22"/>
      <c r="C67" s="3"/>
      <c r="D67" s="1"/>
      <c r="E67" s="11"/>
    </row>
    <row r="68" spans="1:6">
      <c r="A68" s="22"/>
      <c r="B68" s="22"/>
      <c r="C68" s="3"/>
      <c r="D68" s="1"/>
      <c r="E68" s="11"/>
    </row>
    <row r="69" spans="1:6">
      <c r="A69" s="22"/>
      <c r="B69" s="22"/>
      <c r="C69" s="3"/>
      <c r="D69" s="1"/>
      <c r="E69" s="11"/>
    </row>
    <row r="70" spans="1:6">
      <c r="A70" s="22"/>
      <c r="B70" s="22"/>
      <c r="C70" s="3"/>
      <c r="D70" s="1"/>
      <c r="E70" s="11"/>
    </row>
    <row r="71" spans="1:6">
      <c r="A71" s="22"/>
      <c r="B71" s="22"/>
      <c r="C71" s="3"/>
      <c r="D71" s="1"/>
      <c r="E71" s="11"/>
    </row>
    <row r="72" spans="1:6">
      <c r="A72" s="22"/>
      <c r="B72" s="22"/>
      <c r="C72" s="3"/>
      <c r="D72" s="1"/>
      <c r="E72" s="11"/>
    </row>
    <row r="73" spans="1:6">
      <c r="A73" s="22"/>
      <c r="B73" s="22"/>
      <c r="C73" s="3"/>
      <c r="D73" s="1"/>
      <c r="E73" s="11"/>
    </row>
    <row r="74" spans="1:6">
      <c r="A74" s="23"/>
      <c r="B74" s="23"/>
      <c r="C74" s="9"/>
      <c r="D74" s="10"/>
      <c r="E74" s="13"/>
      <c r="F74" s="99"/>
    </row>
  </sheetData>
  <conditionalFormatting sqref="F48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8:F74">
    <cfRule type="iconSet" priority="9">
      <iconSet>
        <cfvo type="percent" val="0"/>
        <cfvo type="num" val="0"/>
        <cfvo type="num" val="0" gte="0"/>
      </iconSet>
    </cfRule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P7:P46">
    <cfRule type="iconSet" priority="11">
      <iconSet>
        <cfvo type="percent" val="0"/>
        <cfvo type="num" val="0" gte="0"/>
        <cfvo type="num" val="0.01" gte="0"/>
      </iconSet>
    </cfRule>
  </conditionalFormatting>
  <pageMargins left="0.7" right="0.7" top="0.75" bottom="0.75" header="0.3" footer="0.3"/>
  <pageSetup orientation="portrait" horizontalDpi="1200" verticalDpi="1200" r:id="rId1"/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E8" sqref="E8"/>
    </sheetView>
  </sheetViews>
  <sheetFormatPr defaultRowHeight="15"/>
  <cols>
    <col min="2" max="2" width="20" customWidth="1"/>
    <col min="3" max="3" width="15.85546875" customWidth="1"/>
    <col min="4" max="4" width="10.5703125" customWidth="1"/>
    <col min="5" max="5" width="13.85546875" customWidth="1"/>
    <col min="6" max="6" width="20.140625" style="39" customWidth="1"/>
    <col min="7" max="7" width="21.5703125" style="83" bestFit="1" customWidth="1"/>
    <col min="8" max="8" width="16.42578125" style="83" bestFit="1" customWidth="1"/>
    <col min="10" max="10" width="34.7109375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72</v>
      </c>
      <c r="E1" s="15" t="s">
        <v>3</v>
      </c>
      <c r="F1" s="12" t="s">
        <v>53</v>
      </c>
      <c r="G1" s="82" t="s">
        <v>55</v>
      </c>
      <c r="H1" s="82" t="s">
        <v>54</v>
      </c>
    </row>
    <row r="2" spans="1:10">
      <c r="A2" s="2">
        <v>1</v>
      </c>
      <c r="B2" s="27" t="s">
        <v>56</v>
      </c>
      <c r="C2" s="89" t="s">
        <v>57</v>
      </c>
      <c r="D2" s="89" t="s">
        <v>73</v>
      </c>
      <c r="E2" s="14">
        <v>0.1353</v>
      </c>
      <c r="F2" s="11">
        <v>8190692</v>
      </c>
      <c r="G2" s="83">
        <v>60523400</v>
      </c>
      <c r="H2" s="84">
        <v>100000000</v>
      </c>
      <c r="J2" t="s">
        <v>78</v>
      </c>
    </row>
    <row r="3" spans="1:10">
      <c r="A3" s="2">
        <v>2</v>
      </c>
      <c r="B3" s="27" t="s">
        <v>58</v>
      </c>
      <c r="C3" s="89" t="s">
        <v>59</v>
      </c>
      <c r="D3" s="89" t="s">
        <v>73</v>
      </c>
      <c r="E3" s="14">
        <v>2.84</v>
      </c>
      <c r="F3" s="11">
        <v>33219665</v>
      </c>
      <c r="G3" s="83">
        <v>11685996</v>
      </c>
      <c r="H3" s="84"/>
      <c r="J3" s="27" t="s">
        <v>79</v>
      </c>
    </row>
    <row r="4" spans="1:10">
      <c r="A4" s="2">
        <v>3</v>
      </c>
      <c r="B4" s="26" t="s">
        <v>60</v>
      </c>
      <c r="C4" s="90" t="s">
        <v>61</v>
      </c>
      <c r="D4" s="90" t="s">
        <v>73</v>
      </c>
      <c r="E4" s="14"/>
      <c r="F4" s="11"/>
      <c r="H4" s="84"/>
      <c r="J4" s="26" t="s">
        <v>85</v>
      </c>
    </row>
    <row r="5" spans="1:10">
      <c r="A5" s="2">
        <v>4</v>
      </c>
      <c r="B5" s="27" t="s">
        <v>62</v>
      </c>
      <c r="C5" s="89" t="s">
        <v>63</v>
      </c>
      <c r="D5" s="89" t="s">
        <v>73</v>
      </c>
      <c r="E5" s="14"/>
      <c r="F5" s="11"/>
      <c r="H5" s="84"/>
      <c r="J5" s="25" t="s">
        <v>93</v>
      </c>
    </row>
    <row r="6" spans="1:10">
      <c r="A6" s="2">
        <v>5</v>
      </c>
      <c r="B6" s="27" t="s">
        <v>64</v>
      </c>
      <c r="C6" s="89" t="s">
        <v>65</v>
      </c>
      <c r="D6" s="89" t="s">
        <v>73</v>
      </c>
      <c r="E6" s="14"/>
      <c r="F6" s="11"/>
      <c r="H6" s="84"/>
    </row>
    <row r="7" spans="1:10">
      <c r="A7" s="2">
        <v>6</v>
      </c>
      <c r="B7" s="26" t="s">
        <v>66</v>
      </c>
      <c r="C7" s="90" t="s">
        <v>67</v>
      </c>
      <c r="D7" s="90" t="s">
        <v>73</v>
      </c>
      <c r="E7" s="14"/>
      <c r="F7" s="11"/>
      <c r="H7" s="84"/>
    </row>
    <row r="8" spans="1:10">
      <c r="A8" s="2">
        <v>7</v>
      </c>
      <c r="B8" s="26" t="s">
        <v>68</v>
      </c>
      <c r="C8" s="90" t="s">
        <v>69</v>
      </c>
      <c r="D8" s="90" t="s">
        <v>73</v>
      </c>
      <c r="E8" s="14"/>
      <c r="F8" s="11"/>
      <c r="H8" s="84"/>
    </row>
    <row r="9" spans="1:10">
      <c r="A9" s="2">
        <v>8</v>
      </c>
      <c r="B9" s="26" t="s">
        <v>70</v>
      </c>
      <c r="C9" s="90" t="s">
        <v>71</v>
      </c>
      <c r="D9" s="90" t="s">
        <v>73</v>
      </c>
      <c r="E9" s="14"/>
      <c r="F9" s="11"/>
      <c r="H9" s="84"/>
    </row>
    <row r="10" spans="1:10">
      <c r="A10" s="2">
        <v>9</v>
      </c>
      <c r="B10" s="26" t="s">
        <v>89</v>
      </c>
      <c r="C10" s="90" t="s">
        <v>90</v>
      </c>
      <c r="D10" s="90" t="s">
        <v>2</v>
      </c>
      <c r="E10" s="14"/>
      <c r="F10" s="11"/>
      <c r="H10" s="84"/>
    </row>
    <row r="11" spans="1:10">
      <c r="A11" s="2">
        <v>10</v>
      </c>
      <c r="B11" s="25" t="s">
        <v>91</v>
      </c>
      <c r="C11" s="91" t="s">
        <v>92</v>
      </c>
      <c r="D11" s="91" t="s">
        <v>73</v>
      </c>
      <c r="E11" s="14"/>
      <c r="F11" s="35"/>
      <c r="H11" s="84"/>
    </row>
    <row r="12" spans="1:10">
      <c r="A12" s="2">
        <v>11</v>
      </c>
      <c r="B12" s="27" t="s">
        <v>94</v>
      </c>
      <c r="C12" s="89" t="s">
        <v>95</v>
      </c>
      <c r="D12" s="89" t="s">
        <v>73</v>
      </c>
      <c r="E12" s="17"/>
      <c r="F12" s="36"/>
      <c r="H12" s="84"/>
    </row>
    <row r="13" spans="1:10">
      <c r="A13" s="2">
        <v>12</v>
      </c>
      <c r="C13" s="2"/>
      <c r="D13" s="2"/>
      <c r="E13" s="17"/>
      <c r="F13" s="36"/>
      <c r="H13" s="84"/>
    </row>
    <row r="14" spans="1:10">
      <c r="A14" s="2">
        <v>13</v>
      </c>
      <c r="C14" s="2"/>
      <c r="D14" s="2"/>
      <c r="E14" s="17"/>
      <c r="F14" s="36"/>
      <c r="H14" s="84"/>
    </row>
    <row r="15" spans="1:10">
      <c r="A15" s="2">
        <v>14</v>
      </c>
      <c r="C15" s="2"/>
      <c r="D15" s="2"/>
      <c r="E15" s="17"/>
      <c r="F15" s="36"/>
      <c r="H15" s="84"/>
    </row>
    <row r="16" spans="1:10">
      <c r="A16" s="2">
        <v>15</v>
      </c>
      <c r="C16" s="2"/>
      <c r="D16" s="2"/>
      <c r="E16" s="14"/>
      <c r="F16" s="11"/>
      <c r="H16" s="84"/>
    </row>
    <row r="17" spans="1:8">
      <c r="A17" s="2">
        <v>16</v>
      </c>
      <c r="C17" s="2"/>
      <c r="D17" s="2"/>
      <c r="E17" s="14"/>
      <c r="F17" s="11"/>
      <c r="H17" s="84"/>
    </row>
    <row r="18" spans="1:8">
      <c r="A18" s="2">
        <v>17</v>
      </c>
      <c r="B18" s="6"/>
      <c r="C18" s="7"/>
      <c r="D18" s="7"/>
      <c r="E18" s="16"/>
      <c r="F18" s="37"/>
      <c r="G18" s="85"/>
      <c r="H18" s="85"/>
    </row>
    <row r="19" spans="1:8">
      <c r="A19" s="2">
        <v>18</v>
      </c>
      <c r="C19" s="2"/>
      <c r="D19" s="2"/>
      <c r="E19" s="14"/>
      <c r="F19" s="35"/>
      <c r="H19" s="84"/>
    </row>
    <row r="20" spans="1:8">
      <c r="A20" s="2">
        <v>19</v>
      </c>
      <c r="C20" s="2"/>
      <c r="D20" s="2"/>
      <c r="E20" s="14"/>
      <c r="F20" s="35"/>
      <c r="H20" s="84"/>
    </row>
    <row r="21" spans="1:8">
      <c r="A21" s="2">
        <v>20</v>
      </c>
      <c r="C21" s="2"/>
      <c r="D21" s="2"/>
      <c r="E21" s="14"/>
      <c r="F21" s="35"/>
      <c r="H21" s="84"/>
    </row>
    <row r="22" spans="1:8">
      <c r="A22" s="2">
        <v>21</v>
      </c>
      <c r="C22" s="2"/>
      <c r="D22" s="2"/>
      <c r="E22" s="14"/>
      <c r="F22" s="35"/>
      <c r="H22" s="84"/>
    </row>
    <row r="23" spans="1:8">
      <c r="A23" s="2">
        <v>22</v>
      </c>
      <c r="C23" s="2"/>
      <c r="D23" s="2"/>
      <c r="E23" s="14"/>
      <c r="F23" s="35"/>
      <c r="H23" s="84"/>
    </row>
    <row r="24" spans="1:8">
      <c r="A24" s="2">
        <v>23</v>
      </c>
      <c r="B24" s="6"/>
      <c r="C24" s="7"/>
      <c r="D24" s="7"/>
      <c r="E24" s="16"/>
      <c r="F24" s="38"/>
      <c r="G24" s="86"/>
      <c r="H24" s="85"/>
    </row>
    <row r="25" spans="1:8">
      <c r="A25" s="2">
        <v>24</v>
      </c>
      <c r="C25" s="2"/>
      <c r="D25" s="2"/>
      <c r="E25" s="14"/>
      <c r="F25" s="35"/>
      <c r="H25" s="84"/>
    </row>
    <row r="26" spans="1:8">
      <c r="A26" s="2">
        <v>25</v>
      </c>
      <c r="C26" s="2"/>
      <c r="D26" s="2"/>
      <c r="E26" s="14"/>
      <c r="F26" s="35"/>
      <c r="H26" s="84"/>
    </row>
    <row r="27" spans="1:8">
      <c r="A27" s="2">
        <v>26</v>
      </c>
      <c r="C27" s="2"/>
      <c r="D27" s="2"/>
      <c r="E27" s="14"/>
      <c r="F27" s="35"/>
      <c r="H27" s="84"/>
    </row>
    <row r="28" spans="1:8">
      <c r="A28" s="2">
        <v>27</v>
      </c>
      <c r="C28" s="2"/>
      <c r="D28" s="2"/>
      <c r="E28" s="14"/>
      <c r="F28" s="35"/>
      <c r="H28" s="84"/>
    </row>
    <row r="29" spans="1:8">
      <c r="A29" s="2">
        <v>28</v>
      </c>
      <c r="B29" s="6"/>
      <c r="C29" s="7"/>
      <c r="D29" s="7"/>
      <c r="E29" s="16"/>
      <c r="F29" s="38"/>
      <c r="G29" s="86"/>
      <c r="H29" s="85"/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4:B12"/>
  <sheetViews>
    <sheetView workbookViewId="0">
      <selection activeCell="A32" sqref="A32"/>
    </sheetView>
  </sheetViews>
  <sheetFormatPr defaultRowHeight="15"/>
  <cols>
    <col min="2" max="2" width="8.42578125" style="113" bestFit="1" customWidth="1"/>
  </cols>
  <sheetData>
    <row r="4" spans="2:2">
      <c r="B4" s="113" t="s">
        <v>105</v>
      </c>
    </row>
    <row r="6" spans="2:2">
      <c r="B6" s="113" t="s">
        <v>108</v>
      </c>
    </row>
    <row r="8" spans="2:2">
      <c r="B8" s="113" t="s">
        <v>106</v>
      </c>
    </row>
    <row r="10" spans="2:2">
      <c r="B10" s="113" t="s">
        <v>109</v>
      </c>
    </row>
    <row r="12" spans="2:2">
      <c r="B12" s="113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B12" sqref="B12"/>
    </sheetView>
  </sheetViews>
  <sheetFormatPr defaultRowHeight="15"/>
  <cols>
    <col min="1" max="1" width="8.42578125" bestFit="1" customWidth="1"/>
    <col min="2" max="2" width="20.42578125" customWidth="1"/>
    <col min="3" max="3" width="45.85546875" style="111" bestFit="1" customWidth="1"/>
    <col min="4" max="4" width="13.42578125" bestFit="1" customWidth="1"/>
    <col min="5" max="5" width="15.140625" bestFit="1" customWidth="1"/>
    <col min="6" max="6" width="12.7109375" bestFit="1" customWidth="1"/>
    <col min="7" max="7" width="15.140625" bestFit="1" customWidth="1"/>
    <col min="8" max="8" width="12.7109375" bestFit="1" customWidth="1"/>
    <col min="9" max="9" width="11.5703125" bestFit="1" customWidth="1"/>
  </cols>
  <sheetData>
    <row r="1" spans="1:9">
      <c r="A1" s="2"/>
      <c r="D1" s="3"/>
      <c r="E1" s="17"/>
      <c r="F1" s="18"/>
      <c r="G1" s="11"/>
      <c r="I1" s="2"/>
    </row>
    <row r="2" spans="1:9">
      <c r="A2" s="2"/>
      <c r="D2" s="3"/>
      <c r="E2" s="14"/>
      <c r="F2" s="1"/>
      <c r="G2" s="11"/>
      <c r="I2" s="2"/>
    </row>
    <row r="3" spans="1:9">
      <c r="A3" s="2"/>
      <c r="D3" s="3"/>
      <c r="E3" s="14"/>
      <c r="F3" s="1"/>
      <c r="G3" s="11"/>
      <c r="I3" s="2"/>
    </row>
    <row r="4" spans="1:9">
      <c r="A4" s="2"/>
      <c r="B4" s="6" t="s">
        <v>111</v>
      </c>
      <c r="C4" s="112"/>
      <c r="D4" s="9"/>
      <c r="E4" s="16"/>
      <c r="F4" s="20"/>
      <c r="G4" s="11"/>
      <c r="H4" s="10"/>
      <c r="I4" s="9"/>
    </row>
    <row r="5" spans="1:9">
      <c r="A5" s="2"/>
      <c r="B5" t="s">
        <v>107</v>
      </c>
      <c r="D5" s="3"/>
      <c r="E5" s="14"/>
      <c r="F5" s="19"/>
      <c r="G5" s="11"/>
      <c r="I5" s="1"/>
    </row>
    <row r="6" spans="1:9">
      <c r="A6" s="2"/>
      <c r="D6" s="3"/>
      <c r="E6" s="14"/>
      <c r="F6" s="19"/>
      <c r="G6" s="11"/>
      <c r="I6" s="1"/>
    </row>
    <row r="7" spans="1:9">
      <c r="A7" s="2"/>
      <c r="B7" t="s">
        <v>99</v>
      </c>
      <c r="C7" s="111" t="s">
        <v>11</v>
      </c>
      <c r="D7" s="3"/>
      <c r="E7" s="14"/>
      <c r="F7" s="19"/>
      <c r="G7" s="11"/>
      <c r="I7" s="1"/>
    </row>
    <row r="8" spans="1:9">
      <c r="A8" s="2"/>
      <c r="B8" s="114" t="s">
        <v>100</v>
      </c>
      <c r="C8" s="111" t="s">
        <v>98</v>
      </c>
      <c r="D8" s="3"/>
      <c r="E8" s="14"/>
      <c r="F8" s="19"/>
      <c r="G8" s="11"/>
      <c r="I8" s="1"/>
    </row>
    <row r="9" spans="1:9">
      <c r="A9" s="2"/>
      <c r="B9" s="114" t="s">
        <v>101</v>
      </c>
      <c r="C9" s="111" t="s">
        <v>102</v>
      </c>
      <c r="D9" s="3"/>
      <c r="E9" s="14"/>
      <c r="F9" s="19"/>
      <c r="G9" s="11"/>
      <c r="I9" s="1"/>
    </row>
    <row r="10" spans="1:9">
      <c r="A10" s="2"/>
      <c r="B10" s="114" t="s">
        <v>103</v>
      </c>
      <c r="C10" s="111" t="s">
        <v>104</v>
      </c>
      <c r="D10" s="9"/>
      <c r="E10" s="16"/>
      <c r="F10" s="8"/>
      <c r="G10" s="11"/>
      <c r="H10" s="6"/>
      <c r="I10" s="10"/>
    </row>
    <row r="11" spans="1:9">
      <c r="A11" s="2"/>
      <c r="B11" s="6"/>
      <c r="C11" s="112"/>
      <c r="D11" s="3"/>
      <c r="E11" s="14"/>
      <c r="F11" s="19"/>
      <c r="G11" s="11"/>
      <c r="I11" s="1"/>
    </row>
    <row r="12" spans="1:9">
      <c r="A12" s="2"/>
      <c r="D12" s="3"/>
      <c r="E12" s="14"/>
      <c r="F12" s="19"/>
      <c r="G12" s="11"/>
      <c r="I12" s="1"/>
    </row>
    <row r="13" spans="1:9">
      <c r="A13" s="2"/>
      <c r="D13" s="3"/>
      <c r="E13" s="14"/>
      <c r="F13" s="19"/>
      <c r="G13" s="11"/>
      <c r="I13" s="1"/>
    </row>
    <row r="14" spans="1:9">
      <c r="A14" s="2"/>
      <c r="D14" s="3"/>
      <c r="E14" s="14"/>
      <c r="F14" s="19"/>
      <c r="G14" s="11"/>
      <c r="I14" s="1"/>
    </row>
    <row r="15" spans="1:9">
      <c r="A15" s="2"/>
      <c r="D15" s="9"/>
      <c r="E15" s="16"/>
      <c r="F15" s="8"/>
      <c r="G15" s="11"/>
      <c r="H15" s="6"/>
      <c r="I15" s="10"/>
    </row>
    <row r="16" spans="1:9">
      <c r="B16" s="6"/>
      <c r="C16" s="112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Holdings</vt:lpstr>
      <vt:lpstr>Potential Coins</vt:lpstr>
      <vt:lpstr>Readme</vt:lpstr>
      <vt:lpstr>Tips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CryptoCurrency Holdings Template</dc:title>
  <dc:subject>Cryptocurrency</dc:subject>
  <dc:creator>the1iplay</dc:creator>
  <cp:keywords>KMD, LISK, BTC, ETH</cp:keywords>
  <cp:lastModifiedBy>Umair</cp:lastModifiedBy>
  <dcterms:created xsi:type="dcterms:W3CDTF">2018-01-30T00:38:10Z</dcterms:created>
  <dcterms:modified xsi:type="dcterms:W3CDTF">2018-02-07T19:39:20Z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ress">
    <vt:lpwstr>sdffa3rqaf34rasf43fq3fasdf</vt:lpwstr>
  </property>
</Properties>
</file>