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Owner\Dropbox\SimplyCo-op\"/>
    </mc:Choice>
  </mc:AlternateContent>
  <bookViews>
    <workbookView xWindow="0" yWindow="0" windowWidth="22065" windowHeight="8895" firstSheet="1" activeTab="1"/>
  </bookViews>
  <sheets>
    <sheet name="Gameplay" sheetId="2" r:id="rId1"/>
    <sheet name="Monster" sheetId="4" r:id="rId2"/>
    <sheet name="Affinities &amp; Levels" sheetId="7" r:id="rId3"/>
    <sheet name="Affinities &amp; Levels 2" sheetId="5" r:id="rId4"/>
    <sheet name="Special" sheetId="1" r:id="rId5"/>
    <sheet name="Special Icons" sheetId="9" r:id="rId6"/>
    <sheet name="Whiteboard" sheetId="8" r:id="rId7"/>
  </sheets>
  <externalReferences>
    <externalReference r:id="rId8"/>
  </externalReferences>
  <calcPr calcId="152511" concurrentCalc="0"/>
  <pivotCaches>
    <pivotCache cacheId="0"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 i="1" l="1"/>
  <c r="K8" i="7"/>
  <c r="K9" i="7"/>
  <c r="K10" i="7"/>
  <c r="N8" i="7"/>
  <c r="N9" i="7"/>
  <c r="N10" i="7"/>
  <c r="H8" i="7"/>
  <c r="H9" i="7"/>
  <c r="H10" i="7"/>
  <c r="E8" i="7"/>
  <c r="E9" i="7"/>
  <c r="E10" i="7"/>
  <c r="B8" i="7"/>
  <c r="B9" i="7"/>
  <c r="B10" i="7"/>
  <c r="R2" i="7"/>
  <c r="R3" i="7"/>
  <c r="R4" i="7"/>
  <c r="N2" i="7"/>
  <c r="N3" i="7"/>
  <c r="N4" i="7"/>
  <c r="K2" i="7"/>
  <c r="K3" i="7"/>
  <c r="K4" i="7"/>
  <c r="H2" i="7"/>
  <c r="H3" i="7"/>
  <c r="H4" i="7"/>
  <c r="E2" i="7"/>
  <c r="E3" i="7"/>
  <c r="E4" i="7"/>
  <c r="B2" i="7"/>
  <c r="B3" i="7"/>
  <c r="B4" i="7"/>
  <c r="K11" i="7"/>
  <c r="N11" i="7"/>
  <c r="H11" i="7"/>
  <c r="E11" i="7"/>
  <c r="B11" i="7"/>
  <c r="R5" i="7"/>
  <c r="N5" i="7"/>
  <c r="K5" i="7"/>
  <c r="H5" i="7"/>
  <c r="E5" i="7"/>
  <c r="B5" i="7"/>
  <c r="W9" i="4"/>
  <c r="Z5" i="4"/>
  <c r="W6" i="4"/>
  <c r="W7" i="4"/>
  <c r="W8" i="4"/>
  <c r="Z4" i="4"/>
  <c r="W2" i="4"/>
  <c r="W3" i="4"/>
  <c r="W4" i="4"/>
  <c r="W5" i="4"/>
  <c r="Z3" i="4"/>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2" i="1"/>
  <c r="L85" i="1"/>
  <c r="L72" i="1"/>
  <c r="L75" i="1"/>
  <c r="L83" i="1"/>
  <c r="L82" i="1"/>
  <c r="L81" i="1"/>
  <c r="L80" i="1"/>
  <c r="L84" i="1"/>
  <c r="L74" i="1"/>
  <c r="L73" i="1"/>
  <c r="L77" i="1"/>
  <c r="L79" i="1"/>
  <c r="L70" i="1"/>
  <c r="L76" i="1"/>
  <c r="L69" i="1"/>
  <c r="L78" i="1"/>
  <c r="L71" i="1"/>
  <c r="L47" i="1"/>
  <c r="L46" i="1"/>
  <c r="L45" i="1"/>
  <c r="L44" i="1"/>
  <c r="L43" i="1"/>
  <c r="L42" i="1"/>
  <c r="L41" i="1"/>
  <c r="L40" i="1"/>
  <c r="L39" i="1"/>
  <c r="L38" i="1"/>
  <c r="L37" i="1"/>
  <c r="L23" i="1"/>
  <c r="L21" i="1"/>
  <c r="L22" i="1"/>
  <c r="L20" i="1"/>
</calcChain>
</file>

<file path=xl/sharedStrings.xml><?xml version="1.0" encoding="utf-8"?>
<sst xmlns="http://schemas.openxmlformats.org/spreadsheetml/2006/main" count="2258" uniqueCount="1074">
  <si>
    <t>R</t>
  </si>
  <si>
    <t>A/R</t>
  </si>
  <si>
    <t>U</t>
  </si>
  <si>
    <t>A</t>
  </si>
  <si>
    <t>Boosts Def (Shield)/Stops atk</t>
  </si>
  <si>
    <t>??? Minefield?</t>
  </si>
  <si>
    <t>U?</t>
  </si>
  <si>
    <t>U/R</t>
  </si>
  <si>
    <t>U/A</t>
  </si>
  <si>
    <t>Summons</t>
  </si>
  <si>
    <t>????</t>
  </si>
  <si>
    <t>Thief-steal card from opponent</t>
  </si>
  <si>
    <t>Backstab</t>
  </si>
  <si>
    <t>???? Taming?</t>
  </si>
  <si>
    <t>---</t>
  </si>
  <si>
    <t>maybe dragon affinity? ---</t>
  </si>
  <si>
    <t>boneyard ---</t>
  </si>
  <si>
    <t>death ????</t>
  </si>
  <si>
    <t>Soul imprisonment</t>
  </si>
  <si>
    <t>Cannot be discarded/attack/defend/killed</t>
  </si>
  <si>
    <t>Revealing Darkness</t>
  </si>
  <si>
    <t>3 turns</t>
  </si>
  <si>
    <t>Mirror</t>
  </si>
  <si>
    <t>Dark Affinity</t>
  </si>
  <si>
    <t>All (Dark Affinity)</t>
  </si>
  <si>
    <t>[Increased Affect]</t>
  </si>
  <si>
    <t>Stats of opponent are reflected onto monster</t>
  </si>
  <si>
    <t>Boost</t>
  </si>
  <si>
    <t>Stat increase</t>
  </si>
  <si>
    <t>Saving Herald</t>
  </si>
  <si>
    <t>All (Light Affinity)</t>
  </si>
  <si>
    <t>[+1]</t>
  </si>
  <si>
    <t>+ 1 ATK</t>
  </si>
  <si>
    <t>Rallying Heart</t>
  </si>
  <si>
    <t>All</t>
  </si>
  <si>
    <t>n/a</t>
  </si>
  <si>
    <t>+ 1 DEF</t>
  </si>
  <si>
    <t>Cooling Hand</t>
  </si>
  <si>
    <t>All (No Fire)</t>
  </si>
  <si>
    <t>[Cannot use]</t>
  </si>
  <si>
    <t>Impervious Shadows</t>
  </si>
  <si>
    <t>Immunity</t>
  </si>
  <si>
    <t>Unaffected by atk and/or spells</t>
  </si>
  <si>
    <t>1 turn</t>
  </si>
  <si>
    <t>1 turn ATK</t>
  </si>
  <si>
    <t>Tera Plane</t>
  </si>
  <si>
    <t>Forest Affinity</t>
  </si>
  <si>
    <t>+ 3 DEF</t>
  </si>
  <si>
    <t>Arkanion's Armor</t>
  </si>
  <si>
    <t>Confusion</t>
  </si>
  <si>
    <t>% chance to target random monster</t>
  </si>
  <si>
    <t>Purifying Light</t>
  </si>
  <si>
    <t>+ 2 ATK</t>
  </si>
  <si>
    <t>Arcane Spear</t>
  </si>
  <si>
    <t>+ 3 DEF against fire only</t>
  </si>
  <si>
    <t>All (Fire Affinity)</t>
  </si>
  <si>
    <t>[+ 1]</t>
  </si>
  <si>
    <t>[+ 2]</t>
  </si>
  <si>
    <t>All (Death Affinity)</t>
  </si>
  <si>
    <t>Narizite Blade</t>
  </si>
  <si>
    <t>New Beginnings</t>
  </si>
  <si>
    <t>Reset</t>
  </si>
  <si>
    <t>Returns to previous state</t>
  </si>
  <si>
    <t>Whole Field (to deck)</t>
  </si>
  <si>
    <t>Non-Vegetarian</t>
  </si>
  <si>
    <t>All (Forest Affinity)</t>
  </si>
  <si>
    <t>[Immunity]</t>
  </si>
  <si>
    <t>InstaKill</t>
  </si>
  <si>
    <t>1 Monster</t>
  </si>
  <si>
    <t>Sends target to graveyard</t>
  </si>
  <si>
    <t>Digestion</t>
  </si>
  <si>
    <t>Drain</t>
  </si>
  <si>
    <t>- 1 ATK/DEF per turn</t>
  </si>
  <si>
    <t>UF</t>
  </si>
  <si>
    <t>Draccon Ensnarement</t>
  </si>
  <si>
    <t>Dragon</t>
  </si>
  <si>
    <t>Dragon Affinity</t>
  </si>
  <si>
    <t>2 turns</t>
  </si>
  <si>
    <t>summons 1 random dragon</t>
  </si>
  <si>
    <t>All (Insect Affinity)</t>
  </si>
  <si>
    <t>Sticky Situation</t>
  </si>
  <si>
    <t>Insect Affinity</t>
  </si>
  <si>
    <t>1 turn ATKed monster</t>
  </si>
  <si>
    <t>[ATK override]</t>
  </si>
  <si>
    <t>Poseidon's Wrath</t>
  </si>
  <si>
    <t>Water Affinity</t>
  </si>
  <si>
    <t>+ 3 ATK</t>
  </si>
  <si>
    <t>Boost (cond)</t>
  </si>
  <si>
    <t>Queen of Hearts</t>
  </si>
  <si>
    <t>Heal</t>
  </si>
  <si>
    <t>Returns LP</t>
  </si>
  <si>
    <t>Disable</t>
  </si>
  <si>
    <t>+ 30 LP</t>
  </si>
  <si>
    <t>Price of Loyalty</t>
  </si>
  <si>
    <t>1 Monster &lt; 6</t>
  </si>
  <si>
    <t>Ultimate Sacrifice</t>
  </si>
  <si>
    <t>Desparate Measures</t>
  </si>
  <si>
    <t>1 ATKing Monster</t>
  </si>
  <si>
    <t>Will of Darkness</t>
  </si>
  <si>
    <t>+ 1 ATK per Dark Mon OF</t>
  </si>
  <si>
    <t>OF</t>
  </si>
  <si>
    <t>On Field</t>
  </si>
  <si>
    <t>Agent of Darkness</t>
  </si>
  <si>
    <t>Chronomancer</t>
  </si>
  <si>
    <t>Time</t>
  </si>
  <si>
    <t>Influences Time Limits</t>
  </si>
  <si>
    <t>Extends time limit + 3 turns</t>
  </si>
  <si>
    <t>+ 5 ATK (3 Dragon Mon OF)</t>
  </si>
  <si>
    <t>Ancient Forest</t>
  </si>
  <si>
    <t>Resurrect</t>
  </si>
  <si>
    <t>1st Dead Mon reborn in 5 turns (Returns to top of deck)</t>
  </si>
  <si>
    <t>Fleeting Bloom</t>
  </si>
  <si>
    <t>Revelations</t>
  </si>
  <si>
    <t>Reveal</t>
  </si>
  <si>
    <t>See next 5 cards in opp. Deck</t>
  </si>
  <si>
    <t>Time is Borrowed</t>
  </si>
  <si>
    <t>Useful Death</t>
  </si>
  <si>
    <t>Summon</t>
  </si>
  <si>
    <t>The Ursurper (#346)</t>
  </si>
  <si>
    <t>Helm Vyrilien</t>
  </si>
  <si>
    <t>Summons Vyrilien (#374) replacing 346</t>
  </si>
  <si>
    <t>Guardian Pixie</t>
  </si>
  <si>
    <t>+ 1 ATK/DEF</t>
  </si>
  <si>
    <t>Call to Arms</t>
  </si>
  <si>
    <t>Battlefield????</t>
  </si>
  <si>
    <t xml:space="preserve">Dancing with Wolves </t>
  </si>
  <si>
    <t>Valiant Rage</t>
  </si>
  <si>
    <t>+ 1 ATK for each fallen ally</t>
  </si>
  <si>
    <t>Ocean's Onslaught</t>
  </si>
  <si>
    <t>Shepherd</t>
  </si>
  <si>
    <t>Extends time limit + 1 turn</t>
  </si>
  <si>
    <t>With Time</t>
  </si>
  <si>
    <t>March of Victory</t>
  </si>
  <si>
    <t>all</t>
  </si>
  <si>
    <t>Directly ATK opp LP</t>
  </si>
  <si>
    <t>Heal -</t>
  </si>
  <si>
    <t>Daggerthorn</t>
  </si>
  <si>
    <t>Viridian Vines</t>
  </si>
  <si>
    <t>Straggling Snares</t>
  </si>
  <si>
    <t>- 4 ATK</t>
  </si>
  <si>
    <t>Judgement's Hand</t>
  </si>
  <si>
    <t># of Mon = to Dif. Of Mon in Graveyard</t>
  </si>
  <si>
    <t>Solitary Desolation</t>
  </si>
  <si>
    <t>All (Water Affinity)</t>
  </si>
  <si>
    <t>- 3 ATK/DEF</t>
  </si>
  <si>
    <t>Divine right of Kings/Royalty???? Random aux</t>
  </si>
  <si>
    <t>Roaring Lariat</t>
  </si>
  <si>
    <t>Whistling Edge</t>
  </si>
  <si>
    <t>Assassination</t>
  </si>
  <si>
    <t>Fire Affinity</t>
  </si>
  <si>
    <t>+ 2 DEF</t>
  </si>
  <si>
    <t>Tsunami Blade</t>
  </si>
  <si>
    <t>Piercing Light</t>
  </si>
  <si>
    <t>+2 ATK</t>
  </si>
  <si>
    <t>[+2 DEF instead]</t>
  </si>
  <si>
    <t>All (Wind Affinity)</t>
  </si>
  <si>
    <t>[+2 ATK]</t>
  </si>
  <si>
    <t>1 random Fire or Death type monster</t>
  </si>
  <si>
    <t>[+ 1 ATK]</t>
  </si>
  <si>
    <t>1 Turn</t>
  </si>
  <si>
    <r>
      <t>[-50</t>
    </r>
    <r>
      <rPr>
        <i/>
        <strike/>
        <sz val="16"/>
        <color theme="1"/>
        <rFont val="Calibri"/>
        <family val="2"/>
        <scheme val="minor"/>
      </rPr>
      <t>%]</t>
    </r>
  </si>
  <si>
    <t>-25% ATK</t>
  </si>
  <si>
    <t>Disapate</t>
  </si>
  <si>
    <t>puppet</t>
  </si>
  <si>
    <t>Cannot attack</t>
  </si>
  <si>
    <t>Earthshaker</t>
  </si>
  <si>
    <t>Toggles stances for all monsters</t>
  </si>
  <si>
    <t>Revives a monster fallen this turn</t>
  </si>
  <si>
    <t>Revived monsters get +5 ATK</t>
  </si>
  <si>
    <t xml:space="preserve">1 Random wind monster </t>
  </si>
  <si>
    <t>[Magic Immunity]</t>
  </si>
  <si>
    <t>Swap</t>
  </si>
  <si>
    <t>Swaps enemy stats</t>
  </si>
  <si>
    <t>[- 1 Turn disabled]</t>
  </si>
  <si>
    <t>1 random monster from deck per Myth</t>
  </si>
  <si>
    <t>Any random monster</t>
  </si>
  <si>
    <t>Vylerion 378</t>
  </si>
  <si>
    <t>Summon??</t>
  </si>
  <si>
    <t>+ 2 ATK/DEF</t>
  </si>
  <si>
    <t>-5 LP/mon sent to grave this turn</t>
  </si>
  <si>
    <t>Ally Mon &gt; 4</t>
  </si>
  <si>
    <t>Target &amp; 1 rand enemy mon &gt; 4</t>
  </si>
  <si>
    <t>Noxious Curse</t>
  </si>
  <si>
    <t>- 2 LP/turn both players</t>
  </si>
  <si>
    <t>1 random ice monster</t>
  </si>
  <si>
    <t>Taunt</t>
  </si>
  <si>
    <t>Forces mon &lt; asso mon card to atk this</t>
  </si>
  <si>
    <t>Dark/Light Affinity</t>
  </si>
  <si>
    <t>Dark +1 ATK/+ 2 DEF || Light opposite</t>
  </si>
  <si>
    <t>Ice Affinity</t>
  </si>
  <si>
    <t>1 random myth monster</t>
  </si>
  <si>
    <t>Tale of Osiris</t>
  </si>
  <si>
    <t>No traps card can activate</t>
  </si>
  <si>
    <t>From the Depths</t>
  </si>
  <si>
    <t>All (Dragon Affinity)</t>
  </si>
  <si>
    <t>- 2 ATK/DEF</t>
  </si>
  <si>
    <t>Frost's Kiss</t>
  </si>
  <si>
    <t>New mon OF cannot ATK</t>
  </si>
  <si>
    <t>All (Ice Affinity)</t>
  </si>
  <si>
    <t>Frozen for 2 turns</t>
  </si>
  <si>
    <t>Lvl &gt; 4</t>
  </si>
  <si>
    <t>Unawaken card, back to hand</t>
  </si>
  <si>
    <t xml:space="preserve">Heal - </t>
  </si>
  <si>
    <t>Dif in stats dealt as direct dmg to LP</t>
  </si>
  <si>
    <t>- 1 ATK/turn //can't kill/even if lose</t>
  </si>
  <si>
    <t>50/50 chance to draw card (U/Opp)</t>
  </si>
  <si>
    <t>special</t>
  </si>
  <si>
    <t>Barrage</t>
  </si>
  <si>
    <t>Avoid 1 ATK</t>
  </si>
  <si>
    <t>Destroys 1 special card</t>
  </si>
  <si>
    <t>Upper Ground</t>
  </si>
  <si>
    <t>Lvl &lt; 3</t>
  </si>
  <si>
    <t>Destroys Mon &lt; 8</t>
  </si>
  <si>
    <t>Necromancer</t>
  </si>
  <si>
    <t>Death Affinity</t>
  </si>
  <si>
    <t>1 any type Mon from graveyard</t>
  </si>
  <si>
    <t>+ 3 ATK if 3 death mon OF</t>
  </si>
  <si>
    <t>Monster Boneyard</t>
  </si>
  <si>
    <t>Home Invasion</t>
  </si>
  <si>
    <t>Hand</t>
  </si>
  <si>
    <t>Destroy 1 Mon in Opp Hand</t>
  </si>
  <si>
    <t>Total</t>
  </si>
  <si>
    <t>Affinities</t>
  </si>
  <si>
    <t>Fire</t>
  </si>
  <si>
    <t>Darkness</t>
  </si>
  <si>
    <t>Death</t>
  </si>
  <si>
    <t>Forest</t>
  </si>
  <si>
    <t>Ice</t>
  </si>
  <si>
    <t>Wind</t>
  </si>
  <si>
    <t>Light</t>
  </si>
  <si>
    <t>Water</t>
  </si>
  <si>
    <t>Myth</t>
  </si>
  <si>
    <t>Insect</t>
  </si>
  <si>
    <t>Death of a God</t>
  </si>
  <si>
    <t>Lvl 8</t>
  </si>
  <si>
    <t>Send Lvl 8 to graveyard</t>
  </si>
  <si>
    <t>Beseach</t>
  </si>
  <si>
    <t>1 Random dragon (OF&lt;good prob high)</t>
  </si>
  <si>
    <t>Draccon Guard</t>
  </si>
  <si>
    <t>[+ 2 per dragon OF]</t>
  </si>
  <si>
    <t>Consuming Inferno</t>
  </si>
  <si>
    <t>- 3 DEF</t>
  </si>
  <si>
    <t>Hero's Summit</t>
  </si>
  <si>
    <t>Mon cannot change stance 3 turns</t>
  </si>
  <si>
    <t>Upon killing opp Mon, +5LPs</t>
  </si>
  <si>
    <t>Dreamweaver</t>
  </si>
  <si>
    <t>Each player gets 1 free card</t>
  </si>
  <si>
    <t>2 rand Insect from grave to deck</t>
  </si>
  <si>
    <t>TYPE</t>
  </si>
  <si>
    <t>Summons Aux</t>
  </si>
  <si>
    <t>Breaching the Keep</t>
  </si>
  <si>
    <t>Def Post</t>
  </si>
  <si>
    <t>Destroys DEF mon OF</t>
  </si>
  <si>
    <t>Bard</t>
  </si>
  <si>
    <t>Dragon knight</t>
  </si>
  <si>
    <t>Dark/Wind Affinity</t>
  </si>
  <si>
    <t>[summon 1&gt;]</t>
  </si>
  <si>
    <t>Lvl&lt;5</t>
  </si>
  <si>
    <t xml:space="preserve">+ 3 DEF </t>
  </si>
  <si>
    <t>The Hunter</t>
  </si>
  <si>
    <t>[no]</t>
  </si>
  <si>
    <t>+ 3 ATK against Forest Mon</t>
  </si>
  <si>
    <t>Counts as 3 lvl for awakening a card</t>
  </si>
  <si>
    <t>Can only awaken with same type</t>
  </si>
  <si>
    <t>+ 20 LP to both</t>
  </si>
  <si>
    <t>Last Light</t>
  </si>
  <si>
    <t>Heavenly Sound</t>
  </si>
  <si>
    <t>Light Affinity</t>
  </si>
  <si>
    <t>1 Light Mon if no other mon OF</t>
  </si>
  <si>
    <t>Returns 1 special card to hand</t>
  </si>
  <si>
    <t>Only 1 Mon can ATK</t>
  </si>
  <si>
    <t>Can only be atked by less/= lvl</t>
  </si>
  <si>
    <t>Myth Affinity</t>
  </si>
  <si>
    <t>if more than 1 myth OF + 1 ATK</t>
  </si>
  <si>
    <t>Pantheon</t>
  </si>
  <si>
    <t>Treasure's Curse</t>
  </si>
  <si>
    <t>If opp steals card, send to my deck</t>
  </si>
  <si>
    <t>Defy the Gods</t>
  </si>
  <si>
    <t>S'gniwon (#287)</t>
  </si>
  <si>
    <t>+ 10 ATK 1 turn</t>
  </si>
  <si>
    <t>Fallen Comrade</t>
  </si>
  <si>
    <t>Remove status effects</t>
  </si>
  <si>
    <t>Last Day</t>
  </si>
  <si>
    <t>Wind/Water Affinity</t>
  </si>
  <si>
    <t>Only Water/Wind can be played 2 turns</t>
  </si>
  <si>
    <t>Resets time limits</t>
  </si>
  <si>
    <t>Bronze Evocation</t>
  </si>
  <si>
    <t>Tempest's Dance</t>
  </si>
  <si>
    <t>Serpents Coalescence</t>
  </si>
  <si>
    <t>Conjuration of the Generous Undead</t>
  </si>
  <si>
    <t>Breath of Bone</t>
  </si>
  <si>
    <t>Divine Deflection</t>
  </si>
  <si>
    <t>Evoker's Absorption</t>
  </si>
  <si>
    <t>Seven Seas</t>
  </si>
  <si>
    <t>Envenomed Rains</t>
  </si>
  <si>
    <t>Envenoming Blades</t>
  </si>
  <si>
    <t>Ancient Abjuration</t>
  </si>
  <si>
    <t>Torrential Tear</t>
  </si>
  <si>
    <t>Harmony Locus</t>
  </si>
  <si>
    <t>Rebirth's Revenge</t>
  </si>
  <si>
    <t>Storm's Evocation</t>
  </si>
  <si>
    <t>Inverted Strike</t>
  </si>
  <si>
    <t>Spectral Sigil</t>
  </si>
  <si>
    <t>Heaven's Might</t>
  </si>
  <si>
    <t>Mythic Bestiary</t>
  </si>
  <si>
    <t>Mariana Trench</t>
  </si>
  <si>
    <t>guy/duality</t>
  </si>
  <si>
    <t>King's Army</t>
  </si>
  <si>
    <t>Sunken Civilization</t>
  </si>
  <si>
    <t>Death's Echo</t>
  </si>
  <si>
    <t>Battle of Titans</t>
  </si>
  <si>
    <t>Frozen Friend</t>
  </si>
  <si>
    <t>Siren's Song</t>
  </si>
  <si>
    <t>Doomsday</t>
  </si>
  <si>
    <t>Black Market</t>
  </si>
  <si>
    <t>Stone Burial</t>
  </si>
  <si>
    <t>Ice Age</t>
  </si>
  <si>
    <t>Answered Prayer</t>
  </si>
  <si>
    <t>Artifact Disruption</t>
  </si>
  <si>
    <t>Nightmare Nexus</t>
  </si>
  <si>
    <t>Bifrucation</t>
  </si>
  <si>
    <t>Exuberant Hammer</t>
  </si>
  <si>
    <t>Viscous Poison</t>
  </si>
  <si>
    <t>Mercurial Wish</t>
  </si>
  <si>
    <t>Gluttony</t>
  </si>
  <si>
    <t>Spell Keeper</t>
  </si>
  <si>
    <t>Soul Consumption</t>
  </si>
  <si>
    <t>Hive Queen's Call</t>
  </si>
  <si>
    <t>Invigorating Armament</t>
  </si>
  <si>
    <t>Darkness Falls</t>
  </si>
  <si>
    <t>Bump in the Dark</t>
  </si>
  <si>
    <t>Imbuing Might</t>
  </si>
  <si>
    <t>Force of Will</t>
  </si>
  <si>
    <t>Like to Like</t>
  </si>
  <si>
    <t>Heart's Blessing</t>
  </si>
  <si>
    <t>Chilling Force</t>
  </si>
  <si>
    <t>Revokement</t>
  </si>
  <si>
    <t>Flectuating Control</t>
  </si>
  <si>
    <t>Level the Playing Field</t>
  </si>
  <si>
    <t>Restricting Melody</t>
  </si>
  <si>
    <t>Subzero Barrage</t>
  </si>
  <si>
    <t>Chronus</t>
  </si>
  <si>
    <t xml:space="preserve">Basic </t>
  </si>
  <si>
    <t>Omega</t>
  </si>
  <si>
    <t>Leviathan</t>
  </si>
  <si>
    <t>Player is dealt 5 cards at random from deck of 200.  Player may choose to discard any cards.  One monster card is selected to be played on the field.</t>
  </si>
  <si>
    <t>PREP</t>
  </si>
  <si>
    <t>1 Player chosen to start game.  This player enters PREP PHASE.  Other player enters WAITING PHASE.</t>
  </si>
  <si>
    <t>Player may discard, awaken, or play any number of cards from their hand.  Monster cards on the field can be assigned a target to attack from the opponent's inplay monster cards.  Any monster without a target enters defense.</t>
  </si>
  <si>
    <t>Ending PREP initiates BATTLE PHASE.</t>
  </si>
  <si>
    <t>BATTLE</t>
  </si>
  <si>
    <t>If a monster card has been assigned a target, it attacks.  If a monster card is in defense and there are no opposing monster cards after all monster cards have attacked, it will directly attack the opponent's LP.</t>
  </si>
  <si>
    <t>Conditions: 
- If both ATK = ^ ATK wins
- If both same ATK = both lose
- If one ATK and one DEF = ^ stat wins
        - If stats are same = ATK loses
- If both DEF = no effect</t>
  </si>
  <si>
    <t>Both players observe BATTLE outcome.  Phase ends when both players select "End Turn."  Player 2 enters PREP PHASE and Player 1 enters WAITING.</t>
  </si>
  <si>
    <t>WAITING</t>
  </si>
  <si>
    <t>Player waits.</t>
  </si>
  <si>
    <t>GAMEPLAY PHASES</t>
  </si>
  <si>
    <t>GAMEPLAY RULES</t>
  </si>
  <si>
    <t>AWAKENING</t>
  </si>
  <si>
    <t>Levels of sacrificed cards must be equivalent to or greater than the level of the card being AWOKEN.</t>
  </si>
  <si>
    <t>Sacrificed cards can come from the players hand or from the field.</t>
  </si>
  <si>
    <t>Leviathans can be AWOKEN 1 part at a time but cannot be played until all parts are AWOKEN.</t>
  </si>
  <si>
    <t>Leviathans (Lvl 8) must be AWOKEN using at least Omegas (Lvl 5+).</t>
  </si>
  <si>
    <t>ATTACKING</t>
  </si>
  <si>
    <t xml:space="preserve"> </t>
  </si>
  <si>
    <t>Monster cards can ATTACK any opposing monster cards regardless of position on the field.</t>
  </si>
  <si>
    <t>Multiple monster cards can ATTACK the same target, however each ATTACKS individually from left to right on the field (stats are not combined).</t>
  </si>
  <si>
    <t>If the target dies before all cards have ATTACKED it then the remaining monster cards enter DEFENSE.</t>
  </si>
  <si>
    <t>If a monster's ATTACK stat is higher than an opposing monster's ATK/DEF stat, the excess damage is not applied to the opposing player's LP.</t>
  </si>
  <si>
    <t>DEFENDING</t>
  </si>
  <si>
    <t>DEFENDING monsters will ATTACK the opposing player's LP if there are no opposing monsters left on the field.</t>
  </si>
  <si>
    <t>Monsters who have not ATTACKED during the BATTLE PHASE enter DEFENSE and will ATTACK the opposing player's LP if possible.</t>
  </si>
  <si>
    <t>LIFEPOINTS (LP)</t>
  </si>
  <si>
    <t>Each player begins with 200 LP.</t>
  </si>
  <si>
    <t>The player who reaches 0 LP first loses.</t>
  </si>
  <si>
    <t>Only monsters in DEFENSE can ATTACK a player's LP and only if there are no opposing monsters.</t>
  </si>
  <si>
    <t>LEVELS</t>
  </si>
  <si>
    <t>CARD#</t>
  </si>
  <si>
    <t>SPL#</t>
  </si>
  <si>
    <t>Name</t>
  </si>
  <si>
    <t>Affinity Bonus STAT</t>
  </si>
  <si>
    <t>Typle</t>
  </si>
  <si>
    <t>Details</t>
  </si>
  <si>
    <t>Code</t>
  </si>
  <si>
    <t>AUXILARY cards follow a monster card to the graveyard upon its death.</t>
  </si>
  <si>
    <t>Affinity</t>
  </si>
  <si>
    <t>ATK</t>
  </si>
  <si>
    <t>DEF</t>
  </si>
  <si>
    <t>Description</t>
  </si>
  <si>
    <t>Additional</t>
  </si>
  <si>
    <t>Achilles</t>
  </si>
  <si>
    <t>Level</t>
  </si>
  <si>
    <t>Aditya</t>
  </si>
  <si>
    <t>Adnama Lavode</t>
  </si>
  <si>
    <t>Aerian Eater</t>
  </si>
  <si>
    <t>Agan</t>
  </si>
  <si>
    <t>Age of Storms</t>
  </si>
  <si>
    <t>Aginism</t>
  </si>
  <si>
    <t>Aijiren</t>
  </si>
  <si>
    <t>Air Elemental</t>
  </si>
  <si>
    <t>Air Kiho</t>
  </si>
  <si>
    <t>Ajanivengeant</t>
  </si>
  <si>
    <t>Akantor</t>
  </si>
  <si>
    <t>Akoum Dra</t>
  </si>
  <si>
    <t>Al Djinn</t>
  </si>
  <si>
    <t>Alteil</t>
  </si>
  <si>
    <t>Amansazz</t>
  </si>
  <si>
    <t>Amazon Scout</t>
  </si>
  <si>
    <t>Andromeda</t>
  </si>
  <si>
    <t>Angelus</t>
  </si>
  <si>
    <t>Angra Mainryu</t>
  </si>
  <si>
    <t>AnubArak</t>
  </si>
  <si>
    <t>Anubis</t>
  </si>
  <si>
    <t>Apocalyptic Librarian</t>
  </si>
  <si>
    <t>Arcane</t>
  </si>
  <si>
    <t>Arcangel</t>
  </si>
  <si>
    <t>Arch Chimera</t>
  </si>
  <si>
    <t>Ardicolico</t>
  </si>
  <si>
    <t>Ares</t>
  </si>
  <si>
    <t>Arkaid the Arbiter</t>
  </si>
  <si>
    <t>Armaud Gaul</t>
  </si>
  <si>
    <t>Aroalxys</t>
  </si>
  <si>
    <t>Austringer</t>
  </si>
  <si>
    <t>Ayslozius</t>
  </si>
  <si>
    <t>Azarath</t>
  </si>
  <si>
    <t>Azazel</t>
  </si>
  <si>
    <t>Azopar</t>
  </si>
  <si>
    <t>Azriel</t>
  </si>
  <si>
    <t>Bael Kometani</t>
  </si>
  <si>
    <t>Bahamut</t>
  </si>
  <si>
    <t>Banshee</t>
  </si>
  <si>
    <t>Baphomet</t>
  </si>
  <si>
    <t>Bat Mite</t>
  </si>
  <si>
    <t>Beezlebub</t>
  </si>
  <si>
    <t>Behemoth</t>
  </si>
  <si>
    <t>Black Phoenix</t>
  </si>
  <si>
    <t>Blackwind Rider</t>
  </si>
  <si>
    <t>Blood Elemental</t>
  </si>
  <si>
    <t>Brine</t>
  </si>
  <si>
    <t>Brood Arsenal</t>
  </si>
  <si>
    <t>Byakko</t>
  </si>
  <si>
    <t>Byyperzo</t>
  </si>
  <si>
    <t>Calypso</t>
  </si>
  <si>
    <t>Cayah</t>
  </si>
  <si>
    <t>Cerberix</t>
  </si>
  <si>
    <t>Chaos Librarian</t>
  </si>
  <si>
    <t>Chaos</t>
  </si>
  <si>
    <t>Cheirotonus</t>
  </si>
  <si>
    <t>Chichus</t>
  </si>
  <si>
    <t>Conienies Kilara</t>
  </si>
  <si>
    <t>Coralle</t>
  </si>
  <si>
    <t>Core Hound</t>
  </si>
  <si>
    <t>Corvus Promaethon</t>
  </si>
  <si>
    <t>Crombhala</t>
  </si>
  <si>
    <t>Cronus</t>
  </si>
  <si>
    <t>Crypt Crawler</t>
  </si>
  <si>
    <t>Cthulhu</t>
  </si>
  <si>
    <t>Cu Chulainn</t>
  </si>
  <si>
    <t>Daarken</t>
  </si>
  <si>
    <t>Dajobas</t>
  </si>
  <si>
    <t>Dao</t>
  </si>
  <si>
    <t>Dark Chimera</t>
  </si>
  <si>
    <t>Dark Unicorn</t>
  </si>
  <si>
    <t>Death Bringer</t>
  </si>
  <si>
    <t>Death's Dog</t>
  </si>
  <si>
    <t>Deathdealer</t>
  </si>
  <si>
    <t>Deathwing</t>
  </si>
  <si>
    <t>Deligarisa</t>
  </si>
  <si>
    <t>Detniat</t>
  </si>
  <si>
    <t>Dionesis</t>
  </si>
  <si>
    <t>Dragon Rider</t>
  </si>
  <si>
    <t>Drak Undon</t>
  </si>
  <si>
    <t>Drapoel</t>
  </si>
  <si>
    <t>Dross Ripper</t>
  </si>
  <si>
    <t>Druaga</t>
  </si>
  <si>
    <t>Earth Elemental</t>
  </si>
  <si>
    <t>Earth Summoner</t>
  </si>
  <si>
    <t>Eastern Flare</t>
  </si>
  <si>
    <t>Ecafee</t>
  </si>
  <si>
    <t>El'zorn</t>
  </si>
  <si>
    <t>Elian</t>
  </si>
  <si>
    <t>Elienai</t>
  </si>
  <si>
    <t>Elnoire</t>
  </si>
  <si>
    <t>Emrakul Hatchling</t>
  </si>
  <si>
    <t>Enaus</t>
  </si>
  <si>
    <t>Enenra</t>
  </si>
  <si>
    <t>Enzoma</t>
  </si>
  <si>
    <t>Eris</t>
  </si>
  <si>
    <t>Ertacalti</t>
  </si>
  <si>
    <t>Esaeler</t>
  </si>
  <si>
    <t>Etik</t>
  </si>
  <si>
    <t>Exemplar</t>
  </si>
  <si>
    <t>Eyes of Envy</t>
  </si>
  <si>
    <t>Eylados</t>
  </si>
  <si>
    <t>Eyliskes</t>
  </si>
  <si>
    <t>Fangren Marauder</t>
  </si>
  <si>
    <t xml:space="preserve">Fate </t>
  </si>
  <si>
    <t>Feng Yi</t>
  </si>
  <si>
    <t>Fenrir</t>
  </si>
  <si>
    <t>Fire Elemental</t>
  </si>
  <si>
    <t>Fire Fairy</t>
  </si>
  <si>
    <t>Fire Golem</t>
  </si>
  <si>
    <t>Fire Lord Burninates</t>
  </si>
  <si>
    <t>Flaming Minotaur</t>
  </si>
  <si>
    <t>Flytrap</t>
  </si>
  <si>
    <t>Forest Berserker</t>
  </si>
  <si>
    <t>Forest Dryads</t>
  </si>
  <si>
    <t>Forest Spirit</t>
  </si>
  <si>
    <t>Frost Army</t>
  </si>
  <si>
    <t>Frost Spirit</t>
  </si>
  <si>
    <t>Frost</t>
  </si>
  <si>
    <t>Fuyunomi</t>
  </si>
  <si>
    <t>Gaison Naka</t>
  </si>
  <si>
    <t>Garih</t>
  </si>
  <si>
    <t>Ghost of the Arena</t>
  </si>
  <si>
    <t>Ghostare</t>
  </si>
  <si>
    <t>God of the Forest</t>
  </si>
  <si>
    <t>Gorilla King</t>
  </si>
  <si>
    <t>Gorislav</t>
  </si>
  <si>
    <t>Grand Amaterasu</t>
  </si>
  <si>
    <t>Great Basilisk</t>
  </si>
  <si>
    <t>Grimlock</t>
  </si>
  <si>
    <t>Grof</t>
  </si>
  <si>
    <t>Gruneath</t>
  </si>
  <si>
    <t>Guide of Depth</t>
  </si>
  <si>
    <t>Gwathnor</t>
  </si>
  <si>
    <t>Gwiber</t>
  </si>
  <si>
    <t>Hades</t>
  </si>
  <si>
    <t xml:space="preserve">Harpy Lord </t>
  </si>
  <si>
    <t>An envoy of darkness, the Aerian Eater forever seeks to quench the emptiness echoing in its soul.  It is said to be cursed for broken oaths of the past, but none dare to verify such as truth.</t>
  </si>
  <si>
    <t>The Age of Storms rages across the land, scorching the earth whereever it goes.  None know the source of its wrath, but all know to fear it.</t>
  </si>
  <si>
    <t>More than a boy's best friend.</t>
  </si>
  <si>
    <t xml:space="preserve">Aijiren, a pharaoh of old, refused to cede his rule.  Having found the key to true immortality, he now rules as a god over kings and queens.  He safeguards the true Book of Dead, using it to exact his might. </t>
  </si>
  <si>
    <t>Ajanivengeant is a savage born of the forest's rage.  He desires only to test his blade against the strongest opponents.  When he wanders the forest, the hunter becomes the hunted.</t>
  </si>
  <si>
    <t>This swordsman traded not only his soul, but that of his entire battalion in order to grasp powers forbidden to man.  Akantor now sits awaiting a challenger so that he might expand his power further still.</t>
  </si>
  <si>
    <t>Akoum Dra is believed to have been born from a dragon himself and as such is the only true dragon rider to have existed.  Entire armies feared the black shadow of death he cast upon the field of battle.</t>
  </si>
  <si>
    <t>Many believe Al Djinn to be a demon born from the hatred of mankind.  He wanders battle fields cleaving a path, feeding upon the bloodshed.  So long as war exists, he will continue to walk the earth.</t>
  </si>
  <si>
    <t>The colossus bringer of death.  It is said that Alteil carries a city upon his back where the souls of those he's culled are imprisoned for all eternity.</t>
  </si>
  <si>
    <t>Amansazz lays waste to all that it touches.  Its approach is heralded by a blackened sky on the horizon signalling the doom that nears.  It cannot be stopped.  The only option is to run.</t>
  </si>
  <si>
    <t>The deadly Amazon Scout is rarely seen.  The only sign of her presence is the arrows she leave behind in the heads of her victims.  The forest is her playground and you are trespassing.</t>
  </si>
  <si>
    <t>Andromeda is a spirit of the wind.  While appearing helpless, she is far from it.  Melkith and Daenairon are her constant companions that whisper in her ear all her opponents' secrets and weaknesses.</t>
  </si>
  <si>
    <t>Angelus is a human so valiant, he was gifted heavenly prestige.  Those who look upon him swear they can see the otherwordly glow of wings.  All who meet his blade swiftly find their earthly lives at an end.</t>
  </si>
  <si>
    <t>Anubis is the final judge of souls.  It is his measurement of the heart that determines whether one may pass on to the afterlife or be condemened to being consumed by Ammit and enternal restlessness.</t>
  </si>
  <si>
    <t>The chronologer of Death itself, the Apocalyptic Librarian is forever bound to the knowledge it holds.  Should the chains holding this creature be broken, even Death would have reason to fear.</t>
  </si>
  <si>
    <t>Arcane is the reason sailors fear the sea.  This dragon forgwent its wings for the endless depths of the ocean.  Those who are unfortunate to encounter it can only hope for a quick death.</t>
  </si>
  <si>
    <t>The pure emobidment of light, Arcangel carries the entire might of heaven.  Her gaze alone is enough to set the soul ablaze.  Many cannot even look upon her without feeling the weight of their sins.</t>
  </si>
  <si>
    <t>From the belly of the forest, this beast was born.  It stalks the woods in search of prey to sate its unquenchable hunger.  Its mindless ruthlessness certainly makes it a fearsome opponent.</t>
  </si>
  <si>
    <t>Ardicolico rules the glaciers and is as ancient as them.  The very ice bends to his will serving as both weapon and armor alike.</t>
  </si>
  <si>
    <t>The god of war himself, Ares feeds off the battles of mortal-kind.  Described as overwhelming, insatiable in battle, destructive, and man-slaughtering, Those associated with him are endowed with a savage, dangerous, or militarized quality.</t>
  </si>
  <si>
    <t>Arkaid the arbiter of Angels.  The antithesis of Arbiter Asra, she embodies the very will of heaven.  Those who oppose her face a judgement of their soul.  When paired with an angel's blessing,  her spear is just and none can oppose her</t>
  </si>
  <si>
    <t>A messenger of the shadows, Armaud Gaul delivers omens of death.  Whether it be by his blade or another, his very presence signals that the end is near.</t>
  </si>
  <si>
    <t>A dryad disillusioned and imbittered by the destruction of her home, Aroalxys abandoned her gentle nature and turned to that of a warrior.  None are welcome in her forest.</t>
  </si>
  <si>
    <t>The source of all western, eastern, northern, and southern winds, the Air Elemental holds absolute control over the weather, bending it to its will.  Born of the air itself, there is little that can threaten this creature.</t>
  </si>
  <si>
    <t>Arbiter Asra</t>
  </si>
  <si>
    <t>Arctic Chimera</t>
  </si>
  <si>
    <t>The cerebus of the north, the Arctic Chimera is a vicious beast that takes pleasure in the hunting and killing of its prey.  One would be wise not to disturb such a creature.</t>
  </si>
  <si>
    <t>The hero whose name gained immortality for his unimaginable feats.  His enemies quake upon hearing it.  His renowned infamy is not unearned.  It is best not to face him in combat if possible.  Those who dare challenge him will soon beg for mercy.</t>
  </si>
  <si>
    <t>Pray that you not be the one to wake her slumber.  Those dark of heart will falter under her gaze as vengeance is swiftly delivered upon any impure of heart who enter her domain.</t>
  </si>
  <si>
    <t>A beast whose origins are unknown.  Every millennia it awakens, recreating the earth and building it anew.  Made from the heart of the earth itself, there are few who can survive meeting this creature.</t>
  </si>
  <si>
    <t>Agan, a true guardian of the forest. Countless trespassers have fallen victim to its clever mind and fierce strength.  A wise traveller would do well not to underestimate it.</t>
  </si>
  <si>
    <t>Asako Shugenja was the originator and only true master of Air Kiho.  Many believe her to be legend.  Others pray to her as a goddess.  This priestess' martial arts and air spells are unparalleled.</t>
  </si>
  <si>
    <t>Angra Mainryu is renowned for his twin blades of flame.  So hot are his weapons that they cut through his opponents' blades and armour as if they were butter.  Wherever he fights, there is sure to be a trail of scorched bodies.</t>
  </si>
  <si>
    <t>Many believe this beast crawled up from the belly of the earth millenia ago.  The ancient scarab safeguards the slumbering Egyptian gods and goddesses.  None have ever made it passed his vigilant watch.</t>
  </si>
  <si>
    <t>Arbiter Asra is the soul's final judge on the battlefield.  Her blade is the gavel of fate to which there is no appeal.  She is not an opponent who can be fought.  She is the exceutioner prowling for prey. The antithesis of Arkaid the Arbiter.</t>
  </si>
  <si>
    <t>A warrior renown for his command of all nature of winged beast.  His profound bond with these creatures of flight was so strong it allowed him to see through their eyes giving him unparalleled vision of his battles.</t>
  </si>
  <si>
    <t>The heart of the forest itself, Ayslozius can take many forms but prefers that of the free roaming wolf.  It serves as keeper and protector encouraging life and bringing swift death to those seeking to harm.</t>
  </si>
  <si>
    <t>Once an angel of light, Azazel fell to earth.  Cast aside, he found fellowship with winged creatures of flight.  None but these avians are safe from his mercurial wrath.</t>
  </si>
  <si>
    <t>Born from a stone deep within an ocean trench, Azopar guards the secrets of these depths.  None know exactly what it is this creature is protecting, only that it's best to avoid it at all costs.</t>
  </si>
  <si>
    <t xml:space="preserve">Azriel--the result of an unstoppable force meeting an immovable one.  Decimation is all that remains, all of existence rocked by its echoes.  </t>
  </si>
  <si>
    <t>The Bael Kometani are insectoid mutations from deep within the belly of Isgraemal.  It is believed that they are the result of magic gone awry in defense of a city long forgotten--it's warriors fused and melded with the very creatures they had sought to destroy.</t>
  </si>
  <si>
    <t>Said to pull the very warmth from the air, this dark warrior exists solely to torment the souls of the living.  It has no allegiance, no master only an inexhaustable and unstoppable need to destroy.  The might of it's blade alone is said to be able to cleave a building in two.</t>
  </si>
  <si>
    <t xml:space="preserve">Terrifying veritable </t>
  </si>
  <si>
    <t>Possibly once a draconic warrior, this dark juggernaut is legendary for his armor which is said to be wrapped in a scintillating aura of light so brilliant that it was impossible to tell its color or material.  No manmade weapon can mar its surface let alone pierce it.</t>
  </si>
  <si>
    <t>Azraen</t>
  </si>
  <si>
    <t>Do not be lulled to complacency but its deceptive exterior.  The Enenra always travel in massive flocks often totalling in the thousands.  Be cautious for where there is one, many are to follow.</t>
  </si>
  <si>
    <t>A cautionary tale for all.</t>
  </si>
  <si>
    <t>Harpy Warrior</t>
  </si>
  <si>
    <t>Heartwood</t>
  </si>
  <si>
    <t>Hecton Sigma</t>
  </si>
  <si>
    <t>Hera</t>
  </si>
  <si>
    <t>Horus</t>
  </si>
  <si>
    <t>Ibmab</t>
  </si>
  <si>
    <t>Ice Gorgul</t>
  </si>
  <si>
    <t>Ice Queen</t>
  </si>
  <si>
    <t>Ice Wizard</t>
  </si>
  <si>
    <t>Ickthiasar</t>
  </si>
  <si>
    <t>Ider</t>
  </si>
  <si>
    <t>Il Tairu</t>
  </si>
  <si>
    <t>Illyrias</t>
  </si>
  <si>
    <t>Inferno Juggernaut</t>
  </si>
  <si>
    <t>Infinity Orb</t>
  </si>
  <si>
    <t>Iona</t>
  </si>
  <si>
    <t>Iraneous</t>
  </si>
  <si>
    <t>Isader</t>
  </si>
  <si>
    <t>Isdain</t>
  </si>
  <si>
    <t>Ishtar</t>
  </si>
  <si>
    <t>Iteru the Space Weaver</t>
  </si>
  <si>
    <t>Jack O Lantern</t>
  </si>
  <si>
    <t>Jallu</t>
  </si>
  <si>
    <t>Janiel</t>
  </si>
  <si>
    <t>Jungle Protector</t>
  </si>
  <si>
    <t>Kage</t>
  </si>
  <si>
    <t>Kattait</t>
  </si>
  <si>
    <t>Keeper of the Forest</t>
  </si>
  <si>
    <t>Karem'beyit</t>
  </si>
  <si>
    <t>+ (2 per Forest Mon OF)LP/turn</t>
  </si>
  <si>
    <t>Random special card to hand</t>
  </si>
  <si>
    <t>- 2 ATK (opp mon) per card u discard</t>
  </si>
  <si>
    <t>Kerembeyit</t>
  </si>
  <si>
    <t>Khelek'sul</t>
  </si>
  <si>
    <t>Kilara</t>
  </si>
  <si>
    <t>Kirtanis</t>
  </si>
  <si>
    <t>Kometani</t>
  </si>
  <si>
    <t>Konn</t>
  </si>
  <si>
    <t>Konosuk</t>
  </si>
  <si>
    <t>Kwoan Wakfu</t>
  </si>
  <si>
    <t>Kyler</t>
  </si>
  <si>
    <t>Kysduslr</t>
  </si>
  <si>
    <t>L'wokrad</t>
  </si>
  <si>
    <t>La Tirana</t>
  </si>
  <si>
    <t>Lady Death</t>
  </si>
  <si>
    <t>Lady Water</t>
  </si>
  <si>
    <t>Latirus</t>
  </si>
  <si>
    <t>Latsyr</t>
  </si>
  <si>
    <t>Lava Swimmer</t>
  </si>
  <si>
    <t>Legantsa</t>
  </si>
  <si>
    <t>Leucetius</t>
  </si>
  <si>
    <t>Liege of Tangle</t>
  </si>
  <si>
    <t>Light Shepherd</t>
  </si>
  <si>
    <t>Light Umbre</t>
  </si>
  <si>
    <t>Lizard Army</t>
  </si>
  <si>
    <t>Lovrec</t>
  </si>
  <si>
    <t>Lumichi</t>
  </si>
  <si>
    <t>Lumonius</t>
  </si>
  <si>
    <t>LungKnot</t>
  </si>
  <si>
    <t>M'raval</t>
  </si>
  <si>
    <t>Magma Mage</t>
  </si>
  <si>
    <t>Majsem</t>
  </si>
  <si>
    <t>Malfegor</t>
  </si>
  <si>
    <t>Mankind's Fate</t>
  </si>
  <si>
    <t>Marionette</t>
  </si>
  <si>
    <t>Markust</t>
  </si>
  <si>
    <t>Mera Griffin</t>
  </si>
  <si>
    <t xml:space="preserve">Mermaid </t>
  </si>
  <si>
    <t>Mjolner</t>
  </si>
  <si>
    <t>Monkey King</t>
  </si>
  <si>
    <t>Morrigan</t>
  </si>
  <si>
    <t>Mystic Shaman</t>
  </si>
  <si>
    <t>Naiad Woman</t>
  </si>
  <si>
    <t>Naka</t>
  </si>
  <si>
    <t>Nam d'Lo</t>
  </si>
  <si>
    <t>Nam Demra</t>
  </si>
  <si>
    <t>Namrem</t>
  </si>
  <si>
    <t>Necropolis Knight</t>
  </si>
  <si>
    <t>Nekark</t>
  </si>
  <si>
    <t>Nertnal</t>
  </si>
  <si>
    <t>Niffirg</t>
  </si>
  <si>
    <t>Nightmare Nemod</t>
  </si>
  <si>
    <t>Nightmare Waitch</t>
  </si>
  <si>
    <t>Nijuyr</t>
  </si>
  <si>
    <t>Nike</t>
  </si>
  <si>
    <t>Njoo</t>
  </si>
  <si>
    <t>Nosiop</t>
  </si>
  <si>
    <t>Noahkn</t>
  </si>
  <si>
    <t>Noth</t>
  </si>
  <si>
    <t>Novawuff</t>
  </si>
  <si>
    <t>Nyacin</t>
  </si>
  <si>
    <t>Oareiles</t>
  </si>
  <si>
    <t>Obunn Channelers</t>
  </si>
  <si>
    <t>Oennith</t>
  </si>
  <si>
    <t>Ohaguro Bettari</t>
  </si>
  <si>
    <t>Okenuth</t>
  </si>
  <si>
    <t>Onmora</t>
  </si>
  <si>
    <t>Ophiel the Fallen</t>
  </si>
  <si>
    <t xml:space="preserve">Orianas </t>
  </si>
  <si>
    <t>Ottpurdis</t>
  </si>
  <si>
    <t>Out of the Ether</t>
  </si>
  <si>
    <t>Owlorne</t>
  </si>
  <si>
    <t>Ozanius</t>
  </si>
  <si>
    <t>Peacock Spider</t>
  </si>
  <si>
    <t>Pele</t>
  </si>
  <si>
    <t>Pharoah Teefah</t>
  </si>
  <si>
    <t>Phoenix</t>
  </si>
  <si>
    <t>Pious Petrifous</t>
  </si>
  <si>
    <t>Poseidon</t>
  </si>
  <si>
    <t>Puppet Master</t>
  </si>
  <si>
    <t>Queen Solyas</t>
  </si>
  <si>
    <t>Quellious</t>
  </si>
  <si>
    <t>Quezcatli</t>
  </si>
  <si>
    <t>Radon Aurora</t>
  </si>
  <si>
    <t>Raebyd Det</t>
  </si>
  <si>
    <t>Ragnaros</t>
  </si>
  <si>
    <t>Ragorak</t>
  </si>
  <si>
    <t>Ragnerok</t>
  </si>
  <si>
    <t>Rakasht</t>
  </si>
  <si>
    <t>Ramses II</t>
  </si>
  <si>
    <t>Ra</t>
  </si>
  <si>
    <t>Raven Spirit</t>
  </si>
  <si>
    <t>Raygon</t>
  </si>
  <si>
    <t>Razor Fly</t>
  </si>
  <si>
    <t>Reclamer</t>
  </si>
  <si>
    <t>Regis Ryanos</t>
  </si>
  <si>
    <t>Reinhold</t>
  </si>
  <si>
    <t>Riahgnimalf</t>
  </si>
  <si>
    <t>Roc</t>
  </si>
  <si>
    <t>Romero</t>
  </si>
  <si>
    <t>Rotan Imretex</t>
  </si>
  <si>
    <t>Rudraskha</t>
  </si>
  <si>
    <t>Ryujin</t>
  </si>
  <si>
    <t>S'gniwon</t>
  </si>
  <si>
    <t>Sabatav</t>
  </si>
  <si>
    <t>Sage of Age</t>
  </si>
  <si>
    <t>Salafite</t>
  </si>
  <si>
    <t>Salaman</t>
  </si>
  <si>
    <t>Sandara</t>
  </si>
  <si>
    <t>Sankra</t>
  </si>
  <si>
    <t>Sarail</t>
  </si>
  <si>
    <t>Screecher</t>
  </si>
  <si>
    <t>Sedna</t>
  </si>
  <si>
    <t>Seiryuu</t>
  </si>
  <si>
    <t>Sekaciz</t>
  </si>
  <si>
    <t>Selcatnet</t>
  </si>
  <si>
    <t>Selena the Dark Witch</t>
  </si>
  <si>
    <t>Selscum</t>
  </si>
  <si>
    <t>Semalf</t>
  </si>
  <si>
    <t>Senobn</t>
  </si>
  <si>
    <t>Sephor</t>
  </si>
  <si>
    <t>Sey Eynam</t>
  </si>
  <si>
    <t>Seyegib</t>
  </si>
  <si>
    <t>Shadowlord</t>
  </si>
  <si>
    <t>Sheoldred</t>
  </si>
  <si>
    <t>Sidhe</t>
  </si>
  <si>
    <t>Siren</t>
  </si>
  <si>
    <t>Slave of Darkness</t>
  </si>
  <si>
    <t>Snowcap</t>
  </si>
  <si>
    <t>Solaris</t>
  </si>
  <si>
    <t>Solyas</t>
  </si>
  <si>
    <t>Soul Eater</t>
  </si>
  <si>
    <t>Sphinx of Magos</t>
  </si>
  <si>
    <t>Spirit of the har</t>
  </si>
  <si>
    <t>Spirit of Vengence</t>
  </si>
  <si>
    <t>Sraegnol</t>
  </si>
  <si>
    <t>Stis Tahtnam</t>
  </si>
  <si>
    <t>Sunliastis</t>
  </si>
  <si>
    <t>Suzaku</t>
  </si>
  <si>
    <t>Swamp Devil</t>
  </si>
  <si>
    <t>Sylvanas</t>
  </si>
  <si>
    <t>Taluo</t>
  </si>
  <si>
    <t>Team Chow</t>
  </si>
  <si>
    <t>Tegehel</t>
  </si>
  <si>
    <t>Tengu</t>
  </si>
  <si>
    <t>Thanatos</t>
  </si>
  <si>
    <t>The Carrier</t>
  </si>
  <si>
    <t>The Colonel</t>
  </si>
  <si>
    <t>The Crying Tree</t>
  </si>
  <si>
    <t>The Dead Countess</t>
  </si>
  <si>
    <t>The Desecrator</t>
  </si>
  <si>
    <t>The Heart of Fire</t>
  </si>
  <si>
    <t>The Heshe</t>
  </si>
  <si>
    <t>The Invincible</t>
  </si>
  <si>
    <t>The Lamp Maker</t>
  </si>
  <si>
    <t>The Moth Eater</t>
  </si>
  <si>
    <t>The Mother</t>
  </si>
  <si>
    <t>The Pretorian</t>
  </si>
  <si>
    <t>The Rose Eater</t>
  </si>
  <si>
    <t>The Unseen</t>
  </si>
  <si>
    <t>The Ursurper</t>
  </si>
  <si>
    <t>Combined with the Helm of Vyrilieen to Summon Vyrilien</t>
  </si>
  <si>
    <t>Themis</t>
  </si>
  <si>
    <t>Thenight</t>
  </si>
  <si>
    <t>Thor</t>
  </si>
  <si>
    <t>Thon Lion</t>
  </si>
  <si>
    <t>Tiafeonas</t>
  </si>
  <si>
    <t>Tiamat</t>
  </si>
  <si>
    <t>Tir'ri</t>
  </si>
  <si>
    <t>Tiranac</t>
  </si>
  <si>
    <t>Tohder</t>
  </si>
  <si>
    <t>Tortoise Barrage</t>
  </si>
  <si>
    <t>Traversia</t>
  </si>
  <si>
    <t>Tree Walker</t>
  </si>
  <si>
    <t>Tsugid</t>
  </si>
  <si>
    <t>Tyranus</t>
  </si>
  <si>
    <t>Ucamulbas</t>
  </si>
  <si>
    <t>Uhndeck</t>
  </si>
  <si>
    <t>Undead Bire</t>
  </si>
  <si>
    <t>Unidan</t>
  </si>
  <si>
    <t>Urabrask</t>
  </si>
  <si>
    <t>Valamadarance</t>
  </si>
  <si>
    <t>Valkyrie</t>
  </si>
  <si>
    <t>Vantid</t>
  </si>
  <si>
    <t>Varden</t>
  </si>
  <si>
    <t>Vayl</t>
  </si>
  <si>
    <t>Viccolatte</t>
  </si>
  <si>
    <t>Volac Etani</t>
  </si>
  <si>
    <t>Voodoo Witch</t>
  </si>
  <si>
    <t>Vyrilien</t>
  </si>
  <si>
    <t>Con only be played if summoned using the Helm Vyrilien while the Ursurper is in play</t>
  </si>
  <si>
    <t>Vzeren</t>
  </si>
  <si>
    <t>Wadjet</t>
  </si>
  <si>
    <t>Wandering Woman</t>
  </si>
  <si>
    <t>Water Elemental</t>
  </si>
  <si>
    <t>Water Sprite</t>
  </si>
  <si>
    <t>Wind Spirit</t>
  </si>
  <si>
    <t>Wushi</t>
  </si>
  <si>
    <t>Xanochoy</t>
  </si>
  <si>
    <t>XII</t>
  </si>
  <si>
    <t>The time has come. XII.</t>
  </si>
  <si>
    <t>Xuan Yuan</t>
  </si>
  <si>
    <t>Yastai</t>
  </si>
  <si>
    <t>Ydald'lo</t>
  </si>
  <si>
    <t>Yekno'm</t>
  </si>
  <si>
    <t>Yetius</t>
  </si>
  <si>
    <t>Ylgueht</t>
  </si>
  <si>
    <t>Ypeerc</t>
  </si>
  <si>
    <t>Yurei</t>
  </si>
  <si>
    <t>Zealot</t>
  </si>
  <si>
    <t>Zeus</t>
  </si>
  <si>
    <t>Zniro</t>
  </si>
  <si>
    <t>Znuese</t>
  </si>
  <si>
    <t>Spirits of cursed individuals who were greedy in life, and are now forced to seek out and eat human corpses at night.  Should you fall to one in battle, you will surely become its next meal.</t>
  </si>
  <si>
    <t>How this creature came to master the mysteries of the occult is unknown.  Its prowess in battle, however, cannot be ignored.  A fierce defender of its hive nest, Baphomet is a deadly opponent.</t>
  </si>
  <si>
    <t>Elyohrag</t>
  </si>
  <si>
    <t>Liatgnol</t>
  </si>
  <si>
    <t>Nikolas Nevar</t>
  </si>
  <si>
    <t>Odanrot</t>
  </si>
  <si>
    <t>RakkaMar</t>
  </si>
  <si>
    <t>Rayncid</t>
  </si>
  <si>
    <t>Yakami Hime</t>
  </si>
  <si>
    <t>Yogg Saron</t>
  </si>
  <si>
    <t>Standing at several stories high, the Bat Mite is a formidable beast.  Its hard chitonous outershell makes damaging it difficult.  Depending entirely on sound to see, it is nearly impossible to pass the Bat Mite undetected.</t>
  </si>
  <si>
    <t>AUXILIARY</t>
  </si>
  <si>
    <t>The Behemoth--this dark shadow persists tirelessly across the land, consuming all in its path leaving naught but emptiness devoid of life.  Its true nature and purpose is unknown.  Some believe it to have been birthed from mankind's corruption; others--a blight created by the earth itself to wipe humanity from existence.</t>
  </si>
  <si>
    <t>Its feathers blackened by the ash of its resurrections, the Black Phoenix harbors only rage and hatred for mankind.  Invisible against the night sky, it strikes upon unsuspecting towns and cities setting everything ablaze as its own fires consume it only to be reborn from the ashes yet again.</t>
  </si>
  <si>
    <t>A huntsman whose overwhelming need to destroy his enemies consumed and corrupted the remaining pieces of his soul.  He is now but a hollow harbinger of darkness seeking others to suffer his fate.</t>
  </si>
  <si>
    <t>Feared for her ability to command an opponent's very blood, the Blood Elemental holds the life of her enemies within her very hands.  All but a simple twist of her fingers stands between them and death.  Most horrifically, her victims are found exsanguinated.</t>
  </si>
  <si>
    <t>Said to have been born at the start of time in the cosmic waters from which all life sprang forth, the Brine is a creature that few understand.  But to have lived for so long, the secrets and knowledge it must hold make it a terrifying thing to behold.</t>
  </si>
  <si>
    <t>The Brood answers to its Mother's call, millions ready to creep from beneath the earth and between the crevices in time to heed her command.  Many have lost faith and hope upon facing such an Arsenal.</t>
  </si>
  <si>
    <t>Only ever seen when the full moon's glowing light sparks across the whispering frozen crystals of the Byakko, this mysterious ice spirit may bring fortune to the truly virtuous.  However, be wary as those who are not so meet a swift and vicious demise.</t>
  </si>
  <si>
    <t>A horrific beast torn from the tumultuous flows of lava on Mount Kyranthion.  Weapons melt upon contact with its body and even beheading the creature will not stop it as it is able to reform any part of its body.</t>
  </si>
  <si>
    <t>A frightening creature that is rumored to be yet another example of magic gone terribly wrong, or perhaps a failed experiment.  Either way, the Cayah wrecks havoc throughout the sea.</t>
  </si>
  <si>
    <t>A fire demon that burns so hot, not even the air around it can stand to be near it.  Be sure Cerberix does not touch you should you ever find yourself facing off agaisnt its blade.</t>
  </si>
  <si>
    <t xml:space="preserve">These insectoid creatures disguise themselves as beautiful women to lure in their unsuspecting prey which they paralyze and slowly liquify over the course of months.  </t>
  </si>
  <si>
    <t>Chichus are infamous for trapping young children in their webs, often singing songs and lullabies to further lure them in to their untimely dooms.</t>
  </si>
  <si>
    <t>Conienies Kilara listens to the songs of time and souls passing and cycling within the Aquifaes, the melodies of life and death.  In essence, she is witness to all things past, present, and future.  Others have sought knowledge and insight from her, but unfortunately none could ever understand let alone comprehend her words when she gave her answer.</t>
  </si>
  <si>
    <t>Coralle is a mystic who sought true peace and balance.  His search led him to the depths of the sea, where he could meditate and find his answers undisturbed.</t>
  </si>
  <si>
    <t>Having crawled from the pits of the earth, these dual-headed hounds burn as hot as the core of the earth and deliver an unforgivable bite said to melt through anything found on earth.</t>
  </si>
  <si>
    <t>Reanimated by a necromancer to serve him, Corvus Promaethon quickly turned on his summoner stealing his soul and powers for his own.  Now Corvus walks the earth unimpeded and untouchable by even Death himself.</t>
  </si>
  <si>
    <t>Crombhala are parasitic creatures that tend to build nests within massive trees consuming them until naught remains.  However, in recent years they have come to develop a taste for human flesh, great swarms have been known to infest and decimate entire cities.</t>
  </si>
  <si>
    <t>The god of time itself, Cronus forsaw his own demise and has since been traveling throughout time and space seeking a means of escaping his fate.</t>
  </si>
  <si>
    <t>A great cosmic entity which simply looking upon the creature drives the viewer insane, a trait shared by many of the Great Old Ones and Outer Gods from whence it came.   Its followerers believe that the secret priests would take great Cthulhu from its tomb to revive Its subjects and resume its rule of earth.  Then mankind would become as the Great Old Ones. THAT IS NOT DEAD WHICH CAN ETERNAL LIE.</t>
  </si>
  <si>
    <t>Cu Chulainn is renown for single-handedly holding off the armies of Queen Medb.  He must fight alone as battle renders him unrecognizable and a monstrous nature takes hold of him to such a degree as he is unable to identify friend from foe.</t>
  </si>
  <si>
    <t>Desiring to save his people from sure defeat, Daarken claimed the Everflame.  Its fires emolated him from within and he was lost.  The battle was won, but Daarken had been claimed by the Everflame which now walks the earth.</t>
  </si>
  <si>
    <t>Daeh Lluks</t>
  </si>
  <si>
    <t>When a fire burns bright enough and hot enough, the Daeh Lluks emerges to tear across the earth, spreading the flames reach as far as the eye can see.</t>
  </si>
  <si>
    <t>A huntsman who has made the forest his home.  Little sets him apart from others of his kind.</t>
  </si>
  <si>
    <t>This riderless steed is believed to have become an omen of victories turned sour after aiding its rider to victory against unimaginable odds only to throw its rider from its back and into the Ebonous Trench.</t>
  </si>
  <si>
    <t>Made entirely of bone fragments of the lost, Death Bringer stalks battlefields for others to join it.  Any living souls it encounters meet a swift and merciless end.</t>
  </si>
  <si>
    <t>Death Stalker</t>
  </si>
  <si>
    <t>Ever creeping on the curtails of death, Death Stalker desires to burn the evil and corrupt alive and spread their ashes to the wind.  He refuses to face his own death until his quest is deemed complete.</t>
  </si>
  <si>
    <t>Sent to retrieve lost or escaped souls, Death's Dog is single-minded in its pursuit.</t>
  </si>
  <si>
    <t xml:space="preserve">This warrior of unparalleled talent gained the name of Deathdealer upon embarking on a quest to find her twin brother.  With every death she dealt, Death would bequeath a small clue to his whereabouts.  Sadly, unbeknownst to her, Death stole her brother many years ago. </t>
  </si>
  <si>
    <t xml:space="preserve">SETUP </t>
  </si>
  <si>
    <t>Count of Affinity</t>
  </si>
  <si>
    <t>(blank)</t>
  </si>
  <si>
    <t>Basic</t>
  </si>
  <si>
    <t>Once part of the pantheon of mythic gods, Dionesis left to enjoy the pleasures of the forest.  Don't let her imbibed appearance fool you.  Her achohol tolerance surpasses that of any mere mortal and even while drunk, she could easily defeat any who would challenge her.</t>
  </si>
  <si>
    <t>A true isolationist--Deathwing abhors the presence of others and sequestered himself far from any living creature.  Be ware that you do not stumble upon him.</t>
  </si>
  <si>
    <t>A huntress of great skill, Deligarisa believes that with each kill, her prowess grows stronger making her prey's strength her own.</t>
  </si>
  <si>
    <t>removes/prevents all status effects</t>
  </si>
  <si>
    <t>Stat decrease</t>
  </si>
  <si>
    <t>Boost/Confusion</t>
  </si>
  <si>
    <t>+ 1 ATK/DEF per kill + 10% per kill</t>
  </si>
  <si>
    <t>+ 3 ATK 
'+ 5 ATK (Poseidon in play)</t>
  </si>
  <si>
    <t>Boost
Boost (cond)</t>
  </si>
  <si>
    <t>Drain
Heal</t>
  </si>
  <si>
    <t>Steals ATK/DEF points
'+ (total stats) LP</t>
  </si>
  <si>
    <t>Disable
Boost</t>
  </si>
  <si>
    <t>2 turns
'+ 4 Attack</t>
  </si>
  <si>
    <t>InstaKill
Summon</t>
  </si>
  <si>
    <t>Kill 1 Dark
1 Wind &gt; lvl</t>
  </si>
  <si>
    <t>Boost
Drain</t>
  </si>
  <si>
    <t>x 2 ATK (3 turns)
'- (ATK) LP</t>
  </si>
  <si>
    <t>+ 2 per friendly ice monster</t>
  </si>
  <si>
    <t>Beezlebub is a demonic fly known by the its title "Lord of the Flies."  It inflicts a toxic poison on its victims which slowly corrupts them until they lose all sense of sanity and self.</t>
  </si>
  <si>
    <t>Hatched from a black pearl within the belly of a whale, Calypso is as deadly as she is beautiful.  Many have found themselves entranced simply looking upon her visage only to quickly become her next victim.  The sea and all its creature bend to her every whim.  Any who enter her domain become her playthings.</t>
  </si>
  <si>
    <t>Keeper of the balance, the Chaos Librarian is tasked with recording all events over the history of time carefully monitoring the unending conflicts between light and dark and ensuring that chaos reigns evermore.</t>
  </si>
  <si>
    <t xml:space="preserve">Eris is the goddess of chaos, taking its name as her own, devoting herself to fostering and nuturing further discord.  She loves to use Enyo, Phobos, and Deimos in her plans to bring strife, terror, discord, and beautiful chaos to all--whether they be mortal or godly in nature.  She cares not for the outcome or victor, so long as more chaos wrends the world.  </t>
  </si>
  <si>
    <t>These otherwordly insects construct massive hives beneath the earth spanning hundreds of thousands of miles.  Many have become victims to the creatures when they emerge in search of food for their young.  Most frightening, though, is when the hive perceives a threat.  In such an event, over a million of the Crypt Crawlers emerge to descend upon their target, not stopping until the threat is removed.</t>
  </si>
  <si>
    <t>A gentle soul, the Dajobas is plagued by an insatiable hunger.  At present, it seems content with feeding upon the providence of the sea, but many have foretold that it is destined to devour the earth once its hunger grows too large.</t>
  </si>
  <si>
    <t>Once a guardian of the forest, this creature became poluted and corrupted until the plague of darkness altered it entirely leaving it a creature of the dark.</t>
  </si>
  <si>
    <t>A serpent of ages old, born of the same mantels that gave raise to the earth.  It has no equal, none to rival its strength.  Curled deep beneath the waves of the sea, it slumbers for millennia.  When it rises from that sleep, the oceans cry out and rage.</t>
  </si>
  <si>
    <t xml:space="preserve">The living flame born from the heart of the first volcano from which all other fires were birthed.  As fire given living form, this elemental endlessly searches to feed its hungering flames.  Unquenchable, unconsciousable.  Being the epitome of one of nature's most deadliest elements, it cannot be reasoned with nor can it be redirected from its path.  </t>
  </si>
  <si>
    <t>Must</t>
  </si>
  <si>
    <t>Want</t>
  </si>
  <si>
    <t>Dream</t>
  </si>
  <si>
    <t>Auxiliary</t>
  </si>
  <si>
    <t>Ruse</t>
  </si>
  <si>
    <t>Unique</t>
  </si>
  <si>
    <t>Status Effect Menu</t>
  </si>
  <si>
    <t>Sounds per Affinity</t>
  </si>
  <si>
    <t>More animation</t>
  </si>
  <si>
    <t>Unique field</t>
  </si>
  <si>
    <t>Visual Effects for being Diabled, etc</t>
  </si>
  <si>
    <t>+ 1 ATK/DEF per friendly special card used IP</t>
  </si>
  <si>
    <t>x2 stat increase or time limit must sacrif (each turn mon lvl must incr by 1)</t>
  </si>
  <si>
    <t>Rider and dragon exist as one making these warriors formidable opponents on the battlefield.</t>
  </si>
  <si>
    <t>Fur forever died by the blood of his victims, Drak Undon travels the land following the winter snows and hunting any who stumble across his path.</t>
  </si>
  <si>
    <t>Senseless beasts with even poorer vision.  The Drapoel are known for attacking anything that moves.</t>
  </si>
  <si>
    <t>Figments of nothingness--Dross Ripper crawl into the dreams of their slumbering victims.  If you're lucky, you'll only suffer terrifying nightmares; the unlucky never awaken.</t>
  </si>
  <si>
    <t>Calling forth giant creatures of mud and rock, Earth Summoners can quickly turn the tide of battle.</t>
  </si>
  <si>
    <t>Lurking within shadows, the Druaga can pull forth the very soul of its prey.  Most fearsome perhaps is their lack of reason or motive making them truly unpredictable.  Should you have reason to suspect the Druaga is lying in wait for you, light a candle and pray.</t>
  </si>
  <si>
    <t>A massive creature whose glistening hide is made of obsidian from deep within the earth.  Rivaling mountains in size, few exist who can break this creature's defenses.  Surely only a god could hope to subdue such a force of nature.</t>
  </si>
  <si>
    <t>The size of a thimble, the Eastern Flare is unique in its ability to change its size at will.  The extent of this talent is unknown.  It's possible that it could very well grow long enough in size to circle the entire earth.  Rumors point to the irridescent pearl it carries as the source of its powers.</t>
  </si>
  <si>
    <t>In tune with every part of her forest, Ecafee has become more plant than person.  It is even believed that she has the ability to disguise herself as flower of otherwordly beauty, luring trespassers to their deaths as they breath in the toxic perfume of the bloom.</t>
  </si>
  <si>
    <t>Alcain's Staff</t>
  </si>
  <si>
    <t>- 1 ATK/+ 2 DEF</t>
  </si>
  <si>
    <t>X</t>
  </si>
  <si>
    <t>+ 15 LP PER TURN</t>
  </si>
  <si>
    <t>x</t>
  </si>
  <si>
    <t>Cards Completed</t>
  </si>
  <si>
    <t>Last Stand</t>
  </si>
  <si>
    <t>War Table</t>
  </si>
  <si>
    <t>+2 DEF</t>
  </si>
  <si>
    <t>Return friendly monster to hand</t>
  </si>
  <si>
    <t>- 3 ATK per opposing killed before card applied</t>
  </si>
  <si>
    <t>Haunting Vengance</t>
  </si>
  <si>
    <t>Kluh's Rage</t>
  </si>
  <si>
    <t>+4 DEF &amp; +1 ATK/-1 DEF per kill</t>
  </si>
  <si>
    <t>Embolden Gauntlet</t>
  </si>
  <si>
    <t>Rise of the Horde</t>
  </si>
  <si>
    <t>Target/Affinity Bonus</t>
  </si>
  <si>
    <t>Revives all monsters (Friend/Foe) fallen last turn to hand</t>
  </si>
  <si>
    <t>Seraph's Blade</t>
  </si>
  <si>
    <t>+3 ATK against dragons</t>
  </si>
  <si>
    <t>Dew</t>
  </si>
  <si>
    <t>+1 DEF *20% chance to reflect</t>
  </si>
  <si>
    <t>Boost/Immunity</t>
  </si>
  <si>
    <t>Enchanter's Call</t>
  </si>
  <si>
    <t>1 Random monster</t>
  </si>
  <si>
    <t>Nightman (Everlasting Night)</t>
  </si>
  <si>
    <t>+2 ATK/DEF</t>
  </si>
  <si>
    <t>Coming of a God</t>
  </si>
  <si>
    <t>All (Leviathan)</t>
  </si>
  <si>
    <t>[+ 2 DEF]</t>
  </si>
  <si>
    <t>+ 2 Atk to OF when a friendly leviathan is OF</t>
  </si>
  <si>
    <t>Secluded Cove</t>
  </si>
  <si>
    <t>+ 2 DEF &amp; No Monsters can atk for 2 turns</t>
  </si>
  <si>
    <t>Mesmerizing Glow</t>
  </si>
  <si>
    <t>Removes status effects, but confuses target for 3 turns</t>
  </si>
  <si>
    <t>Invigorating Glow</t>
  </si>
  <si>
    <t>Arresting Visage</t>
  </si>
  <si>
    <t>No special cards can be played for 5 turns</t>
  </si>
  <si>
    <t>Vanity's Garb</t>
  </si>
  <si>
    <t>Instakill</t>
  </si>
  <si>
    <t>Sacrifice a Basic to gain 1 auxiliary</t>
  </si>
  <si>
    <t>Death's Curse</t>
  </si>
  <si>
    <t>Disables friendly DEATH monster to control OP monster of = or &lt; level</t>
  </si>
  <si>
    <t>Red Matter Orb</t>
  </si>
  <si>
    <t>After 5 monsters have died, it kills all cards OF</t>
  </si>
  <si>
    <t>Unimpressed</t>
  </si>
  <si>
    <t>Immune to confusion</t>
  </si>
  <si>
    <t>Sea God of Old</t>
  </si>
  <si>
    <t>Viper Unleashed</t>
  </si>
  <si>
    <t>awakens any card</t>
  </si>
  <si>
    <t>Mordrid's Medalion</t>
  </si>
  <si>
    <t>Entrapped</t>
  </si>
  <si>
    <t>Locks a card and returns it to hand</t>
  </si>
  <si>
    <t>Dragon Swarm</t>
  </si>
  <si>
    <t>1 dragon card per turn</t>
  </si>
  <si>
    <t>Unhabitable Wasteland</t>
  </si>
  <si>
    <t>+1 ATK for every OF monster killled</t>
  </si>
  <si>
    <t>Pandora's Box</t>
  </si>
  <si>
    <t>Summon/Instakill</t>
  </si>
  <si>
    <t>50% chance to summon/kill a random OF monster</t>
  </si>
  <si>
    <t>Blessing of the Lioness</t>
  </si>
  <si>
    <t>Monsters with a &gt; ATK than DEF stat get +1 ATK</t>
  </si>
  <si>
    <t>Pull of Opposition</t>
  </si>
  <si>
    <t>Opposing affinity battles always end in a draw</t>
  </si>
  <si>
    <t>Deceiving Paradise</t>
  </si>
  <si>
    <t>50% chance to draw an additional card/lose a card</t>
  </si>
  <si>
    <t>Monstrous Thrall</t>
  </si>
  <si>
    <t>1 fire affinity monster</t>
  </si>
  <si>
    <t>Monther's Brood</t>
  </si>
  <si>
    <t>Dragon Affinity (342)</t>
  </si>
  <si>
    <t>[+3ATK]</t>
  </si>
  <si>
    <t>Prince of Thorns</t>
  </si>
  <si>
    <t>20% chance to kill OF monsters</t>
  </si>
  <si>
    <t>Shamans Spell</t>
  </si>
  <si>
    <t>-2 ATK</t>
  </si>
  <si>
    <t>Payment of the Soul</t>
  </si>
  <si>
    <t>-3 DEF</t>
  </si>
  <si>
    <t>Titans</t>
  </si>
  <si>
    <t>If field full, all OF monsters gain +3 ATK</t>
  </si>
  <si>
    <t>Red Banner</t>
  </si>
  <si>
    <t>#221</t>
  </si>
  <si>
    <t>Death Affinity338</t>
  </si>
  <si>
    <t>Sleeping Serpent</t>
  </si>
  <si>
    <t>1 random water affinity</t>
  </si>
  <si>
    <t>All friendly monsters gain +2ATK</t>
  </si>
  <si>
    <t>Aquatic Deflection</t>
  </si>
  <si>
    <t>Full immunity for 1 turn</t>
  </si>
  <si>
    <t>Friendly Armsdealer</t>
  </si>
  <si>
    <t>Random monster gains a permanent +1ATK per turn</t>
  </si>
  <si>
    <t>A Passing By</t>
  </si>
  <si>
    <t>Prevents an ATK</t>
  </si>
  <si>
    <t>Mechanical Enslavement</t>
  </si>
  <si>
    <t xml:space="preserve">All </t>
  </si>
  <si>
    <t>Takes control of an OP monster</t>
  </si>
  <si>
    <t>Birth of a Galaxy</t>
  </si>
  <si>
    <t>Deck</t>
  </si>
  <si>
    <t>Reshuffles decks</t>
  </si>
  <si>
    <t>Foreboding Storm</t>
  </si>
  <si>
    <t>Reveals OP hand</t>
  </si>
  <si>
    <t>Slave Trade</t>
  </si>
  <si>
    <t>Summons a monster from OP deck in exchange for a card from your hand</t>
  </si>
  <si>
    <t>Ring of Fire</t>
  </si>
  <si>
    <t xml:space="preserve">+2 Def </t>
  </si>
  <si>
    <t>Harp of the Phoenix</t>
  </si>
  <si>
    <t>Fire Affinity (49/257)</t>
  </si>
  <si>
    <t>[+2ATK]</t>
  </si>
  <si>
    <t>+1 ATK</t>
  </si>
  <si>
    <t>Smite</t>
  </si>
  <si>
    <t>50% chance to avoid death</t>
  </si>
  <si>
    <t>Returns to deck upon death</t>
  </si>
  <si>
    <t>+1 ATK per kill</t>
  </si>
  <si>
    <t>+10% stats of monsters killed OF</t>
  </si>
  <si>
    <t>Immune to Forest Cards</t>
  </si>
  <si>
    <t>Ignores Auxiliary</t>
  </si>
  <si>
    <t>+1ATK/DEF per friendly Ice monster OF</t>
  </si>
  <si>
    <t>+1ATK to all friendly monsters OF</t>
  </si>
  <si>
    <t>Upon death, OP monster loses -2ATK/DEF per turn</t>
  </si>
  <si>
    <t>The four-armed agent of Death charged with the collection of evasive souls.  One pair of arms wields his crippling scythe while the other rips forth his victim's very soul ensuring that none escape Death's reach.</t>
  </si>
  <si>
    <t>Monsters killed OF don't go to grave (JUST GONE)</t>
  </si>
  <si>
    <t>After 4 turns, turns/summons Phoenix (257)</t>
  </si>
  <si>
    <t>Upon death, 2 basic, insect monster cards summoned to hand</t>
  </si>
  <si>
    <t>25% chance to inflict confusion for 2 turns</t>
  </si>
  <si>
    <t xml:space="preserve">On play, inflicts confusion on all OF monsters for 2 turns </t>
  </si>
  <si>
    <t>Cannot be executed</t>
  </si>
  <si>
    <t>25% confusion per friendly monster OF/ +1 Atk per kill</t>
  </si>
  <si>
    <t>If it doesn't kill a monster during a turn, it randomly atks an OF monster regardless of stat differences</t>
  </si>
  <si>
    <t>On play +8ATK, then normal &amp; 25% chance to return locked to hand "party"</t>
  </si>
  <si>
    <t>Randomly changes level from 1-7 and stats adjust accordingly</t>
  </si>
  <si>
    <t>Executes an enemy monster OP</t>
  </si>
  <si>
    <t>OF -2 DEF and Wind monsters are immune (gain +2 ATK instead)</t>
  </si>
  <si>
    <t>5% chance to dodge oncoming atk per friendly OF monster</t>
  </si>
  <si>
    <t>25% chance for killed OP to not go to the grave</t>
  </si>
  <si>
    <t>After 3 turns, breaks free of containment/chains, and kills 2 OP monsters</t>
  </si>
  <si>
    <t>Heals 5 LP per turn OF + 20 LP on death</t>
  </si>
  <si>
    <t>On friendly insect monster killed, +5 ATK</t>
  </si>
  <si>
    <t>+3 DEF per kill</t>
  </si>
  <si>
    <t>Times limits are null while IP</t>
  </si>
  <si>
    <t>On kill returns to hand</t>
  </si>
  <si>
    <t>Upon death, kills a friendly monster and evades death (is disabled instead)</t>
  </si>
  <si>
    <t>+3 ATK for water monsters while IP</t>
  </si>
  <si>
    <t>50% chance to gain +5 Atk/DEF if attacked by OP</t>
  </si>
  <si>
    <t>Summons Black Phoenix upon death</t>
  </si>
  <si>
    <t>I will rise from the ashes.</t>
  </si>
  <si>
    <t>All friendly monsters receive 10% chance to disable their attackers</t>
  </si>
  <si>
    <t>After 2 turns executes all OP monsters</t>
  </si>
  <si>
    <t>Ignores all status effects</t>
  </si>
  <si>
    <t>+2 DEF to friendly monsters</t>
  </si>
  <si>
    <t>Immune to status effects while in DEF + 30% chance to take atk meant for weaker friendly monster</t>
  </si>
  <si>
    <t>From the belly of the seas, El'zom awakens; it's piercing call heard for leagues.  No one knows what it is calling to, only that destruction follows in its wake.  May the heavens save our souls should there ever be an answering call.</t>
  </si>
  <si>
    <t>Any OP monsters cannot ATK the turn they're played</t>
  </si>
  <si>
    <t>+5 ATK for all friendly fire monsters &amp; immune to fire atks</t>
  </si>
  <si>
    <t>OPP lose 2 ATK/DEF per monster they've killed</t>
  </si>
  <si>
    <t>OP all OF monsters return to deck</t>
  </si>
  <si>
    <t>ragin storm</t>
  </si>
  <si>
    <t>Randomly kills an OF monster every turn</t>
  </si>
  <si>
    <t>Summons an insect monster to the field every turn</t>
  </si>
  <si>
    <t>+3DEF to a random friendly monster every kill he gets</t>
  </si>
  <si>
    <t>+30 LP per turn</t>
  </si>
  <si>
    <t>Every turn draw a special card &amp; disables OPP monsters adjacent to OPP kill</t>
  </si>
  <si>
    <t>After death, every OF kill has a 10% chance to return him to deck</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</si>
</sst>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1"/>
      <color rgb="FF9C0006"/>
      <name val="Calibri"/>
      <family val="2"/>
      <scheme val="minor"/>
    </font>
    <font>
      <sz val="11"/>
      <color rgb="FF9C6500"/>
      <name val="Calibri"/>
      <family val="2"/>
      <scheme val="minor"/>
    </font>
    <font>
      <b/>
      <sz val="11"/>
      <color theme="1"/>
      <name val="Calibri"/>
      <family val="2"/>
      <scheme val="minor"/>
    </font>
    <font>
      <sz val="16"/>
      <color theme="1"/>
      <name val="Calibri"/>
      <family val="2"/>
      <scheme val="minor"/>
    </font>
    <font>
      <b/>
      <sz val="16"/>
      <color theme="1"/>
      <name val="Calibri"/>
      <family val="2"/>
      <scheme val="minor"/>
    </font>
    <font>
      <i/>
      <sz val="16"/>
      <color theme="1"/>
      <name val="Calibri"/>
      <family val="2"/>
      <scheme val="minor"/>
    </font>
    <font>
      <i/>
      <sz val="11"/>
      <color theme="1"/>
      <name val="Calibri"/>
      <family val="2"/>
      <scheme val="minor"/>
    </font>
    <font>
      <i/>
      <strike/>
      <sz val="16"/>
      <color theme="1"/>
      <name val="Calibri"/>
      <family val="2"/>
      <scheme val="minor"/>
    </font>
    <font>
      <sz val="16"/>
      <color rgb="FF9C6500"/>
      <name val="Calibri"/>
      <family val="2"/>
      <scheme val="minor"/>
    </font>
    <font>
      <sz val="16"/>
      <color rgb="FF9C0006"/>
      <name val="Calibri"/>
      <family val="2"/>
      <scheme val="minor"/>
    </font>
    <font>
      <sz val="16"/>
      <color rgb="FF000000"/>
      <name val="Calibri"/>
      <family val="2"/>
      <scheme val="minor"/>
    </font>
    <font>
      <sz val="11"/>
      <color rgb="FF3F3F76"/>
      <name val="Calibri"/>
      <family val="2"/>
      <scheme val="minor"/>
    </font>
    <font>
      <sz val="11"/>
      <color theme="0"/>
      <name val="Calibri"/>
      <family val="2"/>
      <scheme val="minor"/>
    </font>
    <font>
      <sz val="14"/>
      <color theme="1"/>
      <name val="Calibri"/>
      <family val="2"/>
      <scheme val="minor"/>
    </font>
    <font>
      <sz val="22"/>
      <color theme="1"/>
      <name val="Indy Pimp"/>
    </font>
    <font>
      <sz val="11"/>
      <color theme="1"/>
      <name val="Tw Cen MT"/>
      <family val="2"/>
    </font>
    <font>
      <i/>
      <sz val="11"/>
      <color theme="1"/>
      <name val="Tw Cen MT"/>
      <family val="2"/>
    </font>
    <font>
      <b/>
      <sz val="12"/>
      <color theme="1"/>
      <name val="Tw Cen MT"/>
      <family val="2"/>
    </font>
    <font>
      <b/>
      <sz val="11"/>
      <color theme="1"/>
      <name val="Tw Cen MT"/>
      <family val="2"/>
    </font>
    <font>
      <u/>
      <sz val="11"/>
      <color theme="1"/>
      <name val="Calibri"/>
      <family val="2"/>
      <scheme val="minor"/>
    </font>
    <font>
      <i/>
      <u/>
      <sz val="11"/>
      <color theme="1"/>
      <name val="Calibri"/>
      <family val="2"/>
      <scheme val="minor"/>
    </font>
    <font>
      <b/>
      <u/>
      <sz val="11"/>
      <color theme="1"/>
      <name val="Calibri"/>
      <family val="2"/>
      <scheme val="minor"/>
    </font>
    <font>
      <b/>
      <sz val="14"/>
      <color theme="1"/>
      <name val="Tw Cen MT"/>
      <family val="2"/>
    </font>
    <font>
      <sz val="14"/>
      <color theme="0"/>
      <name val="Tw Cen MT"/>
      <family val="2"/>
    </font>
    <font>
      <sz val="14"/>
      <color theme="1"/>
      <name val="Tw Cen MT"/>
      <family val="2"/>
    </font>
    <font>
      <sz val="18"/>
      <color theme="1"/>
      <name val="DPDorkDiary"/>
    </font>
  </fonts>
  <fills count="21">
    <fill>
      <patternFill patternType="none"/>
    </fill>
    <fill>
      <patternFill patternType="gray125"/>
    </fill>
    <fill>
      <patternFill patternType="solid">
        <fgColor rgb="FFFFC7CE"/>
      </patternFill>
    </fill>
    <fill>
      <patternFill patternType="solid">
        <fgColor rgb="FFFFEB9C"/>
      </patternFill>
    </fill>
    <fill>
      <patternFill patternType="solid">
        <fgColor rgb="FFFFCC99"/>
      </patternFill>
    </fill>
    <fill>
      <patternFill patternType="solid">
        <fgColor rgb="FF00B0F0"/>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
      <patternFill patternType="solid">
        <fgColor theme="1"/>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rgb="FF6E4581"/>
        <bgColor indexed="64"/>
      </patternFill>
    </fill>
    <fill>
      <patternFill patternType="solid">
        <fgColor rgb="FF3E8E8C"/>
        <bgColor indexed="64"/>
      </patternFill>
    </fill>
    <fill>
      <patternFill patternType="solid">
        <fgColor theme="4" tint="0.39997558519241921"/>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rgb="FFFF5D5D"/>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right/>
      <top/>
      <bottom style="thick">
        <color auto="1"/>
      </bottom>
      <diagonal/>
    </border>
    <border>
      <left/>
      <right/>
      <top/>
      <bottom style="medium">
        <color auto="1"/>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12" fillId="4" borderId="1" applyNumberFormat="0" applyAlignment="0" applyProtection="0"/>
  </cellStyleXfs>
  <cellXfs count="119">
    <xf numFmtId="0" fontId="0" fillId="0" borderId="0" xfId="0"/>
    <xf numFmtId="0" fontId="4" fillId="0" borderId="0" xfId="0" applyFont="1"/>
    <xf numFmtId="0" fontId="4" fillId="0" borderId="0" xfId="0" quotePrefix="1" applyFont="1"/>
    <xf numFmtId="0" fontId="3" fillId="0" borderId="0" xfId="0" applyFont="1"/>
    <xf numFmtId="0" fontId="5" fillId="0" borderId="0" xfId="0" applyFont="1"/>
    <xf numFmtId="0" fontId="6" fillId="0" borderId="0" xfId="0" applyFont="1"/>
    <xf numFmtId="0" fontId="6" fillId="0" borderId="0" xfId="0" quotePrefix="1" applyFont="1"/>
    <xf numFmtId="0" fontId="7" fillId="0" borderId="0" xfId="0" applyFont="1"/>
    <xf numFmtId="0" fontId="5" fillId="0" borderId="0" xfId="0" quotePrefix="1" applyFont="1"/>
    <xf numFmtId="0" fontId="2" fillId="3" borderId="0" xfId="2"/>
    <xf numFmtId="0" fontId="1" fillId="2" borderId="0" xfId="1"/>
    <xf numFmtId="0" fontId="5" fillId="0" borderId="0" xfId="0" applyFont="1" applyAlignment="1">
      <alignment horizontal="center" vertical="center"/>
    </xf>
    <xf numFmtId="0" fontId="3" fillId="0" borderId="0" xfId="0" applyFont="1" applyAlignment="1">
      <alignment horizontal="center" vertical="center"/>
    </xf>
    <xf numFmtId="0" fontId="4" fillId="0" borderId="0" xfId="0" quotePrefix="1" applyFont="1" applyAlignment="1">
      <alignment horizontal="left" wrapText="1"/>
    </xf>
    <xf numFmtId="0" fontId="9" fillId="3" borderId="0" xfId="2" applyFont="1"/>
    <xf numFmtId="0" fontId="10" fillId="2" borderId="0" xfId="1" quotePrefix="1" applyFont="1"/>
    <xf numFmtId="0" fontId="10" fillId="2" borderId="0" xfId="1" applyFont="1"/>
    <xf numFmtId="0" fontId="0" fillId="0" borderId="0" xfId="0" applyAlignment="1">
      <alignment horizontal="left"/>
    </xf>
    <xf numFmtId="0" fontId="11" fillId="0" borderId="0" xfId="0" applyFont="1"/>
    <xf numFmtId="0" fontId="5" fillId="0" borderId="0" xfId="0" applyFont="1" applyAlignment="1">
      <alignment horizontal="center" vertical="center"/>
    </xf>
    <xf numFmtId="0" fontId="0" fillId="0" borderId="0" xfId="0" applyAlignment="1">
      <alignment horizontal="center"/>
    </xf>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0" fillId="0" borderId="0" xfId="0" applyAlignment="1"/>
    <xf numFmtId="0" fontId="0" fillId="0" borderId="0" xfId="0" applyAlignment="1">
      <alignment horizontal="center" vertical="center"/>
    </xf>
    <xf numFmtId="0" fontId="0" fillId="0" borderId="0" xfId="0" applyAlignment="1">
      <alignment vertical="center"/>
    </xf>
    <xf numFmtId="0" fontId="16" fillId="0" borderId="0" xfId="0" applyFont="1" applyAlignment="1">
      <alignment vertical="top" wrapText="1"/>
    </xf>
    <xf numFmtId="0" fontId="16" fillId="0" borderId="0" xfId="0" applyFont="1" applyAlignment="1">
      <alignment wrapText="1"/>
    </xf>
    <xf numFmtId="0" fontId="16" fillId="0" borderId="0" xfId="0" applyFont="1" applyAlignment="1">
      <alignment vertical="top"/>
    </xf>
    <xf numFmtId="0" fontId="17" fillId="0" borderId="0" xfId="0" applyFont="1" applyAlignment="1">
      <alignment vertical="top" wrapText="1"/>
    </xf>
    <xf numFmtId="0" fontId="19" fillId="7" borderId="0" xfId="0" applyFont="1" applyFill="1" applyAlignment="1">
      <alignment vertical="top"/>
    </xf>
    <xf numFmtId="0" fontId="19" fillId="8" borderId="0" xfId="0" applyFont="1" applyFill="1" applyAlignment="1">
      <alignment vertical="top"/>
    </xf>
    <xf numFmtId="0" fontId="19" fillId="9" borderId="0" xfId="0" applyFont="1" applyFill="1" applyAlignment="1">
      <alignment vertical="top"/>
    </xf>
    <xf numFmtId="0" fontId="19" fillId="0" borderId="0" xfId="0" applyFont="1" applyAlignment="1">
      <alignment vertical="top"/>
    </xf>
    <xf numFmtId="0" fontId="19" fillId="5" borderId="0" xfId="0" applyFont="1" applyFill="1" applyAlignment="1">
      <alignment vertical="top"/>
    </xf>
    <xf numFmtId="0" fontId="13" fillId="12" borderId="0" xfId="0" applyFont="1" applyFill="1"/>
    <xf numFmtId="0" fontId="13" fillId="10" borderId="0" xfId="0" applyFont="1" applyFill="1"/>
    <xf numFmtId="0" fontId="13" fillId="14" borderId="0" xfId="0" applyFont="1" applyFill="1"/>
    <xf numFmtId="0" fontId="0" fillId="15" borderId="0" xfId="0" applyFill="1" applyAlignment="1">
      <alignment horizontal="center"/>
    </xf>
    <xf numFmtId="0" fontId="0" fillId="15" borderId="0" xfId="0" applyFill="1"/>
    <xf numFmtId="0" fontId="13" fillId="16" borderId="0" xfId="0" applyFont="1" applyFill="1"/>
    <xf numFmtId="0" fontId="0" fillId="17" borderId="0" xfId="0" applyFill="1"/>
    <xf numFmtId="0" fontId="13" fillId="19" borderId="0" xfId="0" applyFont="1" applyFill="1"/>
    <xf numFmtId="0" fontId="13" fillId="13" borderId="0" xfId="0" applyFont="1" applyFill="1" applyAlignment="1">
      <alignment horizontal="center"/>
    </xf>
    <xf numFmtId="0" fontId="13" fillId="13" borderId="0" xfId="0" applyFont="1" applyFill="1"/>
    <xf numFmtId="0" fontId="0" fillId="17" borderId="0" xfId="0" applyFill="1" applyAlignment="1">
      <alignment horizontal="center"/>
    </xf>
    <xf numFmtId="0" fontId="13" fillId="18" borderId="0" xfId="0" applyFont="1" applyFill="1"/>
    <xf numFmtId="0" fontId="0" fillId="6" borderId="0" xfId="0" applyFill="1" applyAlignment="1">
      <alignment horizontal="center"/>
    </xf>
    <xf numFmtId="0" fontId="0" fillId="6" borderId="0" xfId="0" applyFill="1"/>
    <xf numFmtId="0" fontId="20" fillId="0" borderId="0" xfId="0" applyFont="1" applyAlignment="1">
      <alignment horizontal="center"/>
    </xf>
    <xf numFmtId="0" fontId="22" fillId="0" borderId="0" xfId="0" applyFont="1" applyAlignment="1">
      <alignment horizontal="center" vertical="center"/>
    </xf>
    <xf numFmtId="0" fontId="21" fillId="0" borderId="0" xfId="0" applyFont="1" applyAlignment="1">
      <alignment horizontal="center"/>
    </xf>
    <xf numFmtId="0" fontId="22" fillId="0" borderId="0" xfId="0" applyFont="1" applyAlignment="1">
      <alignment horizontal="center"/>
    </xf>
    <xf numFmtId="0" fontId="23" fillId="0" borderId="0" xfId="0" applyFont="1" applyAlignment="1">
      <alignment horizontal="center"/>
    </xf>
    <xf numFmtId="0" fontId="24" fillId="10" borderId="0" xfId="0" applyFont="1" applyFill="1"/>
    <xf numFmtId="0" fontId="25" fillId="0" borderId="0" xfId="0" applyFont="1"/>
    <xf numFmtId="0" fontId="24" fillId="12" borderId="0" xfId="0" applyFont="1" applyFill="1"/>
    <xf numFmtId="0" fontId="24" fillId="13" borderId="0" xfId="0" applyFont="1" applyFill="1"/>
    <xf numFmtId="0" fontId="25" fillId="15" borderId="0" xfId="0" applyFont="1" applyFill="1"/>
    <xf numFmtId="0" fontId="24" fillId="16" borderId="0" xfId="0" applyFont="1" applyFill="1"/>
    <xf numFmtId="0" fontId="24" fillId="19" borderId="0" xfId="0" applyFont="1" applyFill="1"/>
    <xf numFmtId="0" fontId="24" fillId="14" borderId="0" xfId="0" applyFont="1" applyFill="1"/>
    <xf numFmtId="0" fontId="25" fillId="17" borderId="0" xfId="0" applyFont="1" applyFill="1"/>
    <xf numFmtId="0" fontId="24" fillId="18" borderId="0" xfId="0" applyFont="1" applyFill="1"/>
    <xf numFmtId="0" fontId="24" fillId="20" borderId="0" xfId="0" applyFont="1" applyFill="1"/>
    <xf numFmtId="0" fontId="13" fillId="20" borderId="0" xfId="0" applyFont="1" applyFill="1"/>
    <xf numFmtId="0" fontId="23" fillId="0" borderId="0" xfId="0" applyFont="1" applyAlignment="1">
      <alignment horizontal="center" vertical="center"/>
    </xf>
    <xf numFmtId="0" fontId="16" fillId="0" borderId="0" xfId="0" applyFont="1" applyAlignment="1">
      <alignment horizontal="center" vertical="center"/>
    </xf>
    <xf numFmtId="0" fontId="25" fillId="0" borderId="0" xfId="0" applyFont="1" applyAlignment="1">
      <alignment horizontal="center" vertical="center"/>
    </xf>
    <xf numFmtId="0" fontId="25" fillId="0" borderId="0" xfId="0" applyFont="1" applyAlignment="1">
      <alignment vertical="center"/>
    </xf>
    <xf numFmtId="0" fontId="23" fillId="0" borderId="0" xfId="0" applyFont="1" applyAlignment="1">
      <alignment horizontal="center" vertical="top" wrapText="1"/>
    </xf>
    <xf numFmtId="0" fontId="25" fillId="0" borderId="0" xfId="0" applyFont="1" applyFill="1" applyAlignment="1">
      <alignment horizontal="center" vertical="center"/>
    </xf>
    <xf numFmtId="0" fontId="25" fillId="0" borderId="0" xfId="0" applyFont="1" applyFill="1" applyAlignment="1">
      <alignment vertical="center"/>
    </xf>
    <xf numFmtId="0" fontId="0" fillId="0" borderId="0" xfId="0" applyFill="1" applyAlignment="1">
      <alignment vertical="top" wrapText="1"/>
    </xf>
    <xf numFmtId="0" fontId="0" fillId="0" borderId="0" xfId="0" pivotButton="1"/>
    <xf numFmtId="0" fontId="0" fillId="0" borderId="0" xfId="0" applyNumberFormat="1"/>
    <xf numFmtId="0" fontId="13" fillId="10" borderId="0" xfId="0" applyFont="1" applyFill="1" applyAlignment="1">
      <alignment horizontal="right"/>
    </xf>
    <xf numFmtId="0" fontId="13" fillId="12" borderId="0" xfId="0" applyFont="1" applyFill="1" applyAlignment="1">
      <alignment horizontal="right"/>
    </xf>
    <xf numFmtId="0" fontId="13" fillId="14" borderId="0" xfId="0" applyFont="1" applyFill="1" applyAlignment="1">
      <alignment horizontal="right"/>
    </xf>
    <xf numFmtId="0" fontId="13" fillId="16" borderId="0" xfId="0" applyFont="1" applyFill="1" applyAlignment="1">
      <alignment horizontal="right"/>
    </xf>
    <xf numFmtId="0" fontId="13" fillId="19" borderId="0" xfId="0" applyFont="1" applyFill="1" applyAlignment="1">
      <alignment horizontal="right"/>
    </xf>
    <xf numFmtId="0" fontId="0" fillId="15" borderId="0" xfId="0" applyFill="1" applyAlignment="1">
      <alignment horizontal="right"/>
    </xf>
    <xf numFmtId="0" fontId="13" fillId="13" borderId="0" xfId="0" applyFont="1" applyFill="1" applyAlignment="1">
      <alignment horizontal="right"/>
    </xf>
    <xf numFmtId="0" fontId="0" fillId="17" borderId="0" xfId="0" applyFill="1" applyAlignment="1">
      <alignment horizontal="right"/>
    </xf>
    <xf numFmtId="0" fontId="0" fillId="6" borderId="0" xfId="0" applyFill="1" applyAlignment="1">
      <alignment horizontal="right"/>
    </xf>
    <xf numFmtId="0" fontId="13" fillId="18" borderId="0" xfId="0" applyFont="1" applyFill="1" applyAlignment="1">
      <alignment horizontal="right"/>
    </xf>
    <xf numFmtId="0" fontId="13" fillId="20" borderId="0" xfId="0" applyFont="1" applyFill="1" applyAlignment="1">
      <alignment horizontal="right"/>
    </xf>
    <xf numFmtId="0" fontId="13" fillId="10" borderId="0" xfId="0" applyFont="1" applyFill="1" applyAlignment="1">
      <alignment horizontal="center" vertical="center"/>
    </xf>
    <xf numFmtId="0" fontId="13" fillId="12" borderId="0" xfId="0" applyFont="1" applyFill="1" applyAlignment="1">
      <alignment horizontal="center" vertical="center"/>
    </xf>
    <xf numFmtId="0" fontId="13" fillId="14" borderId="0" xfId="0" applyFont="1" applyFill="1" applyAlignment="1">
      <alignment horizontal="center" vertical="center"/>
    </xf>
    <xf numFmtId="0" fontId="13" fillId="16" borderId="0" xfId="0" applyFont="1" applyFill="1" applyAlignment="1">
      <alignment horizontal="center" vertical="center"/>
    </xf>
    <xf numFmtId="0" fontId="13" fillId="20" borderId="0" xfId="0" applyFont="1" applyFill="1" applyAlignment="1">
      <alignment horizontal="center" vertical="center"/>
    </xf>
    <xf numFmtId="0" fontId="4" fillId="0" borderId="0" xfId="0" applyFont="1" applyAlignment="1">
      <alignment wrapText="1"/>
    </xf>
    <xf numFmtId="0" fontId="5" fillId="0" borderId="0" xfId="0" applyFont="1" applyAlignment="1">
      <alignment wrapText="1"/>
    </xf>
    <xf numFmtId="0" fontId="4" fillId="0" borderId="0" xfId="0" quotePrefix="1" applyFont="1" applyAlignment="1">
      <alignment wrapText="1"/>
    </xf>
    <xf numFmtId="0" fontId="14" fillId="0" borderId="0" xfId="0" applyFont="1"/>
    <xf numFmtId="0" fontId="26" fillId="0" borderId="3" xfId="0" applyFont="1" applyBorder="1"/>
    <xf numFmtId="0" fontId="0" fillId="0" borderId="0" xfId="0" applyAlignment="1">
      <alignment horizontal="right"/>
    </xf>
    <xf numFmtId="0" fontId="0" fillId="7" borderId="0" xfId="0" applyFill="1"/>
    <xf numFmtId="0" fontId="0" fillId="0" borderId="0" xfId="0" quotePrefix="1"/>
    <xf numFmtId="0" fontId="20" fillId="0" borderId="0" xfId="0" applyFont="1" applyAlignment="1">
      <alignment horizontal="center" wrapText="1"/>
    </xf>
    <xf numFmtId="9" fontId="4" fillId="0" borderId="0" xfId="0" quotePrefix="1" applyNumberFormat="1" applyFont="1" applyAlignment="1">
      <alignment wrapText="1"/>
    </xf>
    <xf numFmtId="0" fontId="4" fillId="0" borderId="1" xfId="0" applyFont="1" applyBorder="1" applyAlignment="1">
      <alignment wrapText="1"/>
    </xf>
    <xf numFmtId="0" fontId="4" fillId="0" borderId="0" xfId="0" applyFont="1" applyBorder="1" applyAlignment="1">
      <alignment wrapText="1"/>
    </xf>
    <xf numFmtId="0" fontId="4" fillId="7" borderId="0" xfId="0" quotePrefix="1" applyFont="1" applyFill="1" applyAlignment="1">
      <alignment wrapText="1"/>
    </xf>
    <xf numFmtId="0" fontId="12" fillId="4" borderId="0" xfId="3" applyBorder="1" applyAlignment="1">
      <alignment wrapText="1"/>
    </xf>
    <xf numFmtId="0" fontId="4" fillId="7" borderId="0" xfId="0" applyFont="1" applyFill="1" applyAlignment="1">
      <alignment wrapText="1"/>
    </xf>
    <xf numFmtId="0" fontId="1" fillId="2" borderId="0" xfId="1" applyAlignment="1">
      <alignment wrapText="1"/>
    </xf>
    <xf numFmtId="0" fontId="1" fillId="2" borderId="0" xfId="1" applyAlignment="1">
      <alignment vertical="center"/>
    </xf>
    <xf numFmtId="0" fontId="0" fillId="7" borderId="0" xfId="0" applyFill="1" applyAlignment="1">
      <alignment vertical="top" wrapText="1"/>
    </xf>
    <xf numFmtId="0" fontId="0" fillId="0" borderId="0" xfId="0" applyFill="1"/>
    <xf numFmtId="0" fontId="18" fillId="11" borderId="0" xfId="0" applyFont="1" applyFill="1" applyAlignment="1">
      <alignment horizontal="left" vertical="top"/>
    </xf>
    <xf numFmtId="0" fontId="15" fillId="0" borderId="0" xfId="0" applyFont="1" applyBorder="1" applyAlignment="1">
      <alignment horizontal="center" vertical="center"/>
    </xf>
    <xf numFmtId="0" fontId="15" fillId="0" borderId="2" xfId="0" applyFont="1" applyBorder="1" applyAlignment="1">
      <alignment horizontal="center" vertical="center"/>
    </xf>
    <xf numFmtId="0" fontId="15" fillId="0" borderId="2" xfId="0" applyFont="1" applyBorder="1" applyAlignment="1">
      <alignment horizontal="center" vertical="center" wrapText="1"/>
    </xf>
    <xf numFmtId="0" fontId="15" fillId="0" borderId="0" xfId="0" applyFont="1" applyBorder="1" applyAlignment="1">
      <alignment horizontal="center" vertical="center" wrapText="1"/>
    </xf>
    <xf numFmtId="0" fontId="13" fillId="19" borderId="0" xfId="0" applyFont="1" applyFill="1" applyAlignment="1">
      <alignment horizontal="center" vertical="center"/>
    </xf>
    <xf numFmtId="0" fontId="13" fillId="18" borderId="0" xfId="0" applyFont="1" applyFill="1" applyAlignment="1">
      <alignment horizontal="center"/>
    </xf>
  </cellXfs>
  <cellStyles count="4">
    <cellStyle name="Bad" xfId="1" builtinId="27"/>
    <cellStyle name="Input" xfId="3" builtinId="20"/>
    <cellStyle name="Neutral" xfId="2" builtinId="28"/>
    <cellStyle name="Normal" xfId="0" builtinId="0"/>
  </cellStyles>
  <dxfs count="35">
    <dxf>
      <font>
        <color theme="0"/>
      </font>
      <fill>
        <patternFill>
          <bgColor theme="4" tint="-0.499984740745262"/>
        </patternFill>
      </fill>
    </dxf>
    <dxf>
      <font>
        <color theme="0"/>
      </font>
      <fill>
        <patternFill>
          <bgColor rgb="FF00B0F0"/>
        </patternFill>
      </fill>
    </dxf>
    <dxf>
      <font>
        <color auto="1"/>
      </font>
      <fill>
        <patternFill>
          <bgColor theme="7" tint="0.39994506668294322"/>
        </patternFill>
      </fill>
    </dxf>
    <dxf>
      <font>
        <b/>
        <i val="0"/>
        <color theme="0"/>
      </font>
      <fill>
        <patternFill>
          <bgColor rgb="FFFF6969"/>
        </patternFill>
      </fill>
    </dxf>
    <dxf>
      <font>
        <color auto="1"/>
      </font>
      <fill>
        <patternFill>
          <bgColor theme="0"/>
        </patternFill>
      </fill>
    </dxf>
    <dxf>
      <font>
        <color theme="0"/>
      </font>
      <fill>
        <patternFill>
          <bgColor theme="4" tint="-0.499984740745262"/>
        </patternFill>
      </fill>
    </dxf>
    <dxf>
      <font>
        <color theme="0"/>
      </font>
      <fill>
        <patternFill>
          <bgColor rgb="FF00B0F0"/>
        </patternFill>
      </fill>
    </dxf>
    <dxf>
      <font>
        <color auto="1"/>
      </font>
      <fill>
        <patternFill>
          <bgColor theme="7" tint="0.39994506668294322"/>
        </patternFill>
      </fill>
    </dxf>
    <dxf>
      <font>
        <b/>
        <i val="0"/>
        <color theme="0"/>
      </font>
      <fill>
        <patternFill>
          <bgColor rgb="FFFF6969"/>
        </patternFill>
      </fill>
    </dxf>
    <dxf>
      <font>
        <color auto="1"/>
      </font>
      <fill>
        <patternFill>
          <bgColor theme="0"/>
        </patternFill>
      </fill>
    </dxf>
    <dxf>
      <font>
        <color theme="0"/>
      </font>
      <fill>
        <patternFill>
          <bgColor rgb="FFC00000"/>
        </patternFill>
      </fill>
    </dxf>
    <dxf>
      <fill>
        <patternFill>
          <bgColor rgb="FF00B0F0"/>
        </patternFill>
      </fill>
    </dxf>
    <dxf>
      <fill>
        <patternFill>
          <bgColor theme="7" tint="0.39994506668294322"/>
        </patternFill>
      </fill>
    </dxf>
    <dxf>
      <font>
        <color theme="0"/>
      </font>
      <fill>
        <patternFill>
          <bgColor rgb="FFC00000"/>
        </patternFill>
      </fill>
    </dxf>
    <dxf>
      <font>
        <color theme="0"/>
      </font>
      <fill>
        <patternFill>
          <bgColor rgb="FFC00000"/>
        </patternFill>
      </fill>
    </dxf>
    <dxf>
      <font>
        <color theme="0"/>
      </font>
      <fill>
        <patternFill>
          <bgColor rgb="FFFF5757"/>
        </patternFill>
      </fill>
    </dxf>
    <dxf>
      <font>
        <color theme="0"/>
      </font>
      <fill>
        <patternFill>
          <bgColor theme="1"/>
        </patternFill>
      </fill>
    </dxf>
    <dxf>
      <font>
        <color theme="0"/>
      </font>
      <fill>
        <patternFill>
          <bgColor rgb="FF009999"/>
        </patternFill>
      </fill>
    </dxf>
    <dxf>
      <font>
        <color theme="0"/>
      </font>
      <fill>
        <patternFill>
          <bgColor theme="5" tint="-0.24994659260841701"/>
        </patternFill>
      </fill>
    </dxf>
    <dxf>
      <font>
        <color theme="0"/>
      </font>
      <fill>
        <patternFill>
          <bgColor theme="9" tint="-0.24994659260841701"/>
        </patternFill>
      </fill>
    </dxf>
    <dxf>
      <fill>
        <patternFill>
          <bgColor theme="4" tint="0.39994506668294322"/>
        </patternFill>
      </fill>
    </dxf>
    <dxf>
      <font>
        <color theme="0"/>
      </font>
      <fill>
        <patternFill>
          <bgColor rgb="FF641D81"/>
        </patternFill>
      </fill>
    </dxf>
    <dxf>
      <fill>
        <patternFill>
          <bgColor theme="7" tint="0.39994506668294322"/>
        </patternFill>
      </fill>
    </dxf>
    <dxf>
      <font>
        <color theme="0"/>
      </font>
      <fill>
        <patternFill>
          <bgColor theme="8" tint="-0.24994659260841701"/>
        </patternFill>
      </fill>
    </dxf>
    <dxf>
      <font>
        <color theme="0"/>
      </font>
      <fill>
        <patternFill>
          <bgColor theme="0" tint="-0.499984740745262"/>
        </patternFill>
      </fill>
    </dxf>
    <dxf>
      <font>
        <color theme="0"/>
      </font>
      <fill>
        <patternFill>
          <bgColor theme="0" tint="-0.499984740745262"/>
        </patternFill>
      </fill>
    </dxf>
    <dxf>
      <font>
        <color theme="0"/>
      </font>
      <fill>
        <patternFill>
          <bgColor rgb="FF009999"/>
        </patternFill>
      </fill>
    </dxf>
    <dxf>
      <font>
        <color theme="0"/>
      </font>
      <fill>
        <patternFill>
          <bgColor theme="1"/>
        </patternFill>
      </fill>
    </dxf>
    <dxf>
      <font>
        <color theme="0"/>
      </font>
      <fill>
        <patternFill>
          <bgColor theme="8" tint="-0.24994659260841701"/>
        </patternFill>
      </fill>
    </dxf>
    <dxf>
      <font>
        <color theme="0"/>
      </font>
      <fill>
        <patternFill>
          <bgColor rgb="FF009999"/>
        </patternFill>
      </fill>
    </dxf>
    <dxf>
      <font>
        <color theme="0"/>
      </font>
      <fill>
        <patternFill>
          <bgColor theme="9" tint="-0.24994659260841701"/>
        </patternFill>
      </fill>
    </dxf>
    <dxf>
      <font>
        <color theme="0"/>
      </font>
      <fill>
        <patternFill>
          <bgColor theme="1"/>
        </patternFill>
      </fill>
    </dxf>
    <dxf>
      <font>
        <color theme="0"/>
      </font>
      <fill>
        <patternFill>
          <bgColor theme="5" tint="-0.24994659260841701"/>
        </patternFill>
      </fill>
    </dxf>
    <dxf>
      <fill>
        <patternFill>
          <bgColor theme="7" tint="0.39994506668294322"/>
        </patternFill>
      </fill>
    </dxf>
    <dxf>
      <font>
        <color theme="0"/>
      </font>
      <fill>
        <patternFill>
          <bgColor rgb="FFFD5F5F"/>
        </patternFill>
      </fill>
    </dxf>
  </dxfs>
  <tableStyles count="0" defaultTableStyle="TableStyleMedium2" defaultPivotStyle="PivotStyleLight16"/>
  <colors>
    <mruColors>
      <color rgb="FF6E4581"/>
      <color rgb="FFFF5757"/>
      <color rgb="FF641D81"/>
      <color rgb="FF009999"/>
      <color rgb="FFFF5D5D"/>
      <color rgb="FFFF8805"/>
      <color rgb="FFFEC200"/>
      <color rgb="FFFD5F5F"/>
      <color rgb="FF3E8E8C"/>
      <color rgb="FF4DB1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r>
              <a:rPr lang="en-US"/>
              <a:t>Darkness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endParaRPr lang="en-US"/>
        </a:p>
      </c:txPr>
    </c:title>
    <c:autoTitleDeleted val="0"/>
    <c:plotArea>
      <c:layout/>
      <c:pieChart>
        <c:varyColors val="1"/>
        <c:ser>
          <c:idx val="0"/>
          <c:order val="0"/>
          <c:tx>
            <c:strRef>
              <c:f>'Affinities &amp; Levels'!$A$1</c:f>
              <c:strCache>
                <c:ptCount val="1"/>
                <c:pt idx="0">
                  <c:v>Darkness</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[1]Sheet1!$E$3:$E$5</c:f>
              <c:strCache>
                <c:ptCount val="3"/>
                <c:pt idx="0">
                  <c:v>Basic </c:v>
                </c:pt>
                <c:pt idx="1">
                  <c:v>Omega</c:v>
                </c:pt>
                <c:pt idx="2">
                  <c:v>Leviathan</c:v>
                </c:pt>
              </c:strCache>
            </c:strRef>
          </c:cat>
          <c:val>
            <c:numRef>
              <c:f>'Affinities &amp; Levels'!$B$2:$B$4</c:f>
              <c:numCache>
                <c:formatCode>General</c:formatCode>
                <c:ptCount val="3"/>
                <c:pt idx="0">
                  <c:v>37</c:v>
                </c:pt>
                <c:pt idx="1">
                  <c:v>17</c:v>
                </c:pt>
                <c:pt idx="2">
                  <c:v>0</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Wind</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'Affinities &amp; Levels'!$M$7</c:f>
              <c:strCache>
                <c:ptCount val="1"/>
                <c:pt idx="0">
                  <c:v>Wind</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[1]Sheet1!$E$15:$E$17</c:f>
              <c:strCache>
                <c:ptCount val="3"/>
                <c:pt idx="0">
                  <c:v>Basic </c:v>
                </c:pt>
                <c:pt idx="1">
                  <c:v>Omega</c:v>
                </c:pt>
                <c:pt idx="2">
                  <c:v>Leviathan</c:v>
                </c:pt>
              </c:strCache>
            </c:strRef>
          </c:cat>
          <c:val>
            <c:numRef>
              <c:f>'Affinities &amp; Levels'!$N$8:$N$10</c:f>
              <c:numCache>
                <c:formatCode>General</c:formatCode>
                <c:ptCount val="3"/>
                <c:pt idx="0">
                  <c:v>17</c:v>
                </c:pt>
                <c:pt idx="1">
                  <c:v>5</c:v>
                </c:pt>
                <c:pt idx="2">
                  <c:v>2</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[Manual.xlsx]Affinities &amp; Levels 2!PivotTable4</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Count of Affinity</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tx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bg1">
              <a:lumMod val="5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bg1">
                      <a:lumMod val="5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rgbClr val="009999"/>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rgbClr val="009999"/>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2">
              <a:lumMod val="75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6">
              <a:lumMod val="75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6">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lumMod val="60000"/>
              <a:lumOff val="4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1">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rgbClr val="641D8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rgbClr val="641D8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4">
              <a:lumMod val="60000"/>
              <a:lumOff val="4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4">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rgbClr val="FF5D5D"/>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rgbClr val="FF5757"/>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5">
              <a:lumMod val="75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5">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bg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'Affinities &amp; Levels 2'!$B$3</c:f>
              <c:strCache>
                <c:ptCount val="1"/>
                <c:pt idx="0">
                  <c:v>Total</c:v>
                </c:pt>
              </c:strCache>
            </c:strRef>
          </c:tx>
          <c:dPt>
            <c:idx val="0"/>
            <c:bubble3D val="0"/>
            <c:spPr>
              <a:solidFill>
                <a:schemeClr val="tx1"/>
              </a:solidFill>
              <a:ln>
                <a:noFill/>
              </a:ln>
              <a:effectLst>
                <a:outerShdw blurRad="63500" sx="102000" sy="102000" algn="ctr" rotWithShape="0">
                  <a:prstClr val="black">
                    <a:alpha val="20000"/>
                  </a:prstClr>
                </a:outerShdw>
              </a:effectLst>
            </c:spPr>
          </c:dPt>
          <c:dPt>
            <c:idx val="1"/>
            <c:bubble3D val="0"/>
            <c:spPr>
              <a:solidFill>
                <a:schemeClr val="bg1">
                  <a:lumMod val="50000"/>
                </a:schemeClr>
              </a:solidFill>
              <a:ln>
                <a:noFill/>
              </a:ln>
              <a:effectLst>
                <a:outerShdw blurRad="63500" sx="102000" sy="102000" algn="ctr" rotWithShape="0">
                  <a:prstClr val="black">
                    <a:alpha val="20000"/>
                  </a:prstClr>
                </a:outerShdw>
              </a:effectLst>
            </c:spPr>
          </c:dPt>
          <c:dPt>
            <c:idx val="2"/>
            <c:bubble3D val="0"/>
            <c:spPr>
              <a:solidFill>
                <a:srgbClr val="009999"/>
              </a:solidFill>
              <a:ln>
                <a:noFill/>
              </a:ln>
              <a:effectLst>
                <a:outerShdw blurRad="63500" sx="102000" sy="102000" algn="ctr" rotWithShape="0">
                  <a:prstClr val="black">
                    <a:alpha val="20000"/>
                  </a:prstClr>
                </a:outerShdw>
              </a:effectLst>
            </c:spPr>
          </c:dPt>
          <c:dPt>
            <c:idx val="3"/>
            <c:bubble3D val="0"/>
            <c:spPr>
              <a:solidFill>
                <a:schemeClr val="accent2">
                  <a:lumMod val="75000"/>
                </a:schemeClr>
              </a:solidFill>
              <a:ln>
                <a:noFill/>
              </a:ln>
              <a:effectLst>
                <a:outerShdw blurRad="63500" sx="102000" sy="102000" algn="ctr" rotWithShape="0">
                  <a:prstClr val="black">
                    <a:alpha val="20000"/>
                  </a:prstClr>
                </a:outerShdw>
              </a:effectLst>
            </c:spPr>
          </c:dPt>
          <c:dPt>
            <c:idx val="4"/>
            <c:bubble3D val="0"/>
            <c:spPr>
              <a:solidFill>
                <a:schemeClr val="accent6">
                  <a:lumMod val="75000"/>
                </a:schemeClr>
              </a:solidFill>
              <a:ln>
                <a:noFill/>
              </a:ln>
              <a:effectLst>
                <a:outerShdw blurRad="63500" sx="102000" sy="102000" algn="ctr" rotWithShape="0">
                  <a:prstClr val="black">
                    <a:alpha val="20000"/>
                  </a:prstClr>
                </a:outerShdw>
              </a:effectLst>
            </c:spPr>
          </c:dPt>
          <c:dPt>
            <c:idx val="5"/>
            <c:bubble3D val="0"/>
            <c:spPr>
              <a:solidFill>
                <a:schemeClr val="accent1">
                  <a:lumMod val="60000"/>
                  <a:lumOff val="40000"/>
                </a:schemeClr>
              </a:solidFill>
              <a:ln>
                <a:noFill/>
              </a:ln>
              <a:effectLst>
                <a:outerShdw blurRad="63500" sx="102000" sy="102000" algn="ctr" rotWithShape="0">
                  <a:prstClr val="black">
                    <a:alpha val="20000"/>
                  </a:prstClr>
                </a:outerShdw>
              </a:effectLst>
            </c:spPr>
          </c:dPt>
          <c:dPt>
            <c:idx val="6"/>
            <c:bubble3D val="0"/>
            <c:spPr>
              <a:solidFill>
                <a:srgbClr val="641D81"/>
              </a:solidFill>
              <a:ln>
                <a:noFill/>
              </a:ln>
              <a:effectLst>
                <a:outerShdw blurRad="63500" sx="102000" sy="102000" algn="ctr" rotWithShape="0">
                  <a:prstClr val="black">
                    <a:alpha val="20000"/>
                  </a:prstClr>
                </a:outerShdw>
              </a:effectLst>
            </c:spPr>
          </c:dPt>
          <c:dPt>
            <c:idx val="7"/>
            <c:bubble3D val="0"/>
            <c:spPr>
              <a:solidFill>
                <a:schemeClr val="accent4">
                  <a:lumMod val="60000"/>
                  <a:lumOff val="40000"/>
                </a:schemeClr>
              </a:solidFill>
              <a:ln>
                <a:noFill/>
              </a:ln>
              <a:effectLst>
                <a:outerShdw blurRad="63500" sx="102000" sy="102000" algn="ctr" rotWithShape="0">
                  <a:prstClr val="black">
                    <a:alpha val="20000"/>
                  </a:prstClr>
                </a:outerShdw>
              </a:effectLst>
            </c:spPr>
          </c:dPt>
          <c:dPt>
            <c:idx val="8"/>
            <c:bubble3D val="0"/>
            <c:spPr>
              <a:solidFill>
                <a:srgbClr val="FF5D5D"/>
              </a:solidFill>
              <a:ln>
                <a:noFill/>
              </a:ln>
              <a:effectLst>
                <a:outerShdw blurRad="63500" sx="102000" sy="102000" algn="ctr" rotWithShape="0">
                  <a:prstClr val="black">
                    <a:alpha val="20000"/>
                  </a:prstClr>
                </a:outerShdw>
              </a:effectLst>
            </c:spPr>
          </c:dPt>
          <c:dPt>
            <c:idx val="9"/>
            <c:bubble3D val="0"/>
            <c:spPr>
              <a:solidFill>
                <a:schemeClr val="accent5">
                  <a:lumMod val="75000"/>
                </a:schemeClr>
              </a:solidFill>
              <a:ln>
                <a:noFill/>
              </a:ln>
              <a:effectLst>
                <a:outerShdw blurRad="63500" sx="102000" sy="102000" algn="ctr" rotWithShape="0">
                  <a:prstClr val="black">
                    <a:alpha val="20000"/>
                  </a:prstClr>
                </a:outerShdw>
              </a:effectLst>
            </c:spPr>
          </c:dPt>
          <c:dPt>
            <c:idx val="10"/>
            <c:bubble3D val="0"/>
            <c:spPr>
              <a:solidFill>
                <a:schemeClr val="bg1"/>
              </a:solidFill>
              <a:ln>
                <a:noFill/>
              </a:ln>
              <a:effectLst>
                <a:outerShdw blurRad="63500" sx="102000" sy="102000" algn="ctr" rotWithShape="0">
                  <a:prstClr val="black">
                    <a:alpha val="20000"/>
                  </a:prstClr>
                </a:outerShdw>
              </a:effectLst>
            </c:spPr>
          </c:dPt>
          <c:dPt>
            <c:idx val="11"/>
            <c:bubble3D val="0"/>
            <c:spPr>
              <a:solidFill>
                <a:schemeClr val="accent6">
                  <a:lumMod val="60000"/>
                </a:schemeClr>
              </a:solidFill>
              <a:ln>
                <a:noFill/>
              </a:ln>
              <a:effectLst>
                <a:outerShdw blurRad="63500" sx="102000" sy="102000" algn="ctr" rotWithShape="0">
                  <a:prstClr val="black">
                    <a:alpha val="20000"/>
                  </a:prstClr>
                </a:outerShdw>
              </a:effectLst>
            </c:spPr>
          </c:dPt>
          <c:dLbls>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dLbl>
            <c:dLbl>
              <c:idx val="1"/>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bg1">
                          <a:lumMod val="50000"/>
                        </a:schemeClr>
                      </a:solidFill>
                      <a:latin typeface="+mn-lt"/>
                      <a:ea typeface="+mn-ea"/>
                      <a:cs typeface="+mn-cs"/>
                    </a:defRPr>
                  </a:pPr>
                  <a:endParaRPr lang="en-US"/>
                </a:p>
              </c:txPr>
              <c:dLblPos val="outEnd"/>
              <c:showLegendKey val="0"/>
              <c:showVal val="0"/>
              <c:showCatName val="1"/>
              <c:showSerName val="0"/>
              <c:showPercent val="1"/>
              <c:showBubbleSize val="0"/>
            </c:dLbl>
            <c:dLbl>
              <c:idx val="2"/>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rgbClr val="009999"/>
                      </a:solidFill>
                      <a:latin typeface="+mn-lt"/>
                      <a:ea typeface="+mn-ea"/>
                      <a:cs typeface="+mn-cs"/>
                    </a:defRPr>
                  </a:pPr>
                  <a:endParaRPr lang="en-US"/>
                </a:p>
              </c:txPr>
              <c:dLblPos val="outEnd"/>
              <c:showLegendKey val="0"/>
              <c:showVal val="0"/>
              <c:showCatName val="1"/>
              <c:showSerName val="0"/>
              <c:showPercent val="1"/>
              <c:showBubbleSize val="0"/>
            </c:dLbl>
            <c:dLbl>
              <c:idx val="3"/>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2">
                          <a:lumMod val="75000"/>
                        </a:schemeClr>
                      </a:solidFill>
                      <a:latin typeface="+mn-lt"/>
                      <a:ea typeface="+mn-ea"/>
                      <a:cs typeface="+mn-cs"/>
                    </a:defRPr>
                  </a:pPr>
                  <a:endParaRPr lang="en-US"/>
                </a:p>
              </c:txPr>
              <c:dLblPos val="outEnd"/>
              <c:showLegendKey val="0"/>
              <c:showVal val="0"/>
              <c:showCatName val="1"/>
              <c:showSerName val="0"/>
              <c:showPercent val="1"/>
              <c:showBubbleSize val="0"/>
            </c:dLbl>
            <c:dLbl>
              <c:idx val="4"/>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6">
                          <a:lumMod val="75000"/>
                        </a:schemeClr>
                      </a:solidFill>
                      <a:latin typeface="+mn-lt"/>
                      <a:ea typeface="+mn-ea"/>
                      <a:cs typeface="+mn-cs"/>
                    </a:defRPr>
                  </a:pPr>
                  <a:endParaRPr lang="en-US"/>
                </a:p>
              </c:txPr>
              <c:dLblPos val="outEnd"/>
              <c:showLegendKey val="0"/>
              <c:showVal val="0"/>
              <c:showCatName val="1"/>
              <c:showSerName val="0"/>
              <c:showPercent val="1"/>
              <c:showBubbleSize val="0"/>
            </c:dLbl>
            <c:dLbl>
              <c:idx val="5"/>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1">
                          <a:lumMod val="75000"/>
                        </a:schemeClr>
                      </a:solidFill>
                      <a:latin typeface="+mn-lt"/>
                      <a:ea typeface="+mn-ea"/>
                      <a:cs typeface="+mn-cs"/>
                    </a:defRPr>
                  </a:pPr>
                  <a:endParaRPr lang="en-US"/>
                </a:p>
              </c:txPr>
              <c:dLblPos val="outEnd"/>
              <c:showLegendKey val="0"/>
              <c:showVal val="0"/>
              <c:showCatName val="1"/>
              <c:showSerName val="0"/>
              <c:showPercent val="1"/>
              <c:showBubbleSize val="0"/>
            </c:dLbl>
            <c:dLbl>
              <c:idx val="6"/>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rgbClr val="641D81"/>
                      </a:solidFill>
                      <a:latin typeface="+mn-lt"/>
                      <a:ea typeface="+mn-ea"/>
                      <a:cs typeface="+mn-cs"/>
                    </a:defRPr>
                  </a:pPr>
                  <a:endParaRPr lang="en-US"/>
                </a:p>
              </c:txPr>
              <c:dLblPos val="outEnd"/>
              <c:showLegendKey val="0"/>
              <c:showVal val="0"/>
              <c:showCatName val="1"/>
              <c:showSerName val="0"/>
              <c:showPercent val="1"/>
              <c:showBubbleSize val="0"/>
            </c:dLbl>
            <c:dLbl>
              <c:idx val="7"/>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4">
                          <a:lumMod val="75000"/>
                        </a:schemeClr>
                      </a:solidFill>
                      <a:latin typeface="+mn-lt"/>
                      <a:ea typeface="+mn-ea"/>
                      <a:cs typeface="+mn-cs"/>
                    </a:defRPr>
                  </a:pPr>
                  <a:endParaRPr lang="en-US"/>
                </a:p>
              </c:txPr>
              <c:dLblPos val="outEnd"/>
              <c:showLegendKey val="0"/>
              <c:showVal val="0"/>
              <c:showCatName val="1"/>
              <c:showSerName val="0"/>
              <c:showPercent val="1"/>
              <c:showBubbleSize val="0"/>
            </c:dLbl>
            <c:dLbl>
              <c:idx val="8"/>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rgbClr val="FF5757"/>
                      </a:solidFill>
                      <a:latin typeface="+mn-lt"/>
                      <a:ea typeface="+mn-ea"/>
                      <a:cs typeface="+mn-cs"/>
                    </a:defRPr>
                  </a:pPr>
                  <a:endParaRPr lang="en-US"/>
                </a:p>
              </c:txPr>
              <c:dLblPos val="outEnd"/>
              <c:showLegendKey val="0"/>
              <c:showVal val="0"/>
              <c:showCatName val="1"/>
              <c:showSerName val="0"/>
              <c:showPercent val="1"/>
              <c:showBubbleSize val="0"/>
            </c:dLbl>
            <c:dLbl>
              <c:idx val="9"/>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5">
                          <a:lumMod val="75000"/>
                        </a:schemeClr>
                      </a:solidFill>
                      <a:latin typeface="+mn-lt"/>
                      <a:ea typeface="+mn-ea"/>
                      <a:cs typeface="+mn-cs"/>
                    </a:defRPr>
                  </a:pPr>
                  <a:endParaRPr lang="en-US"/>
                </a:p>
              </c:txPr>
              <c:dLblPos val="outEnd"/>
              <c:showLegendKey val="0"/>
              <c:showVal val="0"/>
              <c:showCatName val="1"/>
              <c:showSerName val="0"/>
              <c:showPercent val="1"/>
              <c:showBubbleSize val="0"/>
            </c:dLbl>
            <c:dLbl>
              <c:idx val="10"/>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dLbl>
            <c:dLbl>
              <c:idx val="1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'Affinities &amp; Levels 2'!$A$4:$A$15</c:f>
              <c:strCache>
                <c:ptCount val="12"/>
                <c:pt idx="0">
                  <c:v>Darkness</c:v>
                </c:pt>
                <c:pt idx="1">
                  <c:v>Death</c:v>
                </c:pt>
                <c:pt idx="2">
                  <c:v>Dragon</c:v>
                </c:pt>
                <c:pt idx="3">
                  <c:v>Fire</c:v>
                </c:pt>
                <c:pt idx="4">
                  <c:v>Forest</c:v>
                </c:pt>
                <c:pt idx="5">
                  <c:v>Ice</c:v>
                </c:pt>
                <c:pt idx="6">
                  <c:v>Insect</c:v>
                </c:pt>
                <c:pt idx="7">
                  <c:v>Light</c:v>
                </c:pt>
                <c:pt idx="8">
                  <c:v>Myth</c:v>
                </c:pt>
                <c:pt idx="9">
                  <c:v>Water</c:v>
                </c:pt>
                <c:pt idx="10">
                  <c:v>Wind</c:v>
                </c:pt>
                <c:pt idx="11">
                  <c:v>(blank)</c:v>
                </c:pt>
              </c:strCache>
            </c:strRef>
          </c:cat>
          <c:val>
            <c:numRef>
              <c:f>'Affinities &amp; Levels 2'!$B$4:$B$15</c:f>
              <c:numCache>
                <c:formatCode>General</c:formatCode>
                <c:ptCount val="12"/>
                <c:pt idx="0">
                  <c:v>54</c:v>
                </c:pt>
                <c:pt idx="1">
                  <c:v>27</c:v>
                </c:pt>
                <c:pt idx="2">
                  <c:v>36</c:v>
                </c:pt>
                <c:pt idx="3">
                  <c:v>43</c:v>
                </c:pt>
                <c:pt idx="4">
                  <c:v>57</c:v>
                </c:pt>
                <c:pt idx="5">
                  <c:v>27</c:v>
                </c:pt>
                <c:pt idx="6">
                  <c:v>24</c:v>
                </c:pt>
                <c:pt idx="7">
                  <c:v>36</c:v>
                </c:pt>
                <c:pt idx="8">
                  <c:v>26</c:v>
                </c:pt>
                <c:pt idx="9">
                  <c:v>44</c:v>
                </c:pt>
                <c:pt idx="10">
                  <c:v>24</c:v>
                </c:pt>
              </c:numCache>
            </c:numRef>
          </c:val>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LEVEL</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dPt>
          <c:dPt>
            <c:idx val="1"/>
            <c:bubble3D val="0"/>
            <c:spPr>
              <a:solidFill>
                <a:schemeClr val="accent4">
                  <a:lumMod val="60000"/>
                  <a:lumOff val="40000"/>
                </a:schemeClr>
              </a:solidFill>
              <a:ln>
                <a:noFill/>
              </a:ln>
              <a:effectLst>
                <a:outerShdw blurRad="63500" sx="102000" sy="102000" algn="ctr" rotWithShape="0">
                  <a:prstClr val="black">
                    <a:alpha val="20000"/>
                  </a:prstClr>
                </a:outerShdw>
              </a:effectLst>
            </c:spPr>
          </c:dPt>
          <c:dPt>
            <c:idx val="2"/>
            <c:bubble3D val="0"/>
            <c:spPr>
              <a:solidFill>
                <a:srgbClr val="C00000"/>
              </a:solidFill>
              <a:ln>
                <a:noFill/>
              </a:ln>
              <a:effectLst>
                <a:outerShdw blurRad="63500" sx="102000" sy="102000" algn="ctr" rotWithShape="0">
                  <a:prstClr val="black">
                    <a:alpha val="20000"/>
                  </a:prstClr>
                </a:outerShdw>
              </a:effectLst>
            </c:spPr>
          </c:dPt>
          <c:dLbls>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dLbl>
            <c:dLbl>
              <c:idx val="1"/>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dLbl>
            <c:dLbl>
              <c:idx val="2"/>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rgbClr val="C00000"/>
                      </a:solidFill>
                      <a:latin typeface="+mn-lt"/>
                      <a:ea typeface="+mn-ea"/>
                      <a:cs typeface="+mn-cs"/>
                    </a:defRPr>
                  </a:pPr>
                  <a:endParaRPr lang="en-US"/>
                </a:p>
              </c:txPr>
              <c:dLblPos val="outEnd"/>
              <c:showLegendKey val="0"/>
              <c:showVal val="0"/>
              <c:showCatName val="1"/>
              <c:showSerName val="0"/>
              <c:showPercent val="1"/>
              <c:showBubbleSize val="0"/>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Monster!$Y$3:$Y$5</c:f>
              <c:strCache>
                <c:ptCount val="3"/>
                <c:pt idx="0">
                  <c:v>Basic</c:v>
                </c:pt>
                <c:pt idx="1">
                  <c:v>Omega</c:v>
                </c:pt>
                <c:pt idx="2">
                  <c:v>Leviathan</c:v>
                </c:pt>
              </c:strCache>
            </c:strRef>
          </c:cat>
          <c:val>
            <c:numRef>
              <c:f>Monster!$Z$3:$Z$5</c:f>
              <c:numCache>
                <c:formatCode>General</c:formatCode>
                <c:ptCount val="3"/>
                <c:pt idx="0">
                  <c:v>257</c:v>
                </c:pt>
                <c:pt idx="1">
                  <c:v>128</c:v>
                </c:pt>
                <c:pt idx="2">
                  <c:v>12</c:v>
                </c:pt>
              </c:numCache>
            </c:numRef>
          </c:val>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Special!$L$19</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rgbClr val="FFC000"/>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rgbClr val="FF6969"/>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1">
                  <a:lumMod val="5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anchor="ctr" anchorCtr="1"/>
              <a:lstStyle/>
              <a:p>
                <a:pPr>
                  <a:defRPr sz="20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Special!$K$20:$K$23</c:f>
              <c:strCache>
                <c:ptCount val="4"/>
                <c:pt idx="0">
                  <c:v>U</c:v>
                </c:pt>
                <c:pt idx="1">
                  <c:v>A</c:v>
                </c:pt>
                <c:pt idx="2">
                  <c:v>R</c:v>
                </c:pt>
                <c:pt idx="3">
                  <c:v>UF</c:v>
                </c:pt>
              </c:strCache>
            </c:strRef>
          </c:cat>
          <c:val>
            <c:numRef>
              <c:f>Special!$L$20:$L$23</c:f>
              <c:numCache>
                <c:formatCode>General</c:formatCode>
                <c:ptCount val="4"/>
                <c:pt idx="0">
                  <c:v>65</c:v>
                </c:pt>
                <c:pt idx="1">
                  <c:v>48</c:v>
                </c:pt>
                <c:pt idx="2">
                  <c:v>17</c:v>
                </c:pt>
                <c:pt idx="3">
                  <c:v>37</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2000"/>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chemeClr val="tx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6">
                  <a:lumMod val="50000"/>
                </a:schemeClr>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rgbClr val="7030A0"/>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2">
                  <a:lumMod val="75000"/>
                </a:schemeClr>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6">
                  <a:lumMod val="60000"/>
                  <a:lumOff val="40000"/>
                </a:schemeClr>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1">
                  <a:lumMod val="60000"/>
                  <a:lumOff val="40000"/>
                </a:schemeClr>
              </a:solidFill>
              <a:ln>
                <a:noFill/>
              </a:ln>
              <a:effectLst/>
              <a:scene3d>
                <a:camera prst="orthographicFront"/>
                <a:lightRig rig="brightRoom" dir="t"/>
              </a:scene3d>
              <a:sp3d prstMaterial="flat">
                <a:bevelT w="50800" h="101600" prst="angle"/>
                <a:contourClr>
                  <a:srgbClr val="000000"/>
                </a:contourClr>
              </a:sp3d>
            </c:spPr>
          </c:dPt>
          <c:dPt>
            <c:idx val="6"/>
            <c:bubble3D val="0"/>
            <c:spPr>
              <a:solidFill>
                <a:schemeClr val="bg1">
                  <a:lumMod val="50000"/>
                </a:schemeClr>
              </a:solidFill>
              <a:ln>
                <a:noFill/>
              </a:ln>
              <a:effectLst/>
              <a:scene3d>
                <a:camera prst="orthographicFront"/>
                <a:lightRig rig="brightRoom" dir="t"/>
              </a:scene3d>
              <a:sp3d prstMaterial="flat">
                <a:bevelT w="50800" h="101600" prst="angle"/>
                <a:contourClr>
                  <a:srgbClr val="000000"/>
                </a:contourClr>
              </a:sp3d>
            </c:spPr>
          </c:dPt>
          <c:dPt>
            <c:idx val="7"/>
            <c:bubble3D val="0"/>
            <c:spPr>
              <a:solidFill>
                <a:srgbClr val="FFC000"/>
              </a:solidFill>
              <a:ln>
                <a:noFill/>
              </a:ln>
              <a:effectLst/>
              <a:scene3d>
                <a:camera prst="orthographicFront"/>
                <a:lightRig rig="brightRoom" dir="t"/>
              </a:scene3d>
              <a:sp3d prstMaterial="flat">
                <a:bevelT w="50800" h="101600" prst="angle"/>
                <a:contourClr>
                  <a:srgbClr val="000000"/>
                </a:contourClr>
              </a:sp3d>
            </c:spPr>
          </c:dPt>
          <c:dPt>
            <c:idx val="8"/>
            <c:bubble3D val="0"/>
            <c:spPr>
              <a:solidFill>
                <a:srgbClr val="FF5D5D"/>
              </a:solidFill>
              <a:ln>
                <a:noFill/>
              </a:ln>
              <a:effectLst/>
              <a:scene3d>
                <a:camera prst="orthographicFront"/>
                <a:lightRig rig="brightRoom" dir="t"/>
              </a:scene3d>
              <a:sp3d prstMaterial="flat">
                <a:bevelT w="50800" h="101600" prst="angle"/>
                <a:contourClr>
                  <a:srgbClr val="000000"/>
                </a:contourClr>
              </a:sp3d>
            </c:spPr>
          </c:dPt>
          <c:dPt>
            <c:idx val="9"/>
            <c:bubble3D val="0"/>
            <c:spPr>
              <a:solidFill>
                <a:srgbClr val="00B0F0"/>
              </a:solidFill>
              <a:ln>
                <a:noFill/>
              </a:ln>
              <a:effectLst/>
              <a:scene3d>
                <a:camera prst="orthographicFront"/>
                <a:lightRig rig="brightRoom" dir="t"/>
              </a:scene3d>
              <a:sp3d prstMaterial="flat">
                <a:bevelT w="50800" h="101600" prst="angle"/>
                <a:contourClr>
                  <a:srgbClr val="000000"/>
                </a:contourClr>
              </a:sp3d>
            </c:spPr>
          </c:dPt>
          <c:dPt>
            <c:idx val="10"/>
            <c:bubble3D val="0"/>
            <c:spPr>
              <a:solidFill>
                <a:schemeClr val="tx2">
                  <a:lumMod val="75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anchor="ctr" anchorCtr="1"/>
              <a:lstStyle/>
              <a:p>
                <a:pPr>
                  <a:defRPr sz="14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Special!$K$37:$K$47</c:f>
              <c:strCache>
                <c:ptCount val="11"/>
                <c:pt idx="0">
                  <c:v>Darkness</c:v>
                </c:pt>
                <c:pt idx="1">
                  <c:v>Death</c:v>
                </c:pt>
                <c:pt idx="2">
                  <c:v>Dragon</c:v>
                </c:pt>
                <c:pt idx="3">
                  <c:v>Fire</c:v>
                </c:pt>
                <c:pt idx="4">
                  <c:v>Forest</c:v>
                </c:pt>
                <c:pt idx="5">
                  <c:v>Ice</c:v>
                </c:pt>
                <c:pt idx="6">
                  <c:v>Insect</c:v>
                </c:pt>
                <c:pt idx="7">
                  <c:v>Light</c:v>
                </c:pt>
                <c:pt idx="8">
                  <c:v>Myth</c:v>
                </c:pt>
                <c:pt idx="9">
                  <c:v>Water</c:v>
                </c:pt>
                <c:pt idx="10">
                  <c:v>Wind</c:v>
                </c:pt>
              </c:strCache>
            </c:strRef>
          </c:cat>
          <c:val>
            <c:numRef>
              <c:f>Special!$L$37:$L$47</c:f>
              <c:numCache>
                <c:formatCode>General</c:formatCode>
                <c:ptCount val="11"/>
                <c:pt idx="0">
                  <c:v>7</c:v>
                </c:pt>
                <c:pt idx="1">
                  <c:v>5</c:v>
                </c:pt>
                <c:pt idx="2">
                  <c:v>7</c:v>
                </c:pt>
                <c:pt idx="3">
                  <c:v>8</c:v>
                </c:pt>
                <c:pt idx="4">
                  <c:v>9</c:v>
                </c:pt>
                <c:pt idx="5">
                  <c:v>4</c:v>
                </c:pt>
                <c:pt idx="6">
                  <c:v>3</c:v>
                </c:pt>
                <c:pt idx="7">
                  <c:v>5</c:v>
                </c:pt>
                <c:pt idx="8">
                  <c:v>1</c:v>
                </c:pt>
                <c:pt idx="9">
                  <c:v>11</c:v>
                </c:pt>
                <c:pt idx="10">
                  <c:v>6</c:v>
                </c:pt>
              </c:numCache>
            </c:numRef>
          </c:val>
          <c:extLst>
            <c:ext xmlns:c15="http://schemas.microsoft.com/office/drawing/2012/chart" uri="{02D57815-91ED-43cb-92C2-25804820EDAC}">
              <c15:filteredSeriesTitle>
                <c15:tx>
                  <c:strRef>
                    <c:extLst>
                      <c:ext uri="{02D57815-91ED-43cb-92C2-25804820EDAC}">
                        <c15:formulaRef>
                          <c15:sqref>Special!#REF!</c15:sqref>
                        </c15:formulaRef>
                      </c:ext>
                    </c:extLst>
                    <c:strCache>
                      <c:ptCount val="1"/>
                      <c:pt idx="0">
                        <c:v>#REF!</c:v>
                      </c:pt>
                    </c:strCache>
                  </c:strRef>
                </c15:tx>
              </c15:filteredSeriesTitl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92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Special!$L$68</c:f>
              <c:strCache>
                <c:ptCount val="1"/>
                <c:pt idx="0">
                  <c:v>TYPE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dPt>
          <c:dPt>
            <c:idx val="11"/>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dPt>
          <c:dPt>
            <c:idx val="12"/>
            <c:bubble3D val="0"/>
            <c:spPr>
              <a:solidFill>
                <a:schemeClr val="accent1">
                  <a:lumMod val="80000"/>
                  <a:lumOff val="20000"/>
                </a:schemeClr>
              </a:solidFill>
              <a:ln>
                <a:noFill/>
              </a:ln>
              <a:effectLst/>
              <a:scene3d>
                <a:camera prst="orthographicFront"/>
                <a:lightRig rig="brightRoom" dir="t"/>
              </a:scene3d>
              <a:sp3d prstMaterial="flat">
                <a:bevelT w="50800" h="101600" prst="angle"/>
                <a:contourClr>
                  <a:srgbClr val="000000"/>
                </a:contourClr>
              </a:sp3d>
            </c:spPr>
          </c:dPt>
          <c:dPt>
            <c:idx val="13"/>
            <c:bubble3D val="0"/>
            <c:spPr>
              <a:solidFill>
                <a:schemeClr val="accent2">
                  <a:lumMod val="80000"/>
                  <a:lumOff val="20000"/>
                </a:schemeClr>
              </a:solidFill>
              <a:ln>
                <a:noFill/>
              </a:ln>
              <a:effectLst/>
              <a:scene3d>
                <a:camera prst="orthographicFront"/>
                <a:lightRig rig="brightRoom" dir="t"/>
              </a:scene3d>
              <a:sp3d prstMaterial="flat">
                <a:bevelT w="50800" h="101600" prst="angle"/>
                <a:contourClr>
                  <a:srgbClr val="000000"/>
                </a:contourClr>
              </a:sp3d>
            </c:spPr>
          </c:dPt>
          <c:dPt>
            <c:idx val="14"/>
            <c:bubble3D val="0"/>
            <c:spPr>
              <a:solidFill>
                <a:schemeClr val="accent3">
                  <a:lumMod val="80000"/>
                  <a:lumOff val="20000"/>
                </a:schemeClr>
              </a:solidFill>
              <a:ln>
                <a:noFill/>
              </a:ln>
              <a:effectLst/>
              <a:scene3d>
                <a:camera prst="orthographicFront"/>
                <a:lightRig rig="brightRoom" dir="t"/>
              </a:scene3d>
              <a:sp3d prstMaterial="flat">
                <a:bevelT w="50800" h="101600" prst="angle"/>
                <a:contourClr>
                  <a:srgbClr val="000000"/>
                </a:contourClr>
              </a:sp3d>
            </c:spPr>
          </c:dPt>
          <c:dPt>
            <c:idx val="15"/>
            <c:bubble3D val="0"/>
            <c:spPr>
              <a:solidFill>
                <a:schemeClr val="accent4">
                  <a:lumMod val="80000"/>
                  <a:lumOff val="20000"/>
                </a:schemeClr>
              </a:solidFill>
              <a:ln>
                <a:noFill/>
              </a:ln>
              <a:effectLst/>
              <a:scene3d>
                <a:camera prst="orthographicFront"/>
                <a:lightRig rig="brightRoom" dir="t"/>
              </a:scene3d>
              <a:sp3d prstMaterial="flat">
                <a:bevelT w="50800" h="101600" prst="angle"/>
                <a:contourClr>
                  <a:srgbClr val="000000"/>
                </a:contourClr>
              </a:sp3d>
            </c:spPr>
          </c:dPt>
          <c:dPt>
            <c:idx val="16"/>
            <c:bubble3D val="0"/>
            <c:spPr>
              <a:solidFill>
                <a:schemeClr val="accent5">
                  <a:lumMod val="80000"/>
                  <a:lumOff val="2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anchor="ctr" anchorCtr="1"/>
              <a:lstStyle/>
              <a:p>
                <a:pPr>
                  <a:defRPr sz="16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Special!$K$69:$K$85</c:f>
              <c:strCache>
                <c:ptCount val="17"/>
                <c:pt idx="0">
                  <c:v>Boost</c:v>
                </c:pt>
                <c:pt idx="1">
                  <c:v>Confusion</c:v>
                </c:pt>
                <c:pt idx="2">
                  <c:v>Disable</c:v>
                </c:pt>
                <c:pt idx="3">
                  <c:v>Disapate</c:v>
                </c:pt>
                <c:pt idx="4">
                  <c:v>Drain</c:v>
                </c:pt>
                <c:pt idx="5">
                  <c:v>Heal</c:v>
                </c:pt>
                <c:pt idx="6">
                  <c:v>Heal -</c:v>
                </c:pt>
                <c:pt idx="7">
                  <c:v>Immunity</c:v>
                </c:pt>
                <c:pt idx="8">
                  <c:v>InstaKill</c:v>
                </c:pt>
                <c:pt idx="9">
                  <c:v>Mirror</c:v>
                </c:pt>
                <c:pt idx="10">
                  <c:v>Reset</c:v>
                </c:pt>
                <c:pt idx="11">
                  <c:v>Resurrect</c:v>
                </c:pt>
                <c:pt idx="12">
                  <c:v>Reveal</c:v>
                </c:pt>
                <c:pt idx="13">
                  <c:v>Summon</c:v>
                </c:pt>
                <c:pt idx="14">
                  <c:v>Swap</c:v>
                </c:pt>
                <c:pt idx="15">
                  <c:v>Time</c:v>
                </c:pt>
                <c:pt idx="16">
                  <c:v>Taunt</c:v>
                </c:pt>
              </c:strCache>
            </c:strRef>
          </c:cat>
          <c:val>
            <c:numRef>
              <c:f>Special!$L$69:$L$85</c:f>
              <c:numCache>
                <c:formatCode>General</c:formatCode>
                <c:ptCount val="17"/>
                <c:pt idx="0">
                  <c:v>56</c:v>
                </c:pt>
                <c:pt idx="1">
                  <c:v>1</c:v>
                </c:pt>
                <c:pt idx="2">
                  <c:v>16</c:v>
                </c:pt>
                <c:pt idx="3">
                  <c:v>2</c:v>
                </c:pt>
                <c:pt idx="4">
                  <c:v>12</c:v>
                </c:pt>
                <c:pt idx="5">
                  <c:v>5</c:v>
                </c:pt>
                <c:pt idx="6">
                  <c:v>3</c:v>
                </c:pt>
                <c:pt idx="7">
                  <c:v>7</c:v>
                </c:pt>
                <c:pt idx="8">
                  <c:v>14</c:v>
                </c:pt>
                <c:pt idx="9">
                  <c:v>1</c:v>
                </c:pt>
                <c:pt idx="10">
                  <c:v>5</c:v>
                </c:pt>
                <c:pt idx="11">
                  <c:v>4</c:v>
                </c:pt>
                <c:pt idx="12">
                  <c:v>2</c:v>
                </c:pt>
                <c:pt idx="13">
                  <c:v>23</c:v>
                </c:pt>
                <c:pt idx="14">
                  <c:v>2</c:v>
                </c:pt>
                <c:pt idx="15">
                  <c:v>3</c:v>
                </c:pt>
                <c:pt idx="16">
                  <c:v>1</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r>
              <a:rPr lang="en-US">
                <a:solidFill>
                  <a:schemeClr val="bg1"/>
                </a:solidFill>
              </a:rPr>
              <a:t>DEATH</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endParaRPr lang="en-US"/>
        </a:p>
      </c:txPr>
    </c:title>
    <c:autoTitleDeleted val="0"/>
    <c:plotArea>
      <c:layout/>
      <c:pieChart>
        <c:varyColors val="1"/>
        <c:ser>
          <c:idx val="0"/>
          <c:order val="0"/>
          <c:tx>
            <c:strRef>
              <c:f>'Affinities &amp; Levels'!$D$1</c:f>
              <c:strCache>
                <c:ptCount val="1"/>
                <c:pt idx="0">
                  <c:v>Death</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'Affinities &amp; Levels'!$D$2:$D$4</c:f>
              <c:strCache>
                <c:ptCount val="3"/>
                <c:pt idx="0">
                  <c:v>Basic </c:v>
                </c:pt>
                <c:pt idx="1">
                  <c:v>Omega</c:v>
                </c:pt>
                <c:pt idx="2">
                  <c:v>Leviathan</c:v>
                </c:pt>
              </c:strCache>
            </c:strRef>
          </c:cat>
          <c:val>
            <c:numRef>
              <c:f>'Affinities &amp; Levels'!$E$2:$E$4</c:f>
              <c:numCache>
                <c:formatCode>General</c:formatCode>
                <c:ptCount val="3"/>
                <c:pt idx="0">
                  <c:v>20</c:v>
                </c:pt>
                <c:pt idx="1">
                  <c:v>7</c:v>
                </c:pt>
                <c:pt idx="2">
                  <c:v>0</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r>
              <a:rPr lang="en-US"/>
              <a:t>Dragon</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endParaRPr lang="en-US"/>
        </a:p>
      </c:txPr>
    </c:title>
    <c:autoTitleDeleted val="0"/>
    <c:plotArea>
      <c:layout/>
      <c:pieChart>
        <c:varyColors val="1"/>
        <c:ser>
          <c:idx val="0"/>
          <c:order val="0"/>
          <c:tx>
            <c:strRef>
              <c:f>'Affinities &amp; Levels'!$D$1</c:f>
              <c:strCache>
                <c:ptCount val="1"/>
                <c:pt idx="0">
                  <c:v>Death</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[1]Sheet1!$K$3:$K$5</c:f>
              <c:strCache>
                <c:ptCount val="3"/>
                <c:pt idx="0">
                  <c:v>Basic </c:v>
                </c:pt>
                <c:pt idx="1">
                  <c:v>Omega</c:v>
                </c:pt>
                <c:pt idx="2">
                  <c:v>Leviathan</c:v>
                </c:pt>
              </c:strCache>
            </c:strRef>
          </c:cat>
          <c:val>
            <c:numRef>
              <c:f>'Affinities &amp; Levels'!$E$2:$E$4</c:f>
              <c:numCache>
                <c:formatCode>General</c:formatCode>
                <c:ptCount val="3"/>
                <c:pt idx="0">
                  <c:v>20</c:v>
                </c:pt>
                <c:pt idx="1">
                  <c:v>7</c:v>
                </c:pt>
                <c:pt idx="2">
                  <c:v>0</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gradFill>
      <a:gsLst>
        <a:gs pos="0">
          <a:srgbClr val="4DB1AF"/>
        </a:gs>
        <a:gs pos="23000">
          <a:srgbClr val="3E8E8C"/>
        </a:gs>
        <a:gs pos="69000">
          <a:srgbClr val="306E6D"/>
        </a:gs>
        <a:gs pos="97000">
          <a:srgbClr val="2B6362"/>
        </a:gs>
      </a:gsLst>
      <a:path path="circle">
        <a:fillToRect l="50000" t="50000" r="50000" b="50000"/>
      </a:path>
    </a:gra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r>
              <a:rPr lang="en-US"/>
              <a:t>Fire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endParaRPr lang="en-US"/>
        </a:p>
      </c:txPr>
    </c:title>
    <c:autoTitleDeleted val="0"/>
    <c:plotArea>
      <c:layout/>
      <c:pieChart>
        <c:varyColors val="1"/>
        <c:ser>
          <c:idx val="0"/>
          <c:order val="0"/>
          <c:tx>
            <c:strRef>
              <c:f>'Affinities &amp; Levels'!$J$1</c:f>
              <c:strCache>
                <c:ptCount val="1"/>
                <c:pt idx="0">
                  <c:v>Fire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[1]Sheet1!$N$3:$N$5</c:f>
              <c:strCache>
                <c:ptCount val="3"/>
                <c:pt idx="0">
                  <c:v>Basic </c:v>
                </c:pt>
                <c:pt idx="1">
                  <c:v>Omega</c:v>
                </c:pt>
                <c:pt idx="2">
                  <c:v>Leviathan</c:v>
                </c:pt>
              </c:strCache>
            </c:strRef>
          </c:cat>
          <c:val>
            <c:numRef>
              <c:f>'Affinities &amp; Levels'!$K$2:$K$4</c:f>
              <c:numCache>
                <c:formatCode>General</c:formatCode>
                <c:ptCount val="3"/>
                <c:pt idx="0">
                  <c:v>33</c:v>
                </c:pt>
                <c:pt idx="1">
                  <c:v>10</c:v>
                </c:pt>
                <c:pt idx="2">
                  <c:v>0</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r>
              <a:rPr lang="en-US">
                <a:solidFill>
                  <a:schemeClr val="bg1"/>
                </a:solidFill>
              </a:rPr>
              <a:t>Forest</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endParaRPr lang="en-US"/>
        </a:p>
      </c:txPr>
    </c:title>
    <c:autoTitleDeleted val="0"/>
    <c:plotArea>
      <c:layout/>
      <c:pieChart>
        <c:varyColors val="1"/>
        <c:ser>
          <c:idx val="0"/>
          <c:order val="0"/>
          <c:tx>
            <c:strRef>
              <c:f>'Affinities &amp; Levels'!$M$1:$N$1</c:f>
              <c:strCache>
                <c:ptCount val="1"/>
                <c:pt idx="0">
                  <c:v>Forest</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[1]Sheet1!$Q$3:$Q$5</c:f>
              <c:strCache>
                <c:ptCount val="3"/>
                <c:pt idx="0">
                  <c:v>Basic </c:v>
                </c:pt>
                <c:pt idx="1">
                  <c:v>Omega</c:v>
                </c:pt>
                <c:pt idx="2">
                  <c:v>Leviathan</c:v>
                </c:pt>
              </c:strCache>
            </c:strRef>
          </c:cat>
          <c:val>
            <c:numRef>
              <c:f>'Affinities &amp; Levels'!$N$2:$N$4</c:f>
              <c:numCache>
                <c:formatCode>General</c:formatCode>
                <c:ptCount val="3"/>
                <c:pt idx="0">
                  <c:v>37</c:v>
                </c:pt>
                <c:pt idx="1">
                  <c:v>18</c:v>
                </c:pt>
                <c:pt idx="2">
                  <c:v>2</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path path="circle">
        <a:fillToRect l="50000" t="50000" r="50000" b="5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Ice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'Affinities &amp; Levels'!$A$7</c:f>
              <c:strCache>
                <c:ptCount val="1"/>
                <c:pt idx="0">
                  <c:v>Ice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[1]Sheet1!$E$9:$E$11</c:f>
              <c:strCache>
                <c:ptCount val="3"/>
                <c:pt idx="0">
                  <c:v>Basic </c:v>
                </c:pt>
                <c:pt idx="1">
                  <c:v>Omega</c:v>
                </c:pt>
                <c:pt idx="2">
                  <c:v>Leviathan</c:v>
                </c:pt>
              </c:strCache>
            </c:strRef>
          </c:cat>
          <c:val>
            <c:numRef>
              <c:f>'Affinities &amp; Levels'!$B$8:$B$10</c:f>
              <c:numCache>
                <c:formatCode>General</c:formatCode>
                <c:ptCount val="3"/>
                <c:pt idx="0">
                  <c:v>18</c:v>
                </c:pt>
                <c:pt idx="1">
                  <c:v>8</c:v>
                </c:pt>
                <c:pt idx="2">
                  <c:v>1</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r>
              <a:rPr lang="en-US">
                <a:solidFill>
                  <a:schemeClr val="bg1"/>
                </a:solidFill>
              </a:rPr>
              <a:t>Insect</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endParaRPr lang="en-US"/>
        </a:p>
      </c:txPr>
    </c:title>
    <c:autoTitleDeleted val="0"/>
    <c:plotArea>
      <c:layout/>
      <c:pieChart>
        <c:varyColors val="1"/>
        <c:ser>
          <c:idx val="0"/>
          <c:order val="0"/>
          <c:tx>
            <c:strRef>
              <c:f>'Affinities &amp; Levels'!$D$7</c:f>
              <c:strCache>
                <c:ptCount val="1"/>
                <c:pt idx="0">
                  <c:v>Insect</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[1]Sheet1!$H$9:$H$11</c:f>
              <c:strCache>
                <c:ptCount val="3"/>
                <c:pt idx="0">
                  <c:v>Basic </c:v>
                </c:pt>
                <c:pt idx="1">
                  <c:v>Omega</c:v>
                </c:pt>
                <c:pt idx="2">
                  <c:v>Leviathan</c:v>
                </c:pt>
              </c:strCache>
            </c:strRef>
          </c:cat>
          <c:val>
            <c:numRef>
              <c:f>'Affinities &amp; Levels'!$E$8:$E$10</c:f>
              <c:numCache>
                <c:formatCode>General</c:formatCode>
                <c:ptCount val="3"/>
                <c:pt idx="0">
                  <c:v>16</c:v>
                </c:pt>
                <c:pt idx="1">
                  <c:v>6</c:v>
                </c:pt>
                <c:pt idx="2">
                  <c:v>2</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gradFill flip="none" rotWithShape="1">
      <a:gsLst>
        <a:gs pos="0">
          <a:srgbClr val="8413D9"/>
        </a:gs>
        <a:gs pos="23000">
          <a:srgbClr val="650EA6"/>
        </a:gs>
        <a:gs pos="69000">
          <a:srgbClr val="6E4581"/>
        </a:gs>
        <a:gs pos="99000">
          <a:srgbClr val="6E4581"/>
        </a:gs>
      </a:gsLst>
      <a:path path="circle">
        <a:fillToRect l="50000" t="50000" r="50000" b="5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Light</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'Affinities &amp; Levels'!$G$7</c:f>
              <c:strCache>
                <c:ptCount val="1"/>
                <c:pt idx="0">
                  <c:v>Light</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[1]Sheet1!$K$9:$K$11</c:f>
              <c:strCache>
                <c:ptCount val="3"/>
                <c:pt idx="0">
                  <c:v>Basic </c:v>
                </c:pt>
                <c:pt idx="1">
                  <c:v>Omega</c:v>
                </c:pt>
                <c:pt idx="2">
                  <c:v>Leviathan</c:v>
                </c:pt>
              </c:strCache>
            </c:strRef>
          </c:cat>
          <c:val>
            <c:numRef>
              <c:f>'Affinities &amp; Levels'!$H$8:$H$10</c:f>
              <c:numCache>
                <c:formatCode>General</c:formatCode>
                <c:ptCount val="3"/>
                <c:pt idx="0">
                  <c:v>25</c:v>
                </c:pt>
                <c:pt idx="1">
                  <c:v>9</c:v>
                </c:pt>
                <c:pt idx="2">
                  <c:v>2</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flip="none" rotWithShape="1">
      <a:gsLst>
        <a:gs pos="0">
          <a:schemeClr val="accent4">
            <a:lumMod val="0"/>
            <a:lumOff val="100000"/>
          </a:schemeClr>
        </a:gs>
        <a:gs pos="35000">
          <a:schemeClr val="accent4">
            <a:lumMod val="0"/>
            <a:lumOff val="100000"/>
          </a:schemeClr>
        </a:gs>
        <a:gs pos="100000">
          <a:schemeClr val="accent4">
            <a:lumMod val="100000"/>
          </a:schemeClr>
        </a:gs>
      </a:gsLst>
      <a:path path="circle">
        <a:fillToRect l="50000" t="-80000" r="50000" b="18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r>
              <a:rPr lang="en-US">
                <a:solidFill>
                  <a:schemeClr val="bg1"/>
                </a:solidFill>
              </a:rPr>
              <a:t>Water</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endParaRPr lang="en-US"/>
        </a:p>
      </c:txPr>
    </c:title>
    <c:autoTitleDeleted val="0"/>
    <c:plotArea>
      <c:layout/>
      <c:pieChart>
        <c:varyColors val="1"/>
        <c:ser>
          <c:idx val="0"/>
          <c:order val="0"/>
          <c:tx>
            <c:strRef>
              <c:f>'Affinities &amp; Levels'!$J$7:$K$7</c:f>
              <c:strCache>
                <c:ptCount val="1"/>
                <c:pt idx="0">
                  <c:v>Water</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[1]Sheet1!$Q$9:$Q$11</c:f>
              <c:strCache>
                <c:ptCount val="3"/>
                <c:pt idx="0">
                  <c:v>Basic </c:v>
                </c:pt>
                <c:pt idx="1">
                  <c:v>Omega</c:v>
                </c:pt>
                <c:pt idx="2">
                  <c:v>Leviathan</c:v>
                </c:pt>
              </c:strCache>
            </c:strRef>
          </c:cat>
          <c:val>
            <c:numRef>
              <c:f>'Affinities &amp; Levels'!$K$8:$K$10</c:f>
              <c:numCache>
                <c:formatCode>General</c:formatCode>
                <c:ptCount val="3"/>
                <c:pt idx="0">
                  <c:v>30</c:v>
                </c:pt>
                <c:pt idx="1">
                  <c:v>12</c:v>
                </c:pt>
                <c:pt idx="2">
                  <c:v>2</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5D75E563-AE95-411F-B5E6-14F6A1DD20AB}" type="doc">
      <dgm:prSet loTypeId="urn:microsoft.com/office/officeart/2005/8/layout/target3" loCatId="relationship" qsTypeId="urn:microsoft.com/office/officeart/2005/8/quickstyle/simple1" qsCatId="simple" csTypeId="urn:microsoft.com/office/officeart/2005/8/colors/accent1_2" csCatId="accent1" phldr="1"/>
      <dgm:spPr/>
      <dgm:t>
        <a:bodyPr/>
        <a:lstStyle/>
        <a:p>
          <a:endParaRPr lang="en-US"/>
        </a:p>
      </dgm:t>
    </dgm:pt>
    <dgm:pt modelId="{E1584DC1-2231-4B0E-8735-2F042E2E8ACC}">
      <dgm:prSet phldrT="[Text]"/>
      <dgm:spPr/>
      <dgm:t>
        <a:bodyPr/>
        <a:lstStyle/>
        <a:p>
          <a:r>
            <a:rPr lang="en-US">
              <a:latin typeface="Tw Cen MT" panose="020B0602020104020603" pitchFamily="34" charset="0"/>
            </a:rPr>
            <a:t>BASIC</a:t>
          </a:r>
        </a:p>
      </dgm:t>
    </dgm:pt>
    <dgm:pt modelId="{3205CA62-EA27-4303-89A8-F35C5F4E3F8D}" type="parTrans" cxnId="{E92A2B6F-91A6-461D-923F-198EFE0C94D4}">
      <dgm:prSet/>
      <dgm:spPr/>
      <dgm:t>
        <a:bodyPr/>
        <a:lstStyle/>
        <a:p>
          <a:endParaRPr lang="en-US"/>
        </a:p>
      </dgm:t>
    </dgm:pt>
    <dgm:pt modelId="{EC36AB6E-2AAF-479A-8CE8-6658EE4E4A2E}" type="sibTrans" cxnId="{E92A2B6F-91A6-461D-923F-198EFE0C94D4}">
      <dgm:prSet/>
      <dgm:spPr/>
      <dgm:t>
        <a:bodyPr/>
        <a:lstStyle/>
        <a:p>
          <a:endParaRPr lang="en-US"/>
        </a:p>
      </dgm:t>
    </dgm:pt>
    <dgm:pt modelId="{5EF9C433-A546-4027-938C-51536F733E3C}">
      <dgm:prSet phldrT="[Text]"/>
      <dgm:spPr/>
      <dgm:t>
        <a:bodyPr/>
        <a:lstStyle/>
        <a:p>
          <a:r>
            <a:rPr lang="en-US">
              <a:latin typeface="Tw Cen MT" panose="020B0602020104020603" pitchFamily="34" charset="0"/>
            </a:rPr>
            <a:t>1 [0-13] A3-9/D3-8 </a:t>
          </a:r>
        </a:p>
      </dgm:t>
    </dgm:pt>
    <dgm:pt modelId="{ED923F37-D9FB-46D3-B0A3-0C77F325CDDB}" type="parTrans" cxnId="{3FA4334D-3B2D-4C04-9068-E21F5DAA0C21}">
      <dgm:prSet/>
      <dgm:spPr/>
      <dgm:t>
        <a:bodyPr/>
        <a:lstStyle/>
        <a:p>
          <a:endParaRPr lang="en-US"/>
        </a:p>
      </dgm:t>
    </dgm:pt>
    <dgm:pt modelId="{91A33456-5287-44E7-AB17-E8DD12C4C819}" type="sibTrans" cxnId="{3FA4334D-3B2D-4C04-9068-E21F5DAA0C21}">
      <dgm:prSet/>
      <dgm:spPr/>
      <dgm:t>
        <a:bodyPr/>
        <a:lstStyle/>
        <a:p>
          <a:endParaRPr lang="en-US"/>
        </a:p>
      </dgm:t>
    </dgm:pt>
    <dgm:pt modelId="{FFB665E1-D8E1-41CC-BC18-257C4AB6ABB4}">
      <dgm:prSet phldrT="[Text]"/>
      <dgm:spPr/>
      <dgm:t>
        <a:bodyPr/>
        <a:lstStyle/>
        <a:p>
          <a:r>
            <a:rPr lang="en-US">
              <a:latin typeface="Tw Cen MT" panose="020B0602020104020603" pitchFamily="34" charset="0"/>
            </a:rPr>
            <a:t>2 [14-19] A4-15/D4-14</a:t>
          </a:r>
        </a:p>
      </dgm:t>
    </dgm:pt>
    <dgm:pt modelId="{E2BBDA93-F55B-4B7F-A067-4DAA0ACB4630}" type="parTrans" cxnId="{9887E3D0-F29D-429D-90B6-EBCFDFC8C043}">
      <dgm:prSet/>
      <dgm:spPr/>
      <dgm:t>
        <a:bodyPr/>
        <a:lstStyle/>
        <a:p>
          <a:endParaRPr lang="en-US"/>
        </a:p>
      </dgm:t>
    </dgm:pt>
    <dgm:pt modelId="{BAF37C83-9108-418F-8FC3-681C78679118}" type="sibTrans" cxnId="{9887E3D0-F29D-429D-90B6-EBCFDFC8C043}">
      <dgm:prSet/>
      <dgm:spPr/>
      <dgm:t>
        <a:bodyPr/>
        <a:lstStyle/>
        <a:p>
          <a:endParaRPr lang="en-US"/>
        </a:p>
      </dgm:t>
    </dgm:pt>
    <dgm:pt modelId="{A59C16B8-0E08-4753-B56A-31C08D113FA4}">
      <dgm:prSet phldrT="[Text]"/>
      <dgm:spPr/>
      <dgm:t>
        <a:bodyPr/>
        <a:lstStyle/>
        <a:p>
          <a:r>
            <a:rPr lang="en-US">
              <a:latin typeface="Tw Cen MT" panose="020B0602020104020603" pitchFamily="34" charset="0"/>
            </a:rPr>
            <a:t>OMEGA</a:t>
          </a:r>
        </a:p>
      </dgm:t>
    </dgm:pt>
    <dgm:pt modelId="{3240B08B-77AE-4673-AE7E-70B1FB11E287}" type="parTrans" cxnId="{3CE10710-6B64-4422-AC43-97517E1A89B8}">
      <dgm:prSet/>
      <dgm:spPr/>
      <dgm:t>
        <a:bodyPr/>
        <a:lstStyle/>
        <a:p>
          <a:endParaRPr lang="en-US"/>
        </a:p>
      </dgm:t>
    </dgm:pt>
    <dgm:pt modelId="{96188A32-6D06-41C5-B1B1-98346AE84A14}" type="sibTrans" cxnId="{3CE10710-6B64-4422-AC43-97517E1A89B8}">
      <dgm:prSet/>
      <dgm:spPr/>
      <dgm:t>
        <a:bodyPr/>
        <a:lstStyle/>
        <a:p>
          <a:endParaRPr lang="en-US"/>
        </a:p>
      </dgm:t>
    </dgm:pt>
    <dgm:pt modelId="{F8ED395A-8468-4AFF-A507-F400295F529F}">
      <dgm:prSet phldrT="[Text]"/>
      <dgm:spPr/>
      <dgm:t>
        <a:bodyPr/>
        <a:lstStyle/>
        <a:p>
          <a:r>
            <a:rPr lang="en-US">
              <a:latin typeface="Tw Cen MT" panose="020B0602020104020603" pitchFamily="34" charset="0"/>
            </a:rPr>
            <a:t>5 [32-37] A10-23/D10-24</a:t>
          </a:r>
        </a:p>
      </dgm:t>
    </dgm:pt>
    <dgm:pt modelId="{883A40FC-E303-4A78-BB5D-27D4CAED8CB6}" type="parTrans" cxnId="{662C410E-A1A2-4349-BB53-0985686F0A9C}">
      <dgm:prSet/>
      <dgm:spPr/>
      <dgm:t>
        <a:bodyPr/>
        <a:lstStyle/>
        <a:p>
          <a:endParaRPr lang="en-US"/>
        </a:p>
      </dgm:t>
    </dgm:pt>
    <dgm:pt modelId="{F7091F0E-3AEA-4D84-A859-0FC6B737DE78}" type="sibTrans" cxnId="{662C410E-A1A2-4349-BB53-0985686F0A9C}">
      <dgm:prSet/>
      <dgm:spPr/>
      <dgm:t>
        <a:bodyPr/>
        <a:lstStyle/>
        <a:p>
          <a:endParaRPr lang="en-US"/>
        </a:p>
      </dgm:t>
    </dgm:pt>
    <dgm:pt modelId="{3EFCC195-2163-4FEF-94DA-A5BD51999049}">
      <dgm:prSet phldrT="[Text]"/>
      <dgm:spPr/>
      <dgm:t>
        <a:bodyPr/>
        <a:lstStyle/>
        <a:p>
          <a:r>
            <a:rPr lang="en-US">
              <a:latin typeface="Tw Cen MT" panose="020B0602020104020603" pitchFamily="34" charset="0"/>
            </a:rPr>
            <a:t>6 [38-43] A13-28/D13-26</a:t>
          </a:r>
        </a:p>
      </dgm:t>
    </dgm:pt>
    <dgm:pt modelId="{AA701632-1BCF-41B7-868E-DC0C70565C89}" type="parTrans" cxnId="{F47260A1-AF20-409C-B485-4F062D01C5DA}">
      <dgm:prSet/>
      <dgm:spPr/>
      <dgm:t>
        <a:bodyPr/>
        <a:lstStyle/>
        <a:p>
          <a:endParaRPr lang="en-US"/>
        </a:p>
      </dgm:t>
    </dgm:pt>
    <dgm:pt modelId="{C2DF4C0C-EB8C-47D9-B477-778FB8BBD229}" type="sibTrans" cxnId="{F47260A1-AF20-409C-B485-4F062D01C5DA}">
      <dgm:prSet/>
      <dgm:spPr/>
      <dgm:t>
        <a:bodyPr/>
        <a:lstStyle/>
        <a:p>
          <a:endParaRPr lang="en-US"/>
        </a:p>
      </dgm:t>
    </dgm:pt>
    <dgm:pt modelId="{14590B24-3790-4F9A-8C9E-4028F8EC46E9}">
      <dgm:prSet phldrT="[Text]"/>
      <dgm:spPr/>
      <dgm:t>
        <a:bodyPr/>
        <a:lstStyle/>
        <a:p>
          <a:r>
            <a:rPr lang="en-US">
              <a:latin typeface="Tw Cen MT" panose="020B0602020104020603" pitchFamily="34" charset="0"/>
            </a:rPr>
            <a:t>LEVIATHAN</a:t>
          </a:r>
        </a:p>
      </dgm:t>
    </dgm:pt>
    <dgm:pt modelId="{395CBA14-48A8-47D2-848A-94A3BC1DBF7E}" type="parTrans" cxnId="{C8F763FA-6632-4800-9A29-B14099B69405}">
      <dgm:prSet/>
      <dgm:spPr/>
      <dgm:t>
        <a:bodyPr/>
        <a:lstStyle/>
        <a:p>
          <a:endParaRPr lang="en-US"/>
        </a:p>
      </dgm:t>
    </dgm:pt>
    <dgm:pt modelId="{3B45BD23-882B-444E-A9F9-4F499AF349B5}" type="sibTrans" cxnId="{C8F763FA-6632-4800-9A29-B14099B69405}">
      <dgm:prSet/>
      <dgm:spPr/>
      <dgm:t>
        <a:bodyPr/>
        <a:lstStyle/>
        <a:p>
          <a:endParaRPr lang="en-US"/>
        </a:p>
      </dgm:t>
    </dgm:pt>
    <dgm:pt modelId="{3AF20581-CD45-48F9-8B7B-5511113C515A}">
      <dgm:prSet phldrT="[Text]"/>
      <dgm:spPr/>
      <dgm:t>
        <a:bodyPr/>
        <a:lstStyle/>
        <a:p>
          <a:r>
            <a:rPr lang="en-US">
              <a:latin typeface="Tw Cen MT" panose="020B0602020104020603" pitchFamily="34" charset="0"/>
            </a:rPr>
            <a:t>8 [ 60 ]</a:t>
          </a:r>
        </a:p>
      </dgm:t>
    </dgm:pt>
    <dgm:pt modelId="{04E7199E-7C78-4131-9205-36AA5730174C}" type="parTrans" cxnId="{88C6DBF6-9766-48BA-A725-96CC10044A5D}">
      <dgm:prSet/>
      <dgm:spPr/>
      <dgm:t>
        <a:bodyPr/>
        <a:lstStyle/>
        <a:p>
          <a:endParaRPr lang="en-US"/>
        </a:p>
      </dgm:t>
    </dgm:pt>
    <dgm:pt modelId="{7CF41337-267D-4C2E-9072-4D6B7A0A807D}" type="sibTrans" cxnId="{88C6DBF6-9766-48BA-A725-96CC10044A5D}">
      <dgm:prSet/>
      <dgm:spPr/>
      <dgm:t>
        <a:bodyPr/>
        <a:lstStyle/>
        <a:p>
          <a:endParaRPr lang="en-US"/>
        </a:p>
      </dgm:t>
    </dgm:pt>
    <dgm:pt modelId="{25BA9051-2E2C-413B-A82F-F56EADDF02E7}">
      <dgm:prSet phldrT="[Text]"/>
      <dgm:spPr/>
      <dgm:t>
        <a:bodyPr/>
        <a:lstStyle/>
        <a:p>
          <a:r>
            <a:rPr lang="en-US">
              <a:latin typeface="Tw Cen MT" panose="020B0602020104020603" pitchFamily="34" charset="0"/>
            </a:rPr>
            <a:t>3 [20-25] A5-19/D3-17</a:t>
          </a:r>
        </a:p>
      </dgm:t>
    </dgm:pt>
    <dgm:pt modelId="{AFB8B5B2-2F09-4F11-A74A-BD024B42E437}" type="parTrans" cxnId="{7CAE997E-B11E-4E8A-8F47-E6248CC4FAB8}">
      <dgm:prSet/>
      <dgm:spPr/>
      <dgm:t>
        <a:bodyPr/>
        <a:lstStyle/>
        <a:p>
          <a:endParaRPr lang="en-US"/>
        </a:p>
      </dgm:t>
    </dgm:pt>
    <dgm:pt modelId="{B6C3AAF3-CF25-4606-9973-81D33DA1C9AE}" type="sibTrans" cxnId="{7CAE997E-B11E-4E8A-8F47-E6248CC4FAB8}">
      <dgm:prSet/>
      <dgm:spPr/>
      <dgm:t>
        <a:bodyPr/>
        <a:lstStyle/>
        <a:p>
          <a:endParaRPr lang="en-US"/>
        </a:p>
      </dgm:t>
    </dgm:pt>
    <dgm:pt modelId="{5362EA1C-09A9-4DE0-900D-C5FF0D7ED02E}">
      <dgm:prSet phldrT="[Text]"/>
      <dgm:spPr/>
      <dgm:t>
        <a:bodyPr/>
        <a:lstStyle/>
        <a:p>
          <a:r>
            <a:rPr lang="en-US">
              <a:latin typeface="Tw Cen MT" panose="020B0602020104020603" pitchFamily="34" charset="0"/>
            </a:rPr>
            <a:t>4 [26-31] A7-21/D6-22</a:t>
          </a:r>
        </a:p>
      </dgm:t>
    </dgm:pt>
    <dgm:pt modelId="{312B9A34-124C-44FE-AF36-C50E90992754}" type="parTrans" cxnId="{D94C082D-AD5F-4D8F-A987-654CD76E85A1}">
      <dgm:prSet/>
      <dgm:spPr/>
      <dgm:t>
        <a:bodyPr/>
        <a:lstStyle/>
        <a:p>
          <a:endParaRPr lang="en-US"/>
        </a:p>
      </dgm:t>
    </dgm:pt>
    <dgm:pt modelId="{0D12557B-BBE2-4BFB-9A2B-38E86ABDB04F}" type="sibTrans" cxnId="{D94C082D-AD5F-4D8F-A987-654CD76E85A1}">
      <dgm:prSet/>
      <dgm:spPr/>
      <dgm:t>
        <a:bodyPr/>
        <a:lstStyle/>
        <a:p>
          <a:endParaRPr lang="en-US"/>
        </a:p>
      </dgm:t>
    </dgm:pt>
    <dgm:pt modelId="{FC7B97E8-E636-4F5A-9090-A403A596BC4A}">
      <dgm:prSet phldrT="[Text]"/>
      <dgm:spPr/>
      <dgm:t>
        <a:bodyPr/>
        <a:lstStyle/>
        <a:p>
          <a:r>
            <a:rPr lang="en-US">
              <a:latin typeface="Tw Cen MT" panose="020B0602020104020603" pitchFamily="34" charset="0"/>
            </a:rPr>
            <a:t>7 [44-50] A17-30/D17-30</a:t>
          </a:r>
        </a:p>
      </dgm:t>
    </dgm:pt>
    <dgm:pt modelId="{62EC3FE2-3FDC-40B4-A97A-F71CAFCE45F3}" type="parTrans" cxnId="{2A634C9E-E9B2-4113-890C-5ACF8BB82E37}">
      <dgm:prSet/>
      <dgm:spPr/>
      <dgm:t>
        <a:bodyPr/>
        <a:lstStyle/>
        <a:p>
          <a:endParaRPr lang="en-US"/>
        </a:p>
      </dgm:t>
    </dgm:pt>
    <dgm:pt modelId="{FCD42979-4BF2-471B-9288-1D152483EDE1}" type="sibTrans" cxnId="{2A634C9E-E9B2-4113-890C-5ACF8BB82E37}">
      <dgm:prSet/>
      <dgm:spPr/>
      <dgm:t>
        <a:bodyPr/>
        <a:lstStyle/>
        <a:p>
          <a:endParaRPr lang="en-US"/>
        </a:p>
      </dgm:t>
    </dgm:pt>
    <dgm:pt modelId="{F150AD4B-96C8-4C32-BBEE-6FD974070F39}" type="pres">
      <dgm:prSet presAssocID="{5D75E563-AE95-411F-B5E6-14F6A1DD20AB}" presName="Name0" presStyleCnt="0">
        <dgm:presLayoutVars>
          <dgm:chMax val="7"/>
          <dgm:dir/>
          <dgm:animLvl val="lvl"/>
          <dgm:resizeHandles val="exact"/>
        </dgm:presLayoutVars>
      </dgm:prSet>
      <dgm:spPr/>
      <dgm:t>
        <a:bodyPr/>
        <a:lstStyle/>
        <a:p>
          <a:endParaRPr lang="en-US"/>
        </a:p>
      </dgm:t>
    </dgm:pt>
    <dgm:pt modelId="{97293D77-1A53-45BD-B47C-A0F5FB7154DE}" type="pres">
      <dgm:prSet presAssocID="{E1584DC1-2231-4B0E-8735-2F042E2E8ACC}" presName="circle1" presStyleLbl="node1" presStyleIdx="0" presStyleCnt="3"/>
      <dgm:spPr>
        <a:solidFill>
          <a:schemeClr val="accent1"/>
        </a:solidFill>
      </dgm:spPr>
    </dgm:pt>
    <dgm:pt modelId="{23ECF0D2-0E9F-4609-B902-CA71E4A95937}" type="pres">
      <dgm:prSet presAssocID="{E1584DC1-2231-4B0E-8735-2F042E2E8ACC}" presName="space" presStyleCnt="0"/>
      <dgm:spPr/>
    </dgm:pt>
    <dgm:pt modelId="{28B87CB8-8E78-4551-A8EA-77307DA30D12}" type="pres">
      <dgm:prSet presAssocID="{E1584DC1-2231-4B0E-8735-2F042E2E8ACC}" presName="rect1" presStyleLbl="alignAcc1" presStyleIdx="0" presStyleCnt="3"/>
      <dgm:spPr/>
      <dgm:t>
        <a:bodyPr/>
        <a:lstStyle/>
        <a:p>
          <a:endParaRPr lang="en-US"/>
        </a:p>
      </dgm:t>
    </dgm:pt>
    <dgm:pt modelId="{4904F5F9-E241-4FD0-AA66-34ADE196D296}" type="pres">
      <dgm:prSet presAssocID="{A59C16B8-0E08-4753-B56A-31C08D113FA4}" presName="vertSpace2" presStyleLbl="node1" presStyleIdx="0" presStyleCnt="3"/>
      <dgm:spPr/>
    </dgm:pt>
    <dgm:pt modelId="{64DA65CC-31EB-4BD3-87AF-1724268D531F}" type="pres">
      <dgm:prSet presAssocID="{A59C16B8-0E08-4753-B56A-31C08D113FA4}" presName="circle2" presStyleLbl="node1" presStyleIdx="1" presStyleCnt="3"/>
      <dgm:spPr>
        <a:solidFill>
          <a:schemeClr val="accent4"/>
        </a:solidFill>
      </dgm:spPr>
    </dgm:pt>
    <dgm:pt modelId="{CE12B655-43F2-4E2C-98AC-47F170034FC0}" type="pres">
      <dgm:prSet presAssocID="{A59C16B8-0E08-4753-B56A-31C08D113FA4}" presName="rect2" presStyleLbl="alignAcc1" presStyleIdx="1" presStyleCnt="3"/>
      <dgm:spPr/>
      <dgm:t>
        <a:bodyPr/>
        <a:lstStyle/>
        <a:p>
          <a:endParaRPr lang="en-US"/>
        </a:p>
      </dgm:t>
    </dgm:pt>
    <dgm:pt modelId="{E29CE100-A9BF-482D-8337-5C0659151B3E}" type="pres">
      <dgm:prSet presAssocID="{14590B24-3790-4F9A-8C9E-4028F8EC46E9}" presName="vertSpace3" presStyleLbl="node1" presStyleIdx="1" presStyleCnt="3"/>
      <dgm:spPr/>
    </dgm:pt>
    <dgm:pt modelId="{9C3FFB28-5A06-4695-87B9-7F2D11016C85}" type="pres">
      <dgm:prSet presAssocID="{14590B24-3790-4F9A-8C9E-4028F8EC46E9}" presName="circle3" presStyleLbl="node1" presStyleIdx="2" presStyleCnt="3"/>
      <dgm:spPr>
        <a:solidFill>
          <a:srgbClr val="C00000"/>
        </a:solidFill>
      </dgm:spPr>
    </dgm:pt>
    <dgm:pt modelId="{C817A134-94B8-42C4-9035-2E27D335330E}" type="pres">
      <dgm:prSet presAssocID="{14590B24-3790-4F9A-8C9E-4028F8EC46E9}" presName="rect3" presStyleLbl="alignAcc1" presStyleIdx="2" presStyleCnt="3"/>
      <dgm:spPr/>
      <dgm:t>
        <a:bodyPr/>
        <a:lstStyle/>
        <a:p>
          <a:endParaRPr lang="en-US"/>
        </a:p>
      </dgm:t>
    </dgm:pt>
    <dgm:pt modelId="{77ADA301-FFD3-42BF-A574-26E23644335D}" type="pres">
      <dgm:prSet presAssocID="{E1584DC1-2231-4B0E-8735-2F042E2E8ACC}" presName="rect1ParTx" presStyleLbl="alignAcc1" presStyleIdx="2" presStyleCnt="3">
        <dgm:presLayoutVars>
          <dgm:chMax val="1"/>
          <dgm:bulletEnabled val="1"/>
        </dgm:presLayoutVars>
      </dgm:prSet>
      <dgm:spPr/>
      <dgm:t>
        <a:bodyPr/>
        <a:lstStyle/>
        <a:p>
          <a:endParaRPr lang="en-US"/>
        </a:p>
      </dgm:t>
    </dgm:pt>
    <dgm:pt modelId="{EF06A735-A7A1-42CB-B395-437B21EAFEB4}" type="pres">
      <dgm:prSet presAssocID="{E1584DC1-2231-4B0E-8735-2F042E2E8ACC}" presName="rect1ChTx" presStyleLbl="alignAcc1" presStyleIdx="2" presStyleCnt="3" custScaleX="125551">
        <dgm:presLayoutVars>
          <dgm:bulletEnabled val="1"/>
        </dgm:presLayoutVars>
      </dgm:prSet>
      <dgm:spPr/>
      <dgm:t>
        <a:bodyPr/>
        <a:lstStyle/>
        <a:p>
          <a:endParaRPr lang="en-US"/>
        </a:p>
      </dgm:t>
    </dgm:pt>
    <dgm:pt modelId="{C9518E5D-829E-430E-BFF3-698B1271A374}" type="pres">
      <dgm:prSet presAssocID="{A59C16B8-0E08-4753-B56A-31C08D113FA4}" presName="rect2ParTx" presStyleLbl="alignAcc1" presStyleIdx="2" presStyleCnt="3">
        <dgm:presLayoutVars>
          <dgm:chMax val="1"/>
          <dgm:bulletEnabled val="1"/>
        </dgm:presLayoutVars>
      </dgm:prSet>
      <dgm:spPr/>
      <dgm:t>
        <a:bodyPr/>
        <a:lstStyle/>
        <a:p>
          <a:endParaRPr lang="en-US"/>
        </a:p>
      </dgm:t>
    </dgm:pt>
    <dgm:pt modelId="{72680760-ADC8-4550-8622-F3D06119A071}" type="pres">
      <dgm:prSet presAssocID="{A59C16B8-0E08-4753-B56A-31C08D113FA4}" presName="rect2ChTx" presStyleLbl="alignAcc1" presStyleIdx="2" presStyleCnt="3" custScaleX="124477" custLinFactNeighborX="11275" custLinFactNeighborY="7067">
        <dgm:presLayoutVars>
          <dgm:bulletEnabled val="1"/>
        </dgm:presLayoutVars>
      </dgm:prSet>
      <dgm:spPr/>
      <dgm:t>
        <a:bodyPr/>
        <a:lstStyle/>
        <a:p>
          <a:endParaRPr lang="en-US"/>
        </a:p>
      </dgm:t>
    </dgm:pt>
    <dgm:pt modelId="{E617A827-F212-418B-94EA-895C547CE064}" type="pres">
      <dgm:prSet presAssocID="{14590B24-3790-4F9A-8C9E-4028F8EC46E9}" presName="rect3ParTx" presStyleLbl="alignAcc1" presStyleIdx="2" presStyleCnt="3">
        <dgm:presLayoutVars>
          <dgm:chMax val="1"/>
          <dgm:bulletEnabled val="1"/>
        </dgm:presLayoutVars>
      </dgm:prSet>
      <dgm:spPr/>
      <dgm:t>
        <a:bodyPr/>
        <a:lstStyle/>
        <a:p>
          <a:endParaRPr lang="en-US"/>
        </a:p>
      </dgm:t>
    </dgm:pt>
    <dgm:pt modelId="{3E00A0C6-4272-48D6-B5E0-5CC005B92778}" type="pres">
      <dgm:prSet presAssocID="{14590B24-3790-4F9A-8C9E-4028F8EC46E9}" presName="rect3ChTx" presStyleLbl="alignAcc1" presStyleIdx="2" presStyleCnt="3">
        <dgm:presLayoutVars>
          <dgm:bulletEnabled val="1"/>
        </dgm:presLayoutVars>
      </dgm:prSet>
      <dgm:spPr/>
      <dgm:t>
        <a:bodyPr/>
        <a:lstStyle/>
        <a:p>
          <a:endParaRPr lang="en-US"/>
        </a:p>
      </dgm:t>
    </dgm:pt>
  </dgm:ptLst>
  <dgm:cxnLst>
    <dgm:cxn modelId="{EE1D7C67-4FBC-4113-AA82-9F733AFE1491}" type="presOf" srcId="{A59C16B8-0E08-4753-B56A-31C08D113FA4}" destId="{C9518E5D-829E-430E-BFF3-698B1271A374}" srcOrd="1" destOrd="0" presId="urn:microsoft.com/office/officeart/2005/8/layout/target3"/>
    <dgm:cxn modelId="{AA56A5BE-1BAF-46E5-92BF-1F74DB2A5EAD}" type="presOf" srcId="{E1584DC1-2231-4B0E-8735-2F042E2E8ACC}" destId="{77ADA301-FFD3-42BF-A574-26E23644335D}" srcOrd="1" destOrd="0" presId="urn:microsoft.com/office/officeart/2005/8/layout/target3"/>
    <dgm:cxn modelId="{E92A2B6F-91A6-461D-923F-198EFE0C94D4}" srcId="{5D75E563-AE95-411F-B5E6-14F6A1DD20AB}" destId="{E1584DC1-2231-4B0E-8735-2F042E2E8ACC}" srcOrd="0" destOrd="0" parTransId="{3205CA62-EA27-4303-89A8-F35C5F4E3F8D}" sibTransId="{EC36AB6E-2AAF-479A-8CE8-6658EE4E4A2E}"/>
    <dgm:cxn modelId="{85C39095-1E74-45C1-8056-BBC51E2BBD5E}" type="presOf" srcId="{5EF9C433-A546-4027-938C-51536F733E3C}" destId="{EF06A735-A7A1-42CB-B395-437B21EAFEB4}" srcOrd="0" destOrd="0" presId="urn:microsoft.com/office/officeart/2005/8/layout/target3"/>
    <dgm:cxn modelId="{569574CB-34BD-4AD4-9A7D-DF3CA82431C9}" type="presOf" srcId="{E1584DC1-2231-4B0E-8735-2F042E2E8ACC}" destId="{28B87CB8-8E78-4551-A8EA-77307DA30D12}" srcOrd="0" destOrd="0" presId="urn:microsoft.com/office/officeart/2005/8/layout/target3"/>
    <dgm:cxn modelId="{1A9E47C9-5D09-4CA8-82A9-4502400BAEDA}" type="presOf" srcId="{FC7B97E8-E636-4F5A-9090-A403A596BC4A}" destId="{72680760-ADC8-4550-8622-F3D06119A071}" srcOrd="0" destOrd="2" presId="urn:microsoft.com/office/officeart/2005/8/layout/target3"/>
    <dgm:cxn modelId="{ACF9DD68-6869-463B-BCFB-28A9942BD342}" type="presOf" srcId="{3EFCC195-2163-4FEF-94DA-A5BD51999049}" destId="{72680760-ADC8-4550-8622-F3D06119A071}" srcOrd="0" destOrd="1" presId="urn:microsoft.com/office/officeart/2005/8/layout/target3"/>
    <dgm:cxn modelId="{F7216D62-ADA2-4C13-865B-7A9545360934}" type="presOf" srcId="{5362EA1C-09A9-4DE0-900D-C5FF0D7ED02E}" destId="{EF06A735-A7A1-42CB-B395-437B21EAFEB4}" srcOrd="0" destOrd="3" presId="urn:microsoft.com/office/officeart/2005/8/layout/target3"/>
    <dgm:cxn modelId="{D94C082D-AD5F-4D8F-A987-654CD76E85A1}" srcId="{E1584DC1-2231-4B0E-8735-2F042E2E8ACC}" destId="{5362EA1C-09A9-4DE0-900D-C5FF0D7ED02E}" srcOrd="3" destOrd="0" parTransId="{312B9A34-124C-44FE-AF36-C50E90992754}" sibTransId="{0D12557B-BBE2-4BFB-9A2B-38E86ABDB04F}"/>
    <dgm:cxn modelId="{662C410E-A1A2-4349-BB53-0985686F0A9C}" srcId="{A59C16B8-0E08-4753-B56A-31C08D113FA4}" destId="{F8ED395A-8468-4AFF-A507-F400295F529F}" srcOrd="0" destOrd="0" parTransId="{883A40FC-E303-4A78-BB5D-27D4CAED8CB6}" sibTransId="{F7091F0E-3AEA-4D84-A859-0FC6B737DE78}"/>
    <dgm:cxn modelId="{34DCC853-17A8-40BF-A00E-6AFCA66DADF5}" type="presOf" srcId="{14590B24-3790-4F9A-8C9E-4028F8EC46E9}" destId="{E617A827-F212-418B-94EA-895C547CE064}" srcOrd="1" destOrd="0" presId="urn:microsoft.com/office/officeart/2005/8/layout/target3"/>
    <dgm:cxn modelId="{F47260A1-AF20-409C-B485-4F062D01C5DA}" srcId="{A59C16B8-0E08-4753-B56A-31C08D113FA4}" destId="{3EFCC195-2163-4FEF-94DA-A5BD51999049}" srcOrd="1" destOrd="0" parTransId="{AA701632-1BCF-41B7-868E-DC0C70565C89}" sibTransId="{C2DF4C0C-EB8C-47D9-B477-778FB8BBD229}"/>
    <dgm:cxn modelId="{2A634C9E-E9B2-4113-890C-5ACF8BB82E37}" srcId="{A59C16B8-0E08-4753-B56A-31C08D113FA4}" destId="{FC7B97E8-E636-4F5A-9090-A403A596BC4A}" srcOrd="2" destOrd="0" parTransId="{62EC3FE2-3FDC-40B4-A97A-F71CAFCE45F3}" sibTransId="{FCD42979-4BF2-471B-9288-1D152483EDE1}"/>
    <dgm:cxn modelId="{79693EDE-10B7-49A0-88FE-F3753564E539}" type="presOf" srcId="{25BA9051-2E2C-413B-A82F-F56EADDF02E7}" destId="{EF06A735-A7A1-42CB-B395-437B21EAFEB4}" srcOrd="0" destOrd="2" presId="urn:microsoft.com/office/officeart/2005/8/layout/target3"/>
    <dgm:cxn modelId="{9887E3D0-F29D-429D-90B6-EBCFDFC8C043}" srcId="{E1584DC1-2231-4B0E-8735-2F042E2E8ACC}" destId="{FFB665E1-D8E1-41CC-BC18-257C4AB6ABB4}" srcOrd="1" destOrd="0" parTransId="{E2BBDA93-F55B-4B7F-A067-4DAA0ACB4630}" sibTransId="{BAF37C83-9108-418F-8FC3-681C78679118}"/>
    <dgm:cxn modelId="{B9725F22-90B0-476A-9835-37B6DA3A473A}" type="presOf" srcId="{5D75E563-AE95-411F-B5E6-14F6A1DD20AB}" destId="{F150AD4B-96C8-4C32-BBEE-6FD974070F39}" srcOrd="0" destOrd="0" presId="urn:microsoft.com/office/officeart/2005/8/layout/target3"/>
    <dgm:cxn modelId="{AA62096B-AC6B-4CDA-8D07-F6F6B4AE659B}" type="presOf" srcId="{FFB665E1-D8E1-41CC-BC18-257C4AB6ABB4}" destId="{EF06A735-A7A1-42CB-B395-437B21EAFEB4}" srcOrd="0" destOrd="1" presId="urn:microsoft.com/office/officeart/2005/8/layout/target3"/>
    <dgm:cxn modelId="{88C6DBF6-9766-48BA-A725-96CC10044A5D}" srcId="{14590B24-3790-4F9A-8C9E-4028F8EC46E9}" destId="{3AF20581-CD45-48F9-8B7B-5511113C515A}" srcOrd="0" destOrd="0" parTransId="{04E7199E-7C78-4131-9205-36AA5730174C}" sibTransId="{7CF41337-267D-4C2E-9072-4D6B7A0A807D}"/>
    <dgm:cxn modelId="{3CE10710-6B64-4422-AC43-97517E1A89B8}" srcId="{5D75E563-AE95-411F-B5E6-14F6A1DD20AB}" destId="{A59C16B8-0E08-4753-B56A-31C08D113FA4}" srcOrd="1" destOrd="0" parTransId="{3240B08B-77AE-4673-AE7E-70B1FB11E287}" sibTransId="{96188A32-6D06-41C5-B1B1-98346AE84A14}"/>
    <dgm:cxn modelId="{8D6C63F3-FEBC-401C-8322-E03D5A936ED4}" type="presOf" srcId="{3AF20581-CD45-48F9-8B7B-5511113C515A}" destId="{3E00A0C6-4272-48D6-B5E0-5CC005B92778}" srcOrd="0" destOrd="0" presId="urn:microsoft.com/office/officeart/2005/8/layout/target3"/>
    <dgm:cxn modelId="{2110B9DC-879A-4618-A2FB-8630E4146CC1}" type="presOf" srcId="{F8ED395A-8468-4AFF-A507-F400295F529F}" destId="{72680760-ADC8-4550-8622-F3D06119A071}" srcOrd="0" destOrd="0" presId="urn:microsoft.com/office/officeart/2005/8/layout/target3"/>
    <dgm:cxn modelId="{F4DFC850-3F48-410E-BB90-DB7EA42291D2}" type="presOf" srcId="{14590B24-3790-4F9A-8C9E-4028F8EC46E9}" destId="{C817A134-94B8-42C4-9035-2E27D335330E}" srcOrd="0" destOrd="0" presId="urn:microsoft.com/office/officeart/2005/8/layout/target3"/>
    <dgm:cxn modelId="{D2F09C53-BDD8-4C13-B2B6-0703A2CC241E}" type="presOf" srcId="{A59C16B8-0E08-4753-B56A-31C08D113FA4}" destId="{CE12B655-43F2-4E2C-98AC-47F170034FC0}" srcOrd="0" destOrd="0" presId="urn:microsoft.com/office/officeart/2005/8/layout/target3"/>
    <dgm:cxn modelId="{7CAE997E-B11E-4E8A-8F47-E6248CC4FAB8}" srcId="{E1584DC1-2231-4B0E-8735-2F042E2E8ACC}" destId="{25BA9051-2E2C-413B-A82F-F56EADDF02E7}" srcOrd="2" destOrd="0" parTransId="{AFB8B5B2-2F09-4F11-A74A-BD024B42E437}" sibTransId="{B6C3AAF3-CF25-4606-9973-81D33DA1C9AE}"/>
    <dgm:cxn modelId="{3FA4334D-3B2D-4C04-9068-E21F5DAA0C21}" srcId="{E1584DC1-2231-4B0E-8735-2F042E2E8ACC}" destId="{5EF9C433-A546-4027-938C-51536F733E3C}" srcOrd="0" destOrd="0" parTransId="{ED923F37-D9FB-46D3-B0A3-0C77F325CDDB}" sibTransId="{91A33456-5287-44E7-AB17-E8DD12C4C819}"/>
    <dgm:cxn modelId="{C8F763FA-6632-4800-9A29-B14099B69405}" srcId="{5D75E563-AE95-411F-B5E6-14F6A1DD20AB}" destId="{14590B24-3790-4F9A-8C9E-4028F8EC46E9}" srcOrd="2" destOrd="0" parTransId="{395CBA14-48A8-47D2-848A-94A3BC1DBF7E}" sibTransId="{3B45BD23-882B-444E-A9F9-4F499AF349B5}"/>
    <dgm:cxn modelId="{BA096AAE-4218-454D-9564-31A82A5F899A}" type="presParOf" srcId="{F150AD4B-96C8-4C32-BBEE-6FD974070F39}" destId="{97293D77-1A53-45BD-B47C-A0F5FB7154DE}" srcOrd="0" destOrd="0" presId="urn:microsoft.com/office/officeart/2005/8/layout/target3"/>
    <dgm:cxn modelId="{59269C6F-9F6C-4D42-998C-BB222E330CBD}" type="presParOf" srcId="{F150AD4B-96C8-4C32-BBEE-6FD974070F39}" destId="{23ECF0D2-0E9F-4609-B902-CA71E4A95937}" srcOrd="1" destOrd="0" presId="urn:microsoft.com/office/officeart/2005/8/layout/target3"/>
    <dgm:cxn modelId="{63D5A464-D4B7-4D5F-8A45-B71FBC8AB639}" type="presParOf" srcId="{F150AD4B-96C8-4C32-BBEE-6FD974070F39}" destId="{28B87CB8-8E78-4551-A8EA-77307DA30D12}" srcOrd="2" destOrd="0" presId="urn:microsoft.com/office/officeart/2005/8/layout/target3"/>
    <dgm:cxn modelId="{DE180633-67DD-49BE-B3E6-F22A4BE0030C}" type="presParOf" srcId="{F150AD4B-96C8-4C32-BBEE-6FD974070F39}" destId="{4904F5F9-E241-4FD0-AA66-34ADE196D296}" srcOrd="3" destOrd="0" presId="urn:microsoft.com/office/officeart/2005/8/layout/target3"/>
    <dgm:cxn modelId="{DDDC3608-D73D-4129-9915-6F419296838B}" type="presParOf" srcId="{F150AD4B-96C8-4C32-BBEE-6FD974070F39}" destId="{64DA65CC-31EB-4BD3-87AF-1724268D531F}" srcOrd="4" destOrd="0" presId="urn:microsoft.com/office/officeart/2005/8/layout/target3"/>
    <dgm:cxn modelId="{49BB6193-5ABE-4194-A42E-8A102DCC70D6}" type="presParOf" srcId="{F150AD4B-96C8-4C32-BBEE-6FD974070F39}" destId="{CE12B655-43F2-4E2C-98AC-47F170034FC0}" srcOrd="5" destOrd="0" presId="urn:microsoft.com/office/officeart/2005/8/layout/target3"/>
    <dgm:cxn modelId="{4B0FE3E8-6060-4FC2-A82D-CC1ED2990A94}" type="presParOf" srcId="{F150AD4B-96C8-4C32-BBEE-6FD974070F39}" destId="{E29CE100-A9BF-482D-8337-5C0659151B3E}" srcOrd="6" destOrd="0" presId="urn:microsoft.com/office/officeart/2005/8/layout/target3"/>
    <dgm:cxn modelId="{F04ABFE1-5C1A-4692-9CAA-5B0E1F9BC032}" type="presParOf" srcId="{F150AD4B-96C8-4C32-BBEE-6FD974070F39}" destId="{9C3FFB28-5A06-4695-87B9-7F2D11016C85}" srcOrd="7" destOrd="0" presId="urn:microsoft.com/office/officeart/2005/8/layout/target3"/>
    <dgm:cxn modelId="{59A77912-8FC5-48D3-9BCA-41FBEFF909D2}" type="presParOf" srcId="{F150AD4B-96C8-4C32-BBEE-6FD974070F39}" destId="{C817A134-94B8-42C4-9035-2E27D335330E}" srcOrd="8" destOrd="0" presId="urn:microsoft.com/office/officeart/2005/8/layout/target3"/>
    <dgm:cxn modelId="{5915311D-B3D1-4F73-9719-83D54545821F}" type="presParOf" srcId="{F150AD4B-96C8-4C32-BBEE-6FD974070F39}" destId="{77ADA301-FFD3-42BF-A574-26E23644335D}" srcOrd="9" destOrd="0" presId="urn:microsoft.com/office/officeart/2005/8/layout/target3"/>
    <dgm:cxn modelId="{22E2806C-560D-4D59-A05D-65D486AFD53A}" type="presParOf" srcId="{F150AD4B-96C8-4C32-BBEE-6FD974070F39}" destId="{EF06A735-A7A1-42CB-B395-437B21EAFEB4}" srcOrd="10" destOrd="0" presId="urn:microsoft.com/office/officeart/2005/8/layout/target3"/>
    <dgm:cxn modelId="{04C24325-DEC4-4026-A167-D283F4EB32F2}" type="presParOf" srcId="{F150AD4B-96C8-4C32-BBEE-6FD974070F39}" destId="{C9518E5D-829E-430E-BFF3-698B1271A374}" srcOrd="11" destOrd="0" presId="urn:microsoft.com/office/officeart/2005/8/layout/target3"/>
    <dgm:cxn modelId="{905BA7E8-48CC-44AF-A5FF-6F730C47C10B}" type="presParOf" srcId="{F150AD4B-96C8-4C32-BBEE-6FD974070F39}" destId="{72680760-ADC8-4550-8622-F3D06119A071}" srcOrd="12" destOrd="0" presId="urn:microsoft.com/office/officeart/2005/8/layout/target3"/>
    <dgm:cxn modelId="{577F61FF-312C-4B49-9C0D-D079BA674B45}" type="presParOf" srcId="{F150AD4B-96C8-4C32-BBEE-6FD974070F39}" destId="{E617A827-F212-418B-94EA-895C547CE064}" srcOrd="13" destOrd="0" presId="urn:microsoft.com/office/officeart/2005/8/layout/target3"/>
    <dgm:cxn modelId="{FC3CD441-473E-46BA-8CD0-3BD61EEA31EB}" type="presParOf" srcId="{F150AD4B-96C8-4C32-BBEE-6FD974070F39}" destId="{3E00A0C6-4272-48D6-B5E0-5CC005B92778}" srcOrd="14" destOrd="0" presId="urn:microsoft.com/office/officeart/2005/8/layout/target3"/>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layout1.xml><?xml version="1.0" encoding="utf-8"?>
<dgm:layoutDef xmlns:dgm="http://schemas.openxmlformats.org/drawingml/2006/diagram" xmlns:a="http://schemas.openxmlformats.org/drawingml/2006/main" uniqueId="urn:microsoft.com/office/officeart/2005/8/layout/target3">
  <dgm:title val=""/>
  <dgm:desc val=""/>
  <dgm:catLst>
    <dgm:cat type="relationship" pri="11000"/>
    <dgm:cat type="list" pri="22000"/>
    <dgm:cat type="convert" pri="4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41" srcId="1" destId="11" srcOrd="0" destOrd="0"/>
        <dgm:cxn modelId="42" srcId="1" destId="12" srcOrd="1" destOrd="0"/>
        <dgm:cxn modelId="51" srcId="2" destId="21" srcOrd="0" destOrd="0"/>
        <dgm:cxn modelId="52" srcId="2" destId="22" srcOrd="1" destOrd="0"/>
        <dgm:cxn modelId="61" srcId="3" destId="31" srcOrd="0" destOrd="0"/>
        <dgm:cxn modelId="62" srcId="3" destId="32" srcOrd="1" destOrd="0"/>
      </dgm:cxnLst>
      <dgm:bg/>
      <dgm:whole/>
    </dgm:dataModel>
  </dgm:sampData>
  <dgm:styleData>
    <dgm:dataModel>
      <dgm:ptLst>
        <dgm:pt modelId="0" type="doc"/>
        <dgm:pt modelId="1"/>
        <dgm:pt modelId="11"/>
        <dgm:pt modelId="12"/>
        <dgm:pt modelId="2"/>
        <dgm:pt modelId="21"/>
        <dgm:pt modelId="22"/>
        <dgm:pt modelId="3"/>
        <dgm:pt modelId="31"/>
        <dgm:pt modelId="32"/>
      </dgm:ptLst>
      <dgm:cxnLst>
        <dgm:cxn modelId="4" srcId="0" destId="1" srcOrd="0" destOrd="0"/>
        <dgm:cxn modelId="5" srcId="0" destId="2" srcOrd="1" destOrd="0"/>
        <dgm:cxn modelId="6" srcId="0" destId="3" srcOrd="2" destOrd="0"/>
        <dgm:cxn modelId="41" srcId="1" destId="11" srcOrd="0" destOrd="0"/>
        <dgm:cxn modelId="42" srcId="1" destId="12" srcOrd="1" destOrd="0"/>
        <dgm:cxn modelId="51" srcId="2" destId="21" srcOrd="0" destOrd="0"/>
        <dgm:cxn modelId="52" srcId="2" destId="22" srcOrd="1" destOrd="0"/>
        <dgm:cxn modelId="61" srcId="3" destId="31" srcOrd="0" destOrd="0"/>
        <dgm:cxn modelId="62" srcId="3" destId="32" srcOrd="1" destOrd="0"/>
      </dgm:cxnLst>
      <dgm:bg/>
      <dgm:whole/>
    </dgm:dataModel>
  </dgm:styleData>
  <dgm:clrData>
    <dgm:dataModel>
      <dgm:ptLst>
        <dgm:pt modelId="0" type="doc"/>
        <dgm:pt modelId="1"/>
        <dgm:pt modelId="11"/>
        <dgm:pt modelId="12"/>
        <dgm:pt modelId="2"/>
        <dgm:pt modelId="21"/>
        <dgm:pt modelId="22"/>
        <dgm:pt modelId="3"/>
        <dgm:pt modelId="31"/>
        <dgm:pt modelId="32"/>
      </dgm:ptLst>
      <dgm:cxnLst>
        <dgm:cxn modelId="4" srcId="0" destId="1" srcOrd="0" destOrd="0"/>
        <dgm:cxn modelId="5" srcId="0" destId="2" srcOrd="1" destOrd="0"/>
        <dgm:cxn modelId="6" srcId="0" destId="3" srcOrd="2" destOrd="0"/>
        <dgm:cxn modelId="41" srcId="1" destId="11" srcOrd="0" destOrd="0"/>
        <dgm:cxn modelId="42" srcId="1" destId="12" srcOrd="1" destOrd="0"/>
        <dgm:cxn modelId="51" srcId="2" destId="21" srcOrd="0" destOrd="0"/>
        <dgm:cxn modelId="52" srcId="2" destId="22" srcOrd="1" destOrd="0"/>
        <dgm:cxn modelId="61" srcId="3" destId="31" srcOrd="0" destOrd="0"/>
        <dgm:cxn modelId="62" srcId="3" destId="32" srcOrd="1" destOrd="0"/>
      </dgm:cxnLst>
      <dgm:bg/>
      <dgm:whole/>
    </dgm:dataModel>
  </dgm:clrData>
  <dgm:layoutNode name="Name0">
    <dgm:varLst>
      <dgm:chMax val="7"/>
      <dgm:dir/>
      <dgm:animLvl val="lvl"/>
      <dgm:resizeHandles val="exact"/>
    </dgm:varLst>
    <dgm:alg type="composite"/>
    <dgm:shape xmlns:r="http://schemas.openxmlformats.org/officeDocument/2006/relationships" r:blip="">
      <dgm:adjLst/>
    </dgm:shape>
    <dgm:presOf/>
    <dgm:choose name="Name1">
      <dgm:if name="Name2" func="var" arg="dir" op="equ" val="norm">
        <dgm:choose name="Name3">
          <dgm:if name="Name4" axis="ch" ptType="node" func="cnt" op="equ" val="1">
            <dgm:constrLst>
              <dgm:constr type="userA" refType="w" fact="0.3"/>
              <dgm:constr type="w" for="ch" forName="circle1" refType="userA" fact="2"/>
              <dgm:constr type="h" for="ch" forName="circle1" refType="w" refFor="ch" refForName="circle1" op="equ"/>
              <dgm:constr type="l" for="ch" forName="circle1"/>
              <dgm:constr type="ctrY" for="ch" forName="circle1" refType="h" fact="0.5"/>
              <dgm:constr type="l" for="ch" forName="space" refType="ctrX" refFor="ch" refForName="circle1"/>
              <dgm:constr type="w" for="ch" forName="space"/>
              <dgm:constr type="h" for="ch" forName="space" refType="h" refFor="ch" refForName="circle1"/>
              <dgm:constr type="b" for="ch" forName="space" refType="b" refFor="ch" refForName="circle1"/>
              <dgm:constr type="l" for="ch" forName="rect1" refType="r" refFor="ch" refForName="space"/>
              <dgm:constr type="r" for="ch" forName="rect1" refType="w"/>
              <dgm:constr type="h" for="ch" forName="rect1" refType="h" refFor="ch" refForName="circle1"/>
              <dgm:constr type="b" for="ch" forName="rect1" refType="b" refFor="ch" refForName="circle1"/>
              <dgm:constr type="l" for="ch" forName="rect1ParTx" refType="r" refFor="ch" refForName="space"/>
              <dgm:constr type="w" for="ch" forName="rect1ParTx" refType="w" refFor="ch" refForName="rect1" fact="0.5"/>
              <dgm:constr type="t" for="ch" forName="rect1ParTx" refType="t" refFor="ch" refForName="rect1"/>
              <dgm:constr type="b" for="ch" forName="rect1ParTx" refType="b" refFor="ch" refForName="rect1"/>
              <dgm:constr type="l" for="ch" forName="rect1ChTx" refType="r" refFor="ch" refForName="rect1ParTx"/>
              <dgm:constr type="w" for="ch" forName="rect1ChTx" refType="w" refFor="ch" refForName="rect1ParTx"/>
              <dgm:constr type="t" for="ch" forName="rect1ChTx" refType="t" refFor="ch" refForName="rect1ParTx"/>
              <dgm:constr type="b" for="ch" forName="rect1ChTx" refType="b" refFor="ch" refForName="rect1ParTx"/>
              <dgm:constr type="l" for="ch" forName="rect1ParTxNoCh" refType="r" refFor="ch" refForName="space"/>
              <dgm:constr type="w" for="ch" forName="rect1ParTxNoCh" refType="w" refFor="ch" refForName="rect1"/>
              <dgm:constr type="t" for="ch" forName="rect1ParTxNoCh" refType="t" refFor="ch" refForName="rect1"/>
              <dgm:constr type="b" for="ch" forName="rect1ParTxNoCh" refType="b" refFor="ch" refForName="rect1"/>
              <dgm:constr type="primFontSz" for="ch" op="equ" val="65"/>
              <dgm:constr type="secFontSz" for="ch" op="equ" val="65"/>
            </dgm:constrLst>
          </dgm:if>
          <dgm:if name="Name5" axis="ch" ptType="node" func="cnt" op="equ" val="2">
            <dgm:constrLst>
              <dgm:constr type="userA" refType="w" fact="0.3"/>
              <dgm:constr type="w" for="ch" forName="circle1" refType="userA" fact="2"/>
              <dgm:constr type="h" for="ch" forName="circle1" refType="w" refFor="ch" refForName="circle1" op="equ"/>
              <dgm:constr type="l" for="ch" forName="circle1"/>
              <dgm:constr type="ctrY" for="ch" forName="circle1" refType="h" fact="0.5"/>
              <dgm:constr type="l" for="ch" forName="space" refType="ctrX" refFor="ch" refForName="circle1"/>
              <dgm:constr type="w" for="ch" forName="space"/>
              <dgm:constr type="h" for="ch" forName="space" refType="h" refFor="ch" refForName="circle1"/>
              <dgm:constr type="b" for="ch" forName="space" refType="b" refFor="ch" refForName="circle1"/>
              <dgm:constr type="l" for="ch" forName="rect1" refType="r" refFor="ch" refForName="space"/>
              <dgm:constr type="r" for="ch" forName="rect1" refType="w"/>
              <dgm:constr type="h" for="ch" forName="rect1" refType="h" refFor="ch" refForName="circle1"/>
              <dgm:constr type="b" for="ch" forName="rect1" refType="b" refFor="ch" refForName="circle1"/>
              <dgm:constr type="l" for="ch" forName="vertSpace2"/>
              <dgm:constr type="w" for="ch" forName="vertSpace2" refType="w"/>
              <dgm:constr type="h" for="ch" forName="vertSpace2" refType="h" refFor="ch" refForName="circle1" fact="0.05"/>
              <dgm:constr type="b" for="ch" forName="vertSpace2" refType="b" refFor="ch" refForName="circle1"/>
              <dgm:constr type="ctrX" for="ch" forName="circle2" refType="l" refFor="ch" refForName="space"/>
              <dgm:constr type="h" for="ch" forName="circle2" refType="h" refFor="ch" refForName="circle1" fact="0.5"/>
              <dgm:constr type="hOff" for="ch" forName="circle2" refType="h" refFor="ch" refForName="vertSpace2" fact="-0.5"/>
              <dgm:constr type="w" for="ch" forName="circle2" refType="h" refFor="ch" refForName="circle2" op="equ"/>
              <dgm:constr type="wOff" for="ch" forName="circle2" refType="hOff" refFor="ch" refForName="circle2" op="equ"/>
              <dgm:constr type="b" for="ch" forName="circle2" refType="t" refFor="ch" refForName="vertSpace2"/>
              <dgm:constr type="l" for="ch" forName="rect2" refType="r" refFor="ch" refForName="space"/>
              <dgm:constr type="r" for="ch" forName="rect2" refType="w"/>
              <dgm:constr type="h" for="ch" forName="rect2" refType="h" refFor="ch" refForName="circle2"/>
              <dgm:constr type="hOff" for="ch" forName="rect2" refType="hOff" refFor="ch" refForName="circle2"/>
              <dgm:constr type="b" for="ch" forName="rect2" refType="b" refFor="ch" refForName="circle2"/>
              <dgm:constr type="l" for="ch" forName="rect2ParTx" refType="r" refFor="ch" refForName="space"/>
              <dgm:constr type="w" for="ch" forName="rect2ParTx" refType="w" refFor="ch" refForName="rect2" fact="0.5"/>
              <dgm:constr type="t" for="ch" forName="rect2ParTx" refType="t" refFor="ch" refForName="rect2"/>
              <dgm:constr type="b" for="ch" forName="rect2ParTx" refType="b" refFor="ch" refForName="rect2"/>
              <dgm:constr type="l" for="ch" forName="rect2ChTx" refType="r" refFor="ch" refForName="rect2ParTx"/>
              <dgm:constr type="w" for="ch" forName="rect2ChTx" refType="w" refFor="ch" refForName="rect2ParTx"/>
              <dgm:constr type="t" for="ch" forName="rect2ChTx" refType="t" refFor="ch" refForName="rect2ParTx"/>
              <dgm:constr type="b" for="ch" forName="rect2ChTx" refType="b" refFor="ch" refForName="rect2ParTx"/>
              <dgm:constr type="l" for="ch" forName="rect2ParTxNoCh" refType="r" refFor="ch" refForName="space"/>
              <dgm:constr type="w" for="ch" forName="rect2ParTxNoCh" refType="w" refFor="ch" refForName="rect2"/>
              <dgm:constr type="t" for="ch" forName="rect2ParTxNoCh" refType="t" refFor="ch" refForName="rect2"/>
              <dgm:constr type="b" for="ch" forName="rect2ParTxNoCh" refType="b" refFor="ch" refForName="rect2"/>
              <dgm:constr type="l" for="ch" forName="rect1ParTx" refType="r" refFor="ch" refForName="space"/>
              <dgm:constr type="w" for="ch" forName="rect1ParTx" refType="w" refFor="ch" refForName="rect1" fact="0.5"/>
              <dgm:constr type="t" for="ch" forName="rect1ParTx" refType="t" refFor="ch" refForName="rect1"/>
              <dgm:constr type="b" for="ch" forName="rect1ParTx" refType="t" refFor="ch" refForName="rect2"/>
              <dgm:constr type="l" for="ch" forName="rect1ChTx" refType="r" refFor="ch" refForName="rect1ParTx"/>
              <dgm:constr type="w" for="ch" forName="rect1ChTx" refType="w" refFor="ch" refForName="rect1ParTx"/>
              <dgm:constr type="t" for="ch" forName="rect1ChTx" refType="t" refFor="ch" refForName="rect1ParTx"/>
              <dgm:constr type="b" for="ch" forName="rect1ChTx" refType="b" refFor="ch" refForName="rect1ParTx"/>
              <dgm:constr type="l" for="ch" forName="rect1ParTxNoCh" refType="r" refFor="ch" refForName="space"/>
              <dgm:constr type="w" for="ch" forName="rect1ParTxNoCh" refType="w" refFor="ch" refForName="rect1"/>
              <dgm:constr type="t" for="ch" forName="rect1ParTxNoCh" refType="t" refFor="ch" refForName="rect1"/>
              <dgm:constr type="b" for="ch" forName="rect1ParTxNoCh" refType="t" refFor="ch" refForName="rect2"/>
              <dgm:constr type="primFontSz" for="ch" op="equ" val="65"/>
              <dgm:constr type="secFontSz" for="ch" op="equ" val="65"/>
            </dgm:constrLst>
          </dgm:if>
          <dgm:if name="Name6" axis="ch" ptType="node" func="cnt" op="equ" val="3">
            <dgm:constrLst>
              <dgm:constr type="userA" refType="w" fact="0.3"/>
              <dgm:constr type="w" for="ch" forName="circle1" refType="userA" fact="2"/>
              <dgm:constr type="h" for="ch" forName="circle1" refType="w" refFor="ch" refForName="circle1" op="equ"/>
              <dgm:constr type="l" for="ch" forName="circle1"/>
              <dgm:constr type="ctrY" for="ch" forName="circle1" refType="h" fact="0.5"/>
              <dgm:constr type="l" for="ch" forName="space" refType="ctrX" refFor="ch" refForName="circle1"/>
              <dgm:constr type="w" for="ch" forName="space"/>
              <dgm:constr type="h" for="ch" forName="space" refType="h" refFor="ch" refForName="circle1"/>
              <dgm:constr type="b" for="ch" forName="space" refType="b" refFor="ch" refForName="circle1"/>
              <dgm:constr type="l" for="ch" forName="rect1" refType="r" refFor="ch" refForName="space"/>
              <dgm:constr type="r" for="ch" forName="rect1" refType="w"/>
              <dgm:constr type="h" for="ch" forName="rect1" refType="h" refFor="ch" refForName="circle1"/>
              <dgm:constr type="b" for="ch" forName="rect1" refType="b" refFor="ch" refForName="circle1"/>
              <dgm:constr type="l" for="ch" forName="vertSpace2"/>
              <dgm:constr type="w" for="ch" forName="vertSpace2" refType="w"/>
              <dgm:constr type="h" for="ch" forName="vertSpace2" refType="h" refFor="ch" refForName="circle1" fact="0.05"/>
              <dgm:constr type="b" for="ch" forName="vertSpace2" refType="b" refFor="ch" refForName="circle1"/>
              <dgm:constr type="ctrX" for="ch" forName="circle2" refType="l" refFor="ch" refForName="space"/>
              <dgm:constr type="h" for="ch" forName="circle2" refType="h" refFor="ch" refForName="circle1" fact="0.66667"/>
              <dgm:constr type="hOff" for="ch" forName="circle2" refType="h" refFor="ch" refForName="vertSpace2" fact="-0.33333"/>
              <dgm:constr type="w" for="ch" forName="circle2" refType="h" refFor="ch" refForName="circle2" op="equ"/>
              <dgm:constr type="wOff" for="ch" forName="circle2" refType="hOff" refFor="ch" refForName="circle2" op="equ"/>
              <dgm:constr type="b" for="ch" forName="circle2" refType="t" refFor="ch" refForName="vertSpace2"/>
              <dgm:constr type="l" for="ch" forName="rect2" refType="r" refFor="ch" refForName="space"/>
              <dgm:constr type="r" for="ch" forName="rect2" refType="w"/>
              <dgm:constr type="h" for="ch" forName="rect2" refType="h" refFor="ch" refForName="circle2"/>
              <dgm:constr type="hOff" for="ch" forName="rect2" refType="hOff" refFor="ch" refForName="circle2"/>
              <dgm:constr type="b" for="ch" forName="rect2" refType="b" refFor="ch" refForName="circle2"/>
              <dgm:constr type="l" for="ch" forName="vertSpace3"/>
              <dgm:constr type="w" for="ch" forName="vertSpace3" refType="w"/>
              <dgm:constr type="h" for="ch" forName="vertSpace3" refType="h" refFor="ch" refForName="vertSpace2"/>
              <dgm:constr type="b" for="ch" forName="vertSpace3" refType="t" refFor="ch" refForName="vertSpace2"/>
              <dgm:constr type="ctrX" for="ch" forName="circle3" refType="l" refFor="ch" refForName="space"/>
              <dgm:constr type="h" for="ch" forName="circle3" refType="h" refFor="ch" refForName="circle1" fact="0.33333"/>
              <dgm:constr type="hOff" for="ch" forName="circle3" refType="h" refFor="ch" refForName="vertSpace2" fact="-0.66667"/>
              <dgm:constr type="w" for="ch" forName="circle3" refType="h" refFor="ch" refForName="circle3" op="equ"/>
              <dgm:constr type="wOff" for="ch" forName="circle3" refType="hOff" refFor="ch" refForName="circle3" op="equ"/>
              <dgm:constr type="b" for="ch" forName="circle3" refType="t" refFor="ch" refForName="vertSpace3"/>
              <dgm:constr type="l" for="ch" forName="rect3" refType="r" refFor="ch" refForName="space"/>
              <dgm:constr type="r" for="ch" forName="rect3" refType="w"/>
              <dgm:constr type="h" for="ch" forName="rect3" refType="h" refFor="ch" refForName="circle3"/>
              <dgm:constr type="hOff" for="ch" forName="rect3" refType="hOff" refFor="ch" refForName="circle3"/>
              <dgm:constr type="b" for="ch" forName="rect3" refType="b" refFor="ch" refForName="circle3"/>
              <dgm:constr type="l" for="ch" forName="rect3ParTx" refType="r" refFor="ch" refForName="space"/>
              <dgm:constr type="w" for="ch" forName="rect3ParTx" refType="w" refFor="ch" refForName="rect3" fact="0.5"/>
              <dgm:constr type="t" for="ch" forName="rect3ParTx" refType="t" refFor="ch" refForName="rect3"/>
              <dgm:constr type="b" for="ch" forName="rect3ParTx" refType="b" refFor="ch" refForName="rect3"/>
              <dgm:constr type="l" for="ch" forName="rect3ChTx" refType="r" refFor="ch" refForName="rect3ParTx"/>
              <dgm:constr type="w" for="ch" forName="rect3ChTx" refType="w" refFor="ch" refForName="rect3ParTx"/>
              <dgm:constr type="t" for="ch" forName="rect3ChTx" refType="t" refFor="ch" refForName="rect3ParTx"/>
              <dgm:constr type="b" for="ch" forName="rect3ChTx" refType="b" refFor="ch" refForName="rect3ParTx"/>
              <dgm:constr type="l" for="ch" forName="rect3ParTxNoCh" refType="r" refFor="ch" refForName="space"/>
              <dgm:constr type="w" for="ch" forName="rect3ParTxNoCh" refType="w" refFor="ch" refForName="rect3"/>
              <dgm:constr type="t" for="ch" forName="rect3ParTxNoCh" refType="t" refFor="ch" refForName="rect3"/>
              <dgm:constr type="b" for="ch" forName="rect3ParTxNoCh" refType="b" refFor="ch" refForName="rect3"/>
              <dgm:constr type="l" for="ch" forName="rect1ParTx" refType="r" refFor="ch" refForName="space"/>
              <dgm:constr type="w" for="ch" forName="rect1ParTx" refType="w" refFor="ch" refForName="rect1" fact="0.5"/>
              <dgm:constr type="t" for="ch" forName="rect1ParTx" refType="t" refFor="ch" refForName="rect1"/>
              <dgm:constr type="b" for="ch" forName="rect1ParTx" refType="t" refFor="ch" refForName="rect2"/>
              <dgm:constr type="l" for="ch" forName="rect1ChTx" refType="r" refFor="ch" refForName="rect1ParTx"/>
              <dgm:constr type="w" for="ch" forName="rect1ChTx" refType="w" refFor="ch" refForName="rect1ParTx"/>
              <dgm:constr type="t" for="ch" forName="rect1ChTx" refType="t" refFor="ch" refForName="rect1ParTx"/>
              <dgm:constr type="b" for="ch" forName="rect1ChTx" refType="b" refFor="ch" refForName="rect1ParTx"/>
              <dgm:constr type="l" for="ch" forName="rect1ParTxNoCh" refType="r" refFor="ch" refForName="space"/>
              <dgm:constr type="w" for="ch" forName="rect1ParTxNoCh" refType="w" refFor="ch" refForName="rect1"/>
              <dgm:constr type="t" for="ch" forName="rect1ParTxNoCh" refType="t" refFor="ch" refForName="rect1"/>
              <dgm:constr type="b" for="ch" forName="rect1ParTxNoCh" refType="t" refFor="ch" refForName="rect2"/>
              <dgm:constr type="l" for="ch" forName="rect2ParTx" refType="r" refFor="ch" refForName="space"/>
              <dgm:constr type="w" for="ch" forName="rect2ParTx" refType="w" refFor="ch" refForName="rect2" fact="0.5"/>
              <dgm:constr type="t" for="ch" forName="rect2ParTx" refType="t" refFor="ch" refForName="rect2"/>
              <dgm:constr type="b" for="ch" forName="rect2ParTx" refType="t" refFor="ch" refForName="rect3"/>
              <dgm:constr type="l" for="ch" forName="rect2ChTx" refType="r" refFor="ch" refForName="rect2ParTx"/>
              <dgm:constr type="w" for="ch" forName="rect2ChTx" refType="w" refFor="ch" refForName="rect2ParTx"/>
              <dgm:constr type="t" for="ch" forName="rect2ChTx" refType="t" refFor="ch" refForName="rect2ParTx"/>
              <dgm:constr type="b" for="ch" forName="rect2ChTx" refType="b" refFor="ch" refForName="rect2ParTx"/>
              <dgm:constr type="l" for="ch" forName="rect2ParTxNoCh" refType="r" refFor="ch" refForName="space"/>
              <dgm:constr type="w" for="ch" forName="rect2ParTxNoCh" refType="w" refFor="ch" refForName="rect2"/>
              <dgm:constr type="t" for="ch" forName="rect2ParTxNoCh" refType="t" refFor="ch" refForName="rect2"/>
              <dgm:constr type="b" for="ch" forName="rect2ParTxNoCh" refType="t" refFor="ch" refForName="rect3"/>
              <dgm:constr type="primFontSz" for="ch" op="equ" val="65"/>
              <dgm:constr type="secFontSz" for="ch" op="equ" val="65"/>
            </dgm:constrLst>
          </dgm:if>
          <dgm:if name="Name7" axis="ch" ptType="node" func="cnt" op="equ" val="4">
            <dgm:constrLst>
              <dgm:constr type="userA" refType="w" fact="0.3"/>
              <dgm:constr type="w" for="ch" forName="circle1" refType="userA" fact="2"/>
              <dgm:constr type="h" for="ch" forName="circle1" refType="w" refFor="ch" refForName="circle1" op="equ"/>
              <dgm:constr type="l" for="ch" forName="circle1"/>
              <dgm:constr type="ctrY" for="ch" forName="circle1" refType="h" fact="0.5"/>
              <dgm:constr type="l" for="ch" forName="space" refType="ctrX" refFor="ch" refForName="circle1"/>
              <dgm:constr type="w" for="ch" forName="space"/>
              <dgm:constr type="h" for="ch" forName="space" refType="h" refFor="ch" refForName="circle1"/>
              <dgm:constr type="b" for="ch" forName="space" refType="b" refFor="ch" refForName="circle1"/>
              <dgm:constr type="l" for="ch" forName="rect1" refType="r" refFor="ch" refForName="space"/>
              <dgm:constr type="r" for="ch" forName="rect1" refType="w"/>
              <dgm:constr type="h" for="ch" forName="rect1" refType="h" refFor="ch" refForName="circle1"/>
              <dgm:constr type="b" for="ch" forName="rect1" refType="b" refFor="ch" refForName="circle1"/>
              <dgm:constr type="l" for="ch" forName="vertSpace2"/>
              <dgm:constr type="w" for="ch" forName="vertSpace2" refType="w"/>
              <dgm:constr type="h" for="ch" forName="vertSpace2" refType="h" refFor="ch" refForName="circle1" fact="0.05"/>
              <dgm:constr type="b" for="ch" forName="vertSpace2" refType="b" refFor="ch" refForName="circle1"/>
              <dgm:constr type="ctrX" for="ch" forName="circle2" refType="l" refFor="ch" refForName="space"/>
              <dgm:constr type="h" for="ch" forName="circle2" refType="h" refFor="ch" refForName="circle1" fact="0.75"/>
              <dgm:constr type="hOff" for="ch" forName="circle2" refType="h" refFor="ch" refForName="vertSpace2" fact="-0.25"/>
              <dgm:constr type="w" for="ch" forName="circle2" refType="h" refFor="ch" refForName="circle2" op="equ"/>
              <dgm:constr type="wOff" for="ch" forName="circle2" refType="hOff" refFor="ch" refForName="circle2" op="equ"/>
              <dgm:constr type="b" for="ch" forName="circle2" refType="t" refFor="ch" refForName="vertSpace2"/>
              <dgm:constr type="l" for="ch" forName="rect2" refType="r" refFor="ch" refForName="space"/>
              <dgm:constr type="r" for="ch" forName="rect2" refType="w"/>
              <dgm:constr type="h" for="ch" forName="rect2" refType="h" refFor="ch" refForName="circle2"/>
              <dgm:constr type="hOff" for="ch" forName="rect2" refType="hOff" refFor="ch" refForName="circle2"/>
              <dgm:constr type="b" for="ch" forName="rect2" refType="b" refFor="ch" refForName="circle2"/>
              <dgm:constr type="l" for="ch" forName="vertSpace3"/>
              <dgm:constr type="w" for="ch" forName="vertSpace3" refType="w"/>
              <dgm:constr type="h" for="ch" forName="vertSpace3" refType="h" refFor="ch" refForName="vertSpace2"/>
              <dgm:constr type="b" for="ch" forName="vertSpace3" refType="t" refFor="ch" refForName="vertSpace2"/>
              <dgm:constr type="ctrX" for="ch" forName="circle3" refType="l" refFor="ch" refForName="space"/>
              <dgm:constr type="h" for="ch" forName="circle3" refType="h" refFor="ch" refForName="circle1" fact="0.5"/>
              <dgm:constr type="hOff" for="ch" forName="circle3" refType="h" refFor="ch" refForName="vertSpace2" fact="-0.5"/>
              <dgm:constr type="w" for="ch" forName="circle3" refType="h" refFor="ch" refForName="circle3" op="equ"/>
              <dgm:constr type="wOff" for="ch" forName="circle3" refType="hOff" refFor="ch" refForName="circle3" op="equ"/>
              <dgm:constr type="b" for="ch" forName="circle3" refType="t" refFor="ch" refForName="vertSpace3"/>
              <dgm:constr type="l" for="ch" forName="rect3" refType="r" refFor="ch" refForName="space"/>
              <dgm:constr type="r" for="ch" forName="rect3" refType="w"/>
              <dgm:constr type="h" for="ch" forName="rect3" refType="h" refFor="ch" refForName="circle3"/>
              <dgm:constr type="hOff" for="ch" forName="rect3" refType="hOff" refFor="ch" refForName="circle3"/>
              <dgm:constr type="b" for="ch" forName="rect3" refType="b" refFor="ch" refForName="circle3"/>
              <dgm:constr type="l" for="ch" forName="vertSpace4"/>
              <dgm:constr type="w" for="ch" forName="vertSpace4" refType="w"/>
              <dgm:constr type="h" for="ch" forName="vertSpace4" refType="h" refFor="ch" refForName="vertSpace3"/>
              <dgm:constr type="b" for="ch" forName="vertSpace4" refType="t" refFor="ch" refForName="vertSpace3"/>
              <dgm:constr type="ctrX" for="ch" forName="circle4" refType="l" refFor="ch" refForName="space"/>
              <dgm:constr type="h" for="ch" forName="circle4" refType="h" refFor="ch" refForName="circle1" fact="0.25"/>
              <dgm:constr type="hOff" for="ch" forName="circle4" refType="h" refFor="ch" refForName="vertSpace2" fact="-0.75"/>
              <dgm:constr type="w" for="ch" forName="circle4" refType="h" refFor="ch" refForName="circle4" op="equ"/>
              <dgm:constr type="wOff" for="ch" forName="circle4" refType="hOff" refFor="ch" refForName="circle4" op="equ"/>
              <dgm:constr type="b" for="ch" forName="circle4" refType="t" refFor="ch" refForName="vertSpace4"/>
              <dgm:constr type="l" for="ch" forName="rect4" refType="r" refFor="ch" refForName="space"/>
              <dgm:constr type="r" for="ch" forName="rect4" refType="w"/>
              <dgm:constr type="h" for="ch" forName="rect4" refType="h" refFor="ch" refForName="circle4"/>
              <dgm:constr type="hOff" for="ch" forName="rect4" refType="hOff" refFor="ch" refForName="circle4"/>
              <dgm:constr type="b" for="ch" forName="rect4" refType="b" refFor="ch" refForName="circle4"/>
              <dgm:constr type="l" for="ch" forName="rect4ParTx" refType="r" refFor="ch" refForName="space"/>
              <dgm:constr type="w" for="ch" forName="rect4ParTx" refType="w" refFor="ch" refForName="rect4" fact="0.5"/>
              <dgm:constr type="t" for="ch" forName="rect4ParTx" refType="t" refFor="ch" refForName="rect4"/>
              <dgm:constr type="b" for="ch" forName="rect4ParTx" refType="b" refFor="ch" refForName="rect4"/>
              <dgm:constr type="l" for="ch" forName="rect4ChTx" refType="r" refFor="ch" refForName="rect4ParTx"/>
              <dgm:constr type="w" for="ch" forName="rect4ChTx" refType="w" refFor="ch" refForName="rect4ParTx"/>
              <dgm:constr type="t" for="ch" forName="rect4ChTx" refType="t" refFor="ch" refForName="rect4ParTx"/>
              <dgm:constr type="b" for="ch" forName="rect4ChTx" refType="b" refFor="ch" refForName="rect4ParTx"/>
              <dgm:constr type="l" for="ch" forName="rect4ParTxNoCh" refType="r" refFor="ch" refForName="space"/>
              <dgm:constr type="w" for="ch" forName="rect4ParTxNoCh" refType="w" refFor="ch" refForName="rect4"/>
              <dgm:constr type="t" for="ch" forName="rect4ParTxNoCh" refType="t" refFor="ch" refForName="rect4"/>
              <dgm:constr type="b" for="ch" forName="rect4ParTxNoCh" refType="b" refFor="ch" refForName="rect4"/>
              <dgm:constr type="l" for="ch" forName="rect1ParTx" refType="r" refFor="ch" refForName="space"/>
              <dgm:constr type="w" for="ch" forName="rect1ParTx" refType="w" refFor="ch" refForName="rect1" fact="0.5"/>
              <dgm:constr type="t" for="ch" forName="rect1ParTx" refType="t" refFor="ch" refForName="rect1"/>
              <dgm:constr type="b" for="ch" forName="rect1ParTx" refType="t" refFor="ch" refForName="rect2"/>
              <dgm:constr type="l" for="ch" forName="rect1ChTx" refType="r" refFor="ch" refForName="rect1ParTx"/>
              <dgm:constr type="w" for="ch" forName="rect1ChTx" refType="w" refFor="ch" refForName="rect1ParTx"/>
              <dgm:constr type="t" for="ch" forName="rect1ChTx" refType="t" refFor="ch" refForName="rect1ParTx"/>
              <dgm:constr type="b" for="ch" forName="rect1ChTx" refType="b" refFor="ch" refForName="rect1ParTx"/>
              <dgm:constr type="l" for="ch" forName="rect1ParTxNoCh" refType="r" refFor="ch" refForName="space"/>
              <dgm:constr type="w" for="ch" forName="rect1ParTxNoCh" refType="w" refFor="ch" refForName="rect1"/>
              <dgm:constr type="t" for="ch" forName="rect1ParTxNoCh" refType="t" refFor="ch" refForName="rect1"/>
              <dgm:constr type="b" for="ch" forName="rect1ParTxNoCh" refType="t" refFor="ch" refForName="rect2"/>
              <dgm:constr type="l" for="ch" forName="rect2ParTx" refType="r" refFor="ch" refForName="space"/>
              <dgm:constr type="w" for="ch" forName="rect2ParTx" refType="w" refFor="ch" refForName="rect2" fact="0.5"/>
              <dgm:constr type="t" for="ch" forName="rect2ParTx" refType="t" refFor="ch" refForName="rect2"/>
              <dgm:constr type="b" for="ch" forName="rect2ParTx" refType="t" refFor="ch" refForName="rect3"/>
              <dgm:constr type="l" for="ch" forName="rect2ChTx" refType="r" refFor="ch" refForName="rect2ParTx"/>
              <dgm:constr type="w" for="ch" forName="rect2ChTx" refType="w" refFor="ch" refForName="rect2ParTx"/>
              <dgm:constr type="t" for="ch" forName="rect2ChTx" refType="t" refFor="ch" refForName="rect2ParTx"/>
              <dgm:constr type="b" for="ch" forName="rect2ChTx" refType="b" refFor="ch" refForName="rect2ParTx"/>
              <dgm:constr type="l" for="ch" forName="rect2ParTxNoCh" refType="r" refFor="ch" refForName="space"/>
              <dgm:constr type="w" for="ch" forName="rect2ParTxNoCh" refType="w" refFor="ch" refForName="rect2"/>
              <dgm:constr type="t" for="ch" forName="rect2ParTxNoCh" refType="t" refFor="ch" refForName="rect2"/>
              <dgm:constr type="b" for="ch" forName="rect2ParTxNoCh" refType="t" refFor="ch" refForName="rect3"/>
              <dgm:constr type="l" for="ch" forName="rect3ParTx" refType="r" refFor="ch" refForName="space"/>
              <dgm:constr type="w" for="ch" forName="rect3ParTx" refType="w" refFor="ch" refForName="rect3" fact="0.5"/>
              <dgm:constr type="t" for="ch" forName="rect3ParTx" refType="t" refFor="ch" refForName="rect3"/>
              <dgm:constr type="b" for="ch" forName="rect3ParTx" refType="t" refFor="ch" refForName="rect4"/>
              <dgm:constr type="l" for="ch" forName="rect3ChTx" refType="r" refFor="ch" refForName="rect3ParTx"/>
              <dgm:constr type="w" for="ch" forName="rect3ChTx" refType="w" refFor="ch" refForName="rect3ParTx"/>
              <dgm:constr type="t" for="ch" forName="rect3ChTx" refType="t" refFor="ch" refForName="rect3ParTx"/>
              <dgm:constr type="b" for="ch" forName="rect3ChTx" refType="b" refFor="ch" refForName="rect3ParTx"/>
              <dgm:constr type="l" for="ch" forName="rect3ParTxNoCh" refType="r" refFor="ch" refForName="space"/>
              <dgm:constr type="w" for="ch" forName="rect3ParTxNoCh" refType="w" refFor="ch" refForName="rect3"/>
              <dgm:constr type="t" for="ch" forName="rect3ParTxNoCh" refType="t" refFor="ch" refForName="rect3"/>
              <dgm:constr type="b" for="ch" forName="rect3ParTxNoCh" refType="t" refFor="ch" refForName="rect4"/>
              <dgm:constr type="primFontSz" for="ch" op="equ" val="65"/>
              <dgm:constr type="secFontSz" for="ch" op="equ" val="65"/>
            </dgm:constrLst>
          </dgm:if>
          <dgm:if name="Name8" axis="ch" ptType="node" func="cnt" op="equ" val="5">
            <dgm:constrLst>
              <dgm:constr type="userA" refType="w" fact="0.3"/>
              <dgm:constr type="w" for="ch" forName="circle1" refType="userA" fact="2"/>
              <dgm:constr type="h" for="ch" forName="circle1" refType="w" refFor="ch" refForName="circle1" op="equ"/>
              <dgm:constr type="l" for="ch" forName="circle1"/>
              <dgm:constr type="ctrY" for="ch" forName="circle1" refType="h" fact="0.5"/>
              <dgm:constr type="l" for="ch" forName="space" refType="ctrX" refFor="ch" refForName="circle1"/>
              <dgm:constr type="w" for="ch" forName="space"/>
              <dgm:constr type="h" for="ch" forName="space" refType="h" refFor="ch" refForName="circle1"/>
              <dgm:constr type="b" for="ch" forName="space" refType="b" refFor="ch" refForName="circle1"/>
              <dgm:constr type="l" for="ch" forName="rect1" refType="r" refFor="ch" refForName="space"/>
              <dgm:constr type="r" for="ch" forName="rect1" refType="w"/>
              <dgm:constr type="h" for="ch" forName="rect1" refType="h" refFor="ch" refForName="circle1"/>
              <dgm:constr type="b" for="ch" forName="rect1" refType="b" refFor="ch" refForName="circle1"/>
              <dgm:constr type="l" for="ch" forName="vertSpace2"/>
              <dgm:constr type="w" for="ch" forName="vertSpace2" refType="w"/>
              <dgm:constr type="h" for="ch" forName="vertSpace2" refType="h" refFor="ch" refForName="circle1" fact="0.05"/>
              <dgm:constr type="b" for="ch" forName="vertSpace2" refType="b" refFor="ch" refForName="circle1"/>
              <dgm:constr type="ctrX" for="ch" forName="circle2" refType="l" refFor="ch" refForName="space"/>
              <dgm:constr type="h" for="ch" forName="circle2" refType="h" refFor="ch" refForName="circle1" fact="0.8"/>
              <dgm:constr type="hOff" for="ch" forName="circle2" refType="h" refFor="ch" refForName="vertSpace2" fact="-0.2"/>
              <dgm:constr type="w" for="ch" forName="circle2" refType="h" refFor="ch" refForName="circle2" op="equ"/>
              <dgm:constr type="wOff" for="ch" forName="circle2" refType="hOff" refFor="ch" refForName="circle2" op="equ"/>
              <dgm:constr type="b" for="ch" forName="circle2" refType="t" refFor="ch" refForName="vertSpace2"/>
              <dgm:constr type="l" for="ch" forName="rect2" refType="r" refFor="ch" refForName="space"/>
              <dgm:constr type="r" for="ch" forName="rect2" refType="w"/>
              <dgm:constr type="h" for="ch" forName="rect2" refType="h" refFor="ch" refForName="circle2"/>
              <dgm:constr type="hOff" for="ch" forName="rect2" refType="hOff" refFor="ch" refForName="circle2"/>
              <dgm:constr type="b" for="ch" forName="rect2" refType="b" refFor="ch" refForName="circle2"/>
              <dgm:constr type="l" for="ch" forName="vertSpace3"/>
              <dgm:constr type="w" for="ch" forName="vertSpace3" refType="w"/>
              <dgm:constr type="h" for="ch" forName="vertSpace3" refType="h" refFor="ch" refForName="vertSpace2"/>
              <dgm:constr type="b" for="ch" forName="vertSpace3" refType="t" refFor="ch" refForName="vertSpace2"/>
              <dgm:constr type="ctrX" for="ch" forName="circle3" refType="l" refFor="ch" refForName="space"/>
              <dgm:constr type="h" for="ch" forName="circle3" refType="h" refFor="ch" refForName="circle1" fact="0.6"/>
              <dgm:constr type="hOff" for="ch" forName="circle3" refType="h" refFor="ch" refForName="vertSpace2" fact="-0.4"/>
              <dgm:constr type="w" for="ch" forName="circle3" refType="h" refFor="ch" refForName="circle3" op="equ"/>
              <dgm:constr type="wOff" for="ch" forName="circle3" refType="hOff" refFor="ch" refForName="circle3" op="equ"/>
              <dgm:constr type="b" for="ch" forName="circle3" refType="t" refFor="ch" refForName="vertSpace3"/>
              <dgm:constr type="l" for="ch" forName="rect3" refType="r" refFor="ch" refForName="space"/>
              <dgm:constr type="r" for="ch" forName="rect3" refType="w"/>
              <dgm:constr type="h" for="ch" forName="rect3" refType="h" refFor="ch" refForName="circle3"/>
              <dgm:constr type="hOff" for="ch" forName="rect3" refType="hOff" refFor="ch" refForName="circle3"/>
              <dgm:constr type="b" for="ch" forName="rect3" refType="b" refFor="ch" refForName="circle3"/>
              <dgm:constr type="l" for="ch" forName="vertSpace4"/>
              <dgm:constr type="w" for="ch" forName="vertSpace4" refType="w"/>
              <dgm:constr type="h" for="ch" forName="vertSpace4" refType="h" refFor="ch" refForName="vertSpace3"/>
              <dgm:constr type="b" for="ch" forName="vertSpace4" refType="t" refFor="ch" refForName="vertSpace3"/>
              <dgm:constr type="ctrX" for="ch" forName="circle4" refType="l" refFor="ch" refForName="space"/>
              <dgm:constr type="h" for="ch" forName="circle4" refType="h" refFor="ch" refForName="circle1" fact="0.4"/>
              <dgm:constr type="hOff" for="ch" forName="circle4" refType="h" refFor="ch" refForName="vertSpace2" fact="-0.6"/>
              <dgm:constr type="w" for="ch" forName="circle4" refType="h" refFor="ch" refForName="circle4" op="equ"/>
              <dgm:constr type="wOff" for="ch" forName="circle4" refType="hOff" refFor="ch" refForName="circle4" op="equ"/>
              <dgm:constr type="b" for="ch" forName="circle4" refType="t" refFor="ch" refForName="vertSpace4"/>
              <dgm:constr type="l" for="ch" forName="rect4" refType="r" refFor="ch" refForName="space"/>
              <dgm:constr type="r" for="ch" forName="rect4" refType="w"/>
              <dgm:constr type="h" for="ch" forName="rect4" refType="h" refFor="ch" refForName="circle4"/>
              <dgm:constr type="hOff" for="ch" forName="rect4" refType="hOff" refFor="ch" refForName="circle4"/>
              <dgm:constr type="b" for="ch" forName="rect4" refType="b" refFor="ch" refForName="circle4"/>
              <dgm:constr type="l" for="ch" forName="vertSpace5"/>
              <dgm:constr type="w" for="ch" forName="vertSpace5" refType="w"/>
              <dgm:constr type="h" for="ch" forName="vertSpace5" refType="h" refFor="ch" refForName="vertSpace4"/>
              <dgm:constr type="b" for="ch" forName="vertSpace5" refType="t" refFor="ch" refForName="vertSpace4"/>
              <dgm:constr type="ctrX" for="ch" forName="circle5" refType="l" refFor="ch" refForName="space"/>
              <dgm:constr type="h" for="ch" forName="circle5" refType="h" refFor="ch" refForName="circle1" fact="0.2"/>
              <dgm:constr type="hOff" for="ch" forName="circle5" refType="h" refFor="ch" refForName="vertSpace2" fact="-0.8"/>
              <dgm:constr type="w" for="ch" forName="circle5" refType="h" refFor="ch" refForName="circle5" op="equ"/>
              <dgm:constr type="wOff" for="ch" forName="circle5" refType="hOff" refFor="ch" refForName="circle5" op="equ"/>
              <dgm:constr type="b" for="ch" forName="circle5" refType="t" refFor="ch" refForName="vertSpace5"/>
              <dgm:constr type="l" for="ch" forName="rect5" refType="r" refFor="ch" refForName="space"/>
              <dgm:constr type="r" for="ch" forName="rect5" refType="w"/>
              <dgm:constr type="h" for="ch" forName="rect5" refType="h" refFor="ch" refForName="circle5"/>
              <dgm:constr type="hOff" for="ch" forName="rect5" refType="hOff" refFor="ch" refForName="circle5"/>
              <dgm:constr type="b" for="ch" forName="rect5" refType="b" refFor="ch" refForName="circle5"/>
              <dgm:constr type="l" for="ch" forName="rect5ParTx" refType="r" refFor="ch" refForName="space"/>
              <dgm:constr type="w" for="ch" forName="rect5ParTx" refType="w" refFor="ch" refForName="rect5" fact="0.5"/>
              <dgm:constr type="t" for="ch" forName="rect5ParTx" refType="t" refFor="ch" refForName="rect5"/>
              <dgm:constr type="b" for="ch" forName="rect5ParTx" refType="b" refFor="ch" refForName="rect5"/>
              <dgm:constr type="l" for="ch" forName="rect5ChTx" refType="r" refFor="ch" refForName="rect5ParTx"/>
              <dgm:constr type="w" for="ch" forName="rect5ChTx" refType="w" refFor="ch" refForName="rect5ParTx"/>
              <dgm:constr type="t" for="ch" forName="rect5ChTx" refType="t" refFor="ch" refForName="rect5ParTx"/>
              <dgm:constr type="b" for="ch" forName="rect5ChTx" refType="b" refFor="ch" refForName="rect5ParTx"/>
              <dgm:constr type="l" for="ch" forName="rect5ParTxNoCh" refType="r" refFor="ch" refForName="space"/>
              <dgm:constr type="w" for="ch" forName="rect5ParTxNoCh" refType="w" refFor="ch" refForName="rect5"/>
              <dgm:constr type="t" for="ch" forName="rect5ParTxNoCh" refType="t" refFor="ch" refForName="rect5"/>
              <dgm:constr type="b" for="ch" forName="rect5ParTxNoCh" refType="b" refFor="ch" refForName="rect5"/>
              <dgm:constr type="l" for="ch" forName="rect1ParTx" refType="r" refFor="ch" refForName="space"/>
              <dgm:constr type="w" for="ch" forName="rect1ParTx" refType="w" refFor="ch" refForName="rect1" fact="0.5"/>
              <dgm:constr type="t" for="ch" forName="rect1ParTx" refType="t" refFor="ch" refForName="rect1"/>
              <dgm:constr type="b" for="ch" forName="rect1ParTx" refType="t" refFor="ch" refForName="rect2"/>
              <dgm:constr type="l" for="ch" forName="rect1ChTx" refType="r" refFor="ch" refForName="rect1ParTx"/>
              <dgm:constr type="w" for="ch" forName="rect1ChTx" refType="w" refFor="ch" refForName="rect1ParTx"/>
              <dgm:constr type="t" for="ch" forName="rect1ChTx" refType="t" refFor="ch" refForName="rect1ParTx"/>
              <dgm:constr type="b" for="ch" forName="rect1ChTx" refType="b" refFor="ch" refForName="rect1ParTx"/>
              <dgm:constr type="l" for="ch" forName="rect1ParTxNoCh" refType="r" refFor="ch" refForName="space"/>
              <dgm:constr type="w" for="ch" forName="rect1ParTxNoCh" refType="w" refFor="ch" refForName="rect1"/>
              <dgm:constr type="t" for="ch" forName="rect1ParTxNoCh" refType="t" refFor="ch" refForName="rect1"/>
              <dgm:constr type="b" for="ch" forName="rect1ParTxNoCh" refType="t" refFor="ch" refForName="rect2"/>
              <dgm:constr type="l" for="ch" forName="rect2ParTx" refType="r" refFor="ch" refForName="space"/>
              <dgm:constr type="w" for="ch" forName="rect2ParTx" refType="w" refFor="ch" refForName="rect2" fact="0.5"/>
              <dgm:constr type="t" for="ch" forName="rect2ParTx" refType="t" refFor="ch" refForName="rect2"/>
              <dgm:constr type="b" for="ch" forName="rect2ParTx" refType="t" refFor="ch" refForName="rect3"/>
              <dgm:constr type="l" for="ch" forName="rect2ChTx" refType="r" refFor="ch" refForName="rect2ParTx"/>
              <dgm:constr type="w" for="ch" forName="rect2ChTx" refType="w" refFor="ch" refForName="rect2ParTx"/>
              <dgm:constr type="t" for="ch" forName="rect2ChTx" refType="t" refFor="ch" refForName="rect2ParTx"/>
              <dgm:constr type="b" for="ch" forName="rect2ChTx" refType="b" refFor="ch" refForName="rect2ParTx"/>
              <dgm:constr type="l" for="ch" forName="rect2ParTxNoCh" refType="r" refFor="ch" refForName="space"/>
              <dgm:constr type="w" for="ch" forName="rect2ParTxNoCh" refType="w" refFor="ch" refForName="rect2"/>
              <dgm:constr type="t" for="ch" forName="rect2ParTxNoCh" refType="t" refFor="ch" refForName="rect2"/>
              <dgm:constr type="b" for="ch" forName="rect2ParTxNoCh" refType="t" refFor="ch" refForName="rect3"/>
              <dgm:constr type="l" for="ch" forName="rect3ParTx" refType="r" refFor="ch" refForName="space"/>
              <dgm:constr type="w" for="ch" forName="rect3ParTx" refType="w" refFor="ch" refForName="rect3" fact="0.5"/>
              <dgm:constr type="t" for="ch" forName="rect3ParTx" refType="t" refFor="ch" refForName="rect3"/>
              <dgm:constr type="b" for="ch" forName="rect3ParTx" refType="t" refFor="ch" refForName="rect4"/>
              <dgm:constr type="l" for="ch" forName="rect3ChTx" refType="r" refFor="ch" refForName="rect3ParTx"/>
              <dgm:constr type="w" for="ch" forName="rect3ChTx" refType="w" refFor="ch" refForName="rect3ParTx"/>
              <dgm:constr type="t" for="ch" forName="rect3ChTx" refType="t" refFor="ch" refForName="rect3ParTx"/>
              <dgm:constr type="b" for="ch" forName="rect3ChTx" refType="b" refFor="ch" refForName="rect3ParTx"/>
              <dgm:constr type="l" for="ch" forName="rect3ParTxNoCh" refType="r" refFor="ch" refForName="space"/>
              <dgm:constr type="w" for="ch" forName="rect3ParTxNoCh" refType="w" refFor="ch" refForName="rect3"/>
              <dgm:constr type="t" for="ch" forName="rect3ParTxNoCh" refType="t" refFor="ch" refForName="rect3"/>
              <dgm:constr type="b" for="ch" forName="rect3ParTxNoCh" refType="t" refFor="ch" refForName="rect4"/>
              <dgm:constr type="l" for="ch" forName="rect4ParTx" refType="r" refFor="ch" refForName="space"/>
              <dgm:constr type="w" for="ch" forName="rect4ParTx" refType="w" refFor="ch" refForName="rect4" fact="0.5"/>
              <dgm:constr type="t" for="ch" forName="rect4ParTx" refType="t" refFor="ch" refForName="rect4"/>
              <dgm:constr type="b" for="ch" forName="rect4ParTx" refType="t" refFor="ch" refForName="rect5"/>
              <dgm:constr type="l" for="ch" forName="rect4ChTx" refType="r" refFor="ch" refForName="rect4ParTx"/>
              <dgm:constr type="w" for="ch" forName="rect4ChTx" refType="w" refFor="ch" refForName="rect4ParTx"/>
              <dgm:constr type="t" for="ch" forName="rect4ChTx" refType="t" refFor="ch" refForName="rect4ParTx"/>
              <dgm:constr type="b" for="ch" forName="rect4ChTx" refType="b" refFor="ch" refForName="rect4ParTx"/>
              <dgm:constr type="l" for="ch" forName="rect4ParTxNoCh" refType="r" refFor="ch" refForName="space"/>
              <dgm:constr type="w" for="ch" forName="rect4ParTxNoCh" refType="w" refFor="ch" refForName="rect4"/>
              <dgm:constr type="t" for="ch" forName="rect4ParTxNoCh" refType="t" refFor="ch" refForName="rect4"/>
              <dgm:constr type="b" for="ch" forName="rect4ParTxNoCh" refType="t" refFor="ch" refForName="rect5"/>
              <dgm:constr type="primFontSz" for="ch" op="equ" val="65"/>
              <dgm:constr type="secFontSz" for="ch" op="equ" val="65"/>
            </dgm:constrLst>
          </dgm:if>
          <dgm:if name="Name9" axis="ch" ptType="node" func="cnt" op="equ" val="6">
            <dgm:constrLst>
              <dgm:constr type="userA" refType="w" fact="0.3"/>
              <dgm:constr type="w" for="ch" forName="circle1" refType="userA" fact="2"/>
              <dgm:constr type="h" for="ch" forName="circle1" refType="w" refFor="ch" refForName="circle1" op="equ"/>
              <dgm:constr type="l" for="ch" forName="circle1"/>
              <dgm:constr type="ctrY" for="ch" forName="circle1" refType="h" fact="0.5"/>
              <dgm:constr type="l" for="ch" forName="space" refType="ctrX" refFor="ch" refForName="circle1"/>
              <dgm:constr type="w" for="ch" forName="space"/>
              <dgm:constr type="h" for="ch" forName="space" refType="h" refFor="ch" refForName="circle1"/>
              <dgm:constr type="b" for="ch" forName="space" refType="b" refFor="ch" refForName="circle1"/>
              <dgm:constr type="l" for="ch" forName="rect1" refType="r" refFor="ch" refForName="space"/>
              <dgm:constr type="r" for="ch" forName="rect1" refType="w"/>
              <dgm:constr type="h" for="ch" forName="rect1" refType="h" refFor="ch" refForName="circle1"/>
              <dgm:constr type="b" for="ch" forName="rect1" refType="b" refFor="ch" refForName="circle1"/>
              <dgm:constr type="l" for="ch" forName="vertSpace2"/>
              <dgm:constr type="w" for="ch" forName="vertSpace2" refType="w"/>
              <dgm:constr type="h" for="ch" forName="vertSpace2" refType="h" refFor="ch" refForName="circle1" fact="0.05"/>
              <dgm:constr type="b" for="ch" forName="vertSpace2" refType="b" refFor="ch" refForName="circle1"/>
              <dgm:constr type="ctrX" for="ch" forName="circle2" refType="l" refFor="ch" refForName="space"/>
              <dgm:constr type="h" for="ch" forName="circle2" refType="h" refFor="ch" refForName="circle1" fact="0.83333"/>
              <dgm:constr type="hOff" for="ch" forName="circle2" refType="h" refFor="ch" refForName="vertSpace2" fact="-0.16667"/>
              <dgm:constr type="w" for="ch" forName="circle2" refType="h" refFor="ch" refForName="circle2" op="equ"/>
              <dgm:constr type="wOff" for="ch" forName="circle2" refType="hOff" refFor="ch" refForName="circle2" op="equ"/>
              <dgm:constr type="b" for="ch" forName="circle2" refType="t" refFor="ch" refForName="vertSpace2"/>
              <dgm:constr type="l" for="ch" forName="rect2" refType="r" refFor="ch" refForName="space"/>
              <dgm:constr type="r" for="ch" forName="rect2" refType="w"/>
              <dgm:constr type="h" for="ch" forName="rect2" refType="h" refFor="ch" refForName="circle2"/>
              <dgm:constr type="hOff" for="ch" forName="rect2" refType="hOff" refFor="ch" refForName="circle2"/>
              <dgm:constr type="b" for="ch" forName="rect2" refType="b" refFor="ch" refForName="circle2"/>
              <dgm:constr type="l" for="ch" forName="vertSpace3"/>
              <dgm:constr type="w" for="ch" forName="vertSpace3" refType="w"/>
              <dgm:constr type="h" for="ch" forName="vertSpace3" refType="h" refFor="ch" refForName="vertSpace2"/>
              <dgm:constr type="b" for="ch" forName="vertSpace3" refType="t" refFor="ch" refForName="vertSpace2"/>
              <dgm:constr type="ctrX" for="ch" forName="circle3" refType="l" refFor="ch" refForName="space"/>
              <dgm:constr type="h" for="ch" forName="circle3" refType="h" refFor="ch" refForName="circle1" fact="0.66667"/>
              <dgm:constr type="hOff" for="ch" forName="circle3" refType="h" refFor="ch" refForName="vertSpace2" fact="-0.33333"/>
              <dgm:constr type="w" for="ch" forName="circle3" refType="h" refFor="ch" refForName="circle3" op="equ"/>
              <dgm:constr type="wOff" for="ch" forName="circle3" refType="hOff" refFor="ch" refForName="circle3" op="equ"/>
              <dgm:constr type="b" for="ch" forName="circle3" refType="t" refFor="ch" refForName="vertSpace3"/>
              <dgm:constr type="l" for="ch" forName="rect3" refType="r" refFor="ch" refForName="space"/>
              <dgm:constr type="r" for="ch" forName="rect3" refType="w"/>
              <dgm:constr type="h" for="ch" forName="rect3" refType="h" refFor="ch" refForName="circle3"/>
              <dgm:constr type="hOff" for="ch" forName="rect3" refType="hOff" refFor="ch" refForName="circle3"/>
              <dgm:constr type="b" for="ch" forName="rect3" refType="b" refFor="ch" refForName="circle3"/>
              <dgm:constr type="l" for="ch" forName="vertSpace4"/>
              <dgm:constr type="w" for="ch" forName="vertSpace4" refType="w"/>
              <dgm:constr type="h" for="ch" forName="vertSpace4" refType="h" refFor="ch" refForName="vertSpace3"/>
              <dgm:constr type="b" for="ch" forName="vertSpace4" refType="t" refFor="ch" refForName="vertSpace3"/>
              <dgm:constr type="ctrX" for="ch" forName="circle4" refType="l" refFor="ch" refForName="space"/>
              <dgm:constr type="h" for="ch" forName="circle4" refType="h" refFor="ch" refForName="circle1" fact="0.5"/>
              <dgm:constr type="hOff" for="ch" forName="circle4" refType="h" refFor="ch" refForName="vertSpace2" fact="-0.5"/>
              <dgm:constr type="w" for="ch" forName="circle4" refType="h" refFor="ch" refForName="circle4" op="equ"/>
              <dgm:constr type="wOff" for="ch" forName="circle4" refType="hOff" refFor="ch" refForName="circle4" op="equ"/>
              <dgm:constr type="b" for="ch" forName="circle4" refType="t" refFor="ch" refForName="vertSpace4"/>
              <dgm:constr type="l" for="ch" forName="rect4" refType="r" refFor="ch" refForName="space"/>
              <dgm:constr type="r" for="ch" forName="rect4" refType="w"/>
              <dgm:constr type="h" for="ch" forName="rect4" refType="h" refFor="ch" refForName="circle4"/>
              <dgm:constr type="hOff" for="ch" forName="rect4" refType="hOff" refFor="ch" refForName="circle4"/>
              <dgm:constr type="b" for="ch" forName="rect4" refType="b" refFor="ch" refForName="circle4"/>
              <dgm:constr type="l" for="ch" forName="vertSpace5"/>
              <dgm:constr type="w" for="ch" forName="vertSpace5" refType="w"/>
              <dgm:constr type="h" for="ch" forName="vertSpace5" refType="h" refFor="ch" refForName="vertSpace4"/>
              <dgm:constr type="b" for="ch" forName="vertSpace5" refType="t" refFor="ch" refForName="vertSpace4"/>
              <dgm:constr type="ctrX" for="ch" forName="circle5" refType="l" refFor="ch" refForName="space"/>
              <dgm:constr type="h" for="ch" forName="circle5" refType="h" refFor="ch" refForName="circle1" fact="0.33333"/>
              <dgm:constr type="hOff" for="ch" forName="circle5" refType="h" refFor="ch" refForName="vertSpace2" fact="-0.66667"/>
              <dgm:constr type="w" for="ch" forName="circle5" refType="h" refFor="ch" refForName="circle5" op="equ"/>
              <dgm:constr type="wOff" for="ch" forName="circle5" refType="hOff" refFor="ch" refForName="circle5" op="equ"/>
              <dgm:constr type="b" for="ch" forName="circle5" refType="t" refFor="ch" refForName="vertSpace5"/>
              <dgm:constr type="l" for="ch" forName="rect5" refType="r" refFor="ch" refForName="space"/>
              <dgm:constr type="r" for="ch" forName="rect5" refType="w"/>
              <dgm:constr type="h" for="ch" forName="rect5" refType="h" refFor="ch" refForName="circle5"/>
              <dgm:constr type="hOff" for="ch" forName="rect5" refType="hOff" refFor="ch" refForName="circle5"/>
              <dgm:constr type="b" for="ch" forName="rect5" refType="b" refFor="ch" refForName="circle5"/>
              <dgm:constr type="l" for="ch" forName="vertSpace6"/>
              <dgm:constr type="w" for="ch" forName="vertSpace6" refType="w"/>
              <dgm:constr type="h" for="ch" forName="vertSpace6" refType="h" refFor="ch" refForName="vertSpace5"/>
              <dgm:constr type="b" for="ch" forName="vertSpace6" refType="t" refFor="ch" refForName="vertSpace5"/>
              <dgm:constr type="ctrX" for="ch" forName="circle6" refType="l" refFor="ch" refForName="space"/>
              <dgm:constr type="h" for="ch" forName="circle6" refType="h" refFor="ch" refForName="circle1" fact="0.16667"/>
              <dgm:constr type="hOff" for="ch" forName="circle6" refType="h" refFor="ch" refForName="vertSpace2" fact="-0.83333"/>
              <dgm:constr type="w" for="ch" forName="circle6" refType="h" refFor="ch" refForName="circle6" op="equ"/>
              <dgm:constr type="wOff" for="ch" forName="circle6" refType="hOff" refFor="ch" refForName="circle6" op="equ"/>
              <dgm:constr type="b" for="ch" forName="circle6" refType="t" refFor="ch" refForName="vertSpace6"/>
              <dgm:constr type="l" for="ch" forName="rect6" refType="r" refFor="ch" refForName="space"/>
              <dgm:constr type="r" for="ch" forName="rect6" refType="w"/>
              <dgm:constr type="h" for="ch" forName="rect6" refType="h" refFor="ch" refForName="circle6"/>
              <dgm:constr type="hOff" for="ch" forName="rect6" refType="hOff" refFor="ch" refForName="circle6"/>
              <dgm:constr type="b" for="ch" forName="rect6" refType="b" refFor="ch" refForName="circle6"/>
              <dgm:constr type="l" for="ch" forName="rect6ParTx" refType="r" refFor="ch" refForName="space"/>
              <dgm:constr type="w" for="ch" forName="rect6ParTx" refType="w" refFor="ch" refForName="rect6" fact="0.5"/>
              <dgm:constr type="t" for="ch" forName="rect6ParTx" refType="t" refFor="ch" refForName="rect6"/>
              <dgm:constr type="b" for="ch" forName="rect6ParTx" refType="b" refFor="ch" refForName="rect6"/>
              <dgm:constr type="l" for="ch" forName="rect6ChTx" refType="r" refFor="ch" refForName="rect6ParTx"/>
              <dgm:constr type="w" for="ch" forName="rect6ChTx" refType="w" refFor="ch" refForName="rect6ParTx"/>
              <dgm:constr type="t" for="ch" forName="rect6ChTx" refType="t" refFor="ch" refForName="rect6ParTx"/>
              <dgm:constr type="b" for="ch" forName="rect6ChTx" refType="b" refFor="ch" refForName="rect6ParTx"/>
              <dgm:constr type="l" for="ch" forName="rect6ParTxNoCh" refType="r" refFor="ch" refForName="space"/>
              <dgm:constr type="w" for="ch" forName="rect6ParTxNoCh" refType="w" refFor="ch" refForName="rect6"/>
              <dgm:constr type="t" for="ch" forName="rect6ParTxNoCh" refType="t" refFor="ch" refForName="rect6"/>
              <dgm:constr type="b" for="ch" forName="rect6ParTxNoCh" refType="b" refFor="ch" refForName="rect6"/>
              <dgm:constr type="l" for="ch" forName="rect1ParTx" refType="r" refFor="ch" refForName="space"/>
              <dgm:constr type="w" for="ch" forName="rect1ParTx" refType="w" refFor="ch" refForName="rect1" fact="0.5"/>
              <dgm:constr type="t" for="ch" forName="rect1ParTx" refType="t" refFor="ch" refForName="rect1"/>
              <dgm:constr type="b" for="ch" forName="rect1ParTx" refType="t" refFor="ch" refForName="rect2"/>
              <dgm:constr type="l" for="ch" forName="rect1ChTx" refType="r" refFor="ch" refForName="rect1ParTx"/>
              <dgm:constr type="w" for="ch" forName="rect1ChTx" refType="w" refFor="ch" refForName="rect1ParTx"/>
              <dgm:constr type="t" for="ch" forName="rect1ChTx" refType="t" refFor="ch" refForName="rect1ParTx"/>
              <dgm:constr type="b" for="ch" forName="rect1ChTx" refType="b" refFor="ch" refForName="rect1ParTx"/>
              <dgm:constr type="l" for="ch" forName="rect1ParTxNoCh" refType="r" refFor="ch" refForName="space"/>
              <dgm:constr type="w" for="ch" forName="rect1ParTxNoCh" refType="w" refFor="ch" refForName="rect1"/>
              <dgm:constr type="t" for="ch" forName="rect1ParTxNoCh" refType="t" refFor="ch" refForName="rect1"/>
              <dgm:constr type="b" for="ch" forName="rect1ParTxNoCh" refType="t" refFor="ch" refForName="rect2"/>
              <dgm:constr type="l" for="ch" forName="rect2ParTx" refType="r" refFor="ch" refForName="space"/>
              <dgm:constr type="w" for="ch" forName="rect2ParTx" refType="w" refFor="ch" refForName="rect2" fact="0.5"/>
              <dgm:constr type="t" for="ch" forName="rect2ParTx" refType="t" refFor="ch" refForName="rect2"/>
              <dgm:constr type="b" for="ch" forName="rect2ParTx" refType="t" refFor="ch" refForName="rect3"/>
              <dgm:constr type="l" for="ch" forName="rect2ChTx" refType="r" refFor="ch" refForName="rect2ParTx"/>
              <dgm:constr type="w" for="ch" forName="rect2ChTx" refType="w" refFor="ch" refForName="rect2ParTx"/>
              <dgm:constr type="t" for="ch" forName="rect2ChTx" refType="t" refFor="ch" refForName="rect2ParTx"/>
              <dgm:constr type="b" for="ch" forName="rect2ChTx" refType="b" refFor="ch" refForName="rect2ParTx"/>
              <dgm:constr type="l" for="ch" forName="rect2ParTxNoCh" refType="r" refFor="ch" refForName="space"/>
              <dgm:constr type="w" for="ch" forName="rect2ParTxNoCh" refType="w" refFor="ch" refForName="rect2"/>
              <dgm:constr type="t" for="ch" forName="rect2ParTxNoCh" refType="t" refFor="ch" refForName="rect2"/>
              <dgm:constr type="b" for="ch" forName="rect2ParTxNoCh" refType="t" refFor="ch" refForName="rect3"/>
              <dgm:constr type="l" for="ch" forName="rect3ParTx" refType="r" refFor="ch" refForName="space"/>
              <dgm:constr type="w" for="ch" forName="rect3ParTx" refType="w" refFor="ch" refForName="rect3" fact="0.5"/>
              <dgm:constr type="t" for="ch" forName="rect3ParTx" refType="t" refFor="ch" refForName="rect3"/>
              <dgm:constr type="b" for="ch" forName="rect3ParTx" refType="t" refFor="ch" refForName="rect4"/>
              <dgm:constr type="l" for="ch" forName="rect3ChTx" refType="r" refFor="ch" refForName="rect3ParTx"/>
              <dgm:constr type="w" for="ch" forName="rect3ChTx" refType="w" refFor="ch" refForName="rect3ParTx"/>
              <dgm:constr type="t" for="ch" forName="rect3ChTx" refType="t" refFor="ch" refForName="rect3ParTx"/>
              <dgm:constr type="b" for="ch" forName="rect3ChTx" refType="b" refFor="ch" refForName="rect3ParTx"/>
              <dgm:constr type="l" for="ch" forName="rect3ParTxNoCh" refType="r" refFor="ch" refForName="space"/>
              <dgm:constr type="w" for="ch" forName="rect3ParTxNoCh" refType="w" refFor="ch" refForName="rect3"/>
              <dgm:constr type="t" for="ch" forName="rect3ParTxNoCh" refType="t" refFor="ch" refForName="rect3"/>
              <dgm:constr type="b" for="ch" forName="rect3ParTxNoCh" refType="t" refFor="ch" refForName="rect4"/>
              <dgm:constr type="l" for="ch" forName="rect4ParTx" refType="r" refFor="ch" refForName="space"/>
              <dgm:constr type="w" for="ch" forName="rect4ParTx" refType="w" refFor="ch" refForName="rect4" fact="0.5"/>
              <dgm:constr type="t" for="ch" forName="rect4ParTx" refType="t" refFor="ch" refForName="rect4"/>
              <dgm:constr type="b" for="ch" forName="rect4ParTx" refType="t" refFor="ch" refForName="rect5"/>
              <dgm:constr type="l" for="ch" forName="rect4ChTx" refType="r" refFor="ch" refForName="rect4ParTx"/>
              <dgm:constr type="w" for="ch" forName="rect4ChTx" refType="w" refFor="ch" refForName="rect4ParTx"/>
              <dgm:constr type="t" for="ch" forName="rect4ChTx" refType="t" refFor="ch" refForName="rect4ParTx"/>
              <dgm:constr type="b" for="ch" forName="rect4ChTx" refType="b" refFor="ch" refForName="rect4ParTx"/>
              <dgm:constr type="l" for="ch" forName="rect4ParTxNoCh" refType="r" refFor="ch" refForName="space"/>
              <dgm:constr type="w" for="ch" forName="rect4ParTxNoCh" refType="w" refFor="ch" refForName="rect4"/>
              <dgm:constr type="t" for="ch" forName="rect4ParTxNoCh" refType="t" refFor="ch" refForName="rect4"/>
              <dgm:constr type="b" for="ch" forName="rect4ParTxNoCh" refType="t" refFor="ch" refForName="rect5"/>
              <dgm:constr type="l" for="ch" forName="rect5ParTx" refType="r" refFor="ch" refForName="space"/>
              <dgm:constr type="w" for="ch" forName="rect5ParTx" refType="w" refFor="ch" refForName="rect5" fact="0.5"/>
              <dgm:constr type="t" for="ch" forName="rect5ParTx" refType="t" refFor="ch" refForName="rect5"/>
              <dgm:constr type="b" for="ch" forName="rect5ParTx" refType="t" refFor="ch" refForName="rect6"/>
              <dgm:constr type="l" for="ch" forName="rect5ChTx" refType="r" refFor="ch" refForName="rect5ParTx"/>
              <dgm:constr type="w" for="ch" forName="rect5ChTx" refType="w" refFor="ch" refForName="rect5ParTx"/>
              <dgm:constr type="t" for="ch" forName="rect5ChTx" refType="t" refFor="ch" refForName="rect5ParTx"/>
              <dgm:constr type="b" for="ch" forName="rect5ChTx" refType="b" refFor="ch" refForName="rect5ParTx"/>
              <dgm:constr type="l" for="ch" forName="rect5ParTxNoCh" refType="r" refFor="ch" refForName="space"/>
              <dgm:constr type="w" for="ch" forName="rect5ParTxNoCh" refType="w" refFor="ch" refForName="rect5"/>
              <dgm:constr type="t" for="ch" forName="rect5ParTxNoCh" refType="t" refFor="ch" refForName="rect5"/>
              <dgm:constr type="b" for="ch" forName="rect5ParTxNoCh" refType="t" refFor="ch" refForName="rect6"/>
              <dgm:constr type="primFontSz" for="ch" op="equ" val="65"/>
              <dgm:constr type="secFontSz" for="ch" op="equ" val="65"/>
            </dgm:constrLst>
          </dgm:if>
          <dgm:if name="Name10" axis="ch" ptType="node" func="cnt" op="gte" val="7">
            <dgm:constrLst>
              <dgm:constr type="userA" refType="w" fact="0.3"/>
              <dgm:constr type="w" for="ch" forName="circle1" refType="userA" fact="2"/>
              <dgm:constr type="h" for="ch" forName="circle1" refType="w" refFor="ch" refForName="circle1" op="equ"/>
              <dgm:constr type="l" for="ch" forName="circle1"/>
              <dgm:constr type="ctrY" for="ch" forName="circle1" refType="h" fact="0.5"/>
              <dgm:constr type="l" for="ch" forName="space" refType="ctrX" refFor="ch" refForName="circle1"/>
              <dgm:constr type="w" for="ch" forName="space"/>
              <dgm:constr type="h" for="ch" forName="space" refType="h" refFor="ch" refForName="circle1"/>
              <dgm:constr type="b" for="ch" forName="space" refType="b" refFor="ch" refForName="circle1"/>
              <dgm:constr type="l" for="ch" forName="rect1" refType="r" refFor="ch" refForName="space"/>
              <dgm:constr type="r" for="ch" forName="rect1" refType="w"/>
              <dgm:constr type="h" for="ch" forName="rect1" refType="h" refFor="ch" refForName="circle1"/>
              <dgm:constr type="b" for="ch" forName="rect1" refType="b" refFor="ch" refForName="circle1"/>
              <dgm:constr type="l" for="ch" forName="vertSpace2"/>
              <dgm:constr type="w" for="ch" forName="vertSpace2" refType="w"/>
              <dgm:constr type="h" for="ch" forName="vertSpace2" refType="h" refFor="ch" refForName="circle1" fact="0.05"/>
              <dgm:constr type="b" for="ch" forName="vertSpace2" refType="b" refFor="ch" refForName="circle1"/>
              <dgm:constr type="ctrX" for="ch" forName="circle2" refType="l" refFor="ch" refForName="space"/>
              <dgm:constr type="h" for="ch" forName="circle2" refType="h" refFor="ch" refForName="circle1" fact="0.85714"/>
              <dgm:constr type="hOff" for="ch" forName="circle2" refType="h" refFor="ch" refForName="vertSpace2" fact="-0.14286"/>
              <dgm:constr type="w" for="ch" forName="circle2" refType="h" refFor="ch" refForName="circle2" op="equ"/>
              <dgm:constr type="wOff" for="ch" forName="circle2" refType="hOff" refFor="ch" refForName="circle2" op="equ"/>
              <dgm:constr type="b" for="ch" forName="circle2" refType="t" refFor="ch" refForName="vertSpace2"/>
              <dgm:constr type="l" for="ch" forName="rect2" refType="r" refFor="ch" refForName="space"/>
              <dgm:constr type="r" for="ch" forName="rect2" refType="w"/>
              <dgm:constr type="h" for="ch" forName="rect2" refType="h" refFor="ch" refForName="circle2"/>
              <dgm:constr type="hOff" for="ch" forName="rect2" refType="hOff" refFor="ch" refForName="circle2"/>
              <dgm:constr type="b" for="ch" forName="rect2" refType="b" refFor="ch" refForName="circle2"/>
              <dgm:constr type="l" for="ch" forName="vertSpace3"/>
              <dgm:constr type="w" for="ch" forName="vertSpace3" refType="w"/>
              <dgm:constr type="h" for="ch" forName="vertSpace3" refType="h" refFor="ch" refForName="vertSpace2"/>
              <dgm:constr type="b" for="ch" forName="vertSpace3" refType="t" refFor="ch" refForName="vertSpace2"/>
              <dgm:constr type="ctrX" for="ch" forName="circle3" refType="l" refFor="ch" refForName="space"/>
              <dgm:constr type="h" for="ch" forName="circle3" refType="h" refFor="ch" refForName="circle1" fact="0.71429"/>
              <dgm:constr type="hOff" for="ch" forName="circle3" refType="h" refFor="ch" refForName="vertSpace2" fact="-0.28571"/>
              <dgm:constr type="w" for="ch" forName="circle3" refType="h" refFor="ch" refForName="circle3" op="equ"/>
              <dgm:constr type="wOff" for="ch" forName="circle3" refType="hOff" refFor="ch" refForName="circle3" op="equ"/>
              <dgm:constr type="b" for="ch" forName="circle3" refType="t" refFor="ch" refForName="vertSpace3"/>
              <dgm:constr type="l" for="ch" forName="rect3" refType="r" refFor="ch" refForName="space"/>
              <dgm:constr type="r" for="ch" forName="rect3" refType="w"/>
              <dgm:constr type="h" for="ch" forName="rect3" refType="h" refFor="ch" refForName="circle3"/>
              <dgm:constr type="hOff" for="ch" forName="rect3" refType="hOff" refFor="ch" refForName="circle3"/>
              <dgm:constr type="b" for="ch" forName="rect3" refType="b" refFor="ch" refForName="circle3"/>
              <dgm:constr type="l" for="ch" forName="vertSpace4"/>
              <dgm:constr type="w" for="ch" forName="vertSpace4" refType="w"/>
              <dgm:constr type="h" for="ch" forName="vertSpace4" refType="h" refFor="ch" refForName="vertSpace3"/>
              <dgm:constr type="b" for="ch" forName="vertSpace4" refType="t" refFor="ch" refForName="vertSpace3"/>
              <dgm:constr type="ctrX" for="ch" forName="circle4" refType="l" refFor="ch" refForName="space"/>
              <dgm:constr type="h" for="ch" forName="circle4" refType="h" refFor="ch" refForName="circle1" fact="0.57143"/>
              <dgm:constr type="hOff" for="ch" forName="circle4" refType="h" refFor="ch" refForName="vertSpace2" fact="-0.42857"/>
              <dgm:constr type="w" for="ch" forName="circle4" refType="h" refFor="ch" refForName="circle4" op="equ"/>
              <dgm:constr type="wOff" for="ch" forName="circle4" refType="hOff" refFor="ch" refForName="circle4" op="equ"/>
              <dgm:constr type="b" for="ch" forName="circle4" refType="t" refFor="ch" refForName="vertSpace4"/>
              <dgm:constr type="l" for="ch" forName="rect4" refType="r" refFor="ch" refForName="space"/>
              <dgm:constr type="r" for="ch" forName="rect4" refType="w"/>
              <dgm:constr type="h" for="ch" forName="rect4" refType="h" refFor="ch" refForName="circle4"/>
              <dgm:constr type="hOff" for="ch" forName="rect4" refType="hOff" refFor="ch" refForName="circle4"/>
              <dgm:constr type="b" for="ch" forName="rect4" refType="b" refFor="ch" refForName="circle4"/>
              <dgm:constr type="l" for="ch" forName="vertSpace5"/>
              <dgm:constr type="w" for="ch" forName="vertSpace5" refType="w"/>
              <dgm:constr type="h" for="ch" forName="vertSpace5" refType="h" refFor="ch" refForName="vertSpace4"/>
              <dgm:constr type="b" for="ch" forName="vertSpace5" refType="t" refFor="ch" refForName="vertSpace4"/>
              <dgm:constr type="ctrX" for="ch" forName="circle5" refType="l" refFor="ch" refForName="space"/>
              <dgm:constr type="h" for="ch" forName="circle5" refType="h" refFor="ch" refForName="circle1" fact="0.42857"/>
              <dgm:constr type="hOff" for="ch" forName="circle5" refType="h" refFor="ch" refForName="vertSpace2" fact="-0.57143"/>
              <dgm:constr type="w" for="ch" forName="circle5" refType="h" refFor="ch" refForName="circle5" op="equ"/>
              <dgm:constr type="wOff" for="ch" forName="circle5" refType="hOff" refFor="ch" refForName="circle5" op="equ"/>
              <dgm:constr type="b" for="ch" forName="circle5" refType="t" refFor="ch" refForName="vertSpace5"/>
              <dgm:constr type="l" for="ch" forName="rect5" refType="r" refFor="ch" refForName="space"/>
              <dgm:constr type="r" for="ch" forName="rect5" refType="w"/>
              <dgm:constr type="h" for="ch" forName="rect5" refType="h" refFor="ch" refForName="circle5"/>
              <dgm:constr type="hOff" for="ch" forName="rect5" refType="hOff" refFor="ch" refForName="circle5"/>
              <dgm:constr type="b" for="ch" forName="rect5" refType="b" refFor="ch" refForName="circle5"/>
              <dgm:constr type="l" for="ch" forName="vertSpace6"/>
              <dgm:constr type="w" for="ch" forName="vertSpace6" refType="w"/>
              <dgm:constr type="h" for="ch" forName="vertSpace6" refType="h" refFor="ch" refForName="vertSpace5"/>
              <dgm:constr type="b" for="ch" forName="vertSpace6" refType="t" refFor="ch" refForName="vertSpace5"/>
              <dgm:constr type="ctrX" for="ch" forName="circle6" refType="l" refFor="ch" refForName="space"/>
              <dgm:constr type="h" for="ch" forName="circle6" refType="h" refFor="ch" refForName="circle1" fact="0.28571"/>
              <dgm:constr type="hOff" for="ch" forName="circle6" refType="h" refFor="ch" refForName="vertSpace2" fact="-0.71429"/>
              <dgm:constr type="w" for="ch" forName="circle6" refType="h" refFor="ch" refForName="circle6" op="equ"/>
              <dgm:constr type="wOff" for="ch" forName="circle6" refType="hOff" refFor="ch" refForName="circle6" op="equ"/>
              <dgm:constr type="b" for="ch" forName="circle6" refType="t" refFor="ch" refForName="vertSpace6"/>
              <dgm:constr type="l" for="ch" forName="rect6" refType="r" refFor="ch" refForName="space"/>
              <dgm:constr type="r" for="ch" forName="rect6" refType="w"/>
              <dgm:constr type="h" for="ch" forName="rect6" refType="h" refFor="ch" refForName="circle6"/>
              <dgm:constr type="hOff" for="ch" forName="rect6" refType="hOff" refFor="ch" refForName="circle6"/>
              <dgm:constr type="b" for="ch" forName="rect6" refType="b" refFor="ch" refForName="circle6"/>
              <dgm:constr type="l" for="ch" forName="vertSpace7"/>
              <dgm:constr type="w" for="ch" forName="vertSpace7" refType="w"/>
              <dgm:constr type="h" for="ch" forName="vertSpace7" refType="h" refFor="ch" refForName="vertSpace6"/>
              <dgm:constr type="b" for="ch" forName="vertSpace7" refType="t" refFor="ch" refForName="vertSpace6"/>
              <dgm:constr type="ctrX" for="ch" forName="circle7" refType="l" refFor="ch" refForName="space"/>
              <dgm:constr type="h" for="ch" forName="circle7" refType="h" refFor="ch" refForName="circle1" fact="0.14286"/>
              <dgm:constr type="hOff" for="ch" forName="circle7" refType="h" refFor="ch" refForName="vertSpace2" fact="-0.85714"/>
              <dgm:constr type="w" for="ch" forName="circle7" refType="h" refFor="ch" refForName="circle7" op="equ"/>
              <dgm:constr type="wOff" for="ch" forName="circle7" refType="hOff" refFor="ch" refForName="circle7" op="equ"/>
              <dgm:constr type="b" for="ch" forName="circle7" refType="t" refFor="ch" refForName="vertSpace7"/>
              <dgm:constr type="l" for="ch" forName="rect7" refType="r" refFor="ch" refForName="space"/>
              <dgm:constr type="r" for="ch" forName="rect7" refType="w"/>
              <dgm:constr type="h" for="ch" forName="rect7" refType="h" refFor="ch" refForName="circle7"/>
              <dgm:constr type="hOff" for="ch" forName="rect7" refType="hOff" refFor="ch" refForName="circle7"/>
              <dgm:constr type="b" for="ch" forName="rect7" refType="b" refFor="ch" refForName="circle7"/>
              <dgm:constr type="l" for="ch" forName="rect7ParTx" refType="r" refFor="ch" refForName="space"/>
              <dgm:constr type="w" for="ch" forName="rect7ParTx" refType="w" refFor="ch" refForName="rect7" fact="0.5"/>
              <dgm:constr type="t" for="ch" forName="rect7ParTx" refType="t" refFor="ch" refForName="rect7"/>
              <dgm:constr type="b" for="ch" forName="rect7ParTx" refType="b" refFor="ch" refForName="rect7"/>
              <dgm:constr type="l" for="ch" forName="rect7ChTx" refType="r" refFor="ch" refForName="rect7ParTx"/>
              <dgm:constr type="w" for="ch" forName="rect7ChTx" refType="w" refFor="ch" refForName="rect7ParTx"/>
              <dgm:constr type="t" for="ch" forName="rect7ChTx" refType="t" refFor="ch" refForName="rect7ParTx"/>
              <dgm:constr type="b" for="ch" forName="rect7ChTx" refType="b" refFor="ch" refForName="rect7ParTx"/>
              <dgm:constr type="l" for="ch" forName="rect7ParTxNoCh" refType="r" refFor="ch" refForName="space"/>
              <dgm:constr type="w" for="ch" forName="rect7ParTxNoCh" refType="w" refFor="ch" refForName="rect7"/>
              <dgm:constr type="t" for="ch" forName="rect7ParTxNoCh" refType="t" refFor="ch" refForName="rect7"/>
              <dgm:constr type="b" for="ch" forName="rect7ParTxNoCh" refType="b" refFor="ch" refForName="rect7"/>
              <dgm:constr type="l" for="ch" forName="rect1ParTx" refType="r" refFor="ch" refForName="space"/>
              <dgm:constr type="w" for="ch" forName="rect1ParTx" refType="w" refFor="ch" refForName="rect1" fact="0.5"/>
              <dgm:constr type="t" for="ch" forName="rect1ParTx" refType="t" refFor="ch" refForName="rect1"/>
              <dgm:constr type="b" for="ch" forName="rect1ParTx" refType="t" refFor="ch" refForName="rect2"/>
              <dgm:constr type="l" for="ch" forName="rect1ChTx" refType="r" refFor="ch" refForName="rect1ParTx"/>
              <dgm:constr type="w" for="ch" forName="rect1ChTx" refType="w" refFor="ch" refForName="rect1ParTx"/>
              <dgm:constr type="t" for="ch" forName="rect1ChTx" refType="t" refFor="ch" refForName="rect1ParTx"/>
              <dgm:constr type="b" for="ch" forName="rect1ChTx" refType="b" refFor="ch" refForName="rect1ParTx"/>
              <dgm:constr type="l" for="ch" forName="rect1ParTxNoCh" refType="r" refFor="ch" refForName="space"/>
              <dgm:constr type="w" for="ch" forName="rect1ParTxNoCh" refType="w" refFor="ch" refForName="rect1"/>
              <dgm:constr type="t" for="ch" forName="rect1ParTxNoCh" refType="t" refFor="ch" refForName="rect1"/>
              <dgm:constr type="b" for="ch" forName="rect1ParTxNoCh" refType="t" refFor="ch" refForName="rect2"/>
              <dgm:constr type="l" for="ch" forName="rect2ParTx" refType="r" refFor="ch" refForName="space"/>
              <dgm:constr type="w" for="ch" forName="rect2ParTx" refType="w" refFor="ch" refForName="rect2" fact="0.5"/>
              <dgm:constr type="t" for="ch" forName="rect2ParTx" refType="t" refFor="ch" refForName="rect2"/>
              <dgm:constr type="b" for="ch" forName="rect2ParTx" refType="t" refFor="ch" refForName="rect3"/>
              <dgm:constr type="l" for="ch" forName="rect2ChTx" refType="r" refFor="ch" refForName="rect2ParTx"/>
              <dgm:constr type="w" for="ch" forName="rect2ChTx" refType="w" refFor="ch" refForName="rect2ParTx"/>
              <dgm:constr type="t" for="ch" forName="rect2ChTx" refType="t" refFor="ch" refForName="rect2ParTx"/>
              <dgm:constr type="b" for="ch" forName="rect2ChTx" refType="b" refFor="ch" refForName="rect2ParTx"/>
              <dgm:constr type="l" for="ch" forName="rect2ParTxNoCh" refType="r" refFor="ch" refForName="space"/>
              <dgm:constr type="w" for="ch" forName="rect2ParTxNoCh" refType="w" refFor="ch" refForName="rect2"/>
              <dgm:constr type="t" for="ch" forName="rect2ParTxNoCh" refType="t" refFor="ch" refForName="rect2"/>
              <dgm:constr type="b" for="ch" forName="rect2ParTxNoCh" refType="t" refFor="ch" refForName="rect3"/>
              <dgm:constr type="l" for="ch" forName="rect3ParTx" refType="r" refFor="ch" refForName="space"/>
              <dgm:constr type="w" for="ch" forName="rect3ParTx" refType="w" refFor="ch" refForName="rect3" fact="0.5"/>
              <dgm:constr type="t" for="ch" forName="rect3ParTx" refType="t" refFor="ch" refForName="rect3"/>
              <dgm:constr type="b" for="ch" forName="rect3ParTx" refType="t" refFor="ch" refForName="rect4"/>
              <dgm:constr type="l" for="ch" forName="rect3ChTx" refType="r" refFor="ch" refForName="rect3ParTx"/>
              <dgm:constr type="w" for="ch" forName="rect3ChTx" refType="w" refFor="ch" refForName="rect3ParTx"/>
              <dgm:constr type="t" for="ch" forName="rect3ChTx" refType="t" refFor="ch" refForName="rect3ParTx"/>
              <dgm:constr type="b" for="ch" forName="rect3ChTx" refType="b" refFor="ch" refForName="rect3ParTx"/>
              <dgm:constr type="l" for="ch" forName="rect3ParTxNoCh" refType="r" refFor="ch" refForName="space"/>
              <dgm:constr type="w" for="ch" forName="rect3ParTxNoCh" refType="w" refFor="ch" refForName="rect3"/>
              <dgm:constr type="t" for="ch" forName="rect3ParTxNoCh" refType="t" refFor="ch" refForName="rect3"/>
              <dgm:constr type="b" for="ch" forName="rect3ParTxNoCh" refType="t" refFor="ch" refForName="rect4"/>
              <dgm:constr type="l" for="ch" forName="rect4ParTx" refType="r" refFor="ch" refForName="space"/>
              <dgm:constr type="w" for="ch" forName="rect4ParTx" refType="w" refFor="ch" refForName="rect4" fact="0.5"/>
              <dgm:constr type="t" for="ch" forName="rect4ParTx" refType="t" refFor="ch" refForName="rect4"/>
              <dgm:constr type="b" for="ch" forName="rect4ParTx" refType="t" refFor="ch" refForName="rect5"/>
              <dgm:constr type="l" for="ch" forName="rect4ChTx" refType="r" refFor="ch" refForName="rect4ParTx"/>
              <dgm:constr type="w" for="ch" forName="rect4ChTx" refType="w" refFor="ch" refForName="rect4ParTx"/>
              <dgm:constr type="t" for="ch" forName="rect4ChTx" refType="t" refFor="ch" refForName="rect4ParTx"/>
              <dgm:constr type="b" for="ch" forName="rect4ChTx" refType="b" refFor="ch" refForName="rect4ParTx"/>
              <dgm:constr type="l" for="ch" forName="rect4ParTxNoCh" refType="r" refFor="ch" refForName="space"/>
              <dgm:constr type="w" for="ch" forName="rect4ParTxNoCh" refType="w" refFor="ch" refForName="rect4"/>
              <dgm:constr type="t" for="ch" forName="rect4ParTxNoCh" refType="t" refFor="ch" refForName="rect4"/>
              <dgm:constr type="b" for="ch" forName="rect4ParTxNoCh" refType="t" refFor="ch" refForName="rect5"/>
              <dgm:constr type="l" for="ch" forName="rect5ParTx" refType="r" refFor="ch" refForName="space"/>
              <dgm:constr type="w" for="ch" forName="rect5ParTx" refType="w" refFor="ch" refForName="rect5" fact="0.5"/>
              <dgm:constr type="t" for="ch" forName="rect5ParTx" refType="t" refFor="ch" refForName="rect5"/>
              <dgm:constr type="b" for="ch" forName="rect5ParTx" refType="t" refFor="ch" refForName="rect6"/>
              <dgm:constr type="l" for="ch" forName="rect5ChTx" refType="r" refFor="ch" refForName="rect5ParTx"/>
              <dgm:constr type="w" for="ch" forName="rect5ChTx" refType="w" refFor="ch" refForName="rect5ParTx"/>
              <dgm:constr type="t" for="ch" forName="rect5ChTx" refType="t" refFor="ch" refForName="rect5ParTx"/>
              <dgm:constr type="b" for="ch" forName="rect5ChTx" refType="b" refFor="ch" refForName="rect5ParTx"/>
              <dgm:constr type="l" for="ch" forName="rect5ParTxNoCh" refType="r" refFor="ch" refForName="space"/>
              <dgm:constr type="w" for="ch" forName="rect5ParTxNoCh" refType="w" refFor="ch" refForName="rect5"/>
              <dgm:constr type="t" for="ch" forName="rect5ParTxNoCh" refType="t" refFor="ch" refForName="rect5"/>
              <dgm:constr type="b" for="ch" forName="rect5ParTxNoCh" refType="t" refFor="ch" refForName="rect6"/>
              <dgm:constr type="l" for="ch" forName="rect6ParTx" refType="r" refFor="ch" refForName="space"/>
              <dgm:constr type="w" for="ch" forName="rect6ParTx" refType="w" refFor="ch" refForName="rect6" fact="0.5"/>
              <dgm:constr type="t" for="ch" forName="rect6ParTx" refType="t" refFor="ch" refForName="rect6"/>
              <dgm:constr type="b" for="ch" forName="rect6ParTx" refType="t" refFor="ch" refForName="rect7"/>
              <dgm:constr type="l" for="ch" forName="rect6ChTx" refType="r" refFor="ch" refForName="rect6ParTx"/>
              <dgm:constr type="w" for="ch" forName="rect6ChTx" refType="w" refFor="ch" refForName="rect6ParTx"/>
              <dgm:constr type="t" for="ch" forName="rect6ChTx" refType="t" refFor="ch" refForName="rect6ParTx"/>
              <dgm:constr type="b" for="ch" forName="rect6ChTx" refType="b" refFor="ch" refForName="rect6ParTx"/>
              <dgm:constr type="l" for="ch" forName="rect6ParTxNoCh" refType="r" refFor="ch" refForName="space"/>
              <dgm:constr type="w" for="ch" forName="rect6ParTxNoCh" refType="w" refFor="ch" refForName="rect6"/>
              <dgm:constr type="t" for="ch" forName="rect6ParTxNoCh" refType="t" refFor="ch" refForName="rect6"/>
              <dgm:constr type="b" for="ch" forName="rect6ParTxNoCh" refType="t" refFor="ch" refForName="rect7"/>
              <dgm:constr type="primFontSz" for="ch" op="equ" val="65"/>
              <dgm:constr type="secFontSz" for="ch" op="equ" val="65"/>
            </dgm:constrLst>
          </dgm:if>
          <dgm:else name="Name11">
            <dgm:constrLst/>
          </dgm:else>
        </dgm:choose>
      </dgm:if>
      <dgm:else name="Name12">
        <dgm:choose name="Name13">
          <dgm:if name="Name14" axis="ch" ptType="node" func="cnt" op="equ" val="1">
            <dgm:constrLst>
              <dgm:constr type="userA" refType="w" fact="0.3"/>
              <dgm:constr type="w" for="ch" forName="circle1" refType="userA" fact="2"/>
              <dgm:constr type="h" for="ch" forName="circle1" refType="w" refFor="ch" refForName="circle1" op="equ"/>
              <dgm:constr type="r" for="ch" forName="circle1" refType="w"/>
              <dgm:constr type="ctrY" for="ch" forName="circle1" refType="h" fact="0.5"/>
              <dgm:constr type="r" for="ch" forName="space" refType="ctrX" refFor="ch" refForName="circle1"/>
              <dgm:constr type="w" for="ch" forName="space"/>
              <dgm:constr type="h" for="ch" forName="space" refType="h" refFor="ch" refForName="circle1"/>
              <dgm:constr type="b" for="ch" forName="space" refType="b" refFor="ch" refForName="circle1"/>
              <dgm:constr type="r" for="ch" forName="rect1" refType="l" refFor="ch" refForName="space"/>
              <dgm:constr type="l" for="ch" forName="rect1"/>
              <dgm:constr type="h" for="ch" forName="rect1" refType="h" refFor="ch" refForName="circle1"/>
              <dgm:constr type="b" for="ch" forName="rect1" refType="b" refFor="ch" refForName="circle1"/>
              <dgm:constr type="r" for="ch" forName="rect1ParTx" refType="l" refFor="ch" refForName="space"/>
              <dgm:constr type="w" for="ch" forName="rect1ParTx" refType="w" refFor="ch" refForName="rect1" fact="0.5"/>
              <dgm:constr type="t" for="ch" forName="rect1ParTx" refType="t" refFor="ch" refForName="rect1"/>
              <dgm:constr type="b" for="ch" forName="rect1ParTx" refType="b" refFor="ch" refForName="rect1"/>
              <dgm:constr type="r" for="ch" forName="rect1ChTx" refType="l" refFor="ch" refForName="rect1ParTx"/>
              <dgm:constr type="w" for="ch" forName="rect1ChTx" refType="w" refFor="ch" refForName="rect1ParTx"/>
              <dgm:constr type="t" for="ch" forName="rect1ChTx" refType="t" refFor="ch" refForName="rect1ParTx"/>
              <dgm:constr type="b" for="ch" forName="rect1ChTx" refType="b" refFor="ch" refForName="rect1ParTx"/>
              <dgm:constr type="r" for="ch" forName="rect1ParTxNoCh" refType="l" refFor="ch" refForName="space"/>
              <dgm:constr type="w" for="ch" forName="rect1ParTxNoCh" refType="w" refFor="ch" refForName="rect1"/>
              <dgm:constr type="t" for="ch" forName="rect1ParTxNoCh" refType="t" refFor="ch" refForName="rect1"/>
              <dgm:constr type="b" for="ch" forName="rect1ParTxNoCh" refType="b" refFor="ch" refForName="rect1"/>
              <dgm:constr type="primFontSz" for="ch" op="equ" val="65"/>
              <dgm:constr type="secFontSz" for="ch" op="equ" val="65"/>
            </dgm:constrLst>
          </dgm:if>
          <dgm:if name="Name15" axis="ch" ptType="node" func="cnt" op="equ" val="2">
            <dgm:constrLst>
              <dgm:constr type="userA" refType="w" fact="0.3"/>
              <dgm:constr type="w" for="ch" forName="circle1" refType="userA" fact="2"/>
              <dgm:constr type="h" for="ch" forName="circle1" refType="w" refFor="ch" refForName="circle1" op="equ"/>
              <dgm:constr type="r" for="ch" forName="circle1" refType="w"/>
              <dgm:constr type="ctrY" for="ch" forName="circle1" refType="h" fact="0.5"/>
              <dgm:constr type="r" for="ch" forName="space" refType="ctrX" refFor="ch" refForName="circle1"/>
              <dgm:constr type="w" for="ch" forName="space"/>
              <dgm:constr type="h" for="ch" forName="space" refType="h" refFor="ch" refForName="circle1"/>
              <dgm:constr type="b" for="ch" forName="space" refType="b" refFor="ch" refForName="circle1"/>
              <dgm:constr type="r" for="ch" forName="rect1" refType="l" refFor="ch" refForName="space"/>
              <dgm:constr type="l" for="ch" forName="rect1"/>
              <dgm:constr type="h" for="ch" forName="rect1" refType="h" refFor="ch" refForName="circle1"/>
              <dgm:constr type="b" for="ch" forName="rect1" refType="b" refFor="ch" refForName="circle1"/>
              <dgm:constr type="l" for="ch" forName="vertSpace2"/>
              <dgm:constr type="w" for="ch" forName="vertSpace2" refType="w"/>
              <dgm:constr type="h" for="ch" forName="vertSpace2" refType="h" refFor="ch" refForName="circle1" fact="0.05"/>
              <dgm:constr type="b" for="ch" forName="vertSpace2" refType="b" refFor="ch" refForName="circle1"/>
              <dgm:constr type="ctrX" for="ch" forName="circle2" refType="r" refFor="ch" refForName="space"/>
              <dgm:constr type="h" for="ch" forName="circle2" refType="h" refFor="ch" refForName="circle1" fact="0.5"/>
              <dgm:constr type="hOff" for="ch" forName="circle2" refType="h" refFor="ch" refForName="vertSpace2" fact="-0.5"/>
              <dgm:constr type="w" for="ch" forName="circle2" refType="h" refFor="ch" refForName="circle2" op="equ"/>
              <dgm:constr type="wOff" for="ch" forName="circle2" refType="hOff" refFor="ch" refForName="circle2" op="equ"/>
              <dgm:constr type="b" for="ch" forName="circle2" refType="t" refFor="ch" refForName="vertSpace2"/>
              <dgm:constr type="r" for="ch" forName="rect2" refType="l" refFor="ch" refForName="space"/>
              <dgm:constr type="l" for="ch" forName="rect2"/>
              <dgm:constr type="h" for="ch" forName="rect2" refType="h" refFor="ch" refForName="circle2"/>
              <dgm:constr type="hOff" for="ch" forName="rect2" refType="hOff" refFor="ch" refForName="circle2"/>
              <dgm:constr type="b" for="ch" forName="rect2" refType="b" refFor="ch" refForName="circle2"/>
              <dgm:constr type="r" for="ch" forName="rect2ParTx" refType="l" refFor="ch" refForName="space"/>
              <dgm:constr type="w" for="ch" forName="rect2ParTx" refType="w" refFor="ch" refForName="rect2" fact="0.5"/>
              <dgm:constr type="t" for="ch" forName="rect2ParTx" refType="t" refFor="ch" refForName="rect2"/>
              <dgm:constr type="b" for="ch" forName="rect2ParTx" refType="b" refFor="ch" refForName="rect2"/>
              <dgm:constr type="r" for="ch" forName="rect2ChTx" refType="l" refFor="ch" refForName="rect2ParTx"/>
              <dgm:constr type="w" for="ch" forName="rect2ChTx" refType="w" refFor="ch" refForName="rect2ParTx"/>
              <dgm:constr type="t" for="ch" forName="rect2ChTx" refType="t" refFor="ch" refForName="rect2ParTx"/>
              <dgm:constr type="b" for="ch" forName="rect2ChTx" refType="b" refFor="ch" refForName="rect2ParTx"/>
              <dgm:constr type="r" for="ch" forName="rect2ParTxNoCh" refType="l" refFor="ch" refForName="space"/>
              <dgm:constr type="w" for="ch" forName="rect2ParTxNoCh" refType="w" refFor="ch" refForName="rect2"/>
              <dgm:constr type="t" for="ch" forName="rect2ParTxNoCh" refType="t" refFor="ch" refForName="rect2"/>
              <dgm:constr type="b" for="ch" forName="rect2ParTxNoCh" refType="b" refFor="ch" refForName="rect2"/>
              <dgm:constr type="r" for="ch" forName="rect1ParTx" refType="l" refFor="ch" refForName="space"/>
              <dgm:constr type="w" for="ch" forName="rect1ParTx" refType="w" refFor="ch" refForName="rect1" fact="0.5"/>
              <dgm:constr type="t" for="ch" forName="rect1ParTx" refType="t" refFor="ch" refForName="rect1"/>
              <dgm:constr type="b" for="ch" forName="rect1ParTx" refType="t" refFor="ch" refForName="rect2"/>
              <dgm:constr type="r" for="ch" forName="rect1ChTx" refType="l" refFor="ch" refForName="rect1ParTx"/>
              <dgm:constr type="w" for="ch" forName="rect1ChTx" refType="w" refFor="ch" refForName="rect1ParTx"/>
              <dgm:constr type="t" for="ch" forName="rect1ChTx" refType="t" refFor="ch" refForName="rect1ParTx"/>
              <dgm:constr type="b" for="ch" forName="rect1ChTx" refType="b" refFor="ch" refForName="rect1ParTx"/>
              <dgm:constr type="r" for="ch" forName="rect1ParTxNoCh" refType="l" refFor="ch" refForName="space"/>
              <dgm:constr type="w" for="ch" forName="rect1ParTxNoCh" refType="w" refFor="ch" refForName="rect1"/>
              <dgm:constr type="t" for="ch" forName="rect1ParTxNoCh" refType="t" refFor="ch" refForName="rect1"/>
              <dgm:constr type="b" for="ch" forName="rect1ParTxNoCh" refType="t" refFor="ch" refForName="rect2"/>
              <dgm:constr type="primFontSz" for="ch" op="equ" val="65"/>
              <dgm:constr type="secFontSz" for="ch" op="equ" val="65"/>
            </dgm:constrLst>
          </dgm:if>
          <dgm:if name="Name16" axis="ch" ptType="node" func="cnt" op="equ" val="3">
            <dgm:constrLst>
              <dgm:constr type="userA" refType="w" fact="0.3"/>
              <dgm:constr type="w" for="ch" forName="circle1" refType="userA" fact="2"/>
              <dgm:constr type="h" for="ch" forName="circle1" refType="w" refFor="ch" refForName="circle1" op="equ"/>
              <dgm:constr type="r" for="ch" forName="circle1" refType="w"/>
              <dgm:constr type="ctrY" for="ch" forName="circle1" refType="h" fact="0.5"/>
              <dgm:constr type="r" for="ch" forName="space" refType="ctrX" refFor="ch" refForName="circle1"/>
              <dgm:constr type="w" for="ch" forName="space"/>
              <dgm:constr type="h" for="ch" forName="space" refType="h" refFor="ch" refForName="circle1"/>
              <dgm:constr type="b" for="ch" forName="space" refType="b" refFor="ch" refForName="circle1"/>
              <dgm:constr type="r" for="ch" forName="rect1" refType="l" refFor="ch" refForName="space"/>
              <dgm:constr type="l" for="ch" forName="rect1"/>
              <dgm:constr type="h" for="ch" forName="rect1" refType="h" refFor="ch" refForName="circle1"/>
              <dgm:constr type="b" for="ch" forName="rect1" refType="b" refFor="ch" refForName="circle1"/>
              <dgm:constr type="l" for="ch" forName="vertSpace2"/>
              <dgm:constr type="w" for="ch" forName="vertSpace2" refType="w"/>
              <dgm:constr type="h" for="ch" forName="vertSpace2" refType="h" refFor="ch" refForName="circle1" fact="0.05"/>
              <dgm:constr type="b" for="ch" forName="vertSpace2" refType="b" refFor="ch" refForName="circle1"/>
              <dgm:constr type="ctrX" for="ch" forName="circle2" refType="r" refFor="ch" refForName="space"/>
              <dgm:constr type="h" for="ch" forName="circle2" refType="h" refFor="ch" refForName="circle1" fact="0.66667"/>
              <dgm:constr type="hOff" for="ch" forName="circle2" refType="h" refFor="ch" refForName="vertSpace2" fact="-0.33333"/>
              <dgm:constr type="w" for="ch" forName="circle2" refType="h" refFor="ch" refForName="circle2" op="equ"/>
              <dgm:constr type="wOff" for="ch" forName="circle2" refType="hOff" refFor="ch" refForName="circle2" op="equ"/>
              <dgm:constr type="b" for="ch" forName="circle2" refType="t" refFor="ch" refForName="vertSpace2"/>
              <dgm:constr type="r" for="ch" forName="rect2" refType="l" refFor="ch" refForName="space"/>
              <dgm:constr type="l" for="ch" forName="rect2"/>
              <dgm:constr type="h" for="ch" forName="rect2" refType="h" refFor="ch" refForName="circle2"/>
              <dgm:constr type="hOff" for="ch" forName="rect2" refType="hOff" refFor="ch" refForName="circle2"/>
              <dgm:constr type="b" for="ch" forName="rect2" refType="b" refFor="ch" refForName="circle2"/>
              <dgm:constr type="l" for="ch" forName="vertSpace3"/>
              <dgm:constr type="w" for="ch" forName="vertSpace3" refType="w"/>
              <dgm:constr type="h" for="ch" forName="vertSpace3" refType="h" refFor="ch" refForName="vertSpace2"/>
              <dgm:constr type="b" for="ch" forName="vertSpace3" refType="t" refFor="ch" refForName="vertSpace2"/>
              <dgm:constr type="ctrX" for="ch" forName="circle3" refType="r" refFor="ch" refForName="space"/>
              <dgm:constr type="h" for="ch" forName="circle3" refType="h" refFor="ch" refForName="circle1" fact="0.33333"/>
              <dgm:constr type="hOff" for="ch" forName="circle3" refType="h" refFor="ch" refForName="vertSpace2" fact="-0.66667"/>
              <dgm:constr type="w" for="ch" forName="circle3" refType="h" refFor="ch" refForName="circle3" op="equ"/>
              <dgm:constr type="wOff" for="ch" forName="circle3" refType="hOff" refFor="ch" refForName="circle3" op="equ"/>
              <dgm:constr type="b" for="ch" forName="circle3" refType="t" refFor="ch" refForName="vertSpace3"/>
              <dgm:constr type="r" for="ch" forName="rect3" refType="l" refFor="ch" refForName="space"/>
              <dgm:constr type="l" for="ch" forName="rect3"/>
              <dgm:constr type="h" for="ch" forName="rect3" refType="h" refFor="ch" refForName="circle3"/>
              <dgm:constr type="hOff" for="ch" forName="rect3" refType="hOff" refFor="ch" refForName="circle3"/>
              <dgm:constr type="b" for="ch" forName="rect3" refType="b" refFor="ch" refForName="circle3"/>
              <dgm:constr type="r" for="ch" forName="rect3ParTx" refType="l" refFor="ch" refForName="space"/>
              <dgm:constr type="w" for="ch" forName="rect3ParTx" refType="w" refFor="ch" refForName="rect3" fact="0.5"/>
              <dgm:constr type="t" for="ch" forName="rect3ParTx" refType="t" refFor="ch" refForName="rect3"/>
              <dgm:constr type="b" for="ch" forName="rect3ParTx" refType="b" refFor="ch" refForName="rect3"/>
              <dgm:constr type="r" for="ch" forName="rect3ChTx" refType="l" refFor="ch" refForName="rect3ParTx"/>
              <dgm:constr type="w" for="ch" forName="rect3ChTx" refType="w" refFor="ch" refForName="rect3ParTx"/>
              <dgm:constr type="t" for="ch" forName="rect3ChTx" refType="t" refFor="ch" refForName="rect3ParTx"/>
              <dgm:constr type="b" for="ch" forName="rect3ChTx" refType="b" refFor="ch" refForName="rect3ParTx"/>
              <dgm:constr type="r" for="ch" forName="rect3ParTxNoCh" refType="l" refFor="ch" refForName="space"/>
              <dgm:constr type="w" for="ch" forName="rect3ParTxNoCh" refType="w" refFor="ch" refForName="rect3"/>
              <dgm:constr type="t" for="ch" forName="rect3ParTxNoCh" refType="t" refFor="ch" refForName="rect3"/>
              <dgm:constr type="b" for="ch" forName="rect3ParTxNoCh" refType="b" refFor="ch" refForName="rect3"/>
              <dgm:constr type="r" for="ch" forName="rect1ParTx" refType="l" refFor="ch" refForName="space"/>
              <dgm:constr type="w" for="ch" forName="rect1ParTx" refType="w" refFor="ch" refForName="rect1" fact="0.5"/>
              <dgm:constr type="t" for="ch" forName="rect1ParTx" refType="t" refFor="ch" refForName="rect1"/>
              <dgm:constr type="b" for="ch" forName="rect1ParTx" refType="t" refFor="ch" refForName="rect2"/>
              <dgm:constr type="r" for="ch" forName="rect1ChTx" refType="l" refFor="ch" refForName="rect1ParTx"/>
              <dgm:constr type="w" for="ch" forName="rect1ChTx" refType="w" refFor="ch" refForName="rect1ParTx"/>
              <dgm:constr type="t" for="ch" forName="rect1ChTx" refType="t" refFor="ch" refForName="rect1ParTx"/>
              <dgm:constr type="b" for="ch" forName="rect1ChTx" refType="b" refFor="ch" refForName="rect1ParTx"/>
              <dgm:constr type="r" for="ch" forName="rect1ParTxNoCh" refType="l" refFor="ch" refForName="space"/>
              <dgm:constr type="w" for="ch" forName="rect1ParTxNoCh" refType="w" refFor="ch" refForName="rect1"/>
              <dgm:constr type="t" for="ch" forName="rect1ParTxNoCh" refType="t" refFor="ch" refForName="rect1"/>
              <dgm:constr type="b" for="ch" forName="rect1ParTxNoCh" refType="t" refFor="ch" refForName="rect2"/>
              <dgm:constr type="r" for="ch" forName="rect2ParTx" refType="l" refFor="ch" refForName="space"/>
              <dgm:constr type="w" for="ch" forName="rect2ParTx" refType="w" refFor="ch" refForName="rect2" fact="0.5"/>
              <dgm:constr type="t" for="ch" forName="rect2ParTx" refType="t" refFor="ch" refForName="rect2"/>
              <dgm:constr type="b" for="ch" forName="rect2ParTx" refType="t" refFor="ch" refForName="rect3"/>
              <dgm:constr type="r" for="ch" forName="rect2ChTx" refType="l" refFor="ch" refForName="rect2ParTx"/>
              <dgm:constr type="w" for="ch" forName="rect2ChTx" refType="w" refFor="ch" refForName="rect2ParTx"/>
              <dgm:constr type="t" for="ch" forName="rect2ChTx" refType="t" refFor="ch" refForName="rect2ParTx"/>
              <dgm:constr type="b" for="ch" forName="rect2ChTx" refType="b" refFor="ch" refForName="rect2ParTx"/>
              <dgm:constr type="r" for="ch" forName="rect2ParTxNoCh" refType="l" refFor="ch" refForName="space"/>
              <dgm:constr type="w" for="ch" forName="rect2ParTxNoCh" refType="w" refFor="ch" refForName="rect2"/>
              <dgm:constr type="t" for="ch" forName="rect2ParTxNoCh" refType="t" refFor="ch" refForName="rect2"/>
              <dgm:constr type="b" for="ch" forName="rect2ParTxNoCh" refType="t" refFor="ch" refForName="rect3"/>
              <dgm:constr type="primFontSz" for="ch" op="equ" val="65"/>
              <dgm:constr type="secFontSz" for="ch" op="equ" val="65"/>
            </dgm:constrLst>
          </dgm:if>
          <dgm:if name="Name17" axis="ch" ptType="node" func="cnt" op="equ" val="4">
            <dgm:constrLst>
              <dgm:constr type="userA" refType="w" fact="0.3"/>
              <dgm:constr type="w" for="ch" forName="circle1" refType="userA" fact="2"/>
              <dgm:constr type="h" for="ch" forName="circle1" refType="w" refFor="ch" refForName="circle1" op="equ"/>
              <dgm:constr type="r" for="ch" forName="circle1" refType="w"/>
              <dgm:constr type="ctrY" for="ch" forName="circle1" refType="h" fact="0.5"/>
              <dgm:constr type="r" for="ch" forName="space" refType="ctrX" refFor="ch" refForName="circle1"/>
              <dgm:constr type="w" for="ch" forName="space"/>
              <dgm:constr type="h" for="ch" forName="space" refType="h" refFor="ch" refForName="circle1"/>
              <dgm:constr type="b" for="ch" forName="space" refType="b" refFor="ch" refForName="circle1"/>
              <dgm:constr type="r" for="ch" forName="rect1" refType="l" refFor="ch" refForName="space"/>
              <dgm:constr type="l" for="ch" forName="rect1"/>
              <dgm:constr type="h" for="ch" forName="rect1" refType="h" refFor="ch" refForName="circle1"/>
              <dgm:constr type="b" for="ch" forName="rect1" refType="b" refFor="ch" refForName="circle1"/>
              <dgm:constr type="l" for="ch" forName="vertSpace2"/>
              <dgm:constr type="w" for="ch" forName="vertSpace2" refType="w"/>
              <dgm:constr type="h" for="ch" forName="vertSpace2" refType="h" refFor="ch" refForName="circle1" fact="0.05"/>
              <dgm:constr type="b" for="ch" forName="vertSpace2" refType="b" refFor="ch" refForName="circle1"/>
              <dgm:constr type="ctrX" for="ch" forName="circle2" refType="r" refFor="ch" refForName="space"/>
              <dgm:constr type="h" for="ch" forName="circle2" refType="h" refFor="ch" refForName="circle1" fact="0.75"/>
              <dgm:constr type="hOff" for="ch" forName="circle2" refType="h" refFor="ch" refForName="vertSpace2" fact="-0.25"/>
              <dgm:constr type="w" for="ch" forName="circle2" refType="h" refFor="ch" refForName="circle2" op="equ"/>
              <dgm:constr type="wOff" for="ch" forName="circle2" refType="hOff" refFor="ch" refForName="circle2" op="equ"/>
              <dgm:constr type="b" for="ch" forName="circle2" refType="t" refFor="ch" refForName="vertSpace2"/>
              <dgm:constr type="r" for="ch" forName="rect2" refType="l" refFor="ch" refForName="space"/>
              <dgm:constr type="l" for="ch" forName="rect2"/>
              <dgm:constr type="h" for="ch" forName="rect2" refType="h" refFor="ch" refForName="circle2"/>
              <dgm:constr type="hOff" for="ch" forName="rect2" refType="hOff" refFor="ch" refForName="circle2"/>
              <dgm:constr type="b" for="ch" forName="rect2" refType="b" refFor="ch" refForName="circle2"/>
              <dgm:constr type="l" for="ch" forName="vertSpace3"/>
              <dgm:constr type="w" for="ch" forName="vertSpace3" refType="w"/>
              <dgm:constr type="h" for="ch" forName="vertSpace3" refType="h" refFor="ch" refForName="vertSpace2"/>
              <dgm:constr type="b" for="ch" forName="vertSpace3" refType="t" refFor="ch" refForName="vertSpace2"/>
              <dgm:constr type="ctrX" for="ch" forName="circle3" refType="r" refFor="ch" refForName="space"/>
              <dgm:constr type="h" for="ch" forName="circle3" refType="h" refFor="ch" refForName="circle1" fact="0.5"/>
              <dgm:constr type="hOff" for="ch" forName="circle3" refType="h" refFor="ch" refForName="vertSpace2" fact="-0.5"/>
              <dgm:constr type="w" for="ch" forName="circle3" refType="h" refFor="ch" refForName="circle3" op="equ"/>
              <dgm:constr type="wOff" for="ch" forName="circle3" refType="hOff" refFor="ch" refForName="circle3" op="equ"/>
              <dgm:constr type="b" for="ch" forName="circle3" refType="t" refFor="ch" refForName="vertSpace3"/>
              <dgm:constr type="r" for="ch" forName="rect3" refType="l" refFor="ch" refForName="space"/>
              <dgm:constr type="l" for="ch" forName="rect3"/>
              <dgm:constr type="h" for="ch" forName="rect3" refType="h" refFor="ch" refForName="circle3"/>
              <dgm:constr type="hOff" for="ch" forName="rect3" refType="hOff" refFor="ch" refForName="circle3"/>
              <dgm:constr type="b" for="ch" forName="rect3" refType="b" refFor="ch" refForName="circle3"/>
              <dgm:constr type="l" for="ch" forName="vertSpace4"/>
              <dgm:constr type="w" for="ch" forName="vertSpace4" refType="w"/>
              <dgm:constr type="h" for="ch" forName="vertSpace4" refType="h" refFor="ch" refForName="vertSpace3"/>
              <dgm:constr type="b" for="ch" forName="vertSpace4" refType="t" refFor="ch" refForName="vertSpace3"/>
              <dgm:constr type="ctrX" for="ch" forName="circle4" refType="r" refFor="ch" refForName="space"/>
              <dgm:constr type="h" for="ch" forName="circle4" refType="h" refFor="ch" refForName="circle1" fact="0.25"/>
              <dgm:constr type="hOff" for="ch" forName="circle4" refType="h" refFor="ch" refForName="vertSpace2" fact="-0.75"/>
              <dgm:constr type="w" for="ch" forName="circle4" refType="h" refFor="ch" refForName="circle4" op="equ"/>
              <dgm:constr type="wOff" for="ch" forName="circle4" refType="hOff" refFor="ch" refForName="circle4" op="equ"/>
              <dgm:constr type="b" for="ch" forName="circle4" refType="t" refFor="ch" refForName="vertSpace4"/>
              <dgm:constr type="r" for="ch" forName="rect4" refType="l" refFor="ch" refForName="space"/>
              <dgm:constr type="l" for="ch" forName="rect4"/>
              <dgm:constr type="h" for="ch" forName="rect4" refType="h" refFor="ch" refForName="circle4"/>
              <dgm:constr type="hOff" for="ch" forName="rect4" refType="hOff" refFor="ch" refForName="circle4"/>
              <dgm:constr type="b" for="ch" forName="rect4" refType="b" refFor="ch" refForName="circle4"/>
              <dgm:constr type="r" for="ch" forName="rect4ParTx" refType="l" refFor="ch" refForName="space"/>
              <dgm:constr type="w" for="ch" forName="rect4ParTx" refType="w" refFor="ch" refForName="rect4" fact="0.5"/>
              <dgm:constr type="t" for="ch" forName="rect4ParTx" refType="t" refFor="ch" refForName="rect4"/>
              <dgm:constr type="b" for="ch" forName="rect4ParTx" refType="b" refFor="ch" refForName="rect4"/>
              <dgm:constr type="r" for="ch" forName="rect4ChTx" refType="l" refFor="ch" refForName="rect4ParTx"/>
              <dgm:constr type="w" for="ch" forName="rect4ChTx" refType="w" refFor="ch" refForName="rect4ParTx"/>
              <dgm:constr type="t" for="ch" forName="rect4ChTx" refType="t" refFor="ch" refForName="rect4ParTx"/>
              <dgm:constr type="b" for="ch" forName="rect4ChTx" refType="b" refFor="ch" refForName="rect4ParTx"/>
              <dgm:constr type="r" for="ch" forName="rect4ParTxNoCh" refType="l" refFor="ch" refForName="space"/>
              <dgm:constr type="w" for="ch" forName="rect4ParTxNoCh" refType="w" refFor="ch" refForName="rect4"/>
              <dgm:constr type="t" for="ch" forName="rect4ParTxNoCh" refType="t" refFor="ch" refForName="rect4"/>
              <dgm:constr type="b" for="ch" forName="rect4ParTxNoCh" refType="b" refFor="ch" refForName="rect4"/>
              <dgm:constr type="r" for="ch" forName="rect1ParTx" refType="l" refFor="ch" refForName="space"/>
              <dgm:constr type="w" for="ch" forName="rect1ParTx" refType="w" refFor="ch" refForName="rect1" fact="0.5"/>
              <dgm:constr type="t" for="ch" forName="rect1ParTx" refType="t" refFor="ch" refForName="rect1"/>
              <dgm:constr type="b" for="ch" forName="rect1ParTx" refType="t" refFor="ch" refForName="rect2"/>
              <dgm:constr type="r" for="ch" forName="rect1ChTx" refType="l" refFor="ch" refForName="rect1ParTx"/>
              <dgm:constr type="w" for="ch" forName="rect1ChTx" refType="w" refFor="ch" refForName="rect1ParTx"/>
              <dgm:constr type="t" for="ch" forName="rect1ChTx" refType="t" refFor="ch" refForName="rect1ParTx"/>
              <dgm:constr type="b" for="ch" forName="rect1ChTx" refType="b" refFor="ch" refForName="rect1ParTx"/>
              <dgm:constr type="r" for="ch" forName="rect1ParTxNoCh" refType="l" refFor="ch" refForName="space"/>
              <dgm:constr type="w" for="ch" forName="rect1ParTxNoCh" refType="w" refFor="ch" refForName="rect1"/>
              <dgm:constr type="t" for="ch" forName="rect1ParTxNoCh" refType="t" refFor="ch" refForName="rect1"/>
              <dgm:constr type="b" for="ch" forName="rect1ParTxNoCh" refType="t" refFor="ch" refForName="rect2"/>
              <dgm:constr type="r" for="ch" forName="rect2ParTx" refType="l" refFor="ch" refForName="space"/>
              <dgm:constr type="w" for="ch" forName="rect2ParTx" refType="w" refFor="ch" refForName="rect2" fact="0.5"/>
              <dgm:constr type="t" for="ch" forName="rect2ParTx" refType="t" refFor="ch" refForName="rect2"/>
              <dgm:constr type="b" for="ch" forName="rect2ParTx" refType="t" refFor="ch" refForName="rect3"/>
              <dgm:constr type="r" for="ch" forName="rect2ChTx" refType="l" refFor="ch" refForName="rect2ParTx"/>
              <dgm:constr type="w" for="ch" forName="rect2ChTx" refType="w" refFor="ch" refForName="rect2ParTx"/>
              <dgm:constr type="t" for="ch" forName="rect2ChTx" refType="t" refFor="ch" refForName="rect2ParTx"/>
              <dgm:constr type="b" for="ch" forName="rect2ChTx" refType="b" refFor="ch" refForName="rect2ParTx"/>
              <dgm:constr type="r" for="ch" forName="rect2ParTxNoCh" refType="l" refFor="ch" refForName="space"/>
              <dgm:constr type="w" for="ch" forName="rect2ParTxNoCh" refType="w" refFor="ch" refForName="rect2"/>
              <dgm:constr type="t" for="ch" forName="rect2ParTxNoCh" refType="t" refFor="ch" refForName="rect2"/>
              <dgm:constr type="b" for="ch" forName="rect2ParTxNoCh" refType="t" refFor="ch" refForName="rect3"/>
              <dgm:constr type="r" for="ch" forName="rect3ParTx" refType="l" refFor="ch" refForName="space"/>
              <dgm:constr type="w" for="ch" forName="rect3ParTx" refType="w" refFor="ch" refForName="rect3" fact="0.5"/>
              <dgm:constr type="t" for="ch" forName="rect3ParTx" refType="t" refFor="ch" refForName="rect3"/>
              <dgm:constr type="b" for="ch" forName="rect3ParTx" refType="t" refFor="ch" refForName="rect4"/>
              <dgm:constr type="r" for="ch" forName="rect3ChTx" refType="l" refFor="ch" refForName="rect3ParTx"/>
              <dgm:constr type="w" for="ch" forName="rect3ChTx" refType="w" refFor="ch" refForName="rect3ParTx"/>
              <dgm:constr type="t" for="ch" forName="rect3ChTx" refType="t" refFor="ch" refForName="rect3ParTx"/>
              <dgm:constr type="b" for="ch" forName="rect3ChTx" refType="b" refFor="ch" refForName="rect3ParTx"/>
              <dgm:constr type="r" for="ch" forName="rect3ParTxNoCh" refType="l" refFor="ch" refForName="space"/>
              <dgm:constr type="w" for="ch" forName="rect3ParTxNoCh" refType="w" refFor="ch" refForName="rect3"/>
              <dgm:constr type="t" for="ch" forName="rect3ParTxNoCh" refType="t" refFor="ch" refForName="rect3"/>
              <dgm:constr type="b" for="ch" forName="rect3ParTxNoCh" refType="t" refFor="ch" refForName="rect4"/>
              <dgm:constr type="primFontSz" for="ch" op="equ" val="65"/>
              <dgm:constr type="secFontSz" for="ch" op="equ" val="65"/>
            </dgm:constrLst>
          </dgm:if>
          <dgm:if name="Name18" axis="ch" ptType="node" func="cnt" op="equ" val="5">
            <dgm:constrLst>
              <dgm:constr type="userA" refType="w" fact="0.3"/>
              <dgm:constr type="w" for="ch" forName="circle1" refType="userA" fact="2"/>
              <dgm:constr type="h" for="ch" forName="circle1" refType="w" refFor="ch" refForName="circle1" op="equ"/>
              <dgm:constr type="r" for="ch" forName="circle1" refType="w"/>
              <dgm:constr type="ctrY" for="ch" forName="circle1" refType="h" fact="0.5"/>
              <dgm:constr type="r" for="ch" forName="space" refType="ctrX" refFor="ch" refForName="circle1"/>
              <dgm:constr type="w" for="ch" forName="space"/>
              <dgm:constr type="h" for="ch" forName="space" refType="h" refFor="ch" refForName="circle1"/>
              <dgm:constr type="b" for="ch" forName="space" refType="b" refFor="ch" refForName="circle1"/>
              <dgm:constr type="r" for="ch" forName="rect1" refType="l" refFor="ch" refForName="space"/>
              <dgm:constr type="l" for="ch" forName="rect1"/>
              <dgm:constr type="h" for="ch" forName="rect1" refType="h" refFor="ch" refForName="circle1"/>
              <dgm:constr type="b" for="ch" forName="rect1" refType="b" refFor="ch" refForName="circle1"/>
              <dgm:constr type="l" for="ch" forName="vertSpace2"/>
              <dgm:constr type="w" for="ch" forName="vertSpace2" refType="w"/>
              <dgm:constr type="h" for="ch" forName="vertSpace2" refType="h" refFor="ch" refForName="circle1" fact="0.05"/>
              <dgm:constr type="b" for="ch" forName="vertSpace2" refType="b" refFor="ch" refForName="circle1"/>
              <dgm:constr type="ctrX" for="ch" forName="circle2" refType="r" refFor="ch" refForName="space"/>
              <dgm:constr type="h" for="ch" forName="circle2" refType="h" refFor="ch" refForName="circle1" fact="0.8"/>
              <dgm:constr type="hOff" for="ch" forName="circle2" refType="h" refFor="ch" refForName="vertSpace2" fact="-0.2"/>
              <dgm:constr type="w" for="ch" forName="circle2" refType="h" refFor="ch" refForName="circle2" op="equ"/>
              <dgm:constr type="wOff" for="ch" forName="circle2" refType="hOff" refFor="ch" refForName="circle2" op="equ"/>
              <dgm:constr type="b" for="ch" forName="circle2" refType="t" refFor="ch" refForName="vertSpace2"/>
              <dgm:constr type="r" for="ch" forName="rect2" refType="l" refFor="ch" refForName="space"/>
              <dgm:constr type="l" for="ch" forName="rect2"/>
              <dgm:constr type="h" for="ch" forName="rect2" refType="h" refFor="ch" refForName="circle2"/>
              <dgm:constr type="hOff" for="ch" forName="rect2" refType="hOff" refFor="ch" refForName="circle2"/>
              <dgm:constr type="b" for="ch" forName="rect2" refType="b" refFor="ch" refForName="circle2"/>
              <dgm:constr type="l" for="ch" forName="vertSpace3"/>
              <dgm:constr type="w" for="ch" forName="vertSpace3" refType="w"/>
              <dgm:constr type="h" for="ch" forName="vertSpace3" refType="h" refFor="ch" refForName="vertSpace2"/>
              <dgm:constr type="b" for="ch" forName="vertSpace3" refType="t" refFor="ch" refForName="vertSpace2"/>
              <dgm:constr type="ctrX" for="ch" forName="circle3" refType="r" refFor="ch" refForName="space"/>
              <dgm:constr type="h" for="ch" forName="circle3" refType="h" refFor="ch" refForName="circle1" fact="0.6"/>
              <dgm:constr type="hOff" for="ch" forName="circle3" refType="h" refFor="ch" refForName="vertSpace2" fact="-0.4"/>
              <dgm:constr type="w" for="ch" forName="circle3" refType="h" refFor="ch" refForName="circle3" op="equ"/>
              <dgm:constr type="wOff" for="ch" forName="circle3" refType="hOff" refFor="ch" refForName="circle3" op="equ"/>
              <dgm:constr type="b" for="ch" forName="circle3" refType="t" refFor="ch" refForName="vertSpace3"/>
              <dgm:constr type="r" for="ch" forName="rect3" refType="l" refFor="ch" refForName="space"/>
              <dgm:constr type="l" for="ch" forName="rect3"/>
              <dgm:constr type="h" for="ch" forName="rect3" refType="h" refFor="ch" refForName="circle3"/>
              <dgm:constr type="hOff" for="ch" forName="rect3" refType="hOff" refFor="ch" refForName="circle3"/>
              <dgm:constr type="b" for="ch" forName="rect3" refType="b" refFor="ch" refForName="circle3"/>
              <dgm:constr type="l" for="ch" forName="vertSpace4"/>
              <dgm:constr type="w" for="ch" forName="vertSpace4" refType="w"/>
              <dgm:constr type="h" for="ch" forName="vertSpace4" refType="h" refFor="ch" refForName="vertSpace3"/>
              <dgm:constr type="b" for="ch" forName="vertSpace4" refType="t" refFor="ch" refForName="vertSpace3"/>
              <dgm:constr type="ctrX" for="ch" forName="circle4" refType="r" refFor="ch" refForName="space"/>
              <dgm:constr type="h" for="ch" forName="circle4" refType="h" refFor="ch" refForName="circle1" fact="0.4"/>
              <dgm:constr type="hOff" for="ch" forName="circle4" refType="h" refFor="ch" refForName="vertSpace2" fact="-0.6"/>
              <dgm:constr type="w" for="ch" forName="circle4" refType="h" refFor="ch" refForName="circle4" op="equ"/>
              <dgm:constr type="wOff" for="ch" forName="circle4" refType="hOff" refFor="ch" refForName="circle4" op="equ"/>
              <dgm:constr type="b" for="ch" forName="circle4" refType="t" refFor="ch" refForName="vertSpace4"/>
              <dgm:constr type="r" for="ch" forName="rect4" refType="l" refFor="ch" refForName="space"/>
              <dgm:constr type="l" for="ch" forName="rect4"/>
              <dgm:constr type="h" for="ch" forName="rect4" refType="h" refFor="ch" refForName="circle4"/>
              <dgm:constr type="hOff" for="ch" forName="rect4" refType="hOff" refFor="ch" refForName="circle4"/>
              <dgm:constr type="b" for="ch" forName="rect4" refType="b" refFor="ch" refForName="circle4"/>
              <dgm:constr type="l" for="ch" forName="vertSpace5"/>
              <dgm:constr type="w" for="ch" forName="vertSpace5" refType="w"/>
              <dgm:constr type="h" for="ch" forName="vertSpace5" refType="h" refFor="ch" refForName="vertSpace4"/>
              <dgm:constr type="b" for="ch" forName="vertSpace5" refType="t" refFor="ch" refForName="vertSpace4"/>
              <dgm:constr type="ctrX" for="ch" forName="circle5" refType="r" refFor="ch" refForName="space"/>
              <dgm:constr type="h" for="ch" forName="circle5" refType="h" refFor="ch" refForName="circle1" fact="0.2"/>
              <dgm:constr type="hOff" for="ch" forName="circle5" refType="h" refFor="ch" refForName="vertSpace2" fact="-0.8"/>
              <dgm:constr type="w" for="ch" forName="circle5" refType="h" refFor="ch" refForName="circle5" op="equ"/>
              <dgm:constr type="wOff" for="ch" forName="circle5" refType="hOff" refFor="ch" refForName="circle5" op="equ"/>
              <dgm:constr type="b" for="ch" forName="circle5" refType="t" refFor="ch" refForName="vertSpace5"/>
              <dgm:constr type="r" for="ch" forName="rect5" refType="l" refFor="ch" refForName="space"/>
              <dgm:constr type="l" for="ch" forName="rect5"/>
              <dgm:constr type="h" for="ch" forName="rect5" refType="h" refFor="ch" refForName="circle5"/>
              <dgm:constr type="hOff" for="ch" forName="rect5" refType="hOff" refFor="ch" refForName="circle5"/>
              <dgm:constr type="b" for="ch" forName="rect5" refType="b" refFor="ch" refForName="circle5"/>
              <dgm:constr type="r" for="ch" forName="rect5ParTx" refType="l" refFor="ch" refForName="space"/>
              <dgm:constr type="w" for="ch" forName="rect5ParTx" refType="w" refFor="ch" refForName="rect5" fact="0.5"/>
              <dgm:constr type="t" for="ch" forName="rect5ParTx" refType="t" refFor="ch" refForName="rect5"/>
              <dgm:constr type="b" for="ch" forName="rect5ParTx" refType="b" refFor="ch" refForName="rect5"/>
              <dgm:constr type="r" for="ch" forName="rect5ChTx" refType="l" refFor="ch" refForName="rect5ParTx"/>
              <dgm:constr type="w" for="ch" forName="rect5ChTx" refType="w" refFor="ch" refForName="rect5ParTx"/>
              <dgm:constr type="t" for="ch" forName="rect5ChTx" refType="t" refFor="ch" refForName="rect5ParTx"/>
              <dgm:constr type="b" for="ch" forName="rect5ChTx" refType="b" refFor="ch" refForName="rect5ParTx"/>
              <dgm:constr type="r" for="ch" forName="rect5ParTxNoCh" refType="l" refFor="ch" refForName="space"/>
              <dgm:constr type="w" for="ch" forName="rect5ParTxNoCh" refType="w" refFor="ch" refForName="rect5"/>
              <dgm:constr type="t" for="ch" forName="rect5ParTxNoCh" refType="t" refFor="ch" refForName="rect5"/>
              <dgm:constr type="b" for="ch" forName="rect5ParTxNoCh" refType="b" refFor="ch" refForName="rect5"/>
              <dgm:constr type="r" for="ch" forName="rect1ParTx" refType="l" refFor="ch" refForName="space"/>
              <dgm:constr type="w" for="ch" forName="rect1ParTx" refType="w" refFor="ch" refForName="rect1" fact="0.5"/>
              <dgm:constr type="t" for="ch" forName="rect1ParTx" refType="t" refFor="ch" refForName="rect1"/>
              <dgm:constr type="b" for="ch" forName="rect1ParTx" refType="t" refFor="ch" refForName="rect2"/>
              <dgm:constr type="r" for="ch" forName="rect1ChTx" refType="l" refFor="ch" refForName="rect1ParTx"/>
              <dgm:constr type="w" for="ch" forName="rect1ChTx" refType="w" refFor="ch" refForName="rect1ParTx"/>
              <dgm:constr type="t" for="ch" forName="rect1ChTx" refType="t" refFor="ch" refForName="rect1ParTx"/>
              <dgm:constr type="b" for="ch" forName="rect1ChTx" refType="b" refFor="ch" refForName="rect1ParTx"/>
              <dgm:constr type="r" for="ch" forName="rect1ParTxNoCh" refType="l" refFor="ch" refForName="space"/>
              <dgm:constr type="w" for="ch" forName="rect1ParTxNoCh" refType="w" refFor="ch" refForName="rect1"/>
              <dgm:constr type="t" for="ch" forName="rect1ParTxNoCh" refType="t" refFor="ch" refForName="rect1"/>
              <dgm:constr type="b" for="ch" forName="rect1ParTxNoCh" refType="t" refFor="ch" refForName="rect2"/>
              <dgm:constr type="r" for="ch" forName="rect2ParTx" refType="l" refFor="ch" refForName="space"/>
              <dgm:constr type="w" for="ch" forName="rect2ParTx" refType="w" refFor="ch" refForName="rect2" fact="0.5"/>
              <dgm:constr type="t" for="ch" forName="rect2ParTx" refType="t" refFor="ch" refForName="rect2"/>
              <dgm:constr type="b" for="ch" forName="rect2ParTx" refType="t" refFor="ch" refForName="rect3"/>
              <dgm:constr type="r" for="ch" forName="rect2ChTx" refType="l" refFor="ch" refForName="rect2ParTx"/>
              <dgm:constr type="w" for="ch" forName="rect2ChTx" refType="w" refFor="ch" refForName="rect2ParTx"/>
              <dgm:constr type="t" for="ch" forName="rect2ChTx" refType="t" refFor="ch" refForName="rect2ParTx"/>
              <dgm:constr type="b" for="ch" forName="rect2ChTx" refType="b" refFor="ch" refForName="rect2ParTx"/>
              <dgm:constr type="r" for="ch" forName="rect2ParTxNoCh" refType="l" refFor="ch" refForName="space"/>
              <dgm:constr type="w" for="ch" forName="rect2ParTxNoCh" refType="w" refFor="ch" refForName="rect2"/>
              <dgm:constr type="t" for="ch" forName="rect2ParTxNoCh" refType="t" refFor="ch" refForName="rect2"/>
              <dgm:constr type="b" for="ch" forName="rect2ParTxNoCh" refType="t" refFor="ch" refForName="rect3"/>
              <dgm:constr type="r" for="ch" forName="rect3ParTx" refType="l" refFor="ch" refForName="space"/>
              <dgm:constr type="w" for="ch" forName="rect3ParTx" refType="w" refFor="ch" refForName="rect3" fact="0.5"/>
              <dgm:constr type="t" for="ch" forName="rect3ParTx" refType="t" refFor="ch" refForName="rect3"/>
              <dgm:constr type="b" for="ch" forName="rect3ParTx" refType="t" refFor="ch" refForName="rect4"/>
              <dgm:constr type="r" for="ch" forName="rect3ChTx" refType="l" refFor="ch" refForName="rect3ParTx"/>
              <dgm:constr type="w" for="ch" forName="rect3ChTx" refType="w" refFor="ch" refForName="rect3ParTx"/>
              <dgm:constr type="t" for="ch" forName="rect3ChTx" refType="t" refFor="ch" refForName="rect3ParTx"/>
              <dgm:constr type="b" for="ch" forName="rect3ChTx" refType="b" refFor="ch" refForName="rect3ParTx"/>
              <dgm:constr type="r" for="ch" forName="rect3ParTxNoCh" refType="l" refFor="ch" refForName="space"/>
              <dgm:constr type="w" for="ch" forName="rect3ParTxNoCh" refType="w" refFor="ch" refForName="rect3"/>
              <dgm:constr type="t" for="ch" forName="rect3ParTxNoCh" refType="t" refFor="ch" refForName="rect3"/>
              <dgm:constr type="b" for="ch" forName="rect3ParTxNoCh" refType="t" refFor="ch" refForName="rect4"/>
              <dgm:constr type="r" for="ch" forName="rect4ParTx" refType="l" refFor="ch" refForName="space"/>
              <dgm:constr type="w" for="ch" forName="rect4ParTx" refType="w" refFor="ch" refForName="rect4" fact="0.5"/>
              <dgm:constr type="t" for="ch" forName="rect4ParTx" refType="t" refFor="ch" refForName="rect4"/>
              <dgm:constr type="b" for="ch" forName="rect4ParTx" refType="t" refFor="ch" refForName="rect5"/>
              <dgm:constr type="r" for="ch" forName="rect4ChTx" refType="l" refFor="ch" refForName="rect4ParTx"/>
              <dgm:constr type="w" for="ch" forName="rect4ChTx" refType="w" refFor="ch" refForName="rect4ParTx"/>
              <dgm:constr type="t" for="ch" forName="rect4ChTx" refType="t" refFor="ch" refForName="rect4ParTx"/>
              <dgm:constr type="b" for="ch" forName="rect4ChTx" refType="b" refFor="ch" refForName="rect4ParTx"/>
              <dgm:constr type="r" for="ch" forName="rect4ParTxNoCh" refType="l" refFor="ch" refForName="space"/>
              <dgm:constr type="w" for="ch" forName="rect4ParTxNoCh" refType="w" refFor="ch" refForName="rect4"/>
              <dgm:constr type="t" for="ch" forName="rect4ParTxNoCh" refType="t" refFor="ch" refForName="rect4"/>
              <dgm:constr type="b" for="ch" forName="rect4ParTxNoCh" refType="t" refFor="ch" refForName="rect5"/>
              <dgm:constr type="primFontSz" for="ch" op="equ" val="65"/>
              <dgm:constr type="secFontSz" for="ch" op="equ" val="65"/>
            </dgm:constrLst>
          </dgm:if>
          <dgm:if name="Name19" axis="ch" ptType="node" func="cnt" op="equ" val="6">
            <dgm:constrLst>
              <dgm:constr type="userA" refType="w" fact="0.3"/>
              <dgm:constr type="w" for="ch" forName="circle1" refType="userA" fact="2"/>
              <dgm:constr type="h" for="ch" forName="circle1" refType="w" refFor="ch" refForName="circle1" op="equ"/>
              <dgm:constr type="r" for="ch" forName="circle1" refType="w"/>
              <dgm:constr type="ctrY" for="ch" forName="circle1" refType="h" fact="0.5"/>
              <dgm:constr type="r" for="ch" forName="space" refType="ctrX" refFor="ch" refForName="circle1"/>
              <dgm:constr type="w" for="ch" forName="space"/>
              <dgm:constr type="h" for="ch" forName="space" refType="h" refFor="ch" refForName="circle1"/>
              <dgm:constr type="b" for="ch" forName="space" refType="b" refFor="ch" refForName="circle1"/>
              <dgm:constr type="r" for="ch" forName="rect1" refType="l" refFor="ch" refForName="space"/>
              <dgm:constr type="l" for="ch" forName="rect1"/>
              <dgm:constr type="h" for="ch" forName="rect1" refType="h" refFor="ch" refForName="circle1"/>
              <dgm:constr type="b" for="ch" forName="rect1" refType="b" refFor="ch" refForName="circle1"/>
              <dgm:constr type="l" for="ch" forName="vertSpace2"/>
              <dgm:constr type="w" for="ch" forName="vertSpace2" refType="w"/>
              <dgm:constr type="h" for="ch" forName="vertSpace2" refType="h" refFor="ch" refForName="circle1" fact="0.05"/>
              <dgm:constr type="b" for="ch" forName="vertSpace2" refType="b" refFor="ch" refForName="circle1"/>
              <dgm:constr type="ctrX" for="ch" forName="circle2" refType="r" refFor="ch" refForName="space"/>
              <dgm:constr type="h" for="ch" forName="circle2" refType="h" refFor="ch" refForName="circle1" fact="0.83333"/>
              <dgm:constr type="hOff" for="ch" forName="circle2" refType="h" refFor="ch" refForName="vertSpace2" fact="-0.16667"/>
              <dgm:constr type="w" for="ch" forName="circle2" refType="h" refFor="ch" refForName="circle2" op="equ"/>
              <dgm:constr type="wOff" for="ch" forName="circle2" refType="hOff" refFor="ch" refForName="circle2" op="equ"/>
              <dgm:constr type="b" for="ch" forName="circle2" refType="t" refFor="ch" refForName="vertSpace2"/>
              <dgm:constr type="r" for="ch" forName="rect2" refType="l" refFor="ch" refForName="space"/>
              <dgm:constr type="l" for="ch" forName="rect2"/>
              <dgm:constr type="h" for="ch" forName="rect2" refType="h" refFor="ch" refForName="circle2"/>
              <dgm:constr type="hOff" for="ch" forName="rect2" refType="hOff" refFor="ch" refForName="circle2"/>
              <dgm:constr type="b" for="ch" forName="rect2" refType="b" refFor="ch" refForName="circle2"/>
              <dgm:constr type="l" for="ch" forName="vertSpace3"/>
              <dgm:constr type="w" for="ch" forName="vertSpace3" refType="w"/>
              <dgm:constr type="h" for="ch" forName="vertSpace3" refType="h" refFor="ch" refForName="vertSpace2"/>
              <dgm:constr type="b" for="ch" forName="vertSpace3" refType="t" refFor="ch" refForName="vertSpace2"/>
              <dgm:constr type="ctrX" for="ch" forName="circle3" refType="r" refFor="ch" refForName="space"/>
              <dgm:constr type="h" for="ch" forName="circle3" refType="h" refFor="ch" refForName="circle1" fact="0.66667"/>
              <dgm:constr type="hOff" for="ch" forName="circle3" refType="h" refFor="ch" refForName="vertSpace2" fact="-0.33333"/>
              <dgm:constr type="w" for="ch" forName="circle3" refType="h" refFor="ch" refForName="circle3" op="equ"/>
              <dgm:constr type="wOff" for="ch" forName="circle3" refType="hOff" refFor="ch" refForName="circle3" op="equ"/>
              <dgm:constr type="b" for="ch" forName="circle3" refType="t" refFor="ch" refForName="vertSpace3"/>
              <dgm:constr type="r" for="ch" forName="rect3" refType="l" refFor="ch" refForName="space"/>
              <dgm:constr type="l" for="ch" forName="rect3"/>
              <dgm:constr type="h" for="ch" forName="rect3" refType="h" refFor="ch" refForName="circle3"/>
              <dgm:constr type="hOff" for="ch" forName="rect3" refType="hOff" refFor="ch" refForName="circle3"/>
              <dgm:constr type="b" for="ch" forName="rect3" refType="b" refFor="ch" refForName="circle3"/>
              <dgm:constr type="l" for="ch" forName="vertSpace4"/>
              <dgm:constr type="w" for="ch" forName="vertSpace4" refType="w"/>
              <dgm:constr type="h" for="ch" forName="vertSpace4" refType="h" refFor="ch" refForName="vertSpace3"/>
              <dgm:constr type="b" for="ch" forName="vertSpace4" refType="t" refFor="ch" refForName="vertSpace3"/>
              <dgm:constr type="ctrX" for="ch" forName="circle4" refType="r" refFor="ch" refForName="space"/>
              <dgm:constr type="h" for="ch" forName="circle4" refType="h" refFor="ch" refForName="circle1" fact="0.5"/>
              <dgm:constr type="hOff" for="ch" forName="circle4" refType="h" refFor="ch" refForName="vertSpace2" fact="-0.5"/>
              <dgm:constr type="w" for="ch" forName="circle4" refType="h" refFor="ch" refForName="circle4" op="equ"/>
              <dgm:constr type="wOff" for="ch" forName="circle4" refType="hOff" refFor="ch" refForName="circle4" op="equ"/>
              <dgm:constr type="b" for="ch" forName="circle4" refType="t" refFor="ch" refForName="vertSpace4"/>
              <dgm:constr type="r" for="ch" forName="rect4" refType="l" refFor="ch" refForName="space"/>
              <dgm:constr type="l" for="ch" forName="rect4"/>
              <dgm:constr type="h" for="ch" forName="rect4" refType="h" refFor="ch" refForName="circle4"/>
              <dgm:constr type="hOff" for="ch" forName="rect4" refType="hOff" refFor="ch" refForName="circle4"/>
              <dgm:constr type="b" for="ch" forName="rect4" refType="b" refFor="ch" refForName="circle4"/>
              <dgm:constr type="l" for="ch" forName="vertSpace5"/>
              <dgm:constr type="w" for="ch" forName="vertSpace5" refType="w"/>
              <dgm:constr type="h" for="ch" forName="vertSpace5" refType="h" refFor="ch" refForName="vertSpace4"/>
              <dgm:constr type="b" for="ch" forName="vertSpace5" refType="t" refFor="ch" refForName="vertSpace4"/>
              <dgm:constr type="ctrX" for="ch" forName="circle5" refType="r" refFor="ch" refForName="space"/>
              <dgm:constr type="h" for="ch" forName="circle5" refType="h" refFor="ch" refForName="circle1" fact="0.33333"/>
              <dgm:constr type="hOff" for="ch" forName="circle5" refType="h" refFor="ch" refForName="vertSpace2" fact="-0.66667"/>
              <dgm:constr type="w" for="ch" forName="circle5" refType="h" refFor="ch" refForName="circle5" op="equ"/>
              <dgm:constr type="wOff" for="ch" forName="circle5" refType="hOff" refFor="ch" refForName="circle5" op="equ"/>
              <dgm:constr type="b" for="ch" forName="circle5" refType="t" refFor="ch" refForName="vertSpace5"/>
              <dgm:constr type="r" for="ch" forName="rect5" refType="l" refFor="ch" refForName="space"/>
              <dgm:constr type="l" for="ch" forName="rect5"/>
              <dgm:constr type="h" for="ch" forName="rect5" refType="h" refFor="ch" refForName="circle5"/>
              <dgm:constr type="hOff" for="ch" forName="rect5" refType="hOff" refFor="ch" refForName="circle5"/>
              <dgm:constr type="b" for="ch" forName="rect5" refType="b" refFor="ch" refForName="circle5"/>
              <dgm:constr type="l" for="ch" forName="vertSpace6"/>
              <dgm:constr type="w" for="ch" forName="vertSpace6" refType="w"/>
              <dgm:constr type="h" for="ch" forName="vertSpace6" refType="h" refFor="ch" refForName="vertSpace5"/>
              <dgm:constr type="b" for="ch" forName="vertSpace6" refType="t" refFor="ch" refForName="vertSpace5"/>
              <dgm:constr type="ctrX" for="ch" forName="circle6" refType="r" refFor="ch" refForName="space"/>
              <dgm:constr type="h" for="ch" forName="circle6" refType="h" refFor="ch" refForName="circle1" fact="0.16667"/>
              <dgm:constr type="hOff" for="ch" forName="circle6" refType="h" refFor="ch" refForName="vertSpace2" fact="-0.83333"/>
              <dgm:constr type="w" for="ch" forName="circle6" refType="h" refFor="ch" refForName="circle6" op="equ"/>
              <dgm:constr type="wOff" for="ch" forName="circle6" refType="hOff" refFor="ch" refForName="circle6" op="equ"/>
              <dgm:constr type="b" for="ch" forName="circle6" refType="t" refFor="ch" refForName="vertSpace6"/>
              <dgm:constr type="r" for="ch" forName="rect6" refType="l" refFor="ch" refForName="space"/>
              <dgm:constr type="l" for="ch" forName="rect6"/>
              <dgm:constr type="h" for="ch" forName="rect6" refType="h" refFor="ch" refForName="circle6"/>
              <dgm:constr type="hOff" for="ch" forName="rect6" refType="hOff" refFor="ch" refForName="circle6"/>
              <dgm:constr type="b" for="ch" forName="rect6" refType="b" refFor="ch" refForName="circle6"/>
              <dgm:constr type="r" for="ch" forName="rect6ParTx" refType="l" refFor="ch" refForName="space"/>
              <dgm:constr type="w" for="ch" forName="rect6ParTx" refType="w" refFor="ch" refForName="rect6" fact="0.5"/>
              <dgm:constr type="t" for="ch" forName="rect6ParTx" refType="t" refFor="ch" refForName="rect6"/>
              <dgm:constr type="b" for="ch" forName="rect6ParTx" refType="b" refFor="ch" refForName="rect6"/>
              <dgm:constr type="r" for="ch" forName="rect6ChTx" refType="l" refFor="ch" refForName="rect6ParTx"/>
              <dgm:constr type="w" for="ch" forName="rect6ChTx" refType="w" refFor="ch" refForName="rect6ParTx"/>
              <dgm:constr type="t" for="ch" forName="rect6ChTx" refType="t" refFor="ch" refForName="rect6ParTx"/>
              <dgm:constr type="b" for="ch" forName="rect6ChTx" refType="b" refFor="ch" refForName="rect6ParTx"/>
              <dgm:constr type="r" for="ch" forName="rect6ParTxNoCh" refType="l" refFor="ch" refForName="space"/>
              <dgm:constr type="w" for="ch" forName="rect6ParTxNoCh" refType="w" refFor="ch" refForName="rect6"/>
              <dgm:constr type="t" for="ch" forName="rect6ParTxNoCh" refType="t" refFor="ch" refForName="rect6"/>
              <dgm:constr type="b" for="ch" forName="rect6ParTxNoCh" refType="b" refFor="ch" refForName="rect6"/>
              <dgm:constr type="r" for="ch" forName="rect1ParTx" refType="l" refFor="ch" refForName="space"/>
              <dgm:constr type="w" for="ch" forName="rect1ParTx" refType="w" refFor="ch" refForName="rect1" fact="0.5"/>
              <dgm:constr type="t" for="ch" forName="rect1ParTx" refType="t" refFor="ch" refForName="rect1"/>
              <dgm:constr type="b" for="ch" forName="rect1ParTx" refType="t" refFor="ch" refForName="rect2"/>
              <dgm:constr type="r" for="ch" forName="rect1ChTx" refType="l" refFor="ch" refForName="rect1ParTx"/>
              <dgm:constr type="w" for="ch" forName="rect1ChTx" refType="w" refFor="ch" refForName="rect1ParTx"/>
              <dgm:constr type="t" for="ch" forName="rect1ChTx" refType="t" refFor="ch" refForName="rect1ParTx"/>
              <dgm:constr type="b" for="ch" forName="rect1ChTx" refType="b" refFor="ch" refForName="rect1ParTx"/>
              <dgm:constr type="r" for="ch" forName="rect1ParTxNoCh" refType="l" refFor="ch" refForName="space"/>
              <dgm:constr type="w" for="ch" forName="rect1ParTxNoCh" refType="w" refFor="ch" refForName="rect1"/>
              <dgm:constr type="t" for="ch" forName="rect1ParTxNoCh" refType="t" refFor="ch" refForName="rect1"/>
              <dgm:constr type="b" for="ch" forName="rect1ParTxNoCh" refType="t" refFor="ch" refForName="rect2"/>
              <dgm:constr type="r" for="ch" forName="rect2ParTx" refType="l" refFor="ch" refForName="space"/>
              <dgm:constr type="w" for="ch" forName="rect2ParTx" refType="w" refFor="ch" refForName="rect2" fact="0.5"/>
              <dgm:constr type="t" for="ch" forName="rect2ParTx" refType="t" refFor="ch" refForName="rect2"/>
              <dgm:constr type="b" for="ch" forName="rect2ParTx" refType="t" refFor="ch" refForName="rect3"/>
              <dgm:constr type="r" for="ch" forName="rect2ChTx" refType="l" refFor="ch" refForName="rect2ParTx"/>
              <dgm:constr type="w" for="ch" forName="rect2ChTx" refType="w" refFor="ch" refForName="rect2ParTx"/>
              <dgm:constr type="t" for="ch" forName="rect2ChTx" refType="t" refFor="ch" refForName="rect2ParTx"/>
              <dgm:constr type="b" for="ch" forName="rect2ChTx" refType="b" refFor="ch" refForName="rect2ParTx"/>
              <dgm:constr type="r" for="ch" forName="rect2ParTxNoCh" refType="l" refFor="ch" refForName="space"/>
              <dgm:constr type="w" for="ch" forName="rect2ParTxNoCh" refType="w" refFor="ch" refForName="rect2"/>
              <dgm:constr type="t" for="ch" forName="rect2ParTxNoCh" refType="t" refFor="ch" refForName="rect2"/>
              <dgm:constr type="b" for="ch" forName="rect2ParTxNoCh" refType="t" refFor="ch" refForName="rect3"/>
              <dgm:constr type="r" for="ch" forName="rect3ParTx" refType="l" refFor="ch" refForName="space"/>
              <dgm:constr type="w" for="ch" forName="rect3ParTx" refType="w" refFor="ch" refForName="rect3" fact="0.5"/>
              <dgm:constr type="t" for="ch" forName="rect3ParTx" refType="t" refFor="ch" refForName="rect3"/>
              <dgm:constr type="b" for="ch" forName="rect3ParTx" refType="t" refFor="ch" refForName="rect4"/>
              <dgm:constr type="r" for="ch" forName="rect3ChTx" refType="l" refFor="ch" refForName="rect3ParTx"/>
              <dgm:constr type="w" for="ch" forName="rect3ChTx" refType="w" refFor="ch" refForName="rect3ParTx"/>
              <dgm:constr type="t" for="ch" forName="rect3ChTx" refType="t" refFor="ch" refForName="rect3ParTx"/>
              <dgm:constr type="b" for="ch" forName="rect3ChTx" refType="b" refFor="ch" refForName="rect3ParTx"/>
              <dgm:constr type="r" for="ch" forName="rect3ParTxNoCh" refType="l" refFor="ch" refForName="space"/>
              <dgm:constr type="w" for="ch" forName="rect3ParTxNoCh" refType="w" refFor="ch" refForName="rect3"/>
              <dgm:constr type="t" for="ch" forName="rect3ParTxNoCh" refType="t" refFor="ch" refForName="rect3"/>
              <dgm:constr type="b" for="ch" forName="rect3ParTxNoCh" refType="t" refFor="ch" refForName="rect4"/>
              <dgm:constr type="r" for="ch" forName="rect4ParTx" refType="l" refFor="ch" refForName="space"/>
              <dgm:constr type="w" for="ch" forName="rect4ParTx" refType="w" refFor="ch" refForName="rect4" fact="0.5"/>
              <dgm:constr type="t" for="ch" forName="rect4ParTx" refType="t" refFor="ch" refForName="rect4"/>
              <dgm:constr type="b" for="ch" forName="rect4ParTx" refType="t" refFor="ch" refForName="rect5"/>
              <dgm:constr type="r" for="ch" forName="rect4ChTx" refType="l" refFor="ch" refForName="rect4ParTx"/>
              <dgm:constr type="w" for="ch" forName="rect4ChTx" refType="w" refFor="ch" refForName="rect4ParTx"/>
              <dgm:constr type="t" for="ch" forName="rect4ChTx" refType="t" refFor="ch" refForName="rect4ParTx"/>
              <dgm:constr type="b" for="ch" forName="rect4ChTx" refType="b" refFor="ch" refForName="rect4ParTx"/>
              <dgm:constr type="r" for="ch" forName="rect4ParTxNoCh" refType="l" refFor="ch" refForName="space"/>
              <dgm:constr type="w" for="ch" forName="rect4ParTxNoCh" refType="w" refFor="ch" refForName="rect4"/>
              <dgm:constr type="t" for="ch" forName="rect4ParTxNoCh" refType="t" refFor="ch" refForName="rect4"/>
              <dgm:constr type="b" for="ch" forName="rect4ParTxNoCh" refType="t" refFor="ch" refForName="rect5"/>
              <dgm:constr type="r" for="ch" forName="rect5ParTx" refType="l" refFor="ch" refForName="space"/>
              <dgm:constr type="w" for="ch" forName="rect5ParTx" refType="w" refFor="ch" refForName="rect5" fact="0.5"/>
              <dgm:constr type="t" for="ch" forName="rect5ParTx" refType="t" refFor="ch" refForName="rect5"/>
              <dgm:constr type="b" for="ch" forName="rect5ParTx" refType="t" refFor="ch" refForName="rect6"/>
              <dgm:constr type="r" for="ch" forName="rect5ChTx" refType="l" refFor="ch" refForName="rect5ParTx"/>
              <dgm:constr type="w" for="ch" forName="rect5ChTx" refType="w" refFor="ch" refForName="rect5ParTx"/>
              <dgm:constr type="t" for="ch" forName="rect5ChTx" refType="t" refFor="ch" refForName="rect5ParTx"/>
              <dgm:constr type="b" for="ch" forName="rect5ChTx" refType="b" refFor="ch" refForName="rect5ParTx"/>
              <dgm:constr type="r" for="ch" forName="rect5ParTxNoCh" refType="l" refFor="ch" refForName="space"/>
              <dgm:constr type="w" for="ch" forName="rect5ParTxNoCh" refType="w" refFor="ch" refForName="rect5"/>
              <dgm:constr type="t" for="ch" forName="rect5ParTxNoCh" refType="t" refFor="ch" refForName="rect5"/>
              <dgm:constr type="b" for="ch" forName="rect5ParTxNoCh" refType="t" refFor="ch" refForName="rect6"/>
              <dgm:constr type="primFontSz" for="ch" op="equ" val="65"/>
              <dgm:constr type="secFontSz" for="ch" op="equ" val="65"/>
            </dgm:constrLst>
          </dgm:if>
          <dgm:if name="Name20" axis="ch" ptType="node" func="cnt" op="gte" val="7">
            <dgm:constrLst>
              <dgm:constr type="userA" refType="w" fact="0.3"/>
              <dgm:constr type="w" for="ch" forName="circle1" refType="userA" fact="2"/>
              <dgm:constr type="h" for="ch" forName="circle1" refType="w" refFor="ch" refForName="circle1" op="equ"/>
              <dgm:constr type="r" for="ch" forName="circle1" refType="w"/>
              <dgm:constr type="ctrY" for="ch" forName="circle1" refType="h" fact="0.5"/>
              <dgm:constr type="r" for="ch" forName="space" refType="ctrX" refFor="ch" refForName="circle1"/>
              <dgm:constr type="w" for="ch" forName="space"/>
              <dgm:constr type="h" for="ch" forName="space" refType="h" refFor="ch" refForName="circle1"/>
              <dgm:constr type="b" for="ch" forName="space" refType="b" refFor="ch" refForName="circle1"/>
              <dgm:constr type="r" for="ch" forName="rect1" refType="l" refFor="ch" refForName="space"/>
              <dgm:constr type="l" for="ch" forName="rect1"/>
              <dgm:constr type="h" for="ch" forName="rect1" refType="h" refFor="ch" refForName="circle1"/>
              <dgm:constr type="b" for="ch" forName="rect1" refType="b" refFor="ch" refForName="circle1"/>
              <dgm:constr type="l" for="ch" forName="vertSpace2"/>
              <dgm:constr type="w" for="ch" forName="vertSpace2" refType="w"/>
              <dgm:constr type="h" for="ch" forName="vertSpace2" refType="h" refFor="ch" refForName="circle1" fact="0.05"/>
              <dgm:constr type="b" for="ch" forName="vertSpace2" refType="b" refFor="ch" refForName="circle1"/>
              <dgm:constr type="ctrX" for="ch" forName="circle2" refType="r" refFor="ch" refForName="space"/>
              <dgm:constr type="h" for="ch" forName="circle2" refType="h" refFor="ch" refForName="circle1" fact="0.85714"/>
              <dgm:constr type="hOff" for="ch" forName="circle2" refType="h" refFor="ch" refForName="vertSpace2" fact="-0.14286"/>
              <dgm:constr type="w" for="ch" forName="circle2" refType="h" refFor="ch" refForName="circle2" op="equ"/>
              <dgm:constr type="wOff" for="ch" forName="circle2" refType="hOff" refFor="ch" refForName="circle2" op="equ"/>
              <dgm:constr type="b" for="ch" forName="circle2" refType="t" refFor="ch" refForName="vertSpace2"/>
              <dgm:constr type="r" for="ch" forName="rect2" refType="l" refFor="ch" refForName="space"/>
              <dgm:constr type="l" for="ch" forName="rect2"/>
              <dgm:constr type="h" for="ch" forName="rect2" refType="h" refFor="ch" refForName="circle2"/>
              <dgm:constr type="hOff" for="ch" forName="rect2" refType="hOff" refFor="ch" refForName="circle2"/>
              <dgm:constr type="b" for="ch" forName="rect2" refType="b" refFor="ch" refForName="circle2"/>
              <dgm:constr type="l" for="ch" forName="vertSpace3"/>
              <dgm:constr type="w" for="ch" forName="vertSpace3" refType="w"/>
              <dgm:constr type="h" for="ch" forName="vertSpace3" refType="h" refFor="ch" refForName="vertSpace2"/>
              <dgm:constr type="b" for="ch" forName="vertSpace3" refType="t" refFor="ch" refForName="vertSpace2"/>
              <dgm:constr type="ctrX" for="ch" forName="circle3" refType="r" refFor="ch" refForName="space"/>
              <dgm:constr type="h" for="ch" forName="circle3" refType="h" refFor="ch" refForName="circle1" fact="0.71429"/>
              <dgm:constr type="hOff" for="ch" forName="circle3" refType="h" refFor="ch" refForName="vertSpace2" fact="-0.28571"/>
              <dgm:constr type="w" for="ch" forName="circle3" refType="h" refFor="ch" refForName="circle3" op="equ"/>
              <dgm:constr type="wOff" for="ch" forName="circle3" refType="hOff" refFor="ch" refForName="circle3" op="equ"/>
              <dgm:constr type="b" for="ch" forName="circle3" refType="t" refFor="ch" refForName="vertSpace3"/>
              <dgm:constr type="r" for="ch" forName="rect3" refType="l" refFor="ch" refForName="space"/>
              <dgm:constr type="l" for="ch" forName="rect3"/>
              <dgm:constr type="h" for="ch" forName="rect3" refType="h" refFor="ch" refForName="circle3"/>
              <dgm:constr type="hOff" for="ch" forName="rect3" refType="hOff" refFor="ch" refForName="circle3"/>
              <dgm:constr type="b" for="ch" forName="rect3" refType="b" refFor="ch" refForName="circle3"/>
              <dgm:constr type="l" for="ch" forName="vertSpace4"/>
              <dgm:constr type="w" for="ch" forName="vertSpace4" refType="w"/>
              <dgm:constr type="h" for="ch" forName="vertSpace4" refType="h" refFor="ch" refForName="vertSpace3"/>
              <dgm:constr type="b" for="ch" forName="vertSpace4" refType="t" refFor="ch" refForName="vertSpace3"/>
              <dgm:constr type="ctrX" for="ch" forName="circle4" refType="r" refFor="ch" refForName="space"/>
              <dgm:constr type="h" for="ch" forName="circle4" refType="h" refFor="ch" refForName="circle1" fact="0.57143"/>
              <dgm:constr type="hOff" for="ch" forName="circle4" refType="h" refFor="ch" refForName="vertSpace2" fact="-0.42857"/>
              <dgm:constr type="w" for="ch" forName="circle4" refType="h" refFor="ch" refForName="circle4" op="equ"/>
              <dgm:constr type="wOff" for="ch" forName="circle4" refType="hOff" refFor="ch" refForName="circle4" op="equ"/>
              <dgm:constr type="b" for="ch" forName="circle4" refType="t" refFor="ch" refForName="vertSpace4"/>
              <dgm:constr type="r" for="ch" forName="rect4" refType="l" refFor="ch" refForName="space"/>
              <dgm:constr type="l" for="ch" forName="rect4"/>
              <dgm:constr type="h" for="ch" forName="rect4" refType="h" refFor="ch" refForName="circle4"/>
              <dgm:constr type="hOff" for="ch" forName="rect4" refType="hOff" refFor="ch" refForName="circle4"/>
              <dgm:constr type="b" for="ch" forName="rect4" refType="b" refFor="ch" refForName="circle4"/>
              <dgm:constr type="l" for="ch" forName="vertSpace5"/>
              <dgm:constr type="w" for="ch" forName="vertSpace5" refType="w"/>
              <dgm:constr type="h" for="ch" forName="vertSpace5" refType="h" refFor="ch" refForName="vertSpace4"/>
              <dgm:constr type="b" for="ch" forName="vertSpace5" refType="t" refFor="ch" refForName="vertSpace4"/>
              <dgm:constr type="ctrX" for="ch" forName="circle5" refType="r" refFor="ch" refForName="space"/>
              <dgm:constr type="h" for="ch" forName="circle5" refType="h" refFor="ch" refForName="circle1" fact="0.42857"/>
              <dgm:constr type="hOff" for="ch" forName="circle5" refType="h" refFor="ch" refForName="vertSpace2" fact="-0.57143"/>
              <dgm:constr type="w" for="ch" forName="circle5" refType="h" refFor="ch" refForName="circle5" op="equ"/>
              <dgm:constr type="wOff" for="ch" forName="circle5" refType="hOff" refFor="ch" refForName="circle5" op="equ"/>
              <dgm:constr type="b" for="ch" forName="circle5" refType="t" refFor="ch" refForName="vertSpace5"/>
              <dgm:constr type="r" for="ch" forName="rect5" refType="l" refFor="ch" refForName="space"/>
              <dgm:constr type="l" for="ch" forName="rect5"/>
              <dgm:constr type="h" for="ch" forName="rect5" refType="h" refFor="ch" refForName="circle5"/>
              <dgm:constr type="hOff" for="ch" forName="rect5" refType="hOff" refFor="ch" refForName="circle5"/>
              <dgm:constr type="b" for="ch" forName="rect5" refType="b" refFor="ch" refForName="circle5"/>
              <dgm:constr type="l" for="ch" forName="vertSpace6"/>
              <dgm:constr type="w" for="ch" forName="vertSpace6" refType="w"/>
              <dgm:constr type="h" for="ch" forName="vertSpace6" refType="h" refFor="ch" refForName="vertSpace5"/>
              <dgm:constr type="b" for="ch" forName="vertSpace6" refType="t" refFor="ch" refForName="vertSpace5"/>
              <dgm:constr type="ctrX" for="ch" forName="circle6" refType="r" refFor="ch" refForName="space"/>
              <dgm:constr type="h" for="ch" forName="circle6" refType="h" refFor="ch" refForName="circle1" fact="0.28571"/>
              <dgm:constr type="hOff" for="ch" forName="circle6" refType="h" refFor="ch" refForName="vertSpace2" fact="-0.71429"/>
              <dgm:constr type="w" for="ch" forName="circle6" refType="h" refFor="ch" refForName="circle6" op="equ"/>
              <dgm:constr type="wOff" for="ch" forName="circle6" refType="hOff" refFor="ch" refForName="circle6" op="equ"/>
              <dgm:constr type="b" for="ch" forName="circle6" refType="t" refFor="ch" refForName="vertSpace6"/>
              <dgm:constr type="r" for="ch" forName="rect6" refType="l" refFor="ch" refForName="space"/>
              <dgm:constr type="l" for="ch" forName="rect6"/>
              <dgm:constr type="h" for="ch" forName="rect6" refType="h" refFor="ch" refForName="circle6"/>
              <dgm:constr type="hOff" for="ch" forName="rect6" refType="hOff" refFor="ch" refForName="circle6"/>
              <dgm:constr type="b" for="ch" forName="rect6" refType="b" refFor="ch" refForName="circle6"/>
              <dgm:constr type="l" for="ch" forName="vertSpace7"/>
              <dgm:constr type="w" for="ch" forName="vertSpace7" refType="w"/>
              <dgm:constr type="h" for="ch" forName="vertSpace7" refType="h" refFor="ch" refForName="vertSpace6"/>
              <dgm:constr type="b" for="ch" forName="vertSpace7" refType="t" refFor="ch" refForName="vertSpace6"/>
              <dgm:constr type="ctrX" for="ch" forName="circle7" refType="r" refFor="ch" refForName="space"/>
              <dgm:constr type="h" for="ch" forName="circle7" refType="h" refFor="ch" refForName="circle1" fact="0.14286"/>
              <dgm:constr type="hOff" for="ch" forName="circle7" refType="h" refFor="ch" refForName="vertSpace2" fact="-0.85714"/>
              <dgm:constr type="w" for="ch" forName="circle7" refType="h" refFor="ch" refForName="circle7" op="equ"/>
              <dgm:constr type="wOff" for="ch" forName="circle7" refType="hOff" refFor="ch" refForName="circle7" op="equ"/>
              <dgm:constr type="b" for="ch" forName="circle7" refType="t" refFor="ch" refForName="vertSpace7"/>
              <dgm:constr type="r" for="ch" forName="rect7" refType="l" refFor="ch" refForName="space"/>
              <dgm:constr type="l" for="ch" forName="rect7"/>
              <dgm:constr type="h" for="ch" forName="rect7" refType="h" refFor="ch" refForName="circle7"/>
              <dgm:constr type="hOff" for="ch" forName="rect7" refType="hOff" refFor="ch" refForName="circle7"/>
              <dgm:constr type="b" for="ch" forName="rect7" refType="b" refFor="ch" refForName="circle7"/>
              <dgm:constr type="r" for="ch" forName="rect7ParTx" refType="l" refFor="ch" refForName="space"/>
              <dgm:constr type="w" for="ch" forName="rect7ParTx" refType="w" refFor="ch" refForName="rect7" fact="0.5"/>
              <dgm:constr type="t" for="ch" forName="rect7ParTx" refType="t" refFor="ch" refForName="rect7"/>
              <dgm:constr type="b" for="ch" forName="rect7ParTx" refType="b" refFor="ch" refForName="rect7"/>
              <dgm:constr type="r" for="ch" forName="rect7ChTx" refType="l" refFor="ch" refForName="rect7ParTx"/>
              <dgm:constr type="w" for="ch" forName="rect7ChTx" refType="w" refFor="ch" refForName="rect7ParTx"/>
              <dgm:constr type="t" for="ch" forName="rect7ChTx" refType="t" refFor="ch" refForName="rect7ParTx"/>
              <dgm:constr type="b" for="ch" forName="rect7ChTx" refType="b" refFor="ch" refForName="rect7ParTx"/>
              <dgm:constr type="r" for="ch" forName="rect7ParTxNoCh" refType="l" refFor="ch" refForName="space"/>
              <dgm:constr type="w" for="ch" forName="rect7ParTxNoCh" refType="w" refFor="ch" refForName="rect7"/>
              <dgm:constr type="t" for="ch" forName="rect7ParTxNoCh" refType="t" refFor="ch" refForName="rect7"/>
              <dgm:constr type="b" for="ch" forName="rect7ParTxNoCh" refType="b" refFor="ch" refForName="rect7"/>
              <dgm:constr type="r" for="ch" forName="rect1ParTx" refType="l" refFor="ch" refForName="space"/>
              <dgm:constr type="w" for="ch" forName="rect1ParTx" refType="w" refFor="ch" refForName="rect1" fact="0.5"/>
              <dgm:constr type="t" for="ch" forName="rect1ParTx" refType="t" refFor="ch" refForName="rect1"/>
              <dgm:constr type="b" for="ch" forName="rect1ParTx" refType="t" refFor="ch" refForName="rect2"/>
              <dgm:constr type="r" for="ch" forName="rect1ChTx" refType="l" refFor="ch" refForName="rect1ParTx"/>
              <dgm:constr type="w" for="ch" forName="rect1ChTx" refType="w" refFor="ch" refForName="rect1ParTx"/>
              <dgm:constr type="t" for="ch" forName="rect1ChTx" refType="t" refFor="ch" refForName="rect1ParTx"/>
              <dgm:constr type="b" for="ch" forName="rect1ChTx" refType="b" refFor="ch" refForName="rect1ParTx"/>
              <dgm:constr type="r" for="ch" forName="rect1ParTxNoCh" refType="l" refFor="ch" refForName="space"/>
              <dgm:constr type="w" for="ch" forName="rect1ParTxNoCh" refType="w" refFor="ch" refForName="rect1"/>
              <dgm:constr type="t" for="ch" forName="rect1ParTxNoCh" refType="t" refFor="ch" refForName="rect1"/>
              <dgm:constr type="b" for="ch" forName="rect1ParTxNoCh" refType="t" refFor="ch" refForName="rect2"/>
              <dgm:constr type="r" for="ch" forName="rect2ParTx" refType="l" refFor="ch" refForName="space"/>
              <dgm:constr type="w" for="ch" forName="rect2ParTx" refType="w" refFor="ch" refForName="rect2" fact="0.5"/>
              <dgm:constr type="t" for="ch" forName="rect2ParTx" refType="t" refFor="ch" refForName="rect2"/>
              <dgm:constr type="b" for="ch" forName="rect2ParTx" refType="t" refFor="ch" refForName="rect3"/>
              <dgm:constr type="r" for="ch" forName="rect2ChTx" refType="l" refFor="ch" refForName="rect2ParTx"/>
              <dgm:constr type="w" for="ch" forName="rect2ChTx" refType="w" refFor="ch" refForName="rect2ParTx"/>
              <dgm:constr type="t" for="ch" forName="rect2ChTx" refType="t" refFor="ch" refForName="rect2ParTx"/>
              <dgm:constr type="b" for="ch" forName="rect2ChTx" refType="b" refFor="ch" refForName="rect2ParTx"/>
              <dgm:constr type="r" for="ch" forName="rect2ParTxNoCh" refType="l" refFor="ch" refForName="space"/>
              <dgm:constr type="w" for="ch" forName="rect2ParTxNoCh" refType="w" refFor="ch" refForName="rect2"/>
              <dgm:constr type="t" for="ch" forName="rect2ParTxNoCh" refType="t" refFor="ch" refForName="rect2"/>
              <dgm:constr type="b" for="ch" forName="rect2ParTxNoCh" refType="t" refFor="ch" refForName="rect3"/>
              <dgm:constr type="r" for="ch" forName="rect3ParTx" refType="l" refFor="ch" refForName="space"/>
              <dgm:constr type="w" for="ch" forName="rect3ParTx" refType="w" refFor="ch" refForName="rect3" fact="0.5"/>
              <dgm:constr type="t" for="ch" forName="rect3ParTx" refType="t" refFor="ch" refForName="rect3"/>
              <dgm:constr type="b" for="ch" forName="rect3ParTx" refType="t" refFor="ch" refForName="rect4"/>
              <dgm:constr type="r" for="ch" forName="rect3ChTx" refType="l" refFor="ch" refForName="rect3ParTx"/>
              <dgm:constr type="w" for="ch" forName="rect3ChTx" refType="w" refFor="ch" refForName="rect3ParTx"/>
              <dgm:constr type="t" for="ch" forName="rect3ChTx" refType="t" refFor="ch" refForName="rect3ParTx"/>
              <dgm:constr type="b" for="ch" forName="rect3ChTx" refType="b" refFor="ch" refForName="rect3ParTx"/>
              <dgm:constr type="r" for="ch" forName="rect3ParTxNoCh" refType="l" refFor="ch" refForName="space"/>
              <dgm:constr type="w" for="ch" forName="rect3ParTxNoCh" refType="w" refFor="ch" refForName="rect3"/>
              <dgm:constr type="t" for="ch" forName="rect3ParTxNoCh" refType="t" refFor="ch" refForName="rect3"/>
              <dgm:constr type="b" for="ch" forName="rect3ParTxNoCh" refType="t" refFor="ch" refForName="rect4"/>
              <dgm:constr type="r" for="ch" forName="rect4ParTx" refType="l" refFor="ch" refForName="space"/>
              <dgm:constr type="w" for="ch" forName="rect4ParTx" refType="w" refFor="ch" refForName="rect4" fact="0.5"/>
              <dgm:constr type="t" for="ch" forName="rect4ParTx" refType="t" refFor="ch" refForName="rect4"/>
              <dgm:constr type="b" for="ch" forName="rect4ParTx" refType="t" refFor="ch" refForName="rect5"/>
              <dgm:constr type="r" for="ch" forName="rect4ChTx" refType="l" refFor="ch" refForName="rect4ParTx"/>
              <dgm:constr type="w" for="ch" forName="rect4ChTx" refType="w" refFor="ch" refForName="rect4ParTx"/>
              <dgm:constr type="t" for="ch" forName="rect4ChTx" refType="t" refFor="ch" refForName="rect4ParTx"/>
              <dgm:constr type="b" for="ch" forName="rect4ChTx" refType="b" refFor="ch" refForName="rect4ParTx"/>
              <dgm:constr type="r" for="ch" forName="rect4ParTxNoCh" refType="l" refFor="ch" refForName="space"/>
              <dgm:constr type="w" for="ch" forName="rect4ParTxNoCh" refType="w" refFor="ch" refForName="rect4"/>
              <dgm:constr type="t" for="ch" forName="rect4ParTxNoCh" refType="t" refFor="ch" refForName="rect4"/>
              <dgm:constr type="b" for="ch" forName="rect4ParTxNoCh" refType="t" refFor="ch" refForName="rect5"/>
              <dgm:constr type="r" for="ch" forName="rect5ParTx" refType="l" refFor="ch" refForName="space"/>
              <dgm:constr type="w" for="ch" forName="rect5ParTx" refType="w" refFor="ch" refForName="rect5" fact="0.5"/>
              <dgm:constr type="t" for="ch" forName="rect5ParTx" refType="t" refFor="ch" refForName="rect5"/>
              <dgm:constr type="b" for="ch" forName="rect5ParTx" refType="t" refFor="ch" refForName="rect6"/>
              <dgm:constr type="r" for="ch" forName="rect5ChTx" refType="l" refFor="ch" refForName="rect5ParTx"/>
              <dgm:constr type="w" for="ch" forName="rect5ChTx" refType="w" refFor="ch" refForName="rect5ParTx"/>
              <dgm:constr type="t" for="ch" forName="rect5ChTx" refType="t" refFor="ch" refForName="rect5ParTx"/>
              <dgm:constr type="b" for="ch" forName="rect5ChTx" refType="b" refFor="ch" refForName="rect5ParTx"/>
              <dgm:constr type="r" for="ch" forName="rect5ParTxNoCh" refType="l" refFor="ch" refForName="space"/>
              <dgm:constr type="w" for="ch" forName="rect5ParTxNoCh" refType="w" refFor="ch" refForName="rect5"/>
              <dgm:constr type="t" for="ch" forName="rect5ParTxNoCh" refType="t" refFor="ch" refForName="rect5"/>
              <dgm:constr type="b" for="ch" forName="rect5ParTxNoCh" refType="t" refFor="ch" refForName="rect6"/>
              <dgm:constr type="r" for="ch" forName="rect6ParTx" refType="l" refFor="ch" refForName="space"/>
              <dgm:constr type="w" for="ch" forName="rect6ParTx" refType="w" refFor="ch" refForName="rect6" fact="0.5"/>
              <dgm:constr type="t" for="ch" forName="rect6ParTx" refType="t" refFor="ch" refForName="rect6"/>
              <dgm:constr type="b" for="ch" forName="rect6ParTx" refType="t" refFor="ch" refForName="rect7"/>
              <dgm:constr type="r" for="ch" forName="rect6ChTx" refType="l" refFor="ch" refForName="rect6ParTx"/>
              <dgm:constr type="w" for="ch" forName="rect6ChTx" refType="w" refFor="ch" refForName="rect6ParTx"/>
              <dgm:constr type="t" for="ch" forName="rect6ChTx" refType="t" refFor="ch" refForName="rect6ParTx"/>
              <dgm:constr type="b" for="ch" forName="rect6ChTx" refType="b" refFor="ch" refForName="rect6ParTx"/>
              <dgm:constr type="r" for="ch" forName="rect6ParTxNoCh" refType="l" refFor="ch" refForName="space"/>
              <dgm:constr type="w" for="ch" forName="rect6ParTxNoCh" refType="w" refFor="ch" refForName="rect6"/>
              <dgm:constr type="t" for="ch" forName="rect6ParTxNoCh" refType="t" refFor="ch" refForName="rect6"/>
              <dgm:constr type="b" for="ch" forName="rect6ParTxNoCh" refType="t" refFor="ch" refForName="rect7"/>
              <dgm:constr type="primFontSz" for="ch" op="equ" val="65"/>
              <dgm:constr type="secFontSz" for="ch" op="equ" val="65"/>
            </dgm:constrLst>
          </dgm:if>
          <dgm:else name="Name21">
            <dgm:constrLst/>
          </dgm:else>
        </dgm:choose>
      </dgm:else>
    </dgm:choose>
    <dgm:ruleLst/>
    <dgm:forEach name="Name22" axis="ch" ptType="node" cnt="1">
      <dgm:layoutNode name="circle1" styleLbl="node1">
        <dgm:alg type="sp"/>
        <dgm:choose name="Name23">
          <dgm:if name="Name24" func="var" arg="dir" op="equ" val="norm">
            <dgm:shape xmlns:r="http://schemas.openxmlformats.org/officeDocument/2006/relationships" type="pie" r:blip="">
              <dgm:adjLst>
                <dgm:adj idx="1" val="90"/>
                <dgm:adj idx="2" val="270"/>
              </dgm:adjLst>
            </dgm:shape>
          </dgm:if>
          <dgm:else name="Name25">
            <dgm:shape xmlns:r="http://schemas.openxmlformats.org/officeDocument/2006/relationships" type="pie" r:blip="">
              <dgm:adjLst>
                <dgm:adj idx="1" val="270"/>
                <dgm:adj idx="2" val="90"/>
              </dgm:adjLst>
            </dgm:shape>
          </dgm:else>
        </dgm:choose>
        <dgm:presOf/>
        <dgm:constrLst/>
        <dgm:ruleLst/>
      </dgm:layoutNode>
      <dgm:layoutNode name="space">
        <dgm:alg type="sp"/>
        <dgm:shape xmlns:r="http://schemas.openxmlformats.org/officeDocument/2006/relationships" r:blip="">
          <dgm:adjLst/>
        </dgm:shape>
        <dgm:presOf/>
        <dgm:constrLst/>
        <dgm:ruleLst/>
      </dgm:layoutNode>
      <dgm:layoutNode name="rect1" styleLbl="alignAcc1">
        <dgm:alg type="sp"/>
        <dgm:shape xmlns:r="http://schemas.openxmlformats.org/officeDocument/2006/relationships" type="rect" r:blip="">
          <dgm:adjLst/>
        </dgm:shape>
        <dgm:presOf axis="self"/>
        <dgm:constrLst/>
        <dgm:ruleLst/>
      </dgm:layoutNode>
    </dgm:forEach>
    <dgm:forEach name="Name26" axis="ch" ptType="node" st="2" cnt="1">
      <dgm:layoutNode name="vertSpace2">
        <dgm:alg type="sp"/>
        <dgm:shape xmlns:r="http://schemas.openxmlformats.org/officeDocument/2006/relationships" type="rect" r:blip="" hideGeom="1">
          <dgm:adjLst/>
        </dgm:shape>
        <dgm:presOf/>
        <dgm:constrLst/>
        <dgm:ruleLst/>
      </dgm:layoutNode>
      <dgm:layoutNode name="circle2" styleLbl="node1">
        <dgm:alg type="sp"/>
        <dgm:choose name="Name27">
          <dgm:if name="Name28" func="var" arg="dir" op="equ" val="norm">
            <dgm:shape xmlns:r="http://schemas.openxmlformats.org/officeDocument/2006/relationships" type="pie" r:blip="">
              <dgm:adjLst>
                <dgm:adj idx="1" val="90"/>
                <dgm:adj idx="2" val="270"/>
              </dgm:adjLst>
            </dgm:shape>
          </dgm:if>
          <dgm:else name="Name29">
            <dgm:shape xmlns:r="http://schemas.openxmlformats.org/officeDocument/2006/relationships" type="pie" r:blip="">
              <dgm:adjLst>
                <dgm:adj idx="1" val="270"/>
                <dgm:adj idx="2" val="90"/>
              </dgm:adjLst>
            </dgm:shape>
          </dgm:else>
        </dgm:choose>
        <dgm:presOf/>
        <dgm:constrLst/>
        <dgm:ruleLst/>
      </dgm:layoutNode>
      <dgm:layoutNode name="rect2" styleLbl="alignAcc1">
        <dgm:alg type="sp"/>
        <dgm:shape xmlns:r="http://schemas.openxmlformats.org/officeDocument/2006/relationships" type="rect" r:blip="">
          <dgm:adjLst/>
        </dgm:shape>
        <dgm:presOf axis="self"/>
        <dgm:constrLst/>
        <dgm:ruleLst/>
      </dgm:layoutNode>
    </dgm:forEach>
    <dgm:forEach name="Name30" axis="ch" ptType="node" st="3" cnt="1">
      <dgm:layoutNode name="vertSpace3">
        <dgm:alg type="sp"/>
        <dgm:shape xmlns:r="http://schemas.openxmlformats.org/officeDocument/2006/relationships" type="rect" r:blip="" hideGeom="1">
          <dgm:adjLst/>
        </dgm:shape>
        <dgm:presOf/>
        <dgm:constrLst/>
        <dgm:ruleLst/>
      </dgm:layoutNode>
      <dgm:layoutNode name="circle3" styleLbl="node1">
        <dgm:alg type="sp"/>
        <dgm:choose name="Name31">
          <dgm:if name="Name32" func="var" arg="dir" op="equ" val="norm">
            <dgm:shape xmlns:r="http://schemas.openxmlformats.org/officeDocument/2006/relationships" type="pie" r:blip="">
              <dgm:adjLst>
                <dgm:adj idx="1" val="90"/>
                <dgm:adj idx="2" val="270"/>
              </dgm:adjLst>
            </dgm:shape>
          </dgm:if>
          <dgm:else name="Name33">
            <dgm:shape xmlns:r="http://schemas.openxmlformats.org/officeDocument/2006/relationships" type="pie" r:blip="">
              <dgm:adjLst>
                <dgm:adj idx="1" val="270"/>
                <dgm:adj idx="2" val="90"/>
              </dgm:adjLst>
            </dgm:shape>
          </dgm:else>
        </dgm:choose>
        <dgm:presOf/>
        <dgm:constrLst/>
        <dgm:ruleLst/>
      </dgm:layoutNode>
      <dgm:layoutNode name="rect3" styleLbl="alignAcc1">
        <dgm:alg type="sp"/>
        <dgm:shape xmlns:r="http://schemas.openxmlformats.org/officeDocument/2006/relationships" type="rect" r:blip="">
          <dgm:adjLst/>
        </dgm:shape>
        <dgm:presOf axis="self"/>
        <dgm:constrLst/>
        <dgm:ruleLst/>
      </dgm:layoutNode>
    </dgm:forEach>
    <dgm:forEach name="Name34" axis="ch" ptType="node" st="4" cnt="1">
      <dgm:layoutNode name="vertSpace4">
        <dgm:alg type="sp"/>
        <dgm:shape xmlns:r="http://schemas.openxmlformats.org/officeDocument/2006/relationships" type="rect" r:blip="" hideGeom="1">
          <dgm:adjLst/>
        </dgm:shape>
        <dgm:presOf/>
        <dgm:constrLst/>
        <dgm:ruleLst/>
      </dgm:layoutNode>
      <dgm:layoutNode name="circle4" styleLbl="node1">
        <dgm:alg type="sp"/>
        <dgm:choose name="Name35">
          <dgm:if name="Name36" func="var" arg="dir" op="equ" val="norm">
            <dgm:shape xmlns:r="http://schemas.openxmlformats.org/officeDocument/2006/relationships" type="pie" r:blip="">
              <dgm:adjLst>
                <dgm:adj idx="1" val="90"/>
                <dgm:adj idx="2" val="270"/>
              </dgm:adjLst>
            </dgm:shape>
          </dgm:if>
          <dgm:else name="Name37">
            <dgm:shape xmlns:r="http://schemas.openxmlformats.org/officeDocument/2006/relationships" type="pie" r:blip="">
              <dgm:adjLst>
                <dgm:adj idx="1" val="270"/>
                <dgm:adj idx="2" val="90"/>
              </dgm:adjLst>
            </dgm:shape>
          </dgm:else>
        </dgm:choose>
        <dgm:presOf/>
        <dgm:constrLst/>
        <dgm:ruleLst/>
      </dgm:layoutNode>
      <dgm:layoutNode name="rect4" styleLbl="alignAcc1">
        <dgm:alg type="sp"/>
        <dgm:shape xmlns:r="http://schemas.openxmlformats.org/officeDocument/2006/relationships" type="rect" r:blip="">
          <dgm:adjLst/>
        </dgm:shape>
        <dgm:presOf axis="self"/>
        <dgm:constrLst/>
        <dgm:ruleLst/>
      </dgm:layoutNode>
    </dgm:forEach>
    <dgm:forEach name="Name38" axis="ch" ptType="node" st="5" cnt="1">
      <dgm:layoutNode name="vertSpace5">
        <dgm:alg type="sp"/>
        <dgm:shape xmlns:r="http://schemas.openxmlformats.org/officeDocument/2006/relationships" type="rect" r:blip="" hideGeom="1">
          <dgm:adjLst/>
        </dgm:shape>
        <dgm:presOf/>
        <dgm:constrLst/>
        <dgm:ruleLst/>
      </dgm:layoutNode>
      <dgm:layoutNode name="circle5" styleLbl="node1">
        <dgm:alg type="sp"/>
        <dgm:choose name="Name39">
          <dgm:if name="Name40" func="var" arg="dir" op="equ" val="norm">
            <dgm:shape xmlns:r="http://schemas.openxmlformats.org/officeDocument/2006/relationships" type="pie" r:blip="">
              <dgm:adjLst>
                <dgm:adj idx="1" val="90"/>
                <dgm:adj idx="2" val="270"/>
              </dgm:adjLst>
            </dgm:shape>
          </dgm:if>
          <dgm:else name="Name41">
            <dgm:shape xmlns:r="http://schemas.openxmlformats.org/officeDocument/2006/relationships" type="pie" r:blip="">
              <dgm:adjLst>
                <dgm:adj idx="1" val="270"/>
                <dgm:adj idx="2" val="90"/>
              </dgm:adjLst>
            </dgm:shape>
          </dgm:else>
        </dgm:choose>
        <dgm:presOf/>
        <dgm:constrLst/>
        <dgm:ruleLst/>
      </dgm:layoutNode>
      <dgm:layoutNode name="rect5" styleLbl="alignAcc1">
        <dgm:alg type="sp"/>
        <dgm:shape xmlns:r="http://schemas.openxmlformats.org/officeDocument/2006/relationships" type="rect" r:blip="">
          <dgm:adjLst/>
        </dgm:shape>
        <dgm:presOf axis="self"/>
        <dgm:constrLst/>
        <dgm:ruleLst/>
      </dgm:layoutNode>
    </dgm:forEach>
    <dgm:forEach name="Name42" axis="ch" ptType="node" st="6" cnt="1">
      <dgm:layoutNode name="vertSpace6">
        <dgm:alg type="sp"/>
        <dgm:shape xmlns:r="http://schemas.openxmlformats.org/officeDocument/2006/relationships" type="rect" r:blip="" hideGeom="1">
          <dgm:adjLst/>
        </dgm:shape>
        <dgm:presOf/>
        <dgm:constrLst/>
        <dgm:ruleLst/>
      </dgm:layoutNode>
      <dgm:layoutNode name="circle6" styleLbl="node1">
        <dgm:alg type="sp"/>
        <dgm:choose name="Name43">
          <dgm:if name="Name44" func="var" arg="dir" op="equ" val="norm">
            <dgm:shape xmlns:r="http://schemas.openxmlformats.org/officeDocument/2006/relationships" type="pie" r:blip="">
              <dgm:adjLst>
                <dgm:adj idx="1" val="90"/>
                <dgm:adj idx="2" val="270"/>
              </dgm:adjLst>
            </dgm:shape>
          </dgm:if>
          <dgm:else name="Name45">
            <dgm:shape xmlns:r="http://schemas.openxmlformats.org/officeDocument/2006/relationships" type="pie" r:blip="">
              <dgm:adjLst>
                <dgm:adj idx="1" val="270"/>
                <dgm:adj idx="2" val="90"/>
              </dgm:adjLst>
            </dgm:shape>
          </dgm:else>
        </dgm:choose>
        <dgm:presOf/>
        <dgm:constrLst/>
        <dgm:ruleLst/>
      </dgm:layoutNode>
      <dgm:layoutNode name="rect6" styleLbl="alignAcc1">
        <dgm:alg type="sp"/>
        <dgm:shape xmlns:r="http://schemas.openxmlformats.org/officeDocument/2006/relationships" type="rect" r:blip="">
          <dgm:adjLst/>
        </dgm:shape>
        <dgm:presOf axis="self"/>
        <dgm:constrLst/>
        <dgm:ruleLst/>
      </dgm:layoutNode>
    </dgm:forEach>
    <dgm:forEach name="Name46" axis="ch" ptType="node" st="7" cnt="1">
      <dgm:layoutNode name="vertSpace7">
        <dgm:alg type="sp"/>
        <dgm:shape xmlns:r="http://schemas.openxmlformats.org/officeDocument/2006/relationships" type="rect" r:blip="" hideGeom="1">
          <dgm:adjLst/>
        </dgm:shape>
        <dgm:presOf/>
        <dgm:constrLst/>
        <dgm:ruleLst/>
      </dgm:layoutNode>
      <dgm:layoutNode name="circle7" styleLbl="node1">
        <dgm:alg type="sp"/>
        <dgm:choose name="Name47">
          <dgm:if name="Name48" func="var" arg="dir" op="equ" val="norm">
            <dgm:shape xmlns:r="http://schemas.openxmlformats.org/officeDocument/2006/relationships" type="pie" r:blip="">
              <dgm:adjLst>
                <dgm:adj idx="1" val="90"/>
                <dgm:adj idx="2" val="270"/>
              </dgm:adjLst>
            </dgm:shape>
          </dgm:if>
          <dgm:else name="Name49">
            <dgm:shape xmlns:r="http://schemas.openxmlformats.org/officeDocument/2006/relationships" type="pie" r:blip="">
              <dgm:adjLst>
                <dgm:adj idx="1" val="270"/>
                <dgm:adj idx="2" val="90"/>
              </dgm:adjLst>
            </dgm:shape>
          </dgm:else>
        </dgm:choose>
        <dgm:presOf/>
        <dgm:constrLst/>
        <dgm:ruleLst/>
      </dgm:layoutNode>
      <dgm:layoutNode name="rect7" styleLbl="alignAcc1">
        <dgm:alg type="sp"/>
        <dgm:shape xmlns:r="http://schemas.openxmlformats.org/officeDocument/2006/relationships" type="rect" r:blip="">
          <dgm:adjLst/>
        </dgm:shape>
        <dgm:presOf axis="self"/>
        <dgm:constrLst/>
        <dgm:ruleLst/>
      </dgm:layoutNode>
    </dgm:forEach>
    <dgm:forEach name="Name50" axis="ch" ptType="node" cnt="1">
      <dgm:choose name="Name51">
        <dgm:if name="Name52" axis="root des" ptType="all node" func="maxDepth" op="gte" val="2">
          <dgm:layoutNode name="rect1ParTx" styleLbl="alignAcc1">
            <dgm:varLst>
              <dgm:chMax val="1"/>
              <dgm:bulletEnabled val="1"/>
            </dgm:varLst>
            <dgm:alg type="tx"/>
            <dgm:shape xmlns:r="http://schemas.openxmlformats.org/officeDocument/2006/relationships" type="rect" r:blip="" hideGeom="1">
              <dgm:adjLst/>
            </dgm:shape>
            <dgm:presOf axis="self"/>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rect1ChTx" styleLbl="alignAcc1">
            <dgm:varLst>
              <dgm:bulletEnabled val="1"/>
            </dgm:varLst>
            <dgm:alg type="tx">
              <dgm:param type="stBulletLvl" val="1"/>
              <dgm:param type="txAnchorVertCh" val="mid"/>
            </dgm:alg>
            <dgm:shape xmlns:r="http://schemas.openxmlformats.org/officeDocument/2006/relationships" type="rect" r:blip="" hideGeom="1">
              <dgm:adjLst/>
            </dgm:shape>
            <dgm:presOf axis="des" ptType="node"/>
            <dgm:constrLst>
              <dgm:constr type="lMarg" refType="secFontSz" fact="0.3"/>
              <dgm:constr type="rMarg" refType="secFontSz" fact="0.3"/>
              <dgm:constr type="tMarg" refType="secFontSz" fact="0.3"/>
              <dgm:constr type="bMarg" refType="secFontSz" fact="0.3"/>
            </dgm:constrLst>
            <dgm:ruleLst>
              <dgm:rule type="secFontSz" val="5" fact="NaN" max="NaN"/>
            </dgm:ruleLst>
          </dgm:layoutNode>
        </dgm:if>
        <dgm:else name="Name53">
          <dgm:layoutNode name="rect1ParTxNoCh" styleLbl="alignAcc1">
            <dgm:varLst>
              <dgm:chMax val="1"/>
              <dgm:bulletEnabled val="1"/>
            </dgm:varLst>
            <dgm:alg type="tx"/>
            <dgm:shape xmlns:r="http://schemas.openxmlformats.org/officeDocument/2006/relationships" type="rect" r:blip="" hideGeom="1">
              <dgm:adjLst/>
            </dgm:shape>
            <dgm:presOf axis="self"/>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forEach>
    <dgm:forEach name="Name54" axis="ch" ptType="node" st="2" cnt="1">
      <dgm:choose name="Name55">
        <dgm:if name="Name56" axis="root des" ptType="all node" func="maxDepth" op="gte" val="2">
          <dgm:layoutNode name="rect2ParTx" styleLbl="alignAcc1">
            <dgm:varLst>
              <dgm:chMax val="1"/>
              <dgm:bulletEnabled val="1"/>
            </dgm:varLst>
            <dgm:alg type="tx"/>
            <dgm:shape xmlns:r="http://schemas.openxmlformats.org/officeDocument/2006/relationships" type="rect" r:blip="" hideGeom="1">
              <dgm:adjLst/>
            </dgm:shape>
            <dgm:presOf axis="self"/>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rect2ChTx" styleLbl="alignAcc1">
            <dgm:varLst>
              <dgm:bulletEnabled val="1"/>
            </dgm:varLst>
            <dgm:alg type="tx">
              <dgm:param type="stBulletLvl" val="1"/>
              <dgm:param type="txAnchorVertCh" val="mid"/>
            </dgm:alg>
            <dgm:shape xmlns:r="http://schemas.openxmlformats.org/officeDocument/2006/relationships" type="rect" r:blip="" hideGeom="1">
              <dgm:adjLst/>
            </dgm:shape>
            <dgm:presOf axis="des" ptType="node"/>
            <dgm:constrLst>
              <dgm:constr type="lMarg" refType="secFontSz" fact="0.3"/>
              <dgm:constr type="rMarg" refType="secFontSz" fact="0.3"/>
              <dgm:constr type="tMarg" refType="secFontSz" fact="0.3"/>
              <dgm:constr type="bMarg" refType="secFontSz" fact="0.3"/>
            </dgm:constrLst>
            <dgm:ruleLst>
              <dgm:rule type="secFontSz" val="5" fact="NaN" max="NaN"/>
            </dgm:ruleLst>
          </dgm:layoutNode>
        </dgm:if>
        <dgm:else name="Name57">
          <dgm:layoutNode name="rect2ParTxNoCh" styleLbl="alignAcc1">
            <dgm:varLst>
              <dgm:chMax val="1"/>
              <dgm:bulletEnabled val="1"/>
            </dgm:varLst>
            <dgm:alg type="tx"/>
            <dgm:shape xmlns:r="http://schemas.openxmlformats.org/officeDocument/2006/relationships" type="rect" r:blip="" hideGeom="1">
              <dgm:adjLst/>
            </dgm:shape>
            <dgm:presOf axis="self"/>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forEach>
    <dgm:forEach name="Name58" axis="ch" ptType="node" st="3" cnt="1">
      <dgm:choose name="Name59">
        <dgm:if name="Name60" axis="root des" ptType="all node" func="maxDepth" op="gte" val="2">
          <dgm:layoutNode name="rect3ParTx" styleLbl="alignAcc1">
            <dgm:varLst>
              <dgm:chMax val="1"/>
              <dgm:bulletEnabled val="1"/>
            </dgm:varLst>
            <dgm:alg type="tx"/>
            <dgm:shape xmlns:r="http://schemas.openxmlformats.org/officeDocument/2006/relationships" type="rect" r:blip="" hideGeom="1">
              <dgm:adjLst/>
            </dgm:shape>
            <dgm:presOf axis="self"/>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rect3ChTx" styleLbl="alignAcc1">
            <dgm:varLst>
              <dgm:bulletEnabled val="1"/>
            </dgm:varLst>
            <dgm:alg type="tx">
              <dgm:param type="stBulletLvl" val="1"/>
              <dgm:param type="txAnchorVertCh" val="mid"/>
            </dgm:alg>
            <dgm:shape xmlns:r="http://schemas.openxmlformats.org/officeDocument/2006/relationships" type="rect" r:blip="" hideGeom="1">
              <dgm:adjLst/>
            </dgm:shape>
            <dgm:presOf axis="des" ptType="node"/>
            <dgm:constrLst>
              <dgm:constr type="lMarg" refType="secFontSz" fact="0.3"/>
              <dgm:constr type="rMarg" refType="secFontSz" fact="0.3"/>
              <dgm:constr type="tMarg" refType="secFontSz" fact="0.3"/>
              <dgm:constr type="bMarg" refType="secFontSz" fact="0.3"/>
            </dgm:constrLst>
            <dgm:ruleLst>
              <dgm:rule type="secFontSz" val="5" fact="NaN" max="NaN"/>
            </dgm:ruleLst>
          </dgm:layoutNode>
        </dgm:if>
        <dgm:else name="Name61">
          <dgm:layoutNode name="rect3ParTxNoCh" styleLbl="alignAcc1">
            <dgm:varLst>
              <dgm:chMax val="1"/>
              <dgm:bulletEnabled val="1"/>
            </dgm:varLst>
            <dgm:alg type="tx"/>
            <dgm:shape xmlns:r="http://schemas.openxmlformats.org/officeDocument/2006/relationships" type="rect" r:blip="" hideGeom="1">
              <dgm:adjLst/>
            </dgm:shape>
            <dgm:presOf axis="self"/>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forEach>
    <dgm:forEach name="Name62" axis="ch" ptType="node" st="4" cnt="1">
      <dgm:choose name="Name63">
        <dgm:if name="Name64" axis="root des" ptType="all node" func="maxDepth" op="gte" val="2">
          <dgm:layoutNode name="rect4ParTx" styleLbl="alignAcc1">
            <dgm:varLst>
              <dgm:chMax val="1"/>
              <dgm:bulletEnabled val="1"/>
            </dgm:varLst>
            <dgm:alg type="tx"/>
            <dgm:shape xmlns:r="http://schemas.openxmlformats.org/officeDocument/2006/relationships" type="rect" r:blip="" hideGeom="1">
              <dgm:adjLst/>
            </dgm:shape>
            <dgm:presOf axis="self"/>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rect4ChTx" styleLbl="alignAcc1">
            <dgm:varLst>
              <dgm:bulletEnabled val="1"/>
            </dgm:varLst>
            <dgm:alg type="tx">
              <dgm:param type="stBulletLvl" val="1"/>
              <dgm:param type="txAnchorVertCh" val="mid"/>
            </dgm:alg>
            <dgm:shape xmlns:r="http://schemas.openxmlformats.org/officeDocument/2006/relationships" type="rect" r:blip="" hideGeom="1">
              <dgm:adjLst/>
            </dgm:shape>
            <dgm:presOf axis="des" ptType="node"/>
            <dgm:constrLst>
              <dgm:constr type="lMarg" refType="secFontSz" fact="0.3"/>
              <dgm:constr type="rMarg" refType="secFontSz" fact="0.3"/>
              <dgm:constr type="tMarg" refType="secFontSz" fact="0.3"/>
              <dgm:constr type="bMarg" refType="secFontSz" fact="0.3"/>
            </dgm:constrLst>
            <dgm:ruleLst>
              <dgm:rule type="secFontSz" val="5" fact="NaN" max="NaN"/>
            </dgm:ruleLst>
          </dgm:layoutNode>
        </dgm:if>
        <dgm:else name="Name65">
          <dgm:layoutNode name="rect4ParTxNoCh" styleLbl="alignAcc1">
            <dgm:varLst>
              <dgm:chMax val="1"/>
              <dgm:bulletEnabled val="1"/>
            </dgm:varLst>
            <dgm:alg type="tx"/>
            <dgm:shape xmlns:r="http://schemas.openxmlformats.org/officeDocument/2006/relationships" type="rect" r:blip="" hideGeom="1">
              <dgm:adjLst/>
            </dgm:shape>
            <dgm:presOf axis="self"/>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forEach>
    <dgm:forEach name="Name66" axis="ch" ptType="node" st="5" cnt="1">
      <dgm:choose name="Name67">
        <dgm:if name="Name68" axis="root des" ptType="all node" func="maxDepth" op="gte" val="2">
          <dgm:layoutNode name="rect5ParTx" styleLbl="alignAcc1">
            <dgm:varLst>
              <dgm:chMax val="1"/>
              <dgm:bulletEnabled val="1"/>
            </dgm:varLst>
            <dgm:alg type="tx"/>
            <dgm:shape xmlns:r="http://schemas.openxmlformats.org/officeDocument/2006/relationships" type="rect" r:blip="" hideGeom="1">
              <dgm:adjLst/>
            </dgm:shape>
            <dgm:presOf axis="self"/>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rect5ChTx" styleLbl="alignAcc1">
            <dgm:varLst>
              <dgm:bulletEnabled val="1"/>
            </dgm:varLst>
            <dgm:alg type="tx">
              <dgm:param type="stBulletLvl" val="1"/>
              <dgm:param type="txAnchorVertCh" val="mid"/>
            </dgm:alg>
            <dgm:shape xmlns:r="http://schemas.openxmlformats.org/officeDocument/2006/relationships" type="rect" r:blip="" hideGeom="1">
              <dgm:adjLst/>
            </dgm:shape>
            <dgm:presOf axis="des" ptType="node"/>
            <dgm:constrLst>
              <dgm:constr type="lMarg" refType="secFontSz" fact="0.3"/>
              <dgm:constr type="rMarg" refType="secFontSz" fact="0.3"/>
              <dgm:constr type="tMarg" refType="secFontSz" fact="0.3"/>
              <dgm:constr type="bMarg" refType="secFontSz" fact="0.3"/>
            </dgm:constrLst>
            <dgm:ruleLst>
              <dgm:rule type="secFontSz" val="5" fact="NaN" max="NaN"/>
            </dgm:ruleLst>
          </dgm:layoutNode>
        </dgm:if>
        <dgm:else name="Name69">
          <dgm:layoutNode name="rect5ParTxNoCh" styleLbl="alignAcc1">
            <dgm:varLst>
              <dgm:chMax val="1"/>
              <dgm:bulletEnabled val="1"/>
            </dgm:varLst>
            <dgm:alg type="tx"/>
            <dgm:shape xmlns:r="http://schemas.openxmlformats.org/officeDocument/2006/relationships" type="rect" r:blip="" hideGeom="1">
              <dgm:adjLst/>
            </dgm:shape>
            <dgm:presOf axis="self"/>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forEach>
    <dgm:forEach name="Name70" axis="ch" ptType="node" st="6" cnt="1">
      <dgm:choose name="Name71">
        <dgm:if name="Name72" axis="root des" ptType="all node" func="maxDepth" op="gte" val="2">
          <dgm:layoutNode name="rect6ParTx" styleLbl="alignAcc1">
            <dgm:varLst>
              <dgm:chMax val="1"/>
              <dgm:bulletEnabled val="1"/>
            </dgm:varLst>
            <dgm:alg type="tx"/>
            <dgm:shape xmlns:r="http://schemas.openxmlformats.org/officeDocument/2006/relationships" type="rect" r:blip="" hideGeom="1">
              <dgm:adjLst/>
            </dgm:shape>
            <dgm:presOf axis="self"/>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rect6ChTx" styleLbl="alignAcc1">
            <dgm:varLst>
              <dgm:bulletEnabled val="1"/>
            </dgm:varLst>
            <dgm:alg type="tx">
              <dgm:param type="stBulletLvl" val="1"/>
              <dgm:param type="txAnchorVertCh" val="mid"/>
            </dgm:alg>
            <dgm:shape xmlns:r="http://schemas.openxmlformats.org/officeDocument/2006/relationships" type="rect" r:blip="" hideGeom="1">
              <dgm:adjLst/>
            </dgm:shape>
            <dgm:presOf axis="des" ptType="node"/>
            <dgm:constrLst>
              <dgm:constr type="lMarg" refType="secFontSz" fact="0.3"/>
              <dgm:constr type="rMarg" refType="secFontSz" fact="0.3"/>
              <dgm:constr type="tMarg" refType="secFontSz" fact="0.3"/>
              <dgm:constr type="bMarg" refType="secFontSz" fact="0.3"/>
            </dgm:constrLst>
            <dgm:ruleLst>
              <dgm:rule type="secFontSz" val="5" fact="NaN" max="NaN"/>
            </dgm:ruleLst>
          </dgm:layoutNode>
        </dgm:if>
        <dgm:else name="Name73">
          <dgm:layoutNode name="rect6ParTxNoCh" styleLbl="alignAcc1">
            <dgm:varLst>
              <dgm:chMax val="1"/>
              <dgm:bulletEnabled val="1"/>
            </dgm:varLst>
            <dgm:alg type="tx"/>
            <dgm:shape xmlns:r="http://schemas.openxmlformats.org/officeDocument/2006/relationships" type="rect" r:blip="" hideGeom="1">
              <dgm:adjLst/>
            </dgm:shape>
            <dgm:presOf axis="self"/>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forEach>
    <dgm:forEach name="Name74" axis="ch" ptType="node" st="7" cnt="1">
      <dgm:choose name="Name75">
        <dgm:if name="Name76" axis="root des" ptType="all node" func="maxDepth" op="gte" val="2">
          <dgm:layoutNode name="rect7ParTx" styleLbl="alignAcc1">
            <dgm:varLst>
              <dgm:chMax val="1"/>
              <dgm:bulletEnabled val="1"/>
            </dgm:varLst>
            <dgm:alg type="tx"/>
            <dgm:shape xmlns:r="http://schemas.openxmlformats.org/officeDocument/2006/relationships" type="rect" r:blip="" hideGeom="1">
              <dgm:adjLst/>
            </dgm:shape>
            <dgm:presOf axis="self"/>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rect7ChTx" styleLbl="alignAcc1">
            <dgm:varLst>
              <dgm:bulletEnabled val="1"/>
            </dgm:varLst>
            <dgm:alg type="tx">
              <dgm:param type="stBulletLvl" val="1"/>
              <dgm:param type="txAnchorVertCh" val="mid"/>
            </dgm:alg>
            <dgm:shape xmlns:r="http://schemas.openxmlformats.org/officeDocument/2006/relationships" type="rect" r:blip="" hideGeom="1">
              <dgm:adjLst/>
            </dgm:shape>
            <dgm:presOf axis="des" ptType="node"/>
            <dgm:constrLst>
              <dgm:constr type="lMarg" refType="secFontSz" fact="0.3"/>
              <dgm:constr type="rMarg" refType="secFontSz" fact="0.3"/>
              <dgm:constr type="tMarg" refType="secFontSz" fact="0.3"/>
              <dgm:constr type="bMarg" refType="secFontSz" fact="0.3"/>
            </dgm:constrLst>
            <dgm:ruleLst>
              <dgm:rule type="secFontSz" val="5" fact="NaN" max="NaN"/>
            </dgm:ruleLst>
          </dgm:layoutNode>
        </dgm:if>
        <dgm:else name="Name77">
          <dgm:layoutNode name="rect7ParTxNoCh" styleLbl="alignAcc1">
            <dgm:varLst>
              <dgm:chMax val="1"/>
              <dgm:bulletEnabled val="1"/>
            </dgm:varLst>
            <dgm:alg type="tx"/>
            <dgm:shape xmlns:r="http://schemas.openxmlformats.org/officeDocument/2006/relationships" type="rect" r:blip="" hideGeom="1">
              <dgm:adjLst/>
            </dgm:shape>
            <dgm:presOf axis="self"/>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8.png"/><Relationship Id="rId3" Type="http://schemas.openxmlformats.org/officeDocument/2006/relationships/diagramQuickStyle" Target="../diagrams/quickStyle1.xml"/><Relationship Id="rId7" Type="http://schemas.openxmlformats.org/officeDocument/2006/relationships/image" Target="../media/image2.png"/><Relationship Id="rId12" Type="http://schemas.openxmlformats.org/officeDocument/2006/relationships/image" Target="../media/image7.png"/><Relationship Id="rId2" Type="http://schemas.openxmlformats.org/officeDocument/2006/relationships/diagramLayout" Target="../diagrams/layout1.xml"/><Relationship Id="rId16" Type="http://schemas.openxmlformats.org/officeDocument/2006/relationships/image" Target="../media/image11.png"/><Relationship Id="rId1" Type="http://schemas.openxmlformats.org/officeDocument/2006/relationships/diagramData" Target="../diagrams/data1.xml"/><Relationship Id="rId6" Type="http://schemas.openxmlformats.org/officeDocument/2006/relationships/image" Target="../media/image1.png"/><Relationship Id="rId11" Type="http://schemas.openxmlformats.org/officeDocument/2006/relationships/image" Target="../media/image6.png"/><Relationship Id="rId5" Type="http://schemas.microsoft.com/office/2007/relationships/diagramDrawing" Target="../diagrams/drawing1.xml"/><Relationship Id="rId15" Type="http://schemas.openxmlformats.org/officeDocument/2006/relationships/image" Target="../media/image10.png"/><Relationship Id="rId10" Type="http://schemas.openxmlformats.org/officeDocument/2006/relationships/image" Target="../media/image5.png"/><Relationship Id="rId4" Type="http://schemas.openxmlformats.org/officeDocument/2006/relationships/diagramColors" Target="../diagrams/colors1.xml"/><Relationship Id="rId9" Type="http://schemas.openxmlformats.org/officeDocument/2006/relationships/image" Target="../media/image4.png"/><Relationship Id="rId14"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3" Type="http://schemas.openxmlformats.org/officeDocument/2006/relationships/image" Target="../media/image24.png"/><Relationship Id="rId18" Type="http://schemas.openxmlformats.org/officeDocument/2006/relationships/image" Target="../media/image29.png"/><Relationship Id="rId26" Type="http://schemas.openxmlformats.org/officeDocument/2006/relationships/image" Target="../media/image37.png"/><Relationship Id="rId3" Type="http://schemas.openxmlformats.org/officeDocument/2006/relationships/image" Target="../media/image14.png"/><Relationship Id="rId21" Type="http://schemas.openxmlformats.org/officeDocument/2006/relationships/image" Target="../media/image32.png"/><Relationship Id="rId34" Type="http://schemas.openxmlformats.org/officeDocument/2006/relationships/image" Target="../media/image45.png"/><Relationship Id="rId7" Type="http://schemas.openxmlformats.org/officeDocument/2006/relationships/image" Target="../media/image18.png"/><Relationship Id="rId12" Type="http://schemas.openxmlformats.org/officeDocument/2006/relationships/image" Target="../media/image23.png"/><Relationship Id="rId17" Type="http://schemas.openxmlformats.org/officeDocument/2006/relationships/image" Target="../media/image28.png"/><Relationship Id="rId25" Type="http://schemas.openxmlformats.org/officeDocument/2006/relationships/image" Target="../media/image36.png"/><Relationship Id="rId33" Type="http://schemas.openxmlformats.org/officeDocument/2006/relationships/image" Target="../media/image44.png"/><Relationship Id="rId2" Type="http://schemas.openxmlformats.org/officeDocument/2006/relationships/image" Target="../media/image13.png"/><Relationship Id="rId16" Type="http://schemas.openxmlformats.org/officeDocument/2006/relationships/image" Target="../media/image27.png"/><Relationship Id="rId20" Type="http://schemas.openxmlformats.org/officeDocument/2006/relationships/image" Target="../media/image31.png"/><Relationship Id="rId29" Type="http://schemas.openxmlformats.org/officeDocument/2006/relationships/image" Target="../media/image40.png"/><Relationship Id="rId1" Type="http://schemas.openxmlformats.org/officeDocument/2006/relationships/image" Target="../media/image12.png"/><Relationship Id="rId6" Type="http://schemas.openxmlformats.org/officeDocument/2006/relationships/image" Target="../media/image17.png"/><Relationship Id="rId11" Type="http://schemas.openxmlformats.org/officeDocument/2006/relationships/image" Target="../media/image22.png"/><Relationship Id="rId24" Type="http://schemas.openxmlformats.org/officeDocument/2006/relationships/image" Target="../media/image35.png"/><Relationship Id="rId32" Type="http://schemas.openxmlformats.org/officeDocument/2006/relationships/image" Target="../media/image43.png"/><Relationship Id="rId5" Type="http://schemas.openxmlformats.org/officeDocument/2006/relationships/image" Target="../media/image16.png"/><Relationship Id="rId15" Type="http://schemas.openxmlformats.org/officeDocument/2006/relationships/image" Target="../media/image26.png"/><Relationship Id="rId23" Type="http://schemas.openxmlformats.org/officeDocument/2006/relationships/image" Target="../media/image34.png"/><Relationship Id="rId28" Type="http://schemas.openxmlformats.org/officeDocument/2006/relationships/image" Target="../media/image39.png"/><Relationship Id="rId10" Type="http://schemas.openxmlformats.org/officeDocument/2006/relationships/image" Target="../media/image21.png"/><Relationship Id="rId19" Type="http://schemas.openxmlformats.org/officeDocument/2006/relationships/image" Target="../media/image30.png"/><Relationship Id="rId31" Type="http://schemas.openxmlformats.org/officeDocument/2006/relationships/image" Target="../media/image42.png"/><Relationship Id="rId4" Type="http://schemas.openxmlformats.org/officeDocument/2006/relationships/image" Target="../media/image15.png"/><Relationship Id="rId9" Type="http://schemas.openxmlformats.org/officeDocument/2006/relationships/image" Target="../media/image20.png"/><Relationship Id="rId14" Type="http://schemas.openxmlformats.org/officeDocument/2006/relationships/image" Target="../media/image25.png"/><Relationship Id="rId22" Type="http://schemas.openxmlformats.org/officeDocument/2006/relationships/image" Target="../media/image33.png"/><Relationship Id="rId27" Type="http://schemas.openxmlformats.org/officeDocument/2006/relationships/image" Target="../media/image38.png"/><Relationship Id="rId30" Type="http://schemas.openxmlformats.org/officeDocument/2006/relationships/image" Target="../media/image41.png"/><Relationship Id="rId8"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xdr:from>
      <xdr:col>4</xdr:col>
      <xdr:colOff>28574</xdr:colOff>
      <xdr:row>1</xdr:row>
      <xdr:rowOff>161925</xdr:rowOff>
    </xdr:from>
    <xdr:to>
      <xdr:col>7</xdr:col>
      <xdr:colOff>114300</xdr:colOff>
      <xdr:row>4</xdr:row>
      <xdr:rowOff>971550</xdr:rowOff>
    </xdr:to>
    <xdr:graphicFrame macro="">
      <xdr:nvGraphicFramePr>
        <xdr:cNvPr id="2" name="Diagram 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4</xdr:col>
      <xdr:colOff>9525</xdr:colOff>
      <xdr:row>8</xdr:row>
      <xdr:rowOff>28575</xdr:rowOff>
    </xdr:from>
    <xdr:to>
      <xdr:col>6</xdr:col>
      <xdr:colOff>3562350</xdr:colOff>
      <xdr:row>23</xdr:row>
      <xdr:rowOff>266700</xdr:rowOff>
    </xdr:to>
    <xdr:sp macro="" textlink="">
      <xdr:nvSpPr>
        <xdr:cNvPr id="3" name="TextBox 2"/>
        <xdr:cNvSpPr txBox="1"/>
      </xdr:nvSpPr>
      <xdr:spPr>
        <a:xfrm>
          <a:off x="8658225" y="4410075"/>
          <a:ext cx="4772025" cy="4714875"/>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a:p>
          <a:endParaRPr lang="en-US" sz="1100"/>
        </a:p>
        <a:p>
          <a:endParaRPr lang="en-US" sz="1100"/>
        </a:p>
        <a:p>
          <a:endParaRPr lang="en-US" sz="1100"/>
        </a:p>
        <a:p>
          <a:endParaRPr lang="en-US" sz="1100"/>
        </a:p>
        <a:p>
          <a:r>
            <a:rPr lang="en-US" sz="2000">
              <a:solidFill>
                <a:schemeClr val="bg1"/>
              </a:solidFill>
              <a:latin typeface="Indy Pimp" panose="02000000000000000000" pitchFamily="2" charset="0"/>
            </a:rPr>
            <a:t> Dragon        Fire           Light       Forest</a:t>
          </a:r>
        </a:p>
        <a:p>
          <a:endParaRPr lang="en-US" sz="2000">
            <a:solidFill>
              <a:schemeClr val="bg1"/>
            </a:solidFill>
            <a:latin typeface="Indy Pimp" panose="02000000000000000000" pitchFamily="2" charset="0"/>
          </a:endParaRPr>
        </a:p>
        <a:p>
          <a:endParaRPr lang="en-US" sz="2000">
            <a:solidFill>
              <a:schemeClr val="bg1"/>
            </a:solidFill>
            <a:latin typeface="Indy Pimp" panose="02000000000000000000" pitchFamily="2" charset="0"/>
          </a:endParaRPr>
        </a:p>
        <a:p>
          <a:endParaRPr lang="en-US" sz="2000">
            <a:solidFill>
              <a:schemeClr val="bg1"/>
            </a:solidFill>
            <a:latin typeface="Indy Pimp" panose="02000000000000000000" pitchFamily="2" charset="0"/>
          </a:endParaRPr>
        </a:p>
        <a:p>
          <a:endParaRPr lang="en-US" sz="2000">
            <a:solidFill>
              <a:schemeClr val="bg1"/>
            </a:solidFill>
            <a:latin typeface="Indy Pimp" panose="02000000000000000000" pitchFamily="2" charset="0"/>
          </a:endParaRPr>
        </a:p>
        <a:p>
          <a:endParaRPr lang="en-US" sz="2000">
            <a:solidFill>
              <a:schemeClr val="bg1"/>
            </a:solidFill>
            <a:latin typeface="Indy Pimp" panose="02000000000000000000" pitchFamily="2" charset="0"/>
          </a:endParaRPr>
        </a:p>
        <a:p>
          <a:r>
            <a:rPr lang="en-US" sz="2000">
              <a:solidFill>
                <a:schemeClr val="bg1"/>
              </a:solidFill>
              <a:latin typeface="Indy Pimp" panose="02000000000000000000" pitchFamily="2" charset="0"/>
            </a:rPr>
            <a:t>      Ice             Wind       Darkness   Insect</a:t>
          </a:r>
        </a:p>
        <a:p>
          <a:endParaRPr lang="en-US" sz="2000">
            <a:solidFill>
              <a:schemeClr val="bg1"/>
            </a:solidFill>
            <a:latin typeface="Indy Pimp" panose="02000000000000000000" pitchFamily="2" charset="0"/>
          </a:endParaRPr>
        </a:p>
        <a:p>
          <a:endParaRPr lang="en-US" sz="2000">
            <a:solidFill>
              <a:schemeClr val="bg1"/>
            </a:solidFill>
            <a:latin typeface="Indy Pimp" panose="02000000000000000000" pitchFamily="2" charset="0"/>
          </a:endParaRPr>
        </a:p>
        <a:p>
          <a:endParaRPr lang="en-US" sz="2000">
            <a:solidFill>
              <a:schemeClr val="bg1"/>
            </a:solidFill>
            <a:latin typeface="Indy Pimp" panose="02000000000000000000" pitchFamily="2" charset="0"/>
          </a:endParaRPr>
        </a:p>
        <a:p>
          <a:endParaRPr lang="en-US" sz="2000">
            <a:solidFill>
              <a:schemeClr val="bg1"/>
            </a:solidFill>
            <a:latin typeface="Indy Pimp" panose="02000000000000000000" pitchFamily="2" charset="0"/>
          </a:endParaRPr>
        </a:p>
        <a:p>
          <a:r>
            <a:rPr lang="en-US" sz="2000">
              <a:solidFill>
                <a:schemeClr val="bg1"/>
              </a:solidFill>
              <a:latin typeface="Indy Pimp" panose="02000000000000000000" pitchFamily="2" charset="0"/>
            </a:rPr>
            <a:t>    Water                 Myth               Death</a:t>
          </a:r>
        </a:p>
      </xdr:txBody>
    </xdr:sp>
    <xdr:clientData/>
  </xdr:twoCellAnchor>
  <xdr:twoCellAnchor editAs="oneCell">
    <xdr:from>
      <xdr:col>4</xdr:col>
      <xdr:colOff>123825</xdr:colOff>
      <xdr:row>8</xdr:row>
      <xdr:rowOff>142875</xdr:rowOff>
    </xdr:from>
    <xdr:to>
      <xdr:col>5</xdr:col>
      <xdr:colOff>352425</xdr:colOff>
      <xdr:row>12</xdr:row>
      <xdr:rowOff>19050</xdr:rowOff>
    </xdr:to>
    <xdr:pic>
      <xdr:nvPicPr>
        <xdr:cNvPr id="4" name="Picture 3"/>
        <xdr:cNvPicPr>
          <a:picLocks noChangeAspect="1"/>
        </xdr:cNvPicPr>
      </xdr:nvPicPr>
      <xdr:blipFill>
        <a:blip xmlns:r="http://schemas.openxmlformats.org/officeDocument/2006/relationships" r:embed="rId6"/>
        <a:stretch>
          <a:fillRect/>
        </a:stretch>
      </xdr:blipFill>
      <xdr:spPr>
        <a:xfrm>
          <a:off x="8772525" y="4524375"/>
          <a:ext cx="838200" cy="838200"/>
        </a:xfrm>
        <a:prstGeom prst="rect">
          <a:avLst/>
        </a:prstGeom>
      </xdr:spPr>
    </xdr:pic>
    <xdr:clientData/>
  </xdr:twoCellAnchor>
  <xdr:twoCellAnchor editAs="oneCell">
    <xdr:from>
      <xdr:col>6</xdr:col>
      <xdr:colOff>66675</xdr:colOff>
      <xdr:row>8</xdr:row>
      <xdr:rowOff>123825</xdr:rowOff>
    </xdr:from>
    <xdr:to>
      <xdr:col>6</xdr:col>
      <xdr:colOff>962025</xdr:colOff>
      <xdr:row>12</xdr:row>
      <xdr:rowOff>57150</xdr:rowOff>
    </xdr:to>
    <xdr:pic>
      <xdr:nvPicPr>
        <xdr:cNvPr id="5" name="Picture 4"/>
        <xdr:cNvPicPr>
          <a:picLocks noChangeAspect="1"/>
        </xdr:cNvPicPr>
      </xdr:nvPicPr>
      <xdr:blipFill>
        <a:blip xmlns:r="http://schemas.openxmlformats.org/officeDocument/2006/relationships" r:embed="rId7"/>
        <a:stretch>
          <a:fillRect/>
        </a:stretch>
      </xdr:blipFill>
      <xdr:spPr>
        <a:xfrm>
          <a:off x="9934575" y="4505325"/>
          <a:ext cx="895350" cy="895350"/>
        </a:xfrm>
        <a:prstGeom prst="rect">
          <a:avLst/>
        </a:prstGeom>
      </xdr:spPr>
    </xdr:pic>
    <xdr:clientData/>
  </xdr:twoCellAnchor>
  <xdr:twoCellAnchor editAs="oneCell">
    <xdr:from>
      <xdr:col>6</xdr:col>
      <xdr:colOff>1314450</xdr:colOff>
      <xdr:row>8</xdr:row>
      <xdr:rowOff>152400</xdr:rowOff>
    </xdr:from>
    <xdr:to>
      <xdr:col>6</xdr:col>
      <xdr:colOff>2162175</xdr:colOff>
      <xdr:row>12</xdr:row>
      <xdr:rowOff>38100</xdr:rowOff>
    </xdr:to>
    <xdr:pic>
      <xdr:nvPicPr>
        <xdr:cNvPr id="6" name="Picture 5"/>
        <xdr:cNvPicPr>
          <a:picLocks noChangeAspect="1"/>
        </xdr:cNvPicPr>
      </xdr:nvPicPr>
      <xdr:blipFill>
        <a:blip xmlns:r="http://schemas.openxmlformats.org/officeDocument/2006/relationships" r:embed="rId8"/>
        <a:stretch>
          <a:fillRect/>
        </a:stretch>
      </xdr:blipFill>
      <xdr:spPr>
        <a:xfrm>
          <a:off x="11182350" y="4533900"/>
          <a:ext cx="847725" cy="847725"/>
        </a:xfrm>
        <a:prstGeom prst="rect">
          <a:avLst/>
        </a:prstGeom>
      </xdr:spPr>
    </xdr:pic>
    <xdr:clientData/>
  </xdr:twoCellAnchor>
  <xdr:twoCellAnchor editAs="oneCell">
    <xdr:from>
      <xdr:col>6</xdr:col>
      <xdr:colOff>2524125</xdr:colOff>
      <xdr:row>8</xdr:row>
      <xdr:rowOff>152400</xdr:rowOff>
    </xdr:from>
    <xdr:to>
      <xdr:col>6</xdr:col>
      <xdr:colOff>3314700</xdr:colOff>
      <xdr:row>11</xdr:row>
      <xdr:rowOff>171450</xdr:rowOff>
    </xdr:to>
    <xdr:pic>
      <xdr:nvPicPr>
        <xdr:cNvPr id="7" name="Picture 6"/>
        <xdr:cNvPicPr>
          <a:picLocks noChangeAspect="1"/>
        </xdr:cNvPicPr>
      </xdr:nvPicPr>
      <xdr:blipFill>
        <a:blip xmlns:r="http://schemas.openxmlformats.org/officeDocument/2006/relationships" r:embed="rId9"/>
        <a:stretch>
          <a:fillRect/>
        </a:stretch>
      </xdr:blipFill>
      <xdr:spPr>
        <a:xfrm>
          <a:off x="12392025" y="4533900"/>
          <a:ext cx="790575" cy="790575"/>
        </a:xfrm>
        <a:prstGeom prst="rect">
          <a:avLst/>
        </a:prstGeom>
      </xdr:spPr>
    </xdr:pic>
    <xdr:clientData/>
  </xdr:twoCellAnchor>
  <xdr:twoCellAnchor editAs="oneCell">
    <xdr:from>
      <xdr:col>6</xdr:col>
      <xdr:colOff>2638425</xdr:colOff>
      <xdr:row>14</xdr:row>
      <xdr:rowOff>323850</xdr:rowOff>
    </xdr:from>
    <xdr:to>
      <xdr:col>6</xdr:col>
      <xdr:colOff>3486150</xdr:colOff>
      <xdr:row>16</xdr:row>
      <xdr:rowOff>266700</xdr:rowOff>
    </xdr:to>
    <xdr:pic>
      <xdr:nvPicPr>
        <xdr:cNvPr id="8" name="Picture 7"/>
        <xdr:cNvPicPr>
          <a:picLocks noChangeAspect="1"/>
        </xdr:cNvPicPr>
      </xdr:nvPicPr>
      <xdr:blipFill>
        <a:blip xmlns:r="http://schemas.openxmlformats.org/officeDocument/2006/relationships" r:embed="rId10"/>
        <a:stretch>
          <a:fillRect/>
        </a:stretch>
      </xdr:blipFill>
      <xdr:spPr>
        <a:xfrm>
          <a:off x="12506325" y="6229350"/>
          <a:ext cx="847725" cy="847725"/>
        </a:xfrm>
        <a:prstGeom prst="rect">
          <a:avLst/>
        </a:prstGeom>
      </xdr:spPr>
    </xdr:pic>
    <xdr:clientData/>
  </xdr:twoCellAnchor>
  <xdr:twoCellAnchor editAs="oneCell">
    <xdr:from>
      <xdr:col>4</xdr:col>
      <xdr:colOff>266701</xdr:colOff>
      <xdr:row>14</xdr:row>
      <xdr:rowOff>333376</xdr:rowOff>
    </xdr:from>
    <xdr:to>
      <xdr:col>5</xdr:col>
      <xdr:colOff>476251</xdr:colOff>
      <xdr:row>16</xdr:row>
      <xdr:rowOff>247651</xdr:rowOff>
    </xdr:to>
    <xdr:pic>
      <xdr:nvPicPr>
        <xdr:cNvPr id="9" name="Picture 8"/>
        <xdr:cNvPicPr>
          <a:picLocks noChangeAspect="1"/>
        </xdr:cNvPicPr>
      </xdr:nvPicPr>
      <xdr:blipFill>
        <a:blip xmlns:r="http://schemas.openxmlformats.org/officeDocument/2006/relationships" r:embed="rId11"/>
        <a:stretch>
          <a:fillRect/>
        </a:stretch>
      </xdr:blipFill>
      <xdr:spPr>
        <a:xfrm>
          <a:off x="8915401" y="6238876"/>
          <a:ext cx="819150" cy="819150"/>
        </a:xfrm>
        <a:prstGeom prst="rect">
          <a:avLst/>
        </a:prstGeom>
      </xdr:spPr>
    </xdr:pic>
    <xdr:clientData/>
  </xdr:twoCellAnchor>
  <xdr:twoCellAnchor editAs="oneCell">
    <xdr:from>
      <xdr:col>6</xdr:col>
      <xdr:colOff>352426</xdr:colOff>
      <xdr:row>14</xdr:row>
      <xdr:rowOff>304801</xdr:rowOff>
    </xdr:from>
    <xdr:to>
      <xdr:col>6</xdr:col>
      <xdr:colOff>1219200</xdr:colOff>
      <xdr:row>16</xdr:row>
      <xdr:rowOff>266700</xdr:rowOff>
    </xdr:to>
    <xdr:pic>
      <xdr:nvPicPr>
        <xdr:cNvPr id="10" name="Picture 9"/>
        <xdr:cNvPicPr>
          <a:picLocks noChangeAspect="1"/>
        </xdr:cNvPicPr>
      </xdr:nvPicPr>
      <xdr:blipFill>
        <a:blip xmlns:r="http://schemas.openxmlformats.org/officeDocument/2006/relationships" r:embed="rId12"/>
        <a:stretch>
          <a:fillRect/>
        </a:stretch>
      </xdr:blipFill>
      <xdr:spPr>
        <a:xfrm>
          <a:off x="10220326" y="6210301"/>
          <a:ext cx="866774" cy="866774"/>
        </a:xfrm>
        <a:prstGeom prst="rect">
          <a:avLst/>
        </a:prstGeom>
      </xdr:spPr>
    </xdr:pic>
    <xdr:clientData/>
  </xdr:twoCellAnchor>
  <xdr:twoCellAnchor editAs="oneCell">
    <xdr:from>
      <xdr:col>6</xdr:col>
      <xdr:colOff>2447927</xdr:colOff>
      <xdr:row>18</xdr:row>
      <xdr:rowOff>209553</xdr:rowOff>
    </xdr:from>
    <xdr:to>
      <xdr:col>6</xdr:col>
      <xdr:colOff>3305175</xdr:colOff>
      <xdr:row>21</xdr:row>
      <xdr:rowOff>142876</xdr:rowOff>
    </xdr:to>
    <xdr:pic>
      <xdr:nvPicPr>
        <xdr:cNvPr id="11" name="Picture 10"/>
        <xdr:cNvPicPr>
          <a:picLocks noChangeAspect="1"/>
        </xdr:cNvPicPr>
      </xdr:nvPicPr>
      <xdr:blipFill>
        <a:blip xmlns:r="http://schemas.openxmlformats.org/officeDocument/2006/relationships" r:embed="rId13"/>
        <a:stretch>
          <a:fillRect/>
        </a:stretch>
      </xdr:blipFill>
      <xdr:spPr>
        <a:xfrm>
          <a:off x="12315827" y="7762878"/>
          <a:ext cx="857248" cy="857248"/>
        </a:xfrm>
        <a:prstGeom prst="rect">
          <a:avLst/>
        </a:prstGeom>
      </xdr:spPr>
    </xdr:pic>
    <xdr:clientData/>
  </xdr:twoCellAnchor>
  <xdr:twoCellAnchor editAs="oneCell">
    <xdr:from>
      <xdr:col>6</xdr:col>
      <xdr:colOff>1600202</xdr:colOff>
      <xdr:row>14</xdr:row>
      <xdr:rowOff>323853</xdr:rowOff>
    </xdr:from>
    <xdr:to>
      <xdr:col>6</xdr:col>
      <xdr:colOff>2381249</xdr:colOff>
      <xdr:row>16</xdr:row>
      <xdr:rowOff>200025</xdr:rowOff>
    </xdr:to>
    <xdr:pic>
      <xdr:nvPicPr>
        <xdr:cNvPr id="12" name="Picture 11"/>
        <xdr:cNvPicPr>
          <a:picLocks noChangeAspect="1"/>
        </xdr:cNvPicPr>
      </xdr:nvPicPr>
      <xdr:blipFill>
        <a:blip xmlns:r="http://schemas.openxmlformats.org/officeDocument/2006/relationships" r:embed="rId14"/>
        <a:stretch>
          <a:fillRect/>
        </a:stretch>
      </xdr:blipFill>
      <xdr:spPr>
        <a:xfrm>
          <a:off x="11468102" y="6229353"/>
          <a:ext cx="781047" cy="781047"/>
        </a:xfrm>
        <a:prstGeom prst="rect">
          <a:avLst/>
        </a:prstGeom>
      </xdr:spPr>
    </xdr:pic>
    <xdr:clientData/>
  </xdr:twoCellAnchor>
  <xdr:twoCellAnchor editAs="oneCell">
    <xdr:from>
      <xdr:col>4</xdr:col>
      <xdr:colOff>266702</xdr:colOff>
      <xdr:row>18</xdr:row>
      <xdr:rowOff>228603</xdr:rowOff>
    </xdr:from>
    <xdr:to>
      <xdr:col>5</xdr:col>
      <xdr:colOff>514349</xdr:colOff>
      <xdr:row>21</xdr:row>
      <xdr:rowOff>161925</xdr:rowOff>
    </xdr:to>
    <xdr:pic>
      <xdr:nvPicPr>
        <xdr:cNvPr id="13" name="Picture 12"/>
        <xdr:cNvPicPr>
          <a:picLocks noChangeAspect="1"/>
        </xdr:cNvPicPr>
      </xdr:nvPicPr>
      <xdr:blipFill>
        <a:blip xmlns:r="http://schemas.openxmlformats.org/officeDocument/2006/relationships" r:embed="rId15"/>
        <a:stretch>
          <a:fillRect/>
        </a:stretch>
      </xdr:blipFill>
      <xdr:spPr>
        <a:xfrm>
          <a:off x="8915402" y="7781928"/>
          <a:ext cx="857247" cy="857247"/>
        </a:xfrm>
        <a:prstGeom prst="rect">
          <a:avLst/>
        </a:prstGeom>
      </xdr:spPr>
    </xdr:pic>
    <xdr:clientData/>
  </xdr:twoCellAnchor>
  <xdr:twoCellAnchor editAs="oneCell">
    <xdr:from>
      <xdr:col>6</xdr:col>
      <xdr:colOff>885827</xdr:colOff>
      <xdr:row>18</xdr:row>
      <xdr:rowOff>228603</xdr:rowOff>
    </xdr:from>
    <xdr:to>
      <xdr:col>6</xdr:col>
      <xdr:colOff>1695449</xdr:colOff>
      <xdr:row>21</xdr:row>
      <xdr:rowOff>114300</xdr:rowOff>
    </xdr:to>
    <xdr:pic>
      <xdr:nvPicPr>
        <xdr:cNvPr id="14" name="Picture 13"/>
        <xdr:cNvPicPr>
          <a:picLocks noChangeAspect="1"/>
        </xdr:cNvPicPr>
      </xdr:nvPicPr>
      <xdr:blipFill>
        <a:blip xmlns:r="http://schemas.openxmlformats.org/officeDocument/2006/relationships" r:embed="rId16"/>
        <a:stretch>
          <a:fillRect/>
        </a:stretch>
      </xdr:blipFill>
      <xdr:spPr>
        <a:xfrm>
          <a:off x="10753727" y="7781928"/>
          <a:ext cx="809622" cy="8096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95250</xdr:colOff>
      <xdr:row>11</xdr:row>
      <xdr:rowOff>138113</xdr:rowOff>
    </xdr:from>
    <xdr:to>
      <xdr:col>3</xdr:col>
      <xdr:colOff>600075</xdr:colOff>
      <xdr:row>20</xdr:row>
      <xdr:rowOff>114301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152400</xdr:colOff>
      <xdr:row>11</xdr:row>
      <xdr:rowOff>166687</xdr:rowOff>
    </xdr:from>
    <xdr:to>
      <xdr:col>8</xdr:col>
      <xdr:colOff>45720</xdr:colOff>
      <xdr:row>20</xdr:row>
      <xdr:rowOff>143827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200025</xdr:colOff>
      <xdr:row>11</xdr:row>
      <xdr:rowOff>185737</xdr:rowOff>
    </xdr:from>
    <xdr:to>
      <xdr:col>12</xdr:col>
      <xdr:colOff>93345</xdr:colOff>
      <xdr:row>20</xdr:row>
      <xdr:rowOff>162877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238125</xdr:colOff>
      <xdr:row>12</xdr:row>
      <xdr:rowOff>14287</xdr:rowOff>
    </xdr:from>
    <xdr:to>
      <xdr:col>16</xdr:col>
      <xdr:colOff>131445</xdr:colOff>
      <xdr:row>20</xdr:row>
      <xdr:rowOff>181927</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238125</xdr:colOff>
      <xdr:row>12</xdr:row>
      <xdr:rowOff>33337</xdr:rowOff>
    </xdr:from>
    <xdr:to>
      <xdr:col>20</xdr:col>
      <xdr:colOff>131445</xdr:colOff>
      <xdr:row>21</xdr:row>
      <xdr:rowOff>10477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76200</xdr:colOff>
      <xdr:row>21</xdr:row>
      <xdr:rowOff>90488</xdr:rowOff>
    </xdr:from>
    <xdr:to>
      <xdr:col>3</xdr:col>
      <xdr:colOff>579120</xdr:colOff>
      <xdr:row>30</xdr:row>
      <xdr:rowOff>67628</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133351</xdr:colOff>
      <xdr:row>21</xdr:row>
      <xdr:rowOff>100012</xdr:rowOff>
    </xdr:from>
    <xdr:to>
      <xdr:col>8</xdr:col>
      <xdr:colOff>26671</xdr:colOff>
      <xdr:row>30</xdr:row>
      <xdr:rowOff>77152</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180976</xdr:colOff>
      <xdr:row>21</xdr:row>
      <xdr:rowOff>100012</xdr:rowOff>
    </xdr:from>
    <xdr:to>
      <xdr:col>12</xdr:col>
      <xdr:colOff>74296</xdr:colOff>
      <xdr:row>30</xdr:row>
      <xdr:rowOff>77152</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238125</xdr:colOff>
      <xdr:row>21</xdr:row>
      <xdr:rowOff>109537</xdr:rowOff>
    </xdr:from>
    <xdr:to>
      <xdr:col>16</xdr:col>
      <xdr:colOff>131445</xdr:colOff>
      <xdr:row>30</xdr:row>
      <xdr:rowOff>86677</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238126</xdr:colOff>
      <xdr:row>21</xdr:row>
      <xdr:rowOff>100012</xdr:rowOff>
    </xdr:from>
    <xdr:to>
      <xdr:col>20</xdr:col>
      <xdr:colOff>131446</xdr:colOff>
      <xdr:row>30</xdr:row>
      <xdr:rowOff>77152</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409574</xdr:colOff>
      <xdr:row>2</xdr:row>
      <xdr:rowOff>76199</xdr:rowOff>
    </xdr:from>
    <xdr:to>
      <xdr:col>9</xdr:col>
      <xdr:colOff>590550</xdr:colOff>
      <xdr:row>27</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190500</xdr:colOff>
      <xdr:row>2</xdr:row>
      <xdr:rowOff>9524</xdr:rowOff>
    </xdr:from>
    <xdr:to>
      <xdr:col>17</xdr:col>
      <xdr:colOff>361950</xdr:colOff>
      <xdr:row>27</xdr:row>
      <xdr:rowOff>133349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533400</xdr:colOff>
      <xdr:row>23</xdr:row>
      <xdr:rowOff>47625</xdr:rowOff>
    </xdr:from>
    <xdr:to>
      <xdr:col>12</xdr:col>
      <xdr:colOff>581025</xdr:colOff>
      <xdr:row>35</xdr:row>
      <xdr:rowOff>190500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40481</xdr:colOff>
      <xdr:row>48</xdr:row>
      <xdr:rowOff>9525</xdr:rowOff>
    </xdr:from>
    <xdr:to>
      <xdr:col>12</xdr:col>
      <xdr:colOff>657225</xdr:colOff>
      <xdr:row>65</xdr:row>
      <xdr:rowOff>252412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14286</xdr:colOff>
      <xdr:row>86</xdr:row>
      <xdr:rowOff>66674</xdr:rowOff>
    </xdr:from>
    <xdr:to>
      <xdr:col>13</xdr:col>
      <xdr:colOff>609599</xdr:colOff>
      <xdr:row>110</xdr:row>
      <xdr:rowOff>57150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171451</xdr:colOff>
      <xdr:row>21</xdr:row>
      <xdr:rowOff>104775</xdr:rowOff>
    </xdr:from>
    <xdr:to>
      <xdr:col>6</xdr:col>
      <xdr:colOff>428625</xdr:colOff>
      <xdr:row>29</xdr:row>
      <xdr:rowOff>57149</xdr:rowOff>
    </xdr:to>
    <xdr:pic>
      <xdr:nvPicPr>
        <xdr:cNvPr id="2" name="Picture 1"/>
        <xdr:cNvPicPr>
          <a:picLocks noChangeAspect="1"/>
        </xdr:cNvPicPr>
      </xdr:nvPicPr>
      <xdr:blipFill>
        <a:blip xmlns:r="http://schemas.openxmlformats.org/officeDocument/2006/relationships" r:embed="rId1"/>
        <a:stretch>
          <a:fillRect/>
        </a:stretch>
      </xdr:blipFill>
      <xdr:spPr>
        <a:xfrm>
          <a:off x="2609851" y="4105275"/>
          <a:ext cx="1476374" cy="1476374"/>
        </a:xfrm>
        <a:prstGeom prst="rect">
          <a:avLst/>
        </a:prstGeom>
      </xdr:spPr>
    </xdr:pic>
    <xdr:clientData/>
  </xdr:twoCellAnchor>
  <xdr:twoCellAnchor editAs="oneCell">
    <xdr:from>
      <xdr:col>4</xdr:col>
      <xdr:colOff>142875</xdr:colOff>
      <xdr:row>29</xdr:row>
      <xdr:rowOff>170839</xdr:rowOff>
    </xdr:from>
    <xdr:to>
      <xdr:col>6</xdr:col>
      <xdr:colOff>438150</xdr:colOff>
      <xdr:row>37</xdr:row>
      <xdr:rowOff>161314</xdr:rowOff>
    </xdr:to>
    <xdr:pic>
      <xdr:nvPicPr>
        <xdr:cNvPr id="3" name="Picture 2"/>
        <xdr:cNvPicPr>
          <a:picLocks noChangeAspect="1"/>
        </xdr:cNvPicPr>
      </xdr:nvPicPr>
      <xdr:blipFill>
        <a:blip xmlns:r="http://schemas.openxmlformats.org/officeDocument/2006/relationships" r:embed="rId2">
          <a:duotone>
            <a:schemeClr val="accent2">
              <a:shade val="45000"/>
              <a:satMod val="135000"/>
            </a:schemeClr>
            <a:prstClr val="white"/>
          </a:duotone>
        </a:blip>
        <a:stretch>
          <a:fillRect/>
        </a:stretch>
      </xdr:blipFill>
      <xdr:spPr>
        <a:xfrm>
          <a:off x="2581275" y="5695339"/>
          <a:ext cx="1514475" cy="1514475"/>
        </a:xfrm>
        <a:prstGeom prst="rect">
          <a:avLst/>
        </a:prstGeom>
      </xdr:spPr>
    </xdr:pic>
    <xdr:clientData/>
  </xdr:twoCellAnchor>
  <xdr:twoCellAnchor editAs="oneCell">
    <xdr:from>
      <xdr:col>7</xdr:col>
      <xdr:colOff>485775</xdr:colOff>
      <xdr:row>1</xdr:row>
      <xdr:rowOff>95250</xdr:rowOff>
    </xdr:from>
    <xdr:to>
      <xdr:col>10</xdr:col>
      <xdr:colOff>542925</xdr:colOff>
      <xdr:row>11</xdr:row>
      <xdr:rowOff>76200</xdr:rowOff>
    </xdr:to>
    <xdr:pic>
      <xdr:nvPicPr>
        <xdr:cNvPr id="4" name="Picture 3"/>
        <xdr:cNvPicPr>
          <a:picLocks noChangeAspect="1"/>
        </xdr:cNvPicPr>
      </xdr:nvPicPr>
      <xdr:blipFill>
        <a:blip xmlns:r="http://schemas.openxmlformats.org/officeDocument/2006/relationships" r:embed="rId3">
          <a:duotone>
            <a:schemeClr val="accent2">
              <a:shade val="45000"/>
              <a:satMod val="135000"/>
            </a:schemeClr>
            <a:prstClr val="white"/>
          </a:duotone>
        </a:blip>
        <a:stretch>
          <a:fillRect/>
        </a:stretch>
      </xdr:blipFill>
      <xdr:spPr>
        <a:xfrm rot="10800000">
          <a:off x="4752975" y="285750"/>
          <a:ext cx="1885950" cy="1885950"/>
        </a:xfrm>
        <a:prstGeom prst="rect">
          <a:avLst/>
        </a:prstGeom>
      </xdr:spPr>
    </xdr:pic>
    <xdr:clientData/>
  </xdr:twoCellAnchor>
  <xdr:twoCellAnchor editAs="oneCell">
    <xdr:from>
      <xdr:col>0</xdr:col>
      <xdr:colOff>0</xdr:colOff>
      <xdr:row>21</xdr:row>
      <xdr:rowOff>114300</xdr:rowOff>
    </xdr:from>
    <xdr:to>
      <xdr:col>3</xdr:col>
      <xdr:colOff>57150</xdr:colOff>
      <xdr:row>31</xdr:row>
      <xdr:rowOff>95250</xdr:rowOff>
    </xdr:to>
    <xdr:pic>
      <xdr:nvPicPr>
        <xdr:cNvPr id="6" name="Picture 5"/>
        <xdr:cNvPicPr>
          <a:picLocks noChangeAspect="1"/>
        </xdr:cNvPicPr>
      </xdr:nvPicPr>
      <xdr:blipFill>
        <a:blip xmlns:r="http://schemas.openxmlformats.org/officeDocument/2006/relationships" r:embed="rId3">
          <a:duotone>
            <a:schemeClr val="accent2">
              <a:shade val="45000"/>
              <a:satMod val="135000"/>
            </a:schemeClr>
            <a:prstClr val="white"/>
          </a:duotone>
        </a:blip>
        <a:stretch>
          <a:fillRect/>
        </a:stretch>
      </xdr:blipFill>
      <xdr:spPr>
        <a:xfrm>
          <a:off x="0" y="4114800"/>
          <a:ext cx="1885950" cy="1885950"/>
        </a:xfrm>
        <a:prstGeom prst="rect">
          <a:avLst/>
        </a:prstGeom>
      </xdr:spPr>
    </xdr:pic>
    <xdr:clientData/>
  </xdr:twoCellAnchor>
  <xdr:twoCellAnchor editAs="oneCell">
    <xdr:from>
      <xdr:col>3</xdr:col>
      <xdr:colOff>571500</xdr:colOff>
      <xdr:row>1</xdr:row>
      <xdr:rowOff>133350</xdr:rowOff>
    </xdr:from>
    <xdr:to>
      <xdr:col>6</xdr:col>
      <xdr:colOff>533400</xdr:colOff>
      <xdr:row>11</xdr:row>
      <xdr:rowOff>19050</xdr:rowOff>
    </xdr:to>
    <xdr:pic>
      <xdr:nvPicPr>
        <xdr:cNvPr id="7" name="Picture 6"/>
        <xdr:cNvPicPr>
          <a:picLocks noChangeAspect="1"/>
        </xdr:cNvPicPr>
      </xdr:nvPicPr>
      <xdr:blipFill>
        <a:blip xmlns:r="http://schemas.openxmlformats.org/officeDocument/2006/relationships" r:embed="rId4">
          <a:duotone>
            <a:schemeClr val="accent2">
              <a:shade val="45000"/>
              <a:satMod val="135000"/>
            </a:schemeClr>
            <a:prstClr val="white"/>
          </a:duotone>
        </a:blip>
        <a:stretch>
          <a:fillRect/>
        </a:stretch>
      </xdr:blipFill>
      <xdr:spPr>
        <a:xfrm>
          <a:off x="2400300" y="323850"/>
          <a:ext cx="1790700" cy="1790700"/>
        </a:xfrm>
        <a:prstGeom prst="rect">
          <a:avLst/>
        </a:prstGeom>
      </xdr:spPr>
    </xdr:pic>
    <xdr:clientData/>
  </xdr:twoCellAnchor>
  <xdr:twoCellAnchor editAs="oneCell">
    <xdr:from>
      <xdr:col>12</xdr:col>
      <xdr:colOff>95250</xdr:colOff>
      <xdr:row>1</xdr:row>
      <xdr:rowOff>180975</xdr:rowOff>
    </xdr:from>
    <xdr:to>
      <xdr:col>15</xdr:col>
      <xdr:colOff>142875</xdr:colOff>
      <xdr:row>11</xdr:row>
      <xdr:rowOff>152400</xdr:rowOff>
    </xdr:to>
    <xdr:pic>
      <xdr:nvPicPr>
        <xdr:cNvPr id="8" name="Picture 7"/>
        <xdr:cNvPicPr>
          <a:picLocks noChangeAspect="1"/>
        </xdr:cNvPicPr>
      </xdr:nvPicPr>
      <xdr:blipFill>
        <a:blip xmlns:r="http://schemas.openxmlformats.org/officeDocument/2006/relationships" r:embed="rId5">
          <a:duotone>
            <a:schemeClr val="accent2">
              <a:shade val="45000"/>
              <a:satMod val="135000"/>
            </a:schemeClr>
            <a:prstClr val="white"/>
          </a:duotone>
        </a:blip>
        <a:stretch>
          <a:fillRect/>
        </a:stretch>
      </xdr:blipFill>
      <xdr:spPr>
        <a:xfrm>
          <a:off x="7410450" y="371475"/>
          <a:ext cx="1876425" cy="1876425"/>
        </a:xfrm>
        <a:prstGeom prst="rect">
          <a:avLst/>
        </a:prstGeom>
      </xdr:spPr>
    </xdr:pic>
    <xdr:clientData/>
  </xdr:twoCellAnchor>
  <xdr:twoCellAnchor editAs="oneCell">
    <xdr:from>
      <xdr:col>16</xdr:col>
      <xdr:colOff>209550</xdr:colOff>
      <xdr:row>1</xdr:row>
      <xdr:rowOff>142875</xdr:rowOff>
    </xdr:from>
    <xdr:to>
      <xdr:col>19</xdr:col>
      <xdr:colOff>314325</xdr:colOff>
      <xdr:row>11</xdr:row>
      <xdr:rowOff>171450</xdr:rowOff>
    </xdr:to>
    <xdr:pic>
      <xdr:nvPicPr>
        <xdr:cNvPr id="10" name="Picture 9"/>
        <xdr:cNvPicPr>
          <a:picLocks noChangeAspect="1"/>
        </xdr:cNvPicPr>
      </xdr:nvPicPr>
      <xdr:blipFill>
        <a:blip xmlns:r="http://schemas.openxmlformats.org/officeDocument/2006/relationships" r:embed="rId6">
          <a:duotone>
            <a:schemeClr val="accent2">
              <a:shade val="45000"/>
              <a:satMod val="135000"/>
            </a:schemeClr>
            <a:prstClr val="white"/>
          </a:duotone>
        </a:blip>
        <a:stretch>
          <a:fillRect/>
        </a:stretch>
      </xdr:blipFill>
      <xdr:spPr>
        <a:xfrm>
          <a:off x="9963150" y="333375"/>
          <a:ext cx="1933575" cy="1933575"/>
        </a:xfrm>
        <a:prstGeom prst="rect">
          <a:avLst/>
        </a:prstGeom>
      </xdr:spPr>
    </xdr:pic>
    <xdr:clientData/>
  </xdr:twoCellAnchor>
  <xdr:twoCellAnchor editAs="oneCell">
    <xdr:from>
      <xdr:col>16</xdr:col>
      <xdr:colOff>0</xdr:colOff>
      <xdr:row>21</xdr:row>
      <xdr:rowOff>9525</xdr:rowOff>
    </xdr:from>
    <xdr:to>
      <xdr:col>18</xdr:col>
      <xdr:colOff>66675</xdr:colOff>
      <xdr:row>27</xdr:row>
      <xdr:rowOff>152400</xdr:rowOff>
    </xdr:to>
    <xdr:pic>
      <xdr:nvPicPr>
        <xdr:cNvPr id="11" name="Picture 10"/>
        <xdr:cNvPicPr>
          <a:picLocks noChangeAspect="1"/>
        </xdr:cNvPicPr>
      </xdr:nvPicPr>
      <xdr:blipFill>
        <a:blip xmlns:r="http://schemas.openxmlformats.org/officeDocument/2006/relationships" r:embed="rId7"/>
        <a:stretch>
          <a:fillRect/>
        </a:stretch>
      </xdr:blipFill>
      <xdr:spPr>
        <a:xfrm>
          <a:off x="9753600" y="4010025"/>
          <a:ext cx="1285875" cy="1285875"/>
        </a:xfrm>
        <a:prstGeom prst="rect">
          <a:avLst/>
        </a:prstGeom>
      </xdr:spPr>
    </xdr:pic>
    <xdr:clientData/>
  </xdr:twoCellAnchor>
  <xdr:twoCellAnchor editAs="oneCell">
    <xdr:from>
      <xdr:col>19</xdr:col>
      <xdr:colOff>0</xdr:colOff>
      <xdr:row>21</xdr:row>
      <xdr:rowOff>0</xdr:rowOff>
    </xdr:from>
    <xdr:to>
      <xdr:col>21</xdr:col>
      <xdr:colOff>104775</xdr:colOff>
      <xdr:row>27</xdr:row>
      <xdr:rowOff>180975</xdr:rowOff>
    </xdr:to>
    <xdr:pic>
      <xdr:nvPicPr>
        <xdr:cNvPr id="12" name="Picture 11"/>
        <xdr:cNvPicPr>
          <a:picLocks noChangeAspect="1"/>
        </xdr:cNvPicPr>
      </xdr:nvPicPr>
      <xdr:blipFill>
        <a:blip xmlns:r="http://schemas.openxmlformats.org/officeDocument/2006/relationships" r:embed="rId8"/>
        <a:stretch>
          <a:fillRect/>
        </a:stretch>
      </xdr:blipFill>
      <xdr:spPr>
        <a:xfrm>
          <a:off x="11582400" y="4000500"/>
          <a:ext cx="1323975" cy="1323975"/>
        </a:xfrm>
        <a:prstGeom prst="rect">
          <a:avLst/>
        </a:prstGeom>
      </xdr:spPr>
    </xdr:pic>
    <xdr:clientData/>
  </xdr:twoCellAnchor>
  <xdr:twoCellAnchor editAs="oneCell">
    <xdr:from>
      <xdr:col>16</xdr:col>
      <xdr:colOff>0</xdr:colOff>
      <xdr:row>29</xdr:row>
      <xdr:rowOff>0</xdr:rowOff>
    </xdr:from>
    <xdr:to>
      <xdr:col>18</xdr:col>
      <xdr:colOff>57150</xdr:colOff>
      <xdr:row>35</xdr:row>
      <xdr:rowOff>133350</xdr:rowOff>
    </xdr:to>
    <xdr:pic>
      <xdr:nvPicPr>
        <xdr:cNvPr id="13" name="Picture 12"/>
        <xdr:cNvPicPr>
          <a:picLocks noChangeAspect="1"/>
        </xdr:cNvPicPr>
      </xdr:nvPicPr>
      <xdr:blipFill>
        <a:blip xmlns:r="http://schemas.openxmlformats.org/officeDocument/2006/relationships" r:embed="rId9"/>
        <a:stretch>
          <a:fillRect/>
        </a:stretch>
      </xdr:blipFill>
      <xdr:spPr>
        <a:xfrm>
          <a:off x="9753600" y="5524500"/>
          <a:ext cx="1276350" cy="1276350"/>
        </a:xfrm>
        <a:prstGeom prst="rect">
          <a:avLst/>
        </a:prstGeom>
      </xdr:spPr>
    </xdr:pic>
    <xdr:clientData/>
  </xdr:twoCellAnchor>
  <xdr:twoCellAnchor editAs="oneCell">
    <xdr:from>
      <xdr:col>19</xdr:col>
      <xdr:colOff>0</xdr:colOff>
      <xdr:row>29</xdr:row>
      <xdr:rowOff>0</xdr:rowOff>
    </xdr:from>
    <xdr:to>
      <xdr:col>21</xdr:col>
      <xdr:colOff>76200</xdr:colOff>
      <xdr:row>35</xdr:row>
      <xdr:rowOff>152400</xdr:rowOff>
    </xdr:to>
    <xdr:pic>
      <xdr:nvPicPr>
        <xdr:cNvPr id="14" name="Picture 13"/>
        <xdr:cNvPicPr>
          <a:picLocks noChangeAspect="1"/>
        </xdr:cNvPicPr>
      </xdr:nvPicPr>
      <xdr:blipFill>
        <a:blip xmlns:r="http://schemas.openxmlformats.org/officeDocument/2006/relationships" r:embed="rId10"/>
        <a:stretch>
          <a:fillRect/>
        </a:stretch>
      </xdr:blipFill>
      <xdr:spPr>
        <a:xfrm>
          <a:off x="11582400" y="5524500"/>
          <a:ext cx="1295400" cy="1295400"/>
        </a:xfrm>
        <a:prstGeom prst="rect">
          <a:avLst/>
        </a:prstGeom>
      </xdr:spPr>
    </xdr:pic>
    <xdr:clientData/>
  </xdr:twoCellAnchor>
  <xdr:twoCellAnchor editAs="oneCell">
    <xdr:from>
      <xdr:col>20</xdr:col>
      <xdr:colOff>123825</xdr:colOff>
      <xdr:row>1</xdr:row>
      <xdr:rowOff>171450</xdr:rowOff>
    </xdr:from>
    <xdr:to>
      <xdr:col>23</xdr:col>
      <xdr:colOff>180975</xdr:colOff>
      <xdr:row>11</xdr:row>
      <xdr:rowOff>152400</xdr:rowOff>
    </xdr:to>
    <xdr:pic>
      <xdr:nvPicPr>
        <xdr:cNvPr id="16" name="Picture 15"/>
        <xdr:cNvPicPr>
          <a:picLocks noChangeAspect="1"/>
        </xdr:cNvPicPr>
      </xdr:nvPicPr>
      <xdr:blipFill>
        <a:blip xmlns:r="http://schemas.openxmlformats.org/officeDocument/2006/relationships" r:embed="rId11">
          <a:duotone>
            <a:schemeClr val="accent2">
              <a:shade val="45000"/>
              <a:satMod val="135000"/>
            </a:schemeClr>
            <a:prstClr val="white"/>
          </a:duotone>
        </a:blip>
        <a:stretch>
          <a:fillRect/>
        </a:stretch>
      </xdr:blipFill>
      <xdr:spPr>
        <a:xfrm>
          <a:off x="12315825" y="361950"/>
          <a:ext cx="1885950" cy="1885950"/>
        </a:xfrm>
        <a:prstGeom prst="rect">
          <a:avLst/>
        </a:prstGeom>
      </xdr:spPr>
    </xdr:pic>
    <xdr:clientData/>
  </xdr:twoCellAnchor>
  <xdr:twoCellAnchor editAs="oneCell">
    <xdr:from>
      <xdr:col>0</xdr:col>
      <xdr:colOff>0</xdr:colOff>
      <xdr:row>2</xdr:row>
      <xdr:rowOff>0</xdr:rowOff>
    </xdr:from>
    <xdr:to>
      <xdr:col>1</xdr:col>
      <xdr:colOff>419100</xdr:colOff>
      <xdr:row>7</xdr:row>
      <xdr:rowOff>76200</xdr:rowOff>
    </xdr:to>
    <xdr:pic>
      <xdr:nvPicPr>
        <xdr:cNvPr id="18" name="Picture 17"/>
        <xdr:cNvPicPr>
          <a:picLocks noChangeAspect="1"/>
        </xdr:cNvPicPr>
      </xdr:nvPicPr>
      <xdr:blipFill>
        <a:blip xmlns:r="http://schemas.openxmlformats.org/officeDocument/2006/relationships" r:embed="rId12"/>
        <a:stretch>
          <a:fillRect/>
        </a:stretch>
      </xdr:blipFill>
      <xdr:spPr>
        <a:xfrm>
          <a:off x="0" y="381000"/>
          <a:ext cx="1028700" cy="1028700"/>
        </a:xfrm>
        <a:prstGeom prst="rect">
          <a:avLst/>
        </a:prstGeom>
      </xdr:spPr>
    </xdr:pic>
    <xdr:clientData/>
  </xdr:twoCellAnchor>
  <xdr:twoCellAnchor editAs="oneCell">
    <xdr:from>
      <xdr:col>2</xdr:col>
      <xdr:colOff>0</xdr:colOff>
      <xdr:row>2</xdr:row>
      <xdr:rowOff>0</xdr:rowOff>
    </xdr:from>
    <xdr:to>
      <xdr:col>3</xdr:col>
      <xdr:colOff>438150</xdr:colOff>
      <xdr:row>7</xdr:row>
      <xdr:rowOff>95250</xdr:rowOff>
    </xdr:to>
    <xdr:pic>
      <xdr:nvPicPr>
        <xdr:cNvPr id="19" name="Picture 18"/>
        <xdr:cNvPicPr>
          <a:picLocks noChangeAspect="1"/>
        </xdr:cNvPicPr>
      </xdr:nvPicPr>
      <xdr:blipFill>
        <a:blip xmlns:r="http://schemas.openxmlformats.org/officeDocument/2006/relationships" r:embed="rId13"/>
        <a:stretch>
          <a:fillRect/>
        </a:stretch>
      </xdr:blipFill>
      <xdr:spPr>
        <a:xfrm>
          <a:off x="1219200" y="381000"/>
          <a:ext cx="1047750" cy="1047750"/>
        </a:xfrm>
        <a:prstGeom prst="rect">
          <a:avLst/>
        </a:prstGeom>
      </xdr:spPr>
    </xdr:pic>
    <xdr:clientData/>
  </xdr:twoCellAnchor>
  <xdr:twoCellAnchor editAs="oneCell">
    <xdr:from>
      <xdr:col>0</xdr:col>
      <xdr:colOff>0</xdr:colOff>
      <xdr:row>8</xdr:row>
      <xdr:rowOff>0</xdr:rowOff>
    </xdr:from>
    <xdr:to>
      <xdr:col>1</xdr:col>
      <xdr:colOff>400050</xdr:colOff>
      <xdr:row>13</xdr:row>
      <xdr:rowOff>57150</xdr:rowOff>
    </xdr:to>
    <xdr:pic>
      <xdr:nvPicPr>
        <xdr:cNvPr id="20" name="Picture 19"/>
        <xdr:cNvPicPr>
          <a:picLocks noChangeAspect="1"/>
        </xdr:cNvPicPr>
      </xdr:nvPicPr>
      <xdr:blipFill>
        <a:blip xmlns:r="http://schemas.openxmlformats.org/officeDocument/2006/relationships" r:embed="rId14"/>
        <a:stretch>
          <a:fillRect/>
        </a:stretch>
      </xdr:blipFill>
      <xdr:spPr>
        <a:xfrm>
          <a:off x="0" y="1524000"/>
          <a:ext cx="1009650" cy="1009650"/>
        </a:xfrm>
        <a:prstGeom prst="rect">
          <a:avLst/>
        </a:prstGeom>
      </xdr:spPr>
    </xdr:pic>
    <xdr:clientData/>
  </xdr:twoCellAnchor>
  <xdr:twoCellAnchor editAs="oneCell">
    <xdr:from>
      <xdr:col>8</xdr:col>
      <xdr:colOff>0</xdr:colOff>
      <xdr:row>22</xdr:row>
      <xdr:rowOff>0</xdr:rowOff>
    </xdr:from>
    <xdr:to>
      <xdr:col>10</xdr:col>
      <xdr:colOff>171450</xdr:colOff>
      <xdr:row>29</xdr:row>
      <xdr:rowOff>57150</xdr:rowOff>
    </xdr:to>
    <xdr:pic>
      <xdr:nvPicPr>
        <xdr:cNvPr id="21" name="Picture 20"/>
        <xdr:cNvPicPr>
          <a:picLocks noChangeAspect="1"/>
        </xdr:cNvPicPr>
      </xdr:nvPicPr>
      <xdr:blipFill>
        <a:blip xmlns:r="http://schemas.openxmlformats.org/officeDocument/2006/relationships" r:embed="rId15">
          <a:duotone>
            <a:schemeClr val="accent2">
              <a:shade val="45000"/>
              <a:satMod val="135000"/>
            </a:schemeClr>
            <a:prstClr val="white"/>
          </a:duotone>
        </a:blip>
        <a:stretch>
          <a:fillRect/>
        </a:stretch>
      </xdr:blipFill>
      <xdr:spPr>
        <a:xfrm>
          <a:off x="4876800" y="4191000"/>
          <a:ext cx="1390650" cy="1390650"/>
        </a:xfrm>
        <a:prstGeom prst="rect">
          <a:avLst/>
        </a:prstGeom>
      </xdr:spPr>
    </xdr:pic>
    <xdr:clientData/>
  </xdr:twoCellAnchor>
  <xdr:twoCellAnchor editAs="oneCell">
    <xdr:from>
      <xdr:col>8</xdr:col>
      <xdr:colOff>0</xdr:colOff>
      <xdr:row>30</xdr:row>
      <xdr:rowOff>0</xdr:rowOff>
    </xdr:from>
    <xdr:to>
      <xdr:col>10</xdr:col>
      <xdr:colOff>180975</xdr:colOff>
      <xdr:row>37</xdr:row>
      <xdr:rowOff>66675</xdr:rowOff>
    </xdr:to>
    <xdr:pic>
      <xdr:nvPicPr>
        <xdr:cNvPr id="22" name="Picture 21"/>
        <xdr:cNvPicPr>
          <a:picLocks noChangeAspect="1"/>
        </xdr:cNvPicPr>
      </xdr:nvPicPr>
      <xdr:blipFill>
        <a:blip xmlns:r="http://schemas.openxmlformats.org/officeDocument/2006/relationships" r:embed="rId16"/>
        <a:stretch>
          <a:fillRect/>
        </a:stretch>
      </xdr:blipFill>
      <xdr:spPr>
        <a:xfrm>
          <a:off x="4876800" y="5715000"/>
          <a:ext cx="1400175" cy="1400175"/>
        </a:xfrm>
        <a:prstGeom prst="rect">
          <a:avLst/>
        </a:prstGeom>
      </xdr:spPr>
    </xdr:pic>
    <xdr:clientData/>
  </xdr:twoCellAnchor>
  <xdr:twoCellAnchor editAs="oneCell">
    <xdr:from>
      <xdr:col>21</xdr:col>
      <xdr:colOff>400050</xdr:colOff>
      <xdr:row>20</xdr:row>
      <xdr:rowOff>180975</xdr:rowOff>
    </xdr:from>
    <xdr:to>
      <xdr:col>23</xdr:col>
      <xdr:colOff>533400</xdr:colOff>
      <xdr:row>28</xdr:row>
      <xdr:rowOff>9525</xdr:rowOff>
    </xdr:to>
    <xdr:pic>
      <xdr:nvPicPr>
        <xdr:cNvPr id="23" name="Picture 22"/>
        <xdr:cNvPicPr>
          <a:picLocks noChangeAspect="1"/>
        </xdr:cNvPicPr>
      </xdr:nvPicPr>
      <xdr:blipFill>
        <a:blip xmlns:r="http://schemas.openxmlformats.org/officeDocument/2006/relationships" r:embed="rId17"/>
        <a:stretch>
          <a:fillRect/>
        </a:stretch>
      </xdr:blipFill>
      <xdr:spPr>
        <a:xfrm>
          <a:off x="13201650" y="3990975"/>
          <a:ext cx="1352550" cy="1352550"/>
        </a:xfrm>
        <a:prstGeom prst="rect">
          <a:avLst/>
        </a:prstGeom>
      </xdr:spPr>
    </xdr:pic>
    <xdr:clientData/>
  </xdr:twoCellAnchor>
  <xdr:twoCellAnchor editAs="oneCell">
    <xdr:from>
      <xdr:col>23</xdr:col>
      <xdr:colOff>600075</xdr:colOff>
      <xdr:row>2</xdr:row>
      <xdr:rowOff>19050</xdr:rowOff>
    </xdr:from>
    <xdr:to>
      <xdr:col>26</xdr:col>
      <xdr:colOff>66675</xdr:colOff>
      <xdr:row>8</xdr:row>
      <xdr:rowOff>171450</xdr:rowOff>
    </xdr:to>
    <xdr:pic>
      <xdr:nvPicPr>
        <xdr:cNvPr id="24" name="Picture 23"/>
        <xdr:cNvPicPr>
          <a:picLocks noChangeAspect="1"/>
        </xdr:cNvPicPr>
      </xdr:nvPicPr>
      <xdr:blipFill>
        <a:blip xmlns:r="http://schemas.openxmlformats.org/officeDocument/2006/relationships" r:embed="rId18"/>
        <a:stretch>
          <a:fillRect/>
        </a:stretch>
      </xdr:blipFill>
      <xdr:spPr>
        <a:xfrm>
          <a:off x="14620875" y="400050"/>
          <a:ext cx="1295400" cy="1295400"/>
        </a:xfrm>
        <a:prstGeom prst="rect">
          <a:avLst/>
        </a:prstGeom>
      </xdr:spPr>
    </xdr:pic>
    <xdr:clientData/>
  </xdr:twoCellAnchor>
  <xdr:twoCellAnchor editAs="oneCell">
    <xdr:from>
      <xdr:col>23</xdr:col>
      <xdr:colOff>600075</xdr:colOff>
      <xdr:row>9</xdr:row>
      <xdr:rowOff>57150</xdr:rowOff>
    </xdr:from>
    <xdr:to>
      <xdr:col>26</xdr:col>
      <xdr:colOff>28575</xdr:colOff>
      <xdr:row>15</xdr:row>
      <xdr:rowOff>171450</xdr:rowOff>
    </xdr:to>
    <xdr:pic>
      <xdr:nvPicPr>
        <xdr:cNvPr id="26" name="Picture 25"/>
        <xdr:cNvPicPr>
          <a:picLocks noChangeAspect="1"/>
        </xdr:cNvPicPr>
      </xdr:nvPicPr>
      <xdr:blipFill>
        <a:blip xmlns:r="http://schemas.openxmlformats.org/officeDocument/2006/relationships" r:embed="rId19"/>
        <a:stretch>
          <a:fillRect/>
        </a:stretch>
      </xdr:blipFill>
      <xdr:spPr>
        <a:xfrm>
          <a:off x="14620875" y="1771650"/>
          <a:ext cx="1257300" cy="1257300"/>
        </a:xfrm>
        <a:prstGeom prst="rect">
          <a:avLst/>
        </a:prstGeom>
      </xdr:spPr>
    </xdr:pic>
    <xdr:clientData/>
  </xdr:twoCellAnchor>
  <xdr:twoCellAnchor editAs="oneCell">
    <xdr:from>
      <xdr:col>9</xdr:col>
      <xdr:colOff>266700</xdr:colOff>
      <xdr:row>13</xdr:row>
      <xdr:rowOff>19050</xdr:rowOff>
    </xdr:from>
    <xdr:to>
      <xdr:col>11</xdr:col>
      <xdr:colOff>323850</xdr:colOff>
      <xdr:row>19</xdr:row>
      <xdr:rowOff>152400</xdr:rowOff>
    </xdr:to>
    <xdr:pic>
      <xdr:nvPicPr>
        <xdr:cNvPr id="27" name="Picture 26"/>
        <xdr:cNvPicPr>
          <a:picLocks noChangeAspect="1"/>
        </xdr:cNvPicPr>
      </xdr:nvPicPr>
      <xdr:blipFill>
        <a:blip xmlns:r="http://schemas.openxmlformats.org/officeDocument/2006/relationships" r:embed="rId20"/>
        <a:stretch>
          <a:fillRect/>
        </a:stretch>
      </xdr:blipFill>
      <xdr:spPr>
        <a:xfrm>
          <a:off x="5753100" y="2495550"/>
          <a:ext cx="1276350" cy="1276350"/>
        </a:xfrm>
        <a:prstGeom prst="rect">
          <a:avLst/>
        </a:prstGeom>
      </xdr:spPr>
    </xdr:pic>
    <xdr:clientData/>
  </xdr:twoCellAnchor>
  <xdr:twoCellAnchor editAs="oneCell">
    <xdr:from>
      <xdr:col>26</xdr:col>
      <xdr:colOff>219075</xdr:colOff>
      <xdr:row>9</xdr:row>
      <xdr:rowOff>9525</xdr:rowOff>
    </xdr:from>
    <xdr:to>
      <xdr:col>28</xdr:col>
      <xdr:colOff>304800</xdr:colOff>
      <xdr:row>15</xdr:row>
      <xdr:rowOff>171450</xdr:rowOff>
    </xdr:to>
    <xdr:pic>
      <xdr:nvPicPr>
        <xdr:cNvPr id="28" name="Picture 27"/>
        <xdr:cNvPicPr>
          <a:picLocks noChangeAspect="1"/>
        </xdr:cNvPicPr>
      </xdr:nvPicPr>
      <xdr:blipFill>
        <a:blip xmlns:r="http://schemas.openxmlformats.org/officeDocument/2006/relationships" r:embed="rId21"/>
        <a:stretch>
          <a:fillRect/>
        </a:stretch>
      </xdr:blipFill>
      <xdr:spPr>
        <a:xfrm>
          <a:off x="16068675" y="1724025"/>
          <a:ext cx="1304925" cy="1304925"/>
        </a:xfrm>
        <a:prstGeom prst="rect">
          <a:avLst/>
        </a:prstGeom>
      </xdr:spPr>
    </xdr:pic>
    <xdr:clientData/>
  </xdr:twoCellAnchor>
  <xdr:twoCellAnchor editAs="oneCell">
    <xdr:from>
      <xdr:col>24</xdr:col>
      <xdr:colOff>323850</xdr:colOff>
      <xdr:row>16</xdr:row>
      <xdr:rowOff>85725</xdr:rowOff>
    </xdr:from>
    <xdr:to>
      <xdr:col>26</xdr:col>
      <xdr:colOff>438150</xdr:colOff>
      <xdr:row>23</xdr:row>
      <xdr:rowOff>85725</xdr:rowOff>
    </xdr:to>
    <xdr:pic>
      <xdr:nvPicPr>
        <xdr:cNvPr id="29" name="Picture 28"/>
        <xdr:cNvPicPr>
          <a:picLocks noChangeAspect="1"/>
        </xdr:cNvPicPr>
      </xdr:nvPicPr>
      <xdr:blipFill>
        <a:blip xmlns:r="http://schemas.openxmlformats.org/officeDocument/2006/relationships" r:embed="rId22"/>
        <a:stretch>
          <a:fillRect/>
        </a:stretch>
      </xdr:blipFill>
      <xdr:spPr>
        <a:xfrm>
          <a:off x="14954250" y="3133725"/>
          <a:ext cx="1333500" cy="1333500"/>
        </a:xfrm>
        <a:prstGeom prst="rect">
          <a:avLst/>
        </a:prstGeom>
      </xdr:spPr>
    </xdr:pic>
    <xdr:clientData/>
  </xdr:twoCellAnchor>
  <xdr:twoCellAnchor editAs="oneCell">
    <xdr:from>
      <xdr:col>21</xdr:col>
      <xdr:colOff>409575</xdr:colOff>
      <xdr:row>28</xdr:row>
      <xdr:rowOff>180975</xdr:rowOff>
    </xdr:from>
    <xdr:to>
      <xdr:col>23</xdr:col>
      <xdr:colOff>476250</xdr:colOff>
      <xdr:row>35</xdr:row>
      <xdr:rowOff>133350</xdr:rowOff>
    </xdr:to>
    <xdr:pic>
      <xdr:nvPicPr>
        <xdr:cNvPr id="31" name="Picture 30"/>
        <xdr:cNvPicPr>
          <a:picLocks noChangeAspect="1"/>
        </xdr:cNvPicPr>
      </xdr:nvPicPr>
      <xdr:blipFill>
        <a:blip xmlns:r="http://schemas.openxmlformats.org/officeDocument/2006/relationships" r:embed="rId23">
          <a:duotone>
            <a:schemeClr val="accent2">
              <a:shade val="45000"/>
              <a:satMod val="135000"/>
            </a:schemeClr>
            <a:prstClr val="white"/>
          </a:duotone>
        </a:blip>
        <a:stretch>
          <a:fillRect/>
        </a:stretch>
      </xdr:blipFill>
      <xdr:spPr>
        <a:xfrm>
          <a:off x="13211175" y="5514975"/>
          <a:ext cx="1285875" cy="1285875"/>
        </a:xfrm>
        <a:prstGeom prst="rect">
          <a:avLst/>
        </a:prstGeom>
      </xdr:spPr>
    </xdr:pic>
    <xdr:clientData/>
  </xdr:twoCellAnchor>
  <xdr:twoCellAnchor editAs="oneCell">
    <xdr:from>
      <xdr:col>25</xdr:col>
      <xdr:colOff>85725</xdr:colOff>
      <xdr:row>24</xdr:row>
      <xdr:rowOff>152400</xdr:rowOff>
    </xdr:from>
    <xdr:to>
      <xdr:col>27</xdr:col>
      <xdr:colOff>114300</xdr:colOff>
      <xdr:row>31</xdr:row>
      <xdr:rowOff>66675</xdr:rowOff>
    </xdr:to>
    <xdr:pic>
      <xdr:nvPicPr>
        <xdr:cNvPr id="32" name="Picture 31"/>
        <xdr:cNvPicPr>
          <a:picLocks noChangeAspect="1"/>
        </xdr:cNvPicPr>
      </xdr:nvPicPr>
      <xdr:blipFill>
        <a:blip xmlns:r="http://schemas.openxmlformats.org/officeDocument/2006/relationships" r:embed="rId24"/>
        <a:stretch>
          <a:fillRect/>
        </a:stretch>
      </xdr:blipFill>
      <xdr:spPr>
        <a:xfrm>
          <a:off x="15325725" y="4724400"/>
          <a:ext cx="1247775" cy="1247775"/>
        </a:xfrm>
        <a:prstGeom prst="rect">
          <a:avLst/>
        </a:prstGeom>
      </xdr:spPr>
    </xdr:pic>
    <xdr:clientData/>
  </xdr:twoCellAnchor>
  <xdr:twoCellAnchor editAs="oneCell">
    <xdr:from>
      <xdr:col>25</xdr:col>
      <xdr:colOff>342900</xdr:colOff>
      <xdr:row>31</xdr:row>
      <xdr:rowOff>180975</xdr:rowOff>
    </xdr:from>
    <xdr:to>
      <xdr:col>27</xdr:col>
      <xdr:colOff>323850</xdr:colOff>
      <xdr:row>38</xdr:row>
      <xdr:rowOff>47625</xdr:rowOff>
    </xdr:to>
    <xdr:pic>
      <xdr:nvPicPr>
        <xdr:cNvPr id="33" name="Picture 32"/>
        <xdr:cNvPicPr>
          <a:picLocks noChangeAspect="1"/>
        </xdr:cNvPicPr>
      </xdr:nvPicPr>
      <xdr:blipFill>
        <a:blip xmlns:r="http://schemas.openxmlformats.org/officeDocument/2006/relationships" r:embed="rId25"/>
        <a:stretch>
          <a:fillRect/>
        </a:stretch>
      </xdr:blipFill>
      <xdr:spPr>
        <a:xfrm>
          <a:off x="15582900" y="6086475"/>
          <a:ext cx="1200150" cy="1200150"/>
        </a:xfrm>
        <a:prstGeom prst="rect">
          <a:avLst/>
        </a:prstGeom>
      </xdr:spPr>
    </xdr:pic>
    <xdr:clientData/>
  </xdr:twoCellAnchor>
  <xdr:twoCellAnchor editAs="oneCell">
    <xdr:from>
      <xdr:col>26</xdr:col>
      <xdr:colOff>600075</xdr:colOff>
      <xdr:row>17</xdr:row>
      <xdr:rowOff>38100</xdr:rowOff>
    </xdr:from>
    <xdr:to>
      <xdr:col>29</xdr:col>
      <xdr:colOff>9525</xdr:colOff>
      <xdr:row>23</xdr:row>
      <xdr:rowOff>133350</xdr:rowOff>
    </xdr:to>
    <xdr:pic>
      <xdr:nvPicPr>
        <xdr:cNvPr id="35" name="Picture 34"/>
        <xdr:cNvPicPr>
          <a:picLocks noChangeAspect="1"/>
        </xdr:cNvPicPr>
      </xdr:nvPicPr>
      <xdr:blipFill>
        <a:blip xmlns:r="http://schemas.openxmlformats.org/officeDocument/2006/relationships" r:embed="rId26"/>
        <a:stretch>
          <a:fillRect/>
        </a:stretch>
      </xdr:blipFill>
      <xdr:spPr>
        <a:xfrm>
          <a:off x="16449675" y="3276600"/>
          <a:ext cx="1238250" cy="1238250"/>
        </a:xfrm>
        <a:prstGeom prst="rect">
          <a:avLst/>
        </a:prstGeom>
      </xdr:spPr>
    </xdr:pic>
    <xdr:clientData/>
  </xdr:twoCellAnchor>
  <xdr:twoCellAnchor editAs="oneCell">
    <xdr:from>
      <xdr:col>11</xdr:col>
      <xdr:colOff>571500</xdr:colOff>
      <xdr:row>12</xdr:row>
      <xdr:rowOff>85725</xdr:rowOff>
    </xdr:from>
    <xdr:to>
      <xdr:col>13</xdr:col>
      <xdr:colOff>438150</xdr:colOff>
      <xdr:row>18</xdr:row>
      <xdr:rowOff>28575</xdr:rowOff>
    </xdr:to>
    <xdr:pic>
      <xdr:nvPicPr>
        <xdr:cNvPr id="36" name="Picture 35"/>
        <xdr:cNvPicPr>
          <a:picLocks noChangeAspect="1"/>
        </xdr:cNvPicPr>
      </xdr:nvPicPr>
      <xdr:blipFill>
        <a:blip xmlns:r="http://schemas.openxmlformats.org/officeDocument/2006/relationships" r:embed="rId27"/>
        <a:stretch>
          <a:fillRect/>
        </a:stretch>
      </xdr:blipFill>
      <xdr:spPr>
        <a:xfrm>
          <a:off x="7277100" y="2371725"/>
          <a:ext cx="1085850" cy="1085850"/>
        </a:xfrm>
        <a:prstGeom prst="rect">
          <a:avLst/>
        </a:prstGeom>
      </xdr:spPr>
    </xdr:pic>
    <xdr:clientData/>
  </xdr:twoCellAnchor>
  <xdr:twoCellAnchor editAs="oneCell">
    <xdr:from>
      <xdr:col>13</xdr:col>
      <xdr:colOff>571500</xdr:colOff>
      <xdr:row>12</xdr:row>
      <xdr:rowOff>123825</xdr:rowOff>
    </xdr:from>
    <xdr:to>
      <xdr:col>15</xdr:col>
      <xdr:colOff>381000</xdr:colOff>
      <xdr:row>18</xdr:row>
      <xdr:rowOff>9525</xdr:rowOff>
    </xdr:to>
    <xdr:pic>
      <xdr:nvPicPr>
        <xdr:cNvPr id="38" name="Picture 37"/>
        <xdr:cNvPicPr>
          <a:picLocks noChangeAspect="1"/>
        </xdr:cNvPicPr>
      </xdr:nvPicPr>
      <xdr:blipFill>
        <a:blip xmlns:r="http://schemas.openxmlformats.org/officeDocument/2006/relationships" r:embed="rId28"/>
        <a:stretch>
          <a:fillRect/>
        </a:stretch>
      </xdr:blipFill>
      <xdr:spPr>
        <a:xfrm>
          <a:off x="8496300" y="2409825"/>
          <a:ext cx="1028700" cy="1028700"/>
        </a:xfrm>
        <a:prstGeom prst="rect">
          <a:avLst/>
        </a:prstGeom>
      </xdr:spPr>
    </xdr:pic>
    <xdr:clientData/>
  </xdr:twoCellAnchor>
  <xdr:twoCellAnchor editAs="oneCell">
    <xdr:from>
      <xdr:col>27</xdr:col>
      <xdr:colOff>228600</xdr:colOff>
      <xdr:row>24</xdr:row>
      <xdr:rowOff>142875</xdr:rowOff>
    </xdr:from>
    <xdr:to>
      <xdr:col>29</xdr:col>
      <xdr:colOff>333375</xdr:colOff>
      <xdr:row>31</xdr:row>
      <xdr:rowOff>133350</xdr:rowOff>
    </xdr:to>
    <xdr:pic>
      <xdr:nvPicPr>
        <xdr:cNvPr id="39" name="Picture 38"/>
        <xdr:cNvPicPr>
          <a:picLocks noChangeAspect="1"/>
        </xdr:cNvPicPr>
      </xdr:nvPicPr>
      <xdr:blipFill>
        <a:blip xmlns:r="http://schemas.openxmlformats.org/officeDocument/2006/relationships" r:embed="rId29"/>
        <a:stretch>
          <a:fillRect/>
        </a:stretch>
      </xdr:blipFill>
      <xdr:spPr>
        <a:xfrm>
          <a:off x="16687800" y="4714875"/>
          <a:ext cx="1323975" cy="1323975"/>
        </a:xfrm>
        <a:prstGeom prst="rect">
          <a:avLst/>
        </a:prstGeom>
      </xdr:spPr>
    </xdr:pic>
    <xdr:clientData/>
  </xdr:twoCellAnchor>
  <xdr:twoCellAnchor editAs="oneCell">
    <xdr:from>
      <xdr:col>20</xdr:col>
      <xdr:colOff>333375</xdr:colOff>
      <xdr:row>12</xdr:row>
      <xdr:rowOff>19050</xdr:rowOff>
    </xdr:from>
    <xdr:to>
      <xdr:col>23</xdr:col>
      <xdr:colOff>38100</xdr:colOff>
      <xdr:row>20</xdr:row>
      <xdr:rowOff>28575</xdr:rowOff>
    </xdr:to>
    <xdr:pic>
      <xdr:nvPicPr>
        <xdr:cNvPr id="40" name="Picture 39"/>
        <xdr:cNvPicPr>
          <a:picLocks noChangeAspect="1"/>
        </xdr:cNvPicPr>
      </xdr:nvPicPr>
      <xdr:blipFill>
        <a:blip xmlns:r="http://schemas.openxmlformats.org/officeDocument/2006/relationships" r:embed="rId30"/>
        <a:stretch>
          <a:fillRect/>
        </a:stretch>
      </xdr:blipFill>
      <xdr:spPr>
        <a:xfrm>
          <a:off x="12525375" y="2305050"/>
          <a:ext cx="1533525" cy="1533525"/>
        </a:xfrm>
        <a:prstGeom prst="rect">
          <a:avLst/>
        </a:prstGeom>
      </xdr:spPr>
    </xdr:pic>
    <xdr:clientData/>
  </xdr:twoCellAnchor>
  <xdr:twoCellAnchor editAs="oneCell">
    <xdr:from>
      <xdr:col>23</xdr:col>
      <xdr:colOff>590550</xdr:colOff>
      <xdr:row>32</xdr:row>
      <xdr:rowOff>114300</xdr:rowOff>
    </xdr:from>
    <xdr:to>
      <xdr:col>25</xdr:col>
      <xdr:colOff>247650</xdr:colOff>
      <xdr:row>37</xdr:row>
      <xdr:rowOff>38100</xdr:rowOff>
    </xdr:to>
    <xdr:pic>
      <xdr:nvPicPr>
        <xdr:cNvPr id="41" name="Picture 40"/>
        <xdr:cNvPicPr>
          <a:picLocks noChangeAspect="1"/>
        </xdr:cNvPicPr>
      </xdr:nvPicPr>
      <xdr:blipFill>
        <a:blip xmlns:r="http://schemas.openxmlformats.org/officeDocument/2006/relationships" r:embed="rId31"/>
        <a:stretch>
          <a:fillRect/>
        </a:stretch>
      </xdr:blipFill>
      <xdr:spPr>
        <a:xfrm>
          <a:off x="14611350" y="6210300"/>
          <a:ext cx="876300" cy="876300"/>
        </a:xfrm>
        <a:prstGeom prst="rect">
          <a:avLst/>
        </a:prstGeom>
      </xdr:spPr>
    </xdr:pic>
    <xdr:clientData/>
  </xdr:twoCellAnchor>
  <xdr:twoCellAnchor editAs="oneCell">
    <xdr:from>
      <xdr:col>27</xdr:col>
      <xdr:colOff>371475</xdr:colOff>
      <xdr:row>32</xdr:row>
      <xdr:rowOff>142875</xdr:rowOff>
    </xdr:from>
    <xdr:to>
      <xdr:col>29</xdr:col>
      <xdr:colOff>38100</xdr:colOff>
      <xdr:row>37</xdr:row>
      <xdr:rowOff>76200</xdr:rowOff>
    </xdr:to>
    <xdr:pic>
      <xdr:nvPicPr>
        <xdr:cNvPr id="42" name="Picture 41"/>
        <xdr:cNvPicPr>
          <a:picLocks noChangeAspect="1"/>
        </xdr:cNvPicPr>
      </xdr:nvPicPr>
      <xdr:blipFill>
        <a:blip xmlns:r="http://schemas.openxmlformats.org/officeDocument/2006/relationships" r:embed="rId32"/>
        <a:stretch>
          <a:fillRect/>
        </a:stretch>
      </xdr:blipFill>
      <xdr:spPr>
        <a:xfrm>
          <a:off x="16830675" y="6238875"/>
          <a:ext cx="885825" cy="885825"/>
        </a:xfrm>
        <a:prstGeom prst="rect">
          <a:avLst/>
        </a:prstGeom>
      </xdr:spPr>
    </xdr:pic>
    <xdr:clientData/>
  </xdr:twoCellAnchor>
  <xdr:twoCellAnchor editAs="oneCell">
    <xdr:from>
      <xdr:col>26</xdr:col>
      <xdr:colOff>171450</xdr:colOff>
      <xdr:row>1</xdr:row>
      <xdr:rowOff>57150</xdr:rowOff>
    </xdr:from>
    <xdr:to>
      <xdr:col>28</xdr:col>
      <xdr:colOff>323850</xdr:colOff>
      <xdr:row>8</xdr:row>
      <xdr:rowOff>95250</xdr:rowOff>
    </xdr:to>
    <xdr:pic>
      <xdr:nvPicPr>
        <xdr:cNvPr id="43" name="Picture 42"/>
        <xdr:cNvPicPr>
          <a:picLocks noChangeAspect="1"/>
        </xdr:cNvPicPr>
      </xdr:nvPicPr>
      <xdr:blipFill>
        <a:blip xmlns:r="http://schemas.openxmlformats.org/officeDocument/2006/relationships" r:embed="rId33">
          <a:duotone>
            <a:schemeClr val="accent2">
              <a:shade val="45000"/>
              <a:satMod val="135000"/>
            </a:schemeClr>
            <a:prstClr val="white"/>
          </a:duotone>
        </a:blip>
        <a:stretch>
          <a:fillRect/>
        </a:stretch>
      </xdr:blipFill>
      <xdr:spPr>
        <a:xfrm>
          <a:off x="16021050" y="247650"/>
          <a:ext cx="1371600" cy="1371600"/>
        </a:xfrm>
        <a:prstGeom prst="rect">
          <a:avLst/>
        </a:prstGeom>
      </xdr:spPr>
    </xdr:pic>
    <xdr:clientData/>
  </xdr:twoCellAnchor>
  <xdr:twoCellAnchor editAs="oneCell">
    <xdr:from>
      <xdr:col>1</xdr:col>
      <xdr:colOff>514350</xdr:colOff>
      <xdr:row>8</xdr:row>
      <xdr:rowOff>28575</xdr:rowOff>
    </xdr:from>
    <xdr:to>
      <xdr:col>3</xdr:col>
      <xdr:colOff>400050</xdr:colOff>
      <xdr:row>13</xdr:row>
      <xdr:rowOff>180975</xdr:rowOff>
    </xdr:to>
    <xdr:pic>
      <xdr:nvPicPr>
        <xdr:cNvPr id="44" name="Picture 43"/>
        <xdr:cNvPicPr>
          <a:picLocks noChangeAspect="1"/>
        </xdr:cNvPicPr>
      </xdr:nvPicPr>
      <xdr:blipFill>
        <a:blip xmlns:r="http://schemas.openxmlformats.org/officeDocument/2006/relationships" r:embed="rId34">
          <a:duotone>
            <a:schemeClr val="accent2">
              <a:shade val="45000"/>
              <a:satMod val="135000"/>
            </a:schemeClr>
            <a:prstClr val="white"/>
          </a:duotone>
        </a:blip>
        <a:stretch>
          <a:fillRect/>
        </a:stretch>
      </xdr:blipFill>
      <xdr:spPr>
        <a:xfrm>
          <a:off x="1123950" y="1552575"/>
          <a:ext cx="1104900" cy="1104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OMMANDCENTER\SimplyCo-op\Sharing\Raeyz\Type-Level%20Percenta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3">
          <cell r="E3" t="str">
            <v xml:space="preserve">Basic </v>
          </cell>
          <cell r="K3" t="str">
            <v xml:space="preserve">Basic </v>
          </cell>
          <cell r="N3" t="str">
            <v xml:space="preserve">Basic </v>
          </cell>
          <cell r="Q3" t="str">
            <v xml:space="preserve">Basic </v>
          </cell>
        </row>
        <row r="4">
          <cell r="E4" t="str">
            <v>Omega</v>
          </cell>
          <cell r="K4" t="str">
            <v>Omega</v>
          </cell>
          <cell r="N4" t="str">
            <v>Omega</v>
          </cell>
          <cell r="Q4" t="str">
            <v>Omega</v>
          </cell>
        </row>
        <row r="5">
          <cell r="E5" t="str">
            <v>Leviathan</v>
          </cell>
          <cell r="K5" t="str">
            <v>Leviathan</v>
          </cell>
          <cell r="N5" t="str">
            <v>Leviathan</v>
          </cell>
          <cell r="Q5" t="str">
            <v>Leviathan</v>
          </cell>
        </row>
        <row r="9">
          <cell r="E9" t="str">
            <v xml:space="preserve">Basic </v>
          </cell>
          <cell r="H9" t="str">
            <v xml:space="preserve">Basic </v>
          </cell>
          <cell r="K9" t="str">
            <v xml:space="preserve">Basic </v>
          </cell>
          <cell r="Q9" t="str">
            <v xml:space="preserve">Basic </v>
          </cell>
        </row>
        <row r="10">
          <cell r="E10" t="str">
            <v>Omega</v>
          </cell>
          <cell r="H10" t="str">
            <v>Omega</v>
          </cell>
          <cell r="K10" t="str">
            <v>Omega</v>
          </cell>
          <cell r="Q10" t="str">
            <v>Omega</v>
          </cell>
        </row>
        <row r="11">
          <cell r="E11" t="str">
            <v>Leviathan</v>
          </cell>
          <cell r="H11" t="str">
            <v>Leviathan</v>
          </cell>
          <cell r="K11" t="str">
            <v>Leviathan</v>
          </cell>
          <cell r="Q11" t="str">
            <v>Leviathan</v>
          </cell>
        </row>
        <row r="15">
          <cell r="E15" t="str">
            <v xml:space="preserve">Basic </v>
          </cell>
        </row>
        <row r="16">
          <cell r="E16" t="str">
            <v>Omega</v>
          </cell>
        </row>
        <row r="17">
          <cell r="E17" t="str">
            <v>Leviathan</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owner" refreshedDate="42617.974398611113" createdVersion="5" refreshedVersion="5" minRefreshableVersion="3" recordCount="401">
  <cacheSource type="worksheet">
    <worksheetSource ref="A1:H402" sheet="Monster"/>
  </cacheSource>
  <cacheFields count="8">
    <cacheField name="CARD#" numFmtId="0">
      <sharedItems containsSemiMixedTypes="0" containsString="0" containsNumber="1" containsInteger="1" minValue="1" maxValue="401"/>
    </cacheField>
    <cacheField name="Level" numFmtId="0">
      <sharedItems containsString="0" containsBlank="1" containsNumber="1" containsInteger="1" minValue="0" maxValue="20" count="11">
        <n v="5"/>
        <n v="3"/>
        <n v="2"/>
        <n v="1"/>
        <n v="6"/>
        <n v="4"/>
        <n v="7"/>
        <n v="8"/>
        <n v="20"/>
        <n v="0"/>
        <m/>
      </sharedItems>
    </cacheField>
    <cacheField name="Name" numFmtId="0">
      <sharedItems containsBlank="1" count="389">
        <s v="Achilles"/>
        <s v="Aditya"/>
        <s v="Adnama Lavode"/>
        <s v="Aerian Eater"/>
        <s v="Agan"/>
        <s v="Age of Storms"/>
        <s v="Aginism"/>
        <s v="Aijiren"/>
        <s v="Air Elemental"/>
        <s v="Air Kiho"/>
        <s v="Ajanivengeant"/>
        <s v="Akantor"/>
        <s v="Akoum Dra"/>
        <s v="Al Djinn"/>
        <s v="Alteil"/>
        <s v="Amansazz"/>
        <s v="Amazon Scout"/>
        <s v="Andromeda"/>
        <s v="Angelus"/>
        <s v="Angra Mainryu"/>
        <s v="AnubArak"/>
        <s v="Anubis"/>
        <s v="Apocalyptic Librarian"/>
        <s v="Arbiter Asra"/>
        <s v="Arcane"/>
        <s v="Arcangel"/>
        <s v="Arch Chimera"/>
        <s v="Ardicolico"/>
        <s v="Ares"/>
        <s v="Arkaid the Arbiter"/>
        <s v="Armaud Gaul"/>
        <s v="Aroalxys"/>
        <s v="Arctic Chimera"/>
        <s v="Austringer"/>
        <s v="Ayslozius"/>
        <s v="Azarath"/>
        <s v="Azazel"/>
        <s v="Azopar"/>
        <s v="Azraen"/>
        <s v="Azriel"/>
        <s v="Bael Kometani"/>
        <s v="Bahamut"/>
        <s v="Banshee"/>
        <s v="Baphomet"/>
        <s v="Bat Mite"/>
        <s v="Beezlebub"/>
        <s v="Behemoth"/>
        <s v="Black Phoenix"/>
        <s v="Blackwind Rider"/>
        <s v="Blood Elemental"/>
        <s v="Brine"/>
        <s v="Brood Arsenal"/>
        <s v="Byakko"/>
        <s v="Byyperzo"/>
        <s v="Calypso"/>
        <s v="Cayah"/>
        <s v="Cerberix"/>
        <s v="Chaos Librarian"/>
        <s v="Chaos"/>
        <s v="Cheirotonus"/>
        <s v="Chichus"/>
        <s v="Conienies Kilara"/>
        <s v="Coralle"/>
        <s v="Core Hound"/>
        <s v="Corvus Promaethon"/>
        <s v="Crombhala"/>
        <s v="Cronus"/>
        <s v="Crypt Crawler"/>
        <s v="Cthulhu"/>
        <s v="Cu Chulainn"/>
        <s v="Daarken"/>
        <s v="Daeh Lluks"/>
        <s v="Dajobas"/>
        <s v="Dao"/>
        <s v="Dark Chimera"/>
        <s v="Dark Unicorn"/>
        <s v="Death Bringer"/>
        <s v="Death Stalker"/>
        <s v="Death's Dog"/>
        <s v="Deathdealer"/>
        <s v="Deathwing"/>
        <s v="Deligarisa"/>
        <s v="Detniat"/>
        <s v="Dionesis"/>
        <s v="Dragon Rider"/>
        <s v="Drak Undon"/>
        <s v="Drapoel"/>
        <s v="Dross Ripper"/>
        <s v="Druaga"/>
        <s v="Earth Elemental"/>
        <s v="Earth Summoner"/>
        <s v="Eastern Flare"/>
        <s v="Ecafee"/>
        <s v="El'zorn"/>
        <s v="Elian"/>
        <s v="Elienai"/>
        <s v="Elnoire"/>
        <s v="Elyohrag"/>
        <s v="Emrakul Hatchling"/>
        <s v="Enaus"/>
        <s v="Enenra"/>
        <s v="Enzoma"/>
        <s v="Eris"/>
        <s v="Ertacalti"/>
        <s v="Esaeler"/>
        <s v="Etik"/>
        <s v="Exemplar"/>
        <s v="Eyes of Envy"/>
        <s v="Eylados"/>
        <s v="Eyliskes"/>
        <s v="Fangren Marauder"/>
        <s v="Fate "/>
        <s v="Feng Yi"/>
        <s v="Fenrir"/>
        <s v="Fire Elemental"/>
        <s v="Fire Fairy"/>
        <s v="Fire Golem"/>
        <s v="Fire Lord Burninates"/>
        <s v="Flaming Minotaur"/>
        <s v="Flytrap"/>
        <s v="Forest Berserker"/>
        <s v="Forest Dryads"/>
        <s v="Forest Spirit"/>
        <s v="Frost Army"/>
        <s v="Frost Spirit"/>
        <s v="Frost"/>
        <s v="Fuyunomi"/>
        <s v="Gaison Naka"/>
        <s v="Garih"/>
        <s v="Ghost of the Arena"/>
        <s v="Ghostare"/>
        <s v="God of the Forest"/>
        <s v="Gorilla King"/>
        <s v="Gorislav"/>
        <s v="Grand Amaterasu"/>
        <s v="Great Basilisk"/>
        <s v="Grimlock"/>
        <s v="Grof"/>
        <s v="Gruneath"/>
        <s v="Guide of Depth"/>
        <s v="Gwathnor"/>
        <s v="Gwiber"/>
        <s v="Hades"/>
        <s v="Harpy Lord "/>
        <s v="Harpy Warrior"/>
        <s v="Heartwood"/>
        <s v="Hecton Sigma"/>
        <s v="Hera"/>
        <s v="Horus"/>
        <s v="Ibmab"/>
        <s v="Ice Gorgul"/>
        <s v="Ice Queen"/>
        <s v="Ice Wizard"/>
        <s v="Ickthiasar"/>
        <s v="Ider"/>
        <s v="Il Tairu"/>
        <s v="Illyrias"/>
        <s v="Inferno Juggernaut"/>
        <s v="Infinity Orb"/>
        <s v="Iona"/>
        <s v="Iraneous"/>
        <s v="Isader"/>
        <s v="Isdain"/>
        <s v="Ishtar"/>
        <s v="Iteru the Space Weaver"/>
        <s v="Jack O Lantern"/>
        <s v="Jallu"/>
        <s v="Janiel"/>
        <s v="Jungle Protector"/>
        <s v="Kage"/>
        <s v="Kattait"/>
        <s v="Keeper of the Forest"/>
        <s v="Karem'beyit"/>
        <s v="Kerembeyit"/>
        <s v="Khelek'sul"/>
        <s v="Kilara"/>
        <s v="Kirtanis"/>
        <s v="Kometani"/>
        <s v="Konn"/>
        <s v="Konosuk"/>
        <s v="Kwoan Wakfu"/>
        <s v="Kyler"/>
        <s v="Kysduslr"/>
        <s v="L'wokrad"/>
        <s v="La Tirana"/>
        <s v="Lady Death"/>
        <s v="Lady Water"/>
        <s v="Latirus"/>
        <s v="Latsyr"/>
        <s v="Lava Swimmer"/>
        <s v="Legantsa"/>
        <s v="Leucetius"/>
        <s v="Liatgnol"/>
        <s v="Liege of Tangle"/>
        <s v="Light Shepherd"/>
        <s v="Light Umbre"/>
        <s v="Lizard Army"/>
        <s v="Lovrec"/>
        <s v="Lumichi"/>
        <s v="Lumonius"/>
        <s v="LungKnot"/>
        <s v="M'raval"/>
        <s v="Magma Mage"/>
        <s v="Majsem"/>
        <s v="Malfegor"/>
        <s v="Mankind's Fate"/>
        <s v="Marionette"/>
        <s v="Markust"/>
        <s v="Mera Griffin"/>
        <s v="Mermaid "/>
        <s v="Mjolner"/>
        <s v="Monkey King"/>
        <s v="Morrigan"/>
        <s v="Mystic Shaman"/>
        <s v="Naiad Woman"/>
        <s v="Naka"/>
        <s v="Nam d'Lo"/>
        <s v="Nam Demra"/>
        <s v="Namrem"/>
        <s v="Necropolis Knight"/>
        <s v="Nekark"/>
        <s v="Nertnal"/>
        <s v="Niffirg"/>
        <s v="Nightmare Nemod"/>
        <s v="Nightmare Waitch"/>
        <s v="Nijuyr"/>
        <s v="Nike"/>
        <s v="Nikolas Nevar"/>
        <s v="Njoo"/>
        <s v="Noahkn"/>
        <s v="Nosiop"/>
        <s v="Noth"/>
        <s v="Novawuff"/>
        <s v="Nyacin"/>
        <s v="Oareiles"/>
        <s v="Obunn Channelers"/>
        <s v="Odanrot"/>
        <s v="Oennith"/>
        <s v="Ohaguro Bettari"/>
        <s v="Okenuth"/>
        <s v="Onmora"/>
        <s v="Ophiel the Fallen"/>
        <s v="Orianas "/>
        <s v="Ottpurdis"/>
        <s v="Out of the Ether"/>
        <s v="Owlorne"/>
        <s v="Ozanius"/>
        <s v="Peacock Spider"/>
        <s v="Pele"/>
        <s v="Pharoah Teefah"/>
        <s v="Phoenix"/>
        <s v="Pious Petrifous"/>
        <s v="Poseidon"/>
        <s v="Puppet Master"/>
        <s v="Queen Solyas"/>
        <s v="Quellious"/>
        <s v="Quezcatli"/>
        <s v="Radon Aurora"/>
        <s v="Raebyd Det"/>
        <s v="Ragnaros"/>
        <s v="Ragnerok"/>
        <s v="Ragorak"/>
        <s v="Rakasht"/>
        <s v="RakkaMar"/>
        <s v="Ramses II"/>
        <s v="Ra"/>
        <s v="Raven Spirit"/>
        <s v="Raygon"/>
        <s v="Rayncid"/>
        <s v="Razor Fly"/>
        <s v="Reclamer"/>
        <s v="Regis Ryanos"/>
        <s v="Reinhold"/>
        <s v="Riahgnimalf"/>
        <s v="Roc"/>
        <s v="Romero"/>
        <s v="Rotan Imretex"/>
        <s v="Rudraskha"/>
        <s v="Ryujin"/>
        <s v="S'gniwon"/>
        <s v="Sabatav"/>
        <s v="Sage of Age"/>
        <s v="Salafite"/>
        <s v="Salaman"/>
        <s v="Sandara"/>
        <s v="Sankra"/>
        <s v="Sarail"/>
        <s v="Screecher"/>
        <s v="Sedna"/>
        <s v="Seiryuu"/>
        <s v="Sekaciz"/>
        <s v="Selcatnet"/>
        <s v="Selena the Dark Witch"/>
        <s v="Selscum"/>
        <s v="Semalf"/>
        <s v="Senobn"/>
        <s v="Sephor"/>
        <s v="Sey Eynam"/>
        <s v="Seyegib"/>
        <s v="Shadowlord"/>
        <s v="Sheoldred"/>
        <s v="Sidhe"/>
        <s v="Siren"/>
        <s v="Slave of Darkness"/>
        <s v="Snowcap"/>
        <s v="Solaris"/>
        <s v="Solyas"/>
        <s v="Soul Eater"/>
        <s v="Sphinx of Magos"/>
        <s v="Spirit of the har"/>
        <s v="Spirit of Vengence"/>
        <s v="Sraegnol"/>
        <s v="Stis Tahtnam"/>
        <s v="Sunliastis"/>
        <s v="Suzaku"/>
        <s v="Swamp Devil"/>
        <s v="Sylvanas"/>
        <s v="Taluo"/>
        <s v="Team Chow"/>
        <s v="Tegehel"/>
        <s v="Tengu"/>
        <s v="Thanatos"/>
        <s v="The Carrier"/>
        <s v="The Colonel"/>
        <s v="The Crying Tree"/>
        <s v="The Dead Countess"/>
        <s v="The Desecrator"/>
        <s v="The Heart of Fire"/>
        <s v="The Heshe"/>
        <s v="The Invincible"/>
        <s v="The Lamp Maker"/>
        <s v="The Moth Eater"/>
        <s v="The Mother"/>
        <s v="The Pretorian"/>
        <s v="The Rose Eater"/>
        <s v="The Unseen"/>
        <s v="The Ursurper"/>
        <s v="Themis"/>
        <s v="Thenight"/>
        <s v="Thor"/>
        <s v="Thon Lion"/>
        <s v="Tiafeonas"/>
        <s v="Tiamat"/>
        <s v="Tir'ri"/>
        <s v="Tiranac"/>
        <s v="Tohder"/>
        <s v="Tortoise Barrage"/>
        <s v="Traversia"/>
        <s v="Tree Walker"/>
        <s v="Tsugid"/>
        <s v="Tyranus"/>
        <s v="Ucamulbas"/>
        <s v="Uhndeck"/>
        <s v="Undead Bire"/>
        <s v="Unidan"/>
        <s v="Urabrask"/>
        <s v="Valamadarance"/>
        <s v="Valkyrie"/>
        <s v="Vantid"/>
        <s v="Varden"/>
        <s v="Vayl"/>
        <s v="Viccolatte"/>
        <s v="Volac Etani"/>
        <s v="Voodoo Witch"/>
        <s v="Vyrilien"/>
        <s v="Vzeren"/>
        <s v="Wadjet"/>
        <s v="Wandering Woman"/>
        <s v="Water Elemental"/>
        <s v="Water Sprite"/>
        <s v="Wind Spirit"/>
        <s v="Wushi"/>
        <s v="Xanochoy"/>
        <s v="XII"/>
        <s v="Xuan Yuan"/>
        <s v="Yakami Hime"/>
        <s v="Yastai"/>
        <s v="Ydald'lo"/>
        <s v="Yekno'm"/>
        <s v="Yetius"/>
        <s v="Ylgueht"/>
        <s v="Yogg Saron"/>
        <s v="Ypeerc"/>
        <s v="Yurei"/>
        <s v="Zealot"/>
        <s v="Zeus"/>
        <s v="Zniro"/>
        <s v="Znuese"/>
        <m/>
      </sharedItems>
    </cacheField>
    <cacheField name="Affinity" numFmtId="0">
      <sharedItems containsBlank="1" count="12">
        <s v="Myth"/>
        <s v="Light"/>
        <s v="Fire"/>
        <s v="Darkness"/>
        <s v="Forest"/>
        <s v="Dragon"/>
        <s v="Water"/>
        <s v="Wind"/>
        <s v="Death"/>
        <s v="Insect"/>
        <s v="Ice"/>
        <m/>
      </sharedItems>
    </cacheField>
    <cacheField name="ATK" numFmtId="0">
      <sharedItems containsString="0" containsBlank="1" containsNumber="1" containsInteger="1" minValue="0" maxValue="30" count="30">
        <n v="22"/>
        <n v="6"/>
        <n v="11"/>
        <n v="8"/>
        <n v="4"/>
        <n v="3"/>
        <n v="9"/>
        <n v="18"/>
        <n v="27"/>
        <n v="20"/>
        <n v="15"/>
        <n v="17"/>
        <n v="19"/>
        <n v="21"/>
        <n v="12"/>
        <n v="24"/>
        <n v="23"/>
        <n v="28"/>
        <n v="29"/>
        <n v="0"/>
        <n v="30"/>
        <n v="5"/>
        <n v="10"/>
        <n v="13"/>
        <n v="26"/>
        <n v="7"/>
        <n v="16"/>
        <n v="14"/>
        <n v="25"/>
        <m/>
      </sharedItems>
    </cacheField>
    <cacheField name="DEF" numFmtId="0">
      <sharedItems containsString="0" containsBlank="1" containsNumber="1" containsInteger="1" minValue="0" maxValue="30" count="30">
        <n v="11"/>
        <n v="14"/>
        <n v="4"/>
        <n v="6"/>
        <n v="10"/>
        <n v="3"/>
        <n v="15"/>
        <n v="16"/>
        <n v="18"/>
        <n v="17"/>
        <n v="13"/>
        <n v="22"/>
        <n v="19"/>
        <n v="20"/>
        <n v="9"/>
        <n v="30"/>
        <n v="0"/>
        <n v="7"/>
        <n v="8"/>
        <n v="21"/>
        <n v="5"/>
        <n v="26"/>
        <n v="27"/>
        <n v="12"/>
        <n v="29"/>
        <n v="25"/>
        <n v="24"/>
        <n v="23"/>
        <n v="28"/>
        <m/>
      </sharedItems>
    </cacheField>
    <cacheField name="Description" numFmtId="0">
      <sharedItems containsBlank="1" count="86" longText="1">
        <s v="The hero whose name gained immortality for his unimaginable feats.  His enemies quake upon hearing it.  His renowned infamy is not unearned.  It is best not to face him in combat if possible.  Those who dare challenge him will soon beg for mercy."/>
        <s v="Pray that you not be the one to wake her slumber.  Those dark of heart will falter under her gaze as vengeance is swiftly delivered upon any impure of heart who enter her domain."/>
        <s v="A beast whose origins are unknown.  Every millennia it awakens, recreating the earth and building it anew.  Made from the heart of the earth itself, there are few who can survive meeting this creature."/>
        <s v="An envoy of darkness, the Aerian Eater forever seeks to quench the emptiness echoing in its soul.  It is said to be cursed for broken oaths of the past, but none dare to verify such as truth."/>
        <s v="Agan, a true guardian of the forest. Countless trespassers have fallen victim to its clever mind and fierce strength.  A wise traveller would do well not to underestimate it."/>
        <s v="The Age of Storms rages across the land, scorching the earth whereever it goes.  None know the source of its wrath, but all know to fear it."/>
        <s v="More than a boy's best friend."/>
        <s v="Aijiren, a pharaoh of old, refused to cede his rule.  Having found the key to true immortality, he now rules as a god over kings and queens.  He safeguards the true Book of Dead, using it to exact his might. "/>
        <s v="The source of all western, eastern, northern, and southern winds, the Air Elemental holds absolute control over the weather, bending it to its will.  Born of the air itself, there is little that can threaten this creature."/>
        <s v="Asako Shugenja was the originator and only true master of Air Kiho.  Many believe her to be legend.  Others pray to her as a goddess.  This priestess' martial arts and air spells are unparalleled."/>
        <s v="Ajanivengeant is a savage born of the forest's rage.  He desires only to test his blade against the strongest opponents.  When he wanders the forest, the hunter becomes the hunted."/>
        <s v="This swordsman traded not only his soul, but that of his entire battalion in order to grasp powers forbidden to man.  Akantor now sits awaiting a challenger so that he might expand his power further still."/>
        <s v="Akoum Dra is believed to have been born from a dragon himself and as such is the only true dragon rider to have existed.  Entire armies feared the black shadow of death he cast upon the field of battle."/>
        <s v="Many believe Al Djinn to be a demon born from the hatred of mankind.  He wanders battle fields cleaving a path, feeding upon the bloodshed.  So long as war exists, he will continue to walk the earth."/>
        <s v="The colossus bringer of death.  It is said that Alteil carries a city upon his back where the souls of those he's culled are imprisoned for all eternity."/>
        <s v="Amansazz lays waste to all that it touches.  Its approach is heralded by a blackened sky on the horizon signalling the doom that nears.  It cannot be stopped.  The only option is to run."/>
        <s v="The deadly Amazon Scout is rarely seen.  The only sign of her presence is the arrows she leave behind in the heads of her victims.  The forest is her playground and you are trespassing."/>
        <s v="Andromeda is a spirit of the wind.  While appearing helpless, she is far from it.  Melkith and Daenairon are her constant companions that whisper in her ear all her opponents' secrets and weaknesses."/>
        <s v="Angelus is a human so valiant, he was gifted heavenly prestige.  Those who look upon him swear they can see the otherwordly glow of wings.  All who meet his blade swiftly find their earthly lives at an end."/>
        <s v="Angra Mainryu is renowned for his twin blades of flame.  So hot are his weapons that they cut through his opponents' blades and armour as if they were butter.  Wherever he fights, there is sure to be a trail of scorched bodies."/>
        <s v="Many believe this beast crawled up from the belly of the earth millenia ago.  The ancient scarab safeguards the slumbering Egyptian gods and goddesses.  None have ever made it passed his vigilant watch."/>
        <s v="Anubis is the final judge of souls.  It is his measurement of the heart that determines whether one may pass on to the afterlife or be condemened to being consumed by Ammit and enternal restlessness."/>
        <s v="The chronologer of Death itself, the Apocalyptic Librarian is forever bound to the knowledge it holds.  Should the chains holding this creature be broken, even Death would have reason to fear."/>
        <s v="Arbiter Asra is the soul's final judge on the battlefield.  Her blade is the gavel of fate to which there is no appeal.  She is not an opponent who can be fought.  She is the exceutioner prowling for prey. The antithesis of Arkaid the Arbiter."/>
        <s v="Arcane is the reason sailors fear the sea.  This dragon forgwent its wings for the endless depths of the ocean.  Those who are unfortunate to encounter it can only hope for a quick death."/>
        <s v="The pure emobidment of light, Arcangel carries the entire might of heaven.  Her gaze alone is enough to set the soul ablaze.  Many cannot even look upon her without feeling the weight of their sins."/>
        <m/>
        <s v="From the belly of the forest, this beast was born.  It stalks the woods in search of prey to sate its unquenchable hunger.  Its mindless ruthlessness certainly makes it a fearsome opponent."/>
        <s v="Ardicolico rules the glaciers and is as ancient as them.  The very ice bends to his will serving as both weapon and armor alike."/>
        <s v="The god of war himself, Ares feeds off the battles of mortal-kind.  Described as overwhelming, insatiable in battle, destructive, and man-slaughtering, Those associated with him are endowed with a savage, dangerous, or militarized quality."/>
        <s v="Arkaid the arbiter of Angels.  The antithesis of Arbiter Asra, she embodies the very will of heaven.  Those who oppose her face a judgement of their soul.  When paired with an angel's blessing,  her spear is just and none can oppose her"/>
        <s v="A messenger of the shadows, Armaud Gaul delivers omens of death.  Whether it be by his blade or another, his very presence signals that the end is near."/>
        <s v="A dryad disillusioned and imbittered by the destruction of her home, Aroalxys abandoned her gentle nature and turned to that of a warrior.  None are welcome in her forest."/>
        <s v="The cerebus of the north, the Arctic Chimera is a vicious beast that takes pleasure in the hunting and killing of its prey.  One would be wise not to disturb such a creature."/>
        <s v="A warrior renown for his command of all nature of winged beast.  His profound bond with these creatures of flight was so strong it allowed him to see through their eyes giving him unparalleled vision of his battles."/>
        <s v="The heart of the forest itself, Ayslozius can take many forms but prefers that of the free roaming wolf.  It serves as keeper and protector encouraging life and bringing swift death to those seeking to harm."/>
        <s v="The four-armed agent of Death charged with the collection of evasive souls.  One pair of arms weilds his crippling scythe while the other rips forth his victim's very soul ensuring that none escape Death's reach."/>
        <s v="Once an angel of light, Azazel fell to earth.  Cast aside, he found fellowship with winged creatures of flight.  None but these avians are safe from his mercurial wrath."/>
        <s v="Born from a stone deep within an ocean trench, Azopar guards the secrets of these depths.  None know exactly what it is this creature is protecting, only that it's best to avoid it at all costs."/>
        <s v="Said to pull the very warmth from the air, this dark warrior exists solely to torment the souls of the living.  It has no allegiance, no master only an inexhaustable and unstoppable need to destroy.  The might of it's blade alone is said to be able to cleave a building in two."/>
        <s v="Azriel--the result of an unstoppable force meeting an immovable one.  Decimation is all that remains, all of existence rocked by its echoes.  "/>
        <s v="The Bael Kometani are insectoid mutations from deep within the belly of Isgraemal.  It is believed that they are the result of magic gone awry in defense of a city long forgotten--it's warriors fused and melded with the very creatures they had sought to destroy."/>
        <s v="Possibly once a draconic warrior, this dark juggernaut is legendary for his armor which is said to be wrapped in a scintillating aura of light so brilliant that it was impossible to tell its color or material.  No manmade weapon can mar its surface let alone pierce it."/>
        <s v="Spirits of cursed individuals who were greedy in life, and are now forced to seek out and eat human corpses at night.  Should you fall to one in battle, you will surely become its next meal."/>
        <s v="How this creature came to master the mysteries of the occult is unknown.  Its prowess in battle, however, cannot be ignored.  A fierce defender of its hive nest, Baphomet is a deadly opponent."/>
        <s v="Standing at several stories high, the Bat Mite is a formidable beast.  Its hard chitonous outershell makes damaging it difficult.  Depending entirely on sound to see, it is nearly impossible to pass the Bat Mite undetected."/>
        <s v="Beezlebub is a demonic fly known by the its title &quot;Lord of the Flies.&quot;  It inflicts a toxic poison on its victims which slowly corrupts them until they lose of sense of sanity and self."/>
        <s v="The Behemoth--this dark shadow persists tirelessly across the land, consuming all in its path leaving naught but emptiness devoid of life.  Its true nature and purpose is unknown.  Some believe it to have been birthed from mankind's corruption; others--a blight created by the earth itself to wipe humanity from existence."/>
        <s v="Its feathers blackened by the ash of its resurrections, the Black Phoenix harbors only rage and hatred for mankind.  Invisible against the night sky, it strikes upon unsuspecting towns and cities setting everything ablaze as its own fires consume it only to be reborn from the ashes yet again."/>
        <s v="A huntsman whose overwhelming need to destroy his enemies consumed and corrupted the remaining pieces of his soul.  He is now but a hollow harbinger of darkness seeking others to suffer his fate."/>
        <s v="Feared for her ability to command an opponent's very blood, the Blood Elemental holds the life of her enemies within her very hands.  All but a simple twist of her fingers stands between them and death.  Most horrifically, her victims are found exsanguinated."/>
        <s v="Said to have been born at the start of time in the cosmic waters from which all life sprang forth, the Brine is a creature that few understand.  But to have lived for so long, the secrets and knowledge it must hold make it a terrifying thing to behold."/>
        <s v="The Brood answers to its Mother's call, millions ready to creep from beneath the earth and between the crevices in time to heed her command.  Many have lost faith and hope upon facing such an Arsenal."/>
        <s v="Only ever seen when the full moon's glowing light sparks across the whispering frozen crystals of the Byakko, this mysterious ice spirit may bring fortune to the truly virtuous.  However, be wary as those who are not so meet a swift and vicious demise."/>
        <s v="A horrific beast torn from the tumultuous flows of lava on Mount Kyranthion.  Weapons melt upon contact with its body and even beheading the creature will not stop it as it is able to reform any part of its body."/>
        <s v="Hatched from a black pearl within the belly of a whale, Calypso is as deadly as she beautiful.  Many have found themselves entranced simply looking upon her visage only to quickly become her next victim.  The sea and all its creature bend to her every whim.  Any who enter her domain become her playthings."/>
        <s v="A frightening creature that is rumored to be yet another example of magic gone terribly wrong, or perhaps a failed experiment.  Either way, the Cayah wrecks havoc throughout the sea."/>
        <s v="A fire demon that burns so hot, not even the air around it can stand to be near it.  Be sure Cerberix does not touch you should you ever find yourself facing off agaisnt its blade."/>
        <s v="Keeper of the balance, the Chaos Librarian is tasked with recording all events over the history of time carefully monitoring the unending conflicts between light and dark and ensuring the chaos reigns evermore."/>
        <s v="Eris is the goddess of chaos, taking its name as her own, devoting herself to fostering and nuturing further discord.  She loves to use Enyo, Phobos, and Deimos in her plans to bring strife, terror, discord, and beautiful chaos to all--whether they be mortal or godly in nature.  She cares not for the outcome or victor, so long as more chaos wrending the world.  "/>
        <s v="These insectoid creatures disguise themselves as beautiful women to lure in their unsuspecting prey which they paralyze and slowly liquify over the course of months.  "/>
        <s v="Chichus are infamous for trapping young children in their webs, often singing songs and lullabies to further lure them in to their untimely dooms."/>
        <s v="Conienies Kilara listens to the songs of time and souls passing and cycling within the Aquifaes, the melodies of life and death.  In essence, she is witness to all things past, present, and future.  Others have sought knowledge and insight from her, but unfortunately none could ever understand let alone comprehend her words when she gave her answer."/>
        <s v="Coralle is a mystic who sought true peace and balance.  His search led him to the depths of the sea, where he could meditate and find his answers undisturbed."/>
        <s v="Having crawled from the pits of the earth, these dual-headed hounds burn as hot as the core of the earth and deliver an unforgivable bite said to melt through anything found on earth."/>
        <s v="Reanimated by a necromancer to serve him, Corvus Promaethon quickly turned on his summoner stealing his soul and powers for his own.  Now Corvus walks the earth unimpeded and untouchable by even Death himself."/>
        <s v="Crombhala are parasitic creatures that tend to build nests within massive trees consuming them until naught remains.  However, in recent years they have come to develop a taste for human flesh, great swarms have been known to infest and decimate entire cities."/>
        <s v="The god of time itself, Cronus forsaw his own demise and has since been traveling throughout time and space seeking a means of escaping his fate."/>
        <s v="This otherwordly insects construct massive hives beneath the earth spanning hundreds of thousands of miles.  Many have become victims to the creatures when the emerge in search of food for their young.  Most frightening, though, is when the hive perceives a threat.  In such an event, over a million of the Crypt Crawlers emerge a descend upon their target, not stopping until the threat is removed."/>
        <s v="A great cosmic entity which simply looking upon the creature drives the viewer insane, a trait shared by many of the Great Old Ones and Outer Gods from whence it came.   Its followerers believe that the secret priests would take great Cthulhu from its tomb to revive Its subjects and resume its rule of earth.  Then mankind would become as the Great Old Ones. THAT IS NOT DEAD WHICH CAN ETERNAL LIE."/>
        <s v="Cu Chulainn is renown for single-handedly holding off the armies of Queen Medb.  He must fight alone as battle renders him unrecognizable and a monstrous nature takes hold of him to such a degree as he is unable to identify friend from foe."/>
        <s v="Desiring to save his people from sure defeat, Daarken claimed the Everflame.  Its fires emolated him from within and he was lost.  The battle was won, but Daarken had been claimed by the Everflame which now walks the earth."/>
        <s v="When a fire burns bright enough and hot enough, the Daeh Lluks emerges to tear across the earth, spreading the flames reach as far as the eye can see."/>
        <s v="A gentle soul, the Dajobas is plague by an insatiable hunger.  At present, it seems content with feeding upon the providence of the sea, but many have foretold that it is destined to devour the earth once its hunger grows too large."/>
        <s v="A huntsman who has made the forest his home.  Little sets him apart from others of his kind."/>
        <s v="Once a guardian of the forest, this creature became poluted and corrupted until it the plague of darkness altered it entirely leaving it a creature of the dark."/>
        <s v="This riderless steed is believed to have become an omen of victories turned sour after aiding its rider to victory against unimaginable odds only to throw its rider from its back and into the Ebonous Trench."/>
        <s v="Made entirely of bone fragments of the lost, Death Bringer stalks battlefields for others to join it.  Any living souls it encounters meet a swift and merciless end."/>
        <s v="Ever creeping on the curtails of death, Death Stalker desires to burn the evil and corrupt alive and spread their ashes to the wind.  He refuses to face his own death until his quest is deemed complete."/>
        <s v="Sent to retrieve lost or escaped souls, Death's Dog is single-minded in its pursuit."/>
        <s v="This warrior of unparalleled talent gained the name of Deathdealer upon embarking on a quest to find her twin brother.  With every death she dealt, Death would bequeath a small clue to his whereabouts.  Sadly, unbeknownst to her, Death stole her brother many years ago. "/>
        <s v="Do not be lulled to complacency but its deceptive exterior.  The Enenra always travel in massive flocks often totalling in the thousands.  Be cautious for where there is one, many are to follow."/>
        <s v="The living flame born from the heart of the first volcano from which all other fires were birthed.  As fire giving living form, this elemental endlessly searches to feed its hungering flames.  Unquenchable, unconsciousable.  Being the epitome of one of nature's most deadliest elements, it cannot be reasoned with nor can it be redirected from its path.  "/>
        <s v="Terrifying veritable "/>
        <s v="A cautionary tale for all."/>
        <s v="The time has come. XII."/>
      </sharedItems>
    </cacheField>
    <cacheField name="Additional"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01">
  <r>
    <n v="1"/>
    <x v="0"/>
    <x v="0"/>
    <x v="0"/>
    <x v="0"/>
    <x v="0"/>
    <x v="0"/>
    <m/>
  </r>
  <r>
    <n v="2"/>
    <x v="1"/>
    <x v="1"/>
    <x v="1"/>
    <x v="1"/>
    <x v="1"/>
    <x v="1"/>
    <m/>
  </r>
  <r>
    <n v="3"/>
    <x v="2"/>
    <x v="2"/>
    <x v="2"/>
    <x v="2"/>
    <x v="2"/>
    <x v="2"/>
    <m/>
  </r>
  <r>
    <n v="4"/>
    <x v="2"/>
    <x v="3"/>
    <x v="3"/>
    <x v="3"/>
    <x v="3"/>
    <x v="3"/>
    <m/>
  </r>
  <r>
    <n v="5"/>
    <x v="2"/>
    <x v="4"/>
    <x v="4"/>
    <x v="4"/>
    <x v="4"/>
    <x v="4"/>
    <m/>
  </r>
  <r>
    <n v="6"/>
    <x v="3"/>
    <x v="5"/>
    <x v="5"/>
    <x v="5"/>
    <x v="2"/>
    <x v="5"/>
    <m/>
  </r>
  <r>
    <n v="7"/>
    <x v="3"/>
    <x v="6"/>
    <x v="6"/>
    <x v="6"/>
    <x v="5"/>
    <x v="6"/>
    <m/>
  </r>
  <r>
    <n v="8"/>
    <x v="0"/>
    <x v="7"/>
    <x v="0"/>
    <x v="7"/>
    <x v="6"/>
    <x v="7"/>
    <m/>
  </r>
  <r>
    <n v="9"/>
    <x v="4"/>
    <x v="8"/>
    <x v="7"/>
    <x v="8"/>
    <x v="7"/>
    <x v="8"/>
    <m/>
  </r>
  <r>
    <n v="10"/>
    <x v="4"/>
    <x v="9"/>
    <x v="0"/>
    <x v="9"/>
    <x v="8"/>
    <x v="9"/>
    <m/>
  </r>
  <r>
    <n v="11"/>
    <x v="0"/>
    <x v="10"/>
    <x v="4"/>
    <x v="10"/>
    <x v="9"/>
    <x v="10"/>
    <m/>
  </r>
  <r>
    <n v="12"/>
    <x v="1"/>
    <x v="11"/>
    <x v="3"/>
    <x v="11"/>
    <x v="5"/>
    <x v="11"/>
    <m/>
  </r>
  <r>
    <n v="13"/>
    <x v="5"/>
    <x v="12"/>
    <x v="5"/>
    <x v="10"/>
    <x v="0"/>
    <x v="12"/>
    <m/>
  </r>
  <r>
    <n v="14"/>
    <x v="0"/>
    <x v="13"/>
    <x v="3"/>
    <x v="12"/>
    <x v="10"/>
    <x v="13"/>
    <m/>
  </r>
  <r>
    <n v="15"/>
    <x v="0"/>
    <x v="14"/>
    <x v="8"/>
    <x v="9"/>
    <x v="6"/>
    <x v="14"/>
    <m/>
  </r>
  <r>
    <n v="16"/>
    <x v="0"/>
    <x v="15"/>
    <x v="2"/>
    <x v="13"/>
    <x v="1"/>
    <x v="15"/>
    <m/>
  </r>
  <r>
    <n v="17"/>
    <x v="1"/>
    <x v="16"/>
    <x v="4"/>
    <x v="1"/>
    <x v="9"/>
    <x v="16"/>
    <m/>
  </r>
  <r>
    <n v="18"/>
    <x v="1"/>
    <x v="17"/>
    <x v="7"/>
    <x v="14"/>
    <x v="0"/>
    <x v="17"/>
    <m/>
  </r>
  <r>
    <n v="19"/>
    <x v="5"/>
    <x v="18"/>
    <x v="1"/>
    <x v="3"/>
    <x v="11"/>
    <x v="18"/>
    <m/>
  </r>
  <r>
    <n v="20"/>
    <x v="0"/>
    <x v="19"/>
    <x v="2"/>
    <x v="0"/>
    <x v="4"/>
    <x v="19"/>
    <m/>
  </r>
  <r>
    <n v="21"/>
    <x v="6"/>
    <x v="20"/>
    <x v="9"/>
    <x v="15"/>
    <x v="11"/>
    <x v="20"/>
    <m/>
  </r>
  <r>
    <n v="22"/>
    <x v="4"/>
    <x v="21"/>
    <x v="0"/>
    <x v="16"/>
    <x v="12"/>
    <x v="21"/>
    <m/>
  </r>
  <r>
    <n v="23"/>
    <x v="4"/>
    <x v="22"/>
    <x v="8"/>
    <x v="17"/>
    <x v="1"/>
    <x v="22"/>
    <m/>
  </r>
  <r>
    <n v="24"/>
    <x v="6"/>
    <x v="23"/>
    <x v="3"/>
    <x v="18"/>
    <x v="13"/>
    <x v="23"/>
    <m/>
  </r>
  <r>
    <n v="25"/>
    <x v="1"/>
    <x v="24"/>
    <x v="5"/>
    <x v="2"/>
    <x v="14"/>
    <x v="24"/>
    <m/>
  </r>
  <r>
    <n v="26"/>
    <x v="7"/>
    <x v="25"/>
    <x v="1"/>
    <x v="19"/>
    <x v="15"/>
    <x v="25"/>
    <m/>
  </r>
  <r>
    <n v="27"/>
    <x v="7"/>
    <x v="25"/>
    <x v="1"/>
    <x v="20"/>
    <x v="16"/>
    <x v="26"/>
    <m/>
  </r>
  <r>
    <n v="28"/>
    <x v="3"/>
    <x v="26"/>
    <x v="4"/>
    <x v="5"/>
    <x v="17"/>
    <x v="27"/>
    <m/>
  </r>
  <r>
    <n v="29"/>
    <x v="0"/>
    <x v="27"/>
    <x v="10"/>
    <x v="7"/>
    <x v="12"/>
    <x v="28"/>
    <m/>
  </r>
  <r>
    <n v="30"/>
    <x v="0"/>
    <x v="28"/>
    <x v="0"/>
    <x v="9"/>
    <x v="7"/>
    <x v="29"/>
    <m/>
  </r>
  <r>
    <n v="31"/>
    <x v="1"/>
    <x v="29"/>
    <x v="1"/>
    <x v="21"/>
    <x v="9"/>
    <x v="30"/>
    <m/>
  </r>
  <r>
    <n v="32"/>
    <x v="5"/>
    <x v="30"/>
    <x v="3"/>
    <x v="7"/>
    <x v="18"/>
    <x v="31"/>
    <m/>
  </r>
  <r>
    <n v="33"/>
    <x v="0"/>
    <x v="31"/>
    <x v="4"/>
    <x v="2"/>
    <x v="19"/>
    <x v="32"/>
    <m/>
  </r>
  <r>
    <n v="34"/>
    <x v="1"/>
    <x v="32"/>
    <x v="10"/>
    <x v="3"/>
    <x v="9"/>
    <x v="33"/>
    <m/>
  </r>
  <r>
    <n v="35"/>
    <x v="2"/>
    <x v="33"/>
    <x v="7"/>
    <x v="22"/>
    <x v="20"/>
    <x v="34"/>
    <m/>
  </r>
  <r>
    <n v="36"/>
    <x v="4"/>
    <x v="34"/>
    <x v="4"/>
    <x v="10"/>
    <x v="21"/>
    <x v="35"/>
    <m/>
  </r>
  <r>
    <n v="37"/>
    <x v="0"/>
    <x v="35"/>
    <x v="8"/>
    <x v="9"/>
    <x v="9"/>
    <x v="36"/>
    <m/>
  </r>
  <r>
    <n v="38"/>
    <x v="5"/>
    <x v="36"/>
    <x v="7"/>
    <x v="9"/>
    <x v="14"/>
    <x v="37"/>
    <m/>
  </r>
  <r>
    <n v="39"/>
    <x v="2"/>
    <x v="37"/>
    <x v="6"/>
    <x v="22"/>
    <x v="20"/>
    <x v="38"/>
    <m/>
  </r>
  <r>
    <n v="40"/>
    <x v="5"/>
    <x v="38"/>
    <x v="3"/>
    <x v="23"/>
    <x v="10"/>
    <x v="39"/>
    <m/>
  </r>
  <r>
    <n v="41"/>
    <x v="6"/>
    <x v="39"/>
    <x v="3"/>
    <x v="24"/>
    <x v="19"/>
    <x v="40"/>
    <m/>
  </r>
  <r>
    <n v="42"/>
    <x v="3"/>
    <x v="40"/>
    <x v="9"/>
    <x v="25"/>
    <x v="20"/>
    <x v="41"/>
    <m/>
  </r>
  <r>
    <n v="43"/>
    <x v="5"/>
    <x v="41"/>
    <x v="3"/>
    <x v="7"/>
    <x v="0"/>
    <x v="42"/>
    <m/>
  </r>
  <r>
    <n v="44"/>
    <x v="1"/>
    <x v="42"/>
    <x v="8"/>
    <x v="23"/>
    <x v="0"/>
    <x v="43"/>
    <m/>
  </r>
  <r>
    <n v="45"/>
    <x v="4"/>
    <x v="43"/>
    <x v="9"/>
    <x v="0"/>
    <x v="13"/>
    <x v="44"/>
    <m/>
  </r>
  <r>
    <n v="46"/>
    <x v="2"/>
    <x v="44"/>
    <x v="9"/>
    <x v="22"/>
    <x v="18"/>
    <x v="45"/>
    <m/>
  </r>
  <r>
    <n v="47"/>
    <x v="5"/>
    <x v="45"/>
    <x v="9"/>
    <x v="26"/>
    <x v="6"/>
    <x v="46"/>
    <m/>
  </r>
  <r>
    <n v="48"/>
    <x v="4"/>
    <x v="46"/>
    <x v="3"/>
    <x v="15"/>
    <x v="6"/>
    <x v="47"/>
    <m/>
  </r>
  <r>
    <n v="49"/>
    <x v="0"/>
    <x v="47"/>
    <x v="2"/>
    <x v="11"/>
    <x v="6"/>
    <x v="48"/>
    <m/>
  </r>
  <r>
    <n v="50"/>
    <x v="1"/>
    <x v="48"/>
    <x v="3"/>
    <x v="23"/>
    <x v="17"/>
    <x v="49"/>
    <m/>
  </r>
  <r>
    <n v="51"/>
    <x v="3"/>
    <x v="49"/>
    <x v="8"/>
    <x v="21"/>
    <x v="5"/>
    <x v="50"/>
    <m/>
  </r>
  <r>
    <n v="52"/>
    <x v="5"/>
    <x v="50"/>
    <x v="6"/>
    <x v="26"/>
    <x v="4"/>
    <x v="51"/>
    <m/>
  </r>
  <r>
    <n v="53"/>
    <x v="0"/>
    <x v="51"/>
    <x v="9"/>
    <x v="12"/>
    <x v="8"/>
    <x v="52"/>
    <m/>
  </r>
  <r>
    <n v="54"/>
    <x v="6"/>
    <x v="52"/>
    <x v="10"/>
    <x v="12"/>
    <x v="22"/>
    <x v="53"/>
    <m/>
  </r>
  <r>
    <n v="55"/>
    <x v="2"/>
    <x v="53"/>
    <x v="2"/>
    <x v="22"/>
    <x v="2"/>
    <x v="54"/>
    <m/>
  </r>
  <r>
    <n v="56"/>
    <x v="0"/>
    <x v="54"/>
    <x v="6"/>
    <x v="11"/>
    <x v="6"/>
    <x v="55"/>
    <m/>
  </r>
  <r>
    <n v="57"/>
    <x v="2"/>
    <x v="55"/>
    <x v="6"/>
    <x v="14"/>
    <x v="3"/>
    <x v="56"/>
    <m/>
  </r>
  <r>
    <n v="58"/>
    <x v="3"/>
    <x v="56"/>
    <x v="2"/>
    <x v="4"/>
    <x v="5"/>
    <x v="57"/>
    <m/>
  </r>
  <r>
    <n v="59"/>
    <x v="2"/>
    <x v="57"/>
    <x v="3"/>
    <x v="6"/>
    <x v="20"/>
    <x v="58"/>
    <m/>
  </r>
  <r>
    <n v="60"/>
    <x v="0"/>
    <x v="58"/>
    <x v="0"/>
    <x v="16"/>
    <x v="10"/>
    <x v="59"/>
    <m/>
  </r>
  <r>
    <n v="61"/>
    <x v="1"/>
    <x v="59"/>
    <x v="9"/>
    <x v="14"/>
    <x v="4"/>
    <x v="60"/>
    <m/>
  </r>
  <r>
    <n v="62"/>
    <x v="3"/>
    <x v="60"/>
    <x v="9"/>
    <x v="21"/>
    <x v="5"/>
    <x v="61"/>
    <m/>
  </r>
  <r>
    <n v="63"/>
    <x v="2"/>
    <x v="61"/>
    <x v="1"/>
    <x v="1"/>
    <x v="23"/>
    <x v="62"/>
    <m/>
  </r>
  <r>
    <n v="64"/>
    <x v="3"/>
    <x v="62"/>
    <x v="6"/>
    <x v="6"/>
    <x v="5"/>
    <x v="63"/>
    <m/>
  </r>
  <r>
    <n v="65"/>
    <x v="2"/>
    <x v="63"/>
    <x v="2"/>
    <x v="22"/>
    <x v="18"/>
    <x v="64"/>
    <m/>
  </r>
  <r>
    <n v="66"/>
    <x v="0"/>
    <x v="64"/>
    <x v="3"/>
    <x v="13"/>
    <x v="0"/>
    <x v="65"/>
    <m/>
  </r>
  <r>
    <n v="67"/>
    <x v="3"/>
    <x v="65"/>
    <x v="9"/>
    <x v="4"/>
    <x v="5"/>
    <x v="66"/>
    <m/>
  </r>
  <r>
    <n v="68"/>
    <x v="4"/>
    <x v="66"/>
    <x v="0"/>
    <x v="24"/>
    <x v="9"/>
    <x v="67"/>
    <m/>
  </r>
  <r>
    <n v="69"/>
    <x v="4"/>
    <x v="67"/>
    <x v="9"/>
    <x v="13"/>
    <x v="8"/>
    <x v="68"/>
    <m/>
  </r>
  <r>
    <n v="70"/>
    <x v="4"/>
    <x v="68"/>
    <x v="6"/>
    <x v="0"/>
    <x v="12"/>
    <x v="69"/>
    <m/>
  </r>
  <r>
    <n v="71"/>
    <x v="0"/>
    <x v="69"/>
    <x v="0"/>
    <x v="26"/>
    <x v="7"/>
    <x v="70"/>
    <m/>
  </r>
  <r>
    <n v="72"/>
    <x v="1"/>
    <x v="70"/>
    <x v="2"/>
    <x v="23"/>
    <x v="23"/>
    <x v="71"/>
    <m/>
  </r>
  <r>
    <n v="73"/>
    <x v="5"/>
    <x v="71"/>
    <x v="2"/>
    <x v="7"/>
    <x v="10"/>
    <x v="72"/>
    <m/>
  </r>
  <r>
    <n v="74"/>
    <x v="0"/>
    <x v="72"/>
    <x v="6"/>
    <x v="9"/>
    <x v="7"/>
    <x v="73"/>
    <m/>
  </r>
  <r>
    <n v="75"/>
    <x v="3"/>
    <x v="73"/>
    <x v="4"/>
    <x v="1"/>
    <x v="17"/>
    <x v="74"/>
    <m/>
  </r>
  <r>
    <n v="76"/>
    <x v="3"/>
    <x v="74"/>
    <x v="3"/>
    <x v="4"/>
    <x v="2"/>
    <x v="75"/>
    <m/>
  </r>
  <r>
    <n v="77"/>
    <x v="2"/>
    <x v="75"/>
    <x v="3"/>
    <x v="6"/>
    <x v="18"/>
    <x v="76"/>
    <m/>
  </r>
  <r>
    <n v="78"/>
    <x v="5"/>
    <x v="76"/>
    <x v="8"/>
    <x v="26"/>
    <x v="10"/>
    <x v="77"/>
    <m/>
  </r>
  <r>
    <n v="79"/>
    <x v="5"/>
    <x v="77"/>
    <x v="2"/>
    <x v="7"/>
    <x v="14"/>
    <x v="78"/>
    <m/>
  </r>
  <r>
    <n v="80"/>
    <x v="2"/>
    <x v="78"/>
    <x v="8"/>
    <x v="22"/>
    <x v="17"/>
    <x v="79"/>
    <m/>
  </r>
  <r>
    <n v="81"/>
    <x v="2"/>
    <x v="79"/>
    <x v="3"/>
    <x v="3"/>
    <x v="18"/>
    <x v="80"/>
    <m/>
  </r>
  <r>
    <n v="82"/>
    <x v="1"/>
    <x v="80"/>
    <x v="5"/>
    <x v="23"/>
    <x v="4"/>
    <x v="26"/>
    <m/>
  </r>
  <r>
    <n v="83"/>
    <x v="5"/>
    <x v="81"/>
    <x v="4"/>
    <x v="22"/>
    <x v="7"/>
    <x v="26"/>
    <m/>
  </r>
  <r>
    <n v="84"/>
    <x v="4"/>
    <x v="82"/>
    <x v="6"/>
    <x v="0"/>
    <x v="19"/>
    <x v="26"/>
    <m/>
  </r>
  <r>
    <n v="85"/>
    <x v="0"/>
    <x v="83"/>
    <x v="4"/>
    <x v="14"/>
    <x v="13"/>
    <x v="26"/>
    <m/>
  </r>
  <r>
    <n v="86"/>
    <x v="3"/>
    <x v="84"/>
    <x v="5"/>
    <x v="21"/>
    <x v="17"/>
    <x v="26"/>
    <m/>
  </r>
  <r>
    <n v="87"/>
    <x v="2"/>
    <x v="85"/>
    <x v="10"/>
    <x v="4"/>
    <x v="23"/>
    <x v="26"/>
    <m/>
  </r>
  <r>
    <n v="88"/>
    <x v="2"/>
    <x v="86"/>
    <x v="4"/>
    <x v="4"/>
    <x v="1"/>
    <x v="26"/>
    <m/>
  </r>
  <r>
    <n v="89"/>
    <x v="3"/>
    <x v="87"/>
    <x v="3"/>
    <x v="1"/>
    <x v="20"/>
    <x v="26"/>
    <m/>
  </r>
  <r>
    <n v="90"/>
    <x v="5"/>
    <x v="88"/>
    <x v="3"/>
    <x v="7"/>
    <x v="0"/>
    <x v="26"/>
    <m/>
  </r>
  <r>
    <n v="91"/>
    <x v="6"/>
    <x v="89"/>
    <x v="4"/>
    <x v="12"/>
    <x v="16"/>
    <x v="26"/>
    <m/>
  </r>
  <r>
    <n v="92"/>
    <x v="6"/>
    <x v="89"/>
    <x v="4"/>
    <x v="19"/>
    <x v="15"/>
    <x v="26"/>
    <m/>
  </r>
  <r>
    <n v="93"/>
    <x v="2"/>
    <x v="90"/>
    <x v="4"/>
    <x v="21"/>
    <x v="23"/>
    <x v="26"/>
    <m/>
  </r>
  <r>
    <n v="94"/>
    <x v="0"/>
    <x v="91"/>
    <x v="5"/>
    <x v="10"/>
    <x v="9"/>
    <x v="26"/>
    <m/>
  </r>
  <r>
    <n v="95"/>
    <x v="5"/>
    <x v="92"/>
    <x v="4"/>
    <x v="22"/>
    <x v="9"/>
    <x v="26"/>
    <m/>
  </r>
  <r>
    <n v="96"/>
    <x v="6"/>
    <x v="93"/>
    <x v="6"/>
    <x v="20"/>
    <x v="16"/>
    <x v="26"/>
    <m/>
  </r>
  <r>
    <n v="97"/>
    <x v="6"/>
    <x v="93"/>
    <x v="6"/>
    <x v="19"/>
    <x v="19"/>
    <x v="26"/>
    <m/>
  </r>
  <r>
    <n v="98"/>
    <x v="6"/>
    <x v="94"/>
    <x v="3"/>
    <x v="8"/>
    <x v="9"/>
    <x v="26"/>
    <m/>
  </r>
  <r>
    <n v="99"/>
    <x v="0"/>
    <x v="95"/>
    <x v="1"/>
    <x v="10"/>
    <x v="12"/>
    <x v="26"/>
    <m/>
  </r>
  <r>
    <n v="100"/>
    <x v="1"/>
    <x v="96"/>
    <x v="5"/>
    <x v="6"/>
    <x v="0"/>
    <x v="26"/>
    <m/>
  </r>
  <r>
    <n v="101"/>
    <x v="1"/>
    <x v="97"/>
    <x v="3"/>
    <x v="14"/>
    <x v="4"/>
    <x v="26"/>
    <m/>
  </r>
  <r>
    <n v="102"/>
    <x v="2"/>
    <x v="98"/>
    <x v="9"/>
    <x v="25"/>
    <x v="17"/>
    <x v="26"/>
    <m/>
  </r>
  <r>
    <n v="103"/>
    <x v="6"/>
    <x v="99"/>
    <x v="3"/>
    <x v="19"/>
    <x v="13"/>
    <x v="26"/>
    <m/>
  </r>
  <r>
    <n v="104"/>
    <x v="6"/>
    <x v="99"/>
    <x v="3"/>
    <x v="20"/>
    <x v="16"/>
    <x v="26"/>
    <m/>
  </r>
  <r>
    <n v="105"/>
    <x v="3"/>
    <x v="100"/>
    <x v="7"/>
    <x v="4"/>
    <x v="5"/>
    <x v="81"/>
    <m/>
  </r>
  <r>
    <n v="106"/>
    <x v="3"/>
    <x v="101"/>
    <x v="1"/>
    <x v="21"/>
    <x v="20"/>
    <x v="26"/>
    <m/>
  </r>
  <r>
    <n v="107"/>
    <x v="4"/>
    <x v="102"/>
    <x v="0"/>
    <x v="15"/>
    <x v="1"/>
    <x v="26"/>
    <m/>
  </r>
  <r>
    <n v="108"/>
    <x v="4"/>
    <x v="103"/>
    <x v="4"/>
    <x v="7"/>
    <x v="13"/>
    <x v="26"/>
    <m/>
  </r>
  <r>
    <n v="109"/>
    <x v="1"/>
    <x v="104"/>
    <x v="6"/>
    <x v="23"/>
    <x v="23"/>
    <x v="26"/>
    <m/>
  </r>
  <r>
    <n v="110"/>
    <x v="3"/>
    <x v="105"/>
    <x v="7"/>
    <x v="25"/>
    <x v="5"/>
    <x v="26"/>
    <m/>
  </r>
  <r>
    <n v="111"/>
    <x v="3"/>
    <x v="106"/>
    <x v="1"/>
    <x v="21"/>
    <x v="3"/>
    <x v="26"/>
    <m/>
  </r>
  <r>
    <n v="112"/>
    <x v="3"/>
    <x v="107"/>
    <x v="9"/>
    <x v="21"/>
    <x v="2"/>
    <x v="26"/>
    <m/>
  </r>
  <r>
    <n v="113"/>
    <x v="5"/>
    <x v="108"/>
    <x v="5"/>
    <x v="23"/>
    <x v="1"/>
    <x v="26"/>
    <m/>
  </r>
  <r>
    <n v="114"/>
    <x v="3"/>
    <x v="109"/>
    <x v="1"/>
    <x v="4"/>
    <x v="20"/>
    <x v="26"/>
    <m/>
  </r>
  <r>
    <n v="115"/>
    <x v="2"/>
    <x v="110"/>
    <x v="4"/>
    <x v="25"/>
    <x v="23"/>
    <x v="26"/>
    <m/>
  </r>
  <r>
    <n v="116"/>
    <x v="6"/>
    <x v="111"/>
    <x v="8"/>
    <x v="18"/>
    <x v="9"/>
    <x v="26"/>
    <m/>
  </r>
  <r>
    <n v="117"/>
    <x v="1"/>
    <x v="112"/>
    <x v="4"/>
    <x v="3"/>
    <x v="23"/>
    <x v="26"/>
    <m/>
  </r>
  <r>
    <n v="118"/>
    <x v="5"/>
    <x v="113"/>
    <x v="10"/>
    <x v="22"/>
    <x v="7"/>
    <x v="26"/>
    <m/>
  </r>
  <r>
    <n v="119"/>
    <x v="6"/>
    <x v="114"/>
    <x v="2"/>
    <x v="19"/>
    <x v="8"/>
    <x v="82"/>
    <m/>
  </r>
  <r>
    <n v="120"/>
    <x v="6"/>
    <x v="114"/>
    <x v="2"/>
    <x v="20"/>
    <x v="16"/>
    <x v="26"/>
    <m/>
  </r>
  <r>
    <n v="121"/>
    <x v="3"/>
    <x v="115"/>
    <x v="2"/>
    <x v="21"/>
    <x v="2"/>
    <x v="26"/>
    <m/>
  </r>
  <r>
    <n v="122"/>
    <x v="1"/>
    <x v="116"/>
    <x v="2"/>
    <x v="11"/>
    <x v="3"/>
    <x v="26"/>
    <m/>
  </r>
  <r>
    <n v="123"/>
    <x v="1"/>
    <x v="117"/>
    <x v="2"/>
    <x v="7"/>
    <x v="20"/>
    <x v="26"/>
    <m/>
  </r>
  <r>
    <n v="124"/>
    <x v="3"/>
    <x v="118"/>
    <x v="2"/>
    <x v="25"/>
    <x v="2"/>
    <x v="26"/>
    <m/>
  </r>
  <r>
    <n v="125"/>
    <x v="3"/>
    <x v="119"/>
    <x v="9"/>
    <x v="21"/>
    <x v="5"/>
    <x v="26"/>
    <m/>
  </r>
  <r>
    <n v="126"/>
    <x v="3"/>
    <x v="120"/>
    <x v="4"/>
    <x v="4"/>
    <x v="3"/>
    <x v="26"/>
    <m/>
  </r>
  <r>
    <n v="127"/>
    <x v="0"/>
    <x v="121"/>
    <x v="4"/>
    <x v="27"/>
    <x v="13"/>
    <x v="26"/>
    <m/>
  </r>
  <r>
    <n v="128"/>
    <x v="2"/>
    <x v="122"/>
    <x v="4"/>
    <x v="25"/>
    <x v="0"/>
    <x v="26"/>
    <m/>
  </r>
  <r>
    <n v="129"/>
    <x v="0"/>
    <x v="123"/>
    <x v="10"/>
    <x v="27"/>
    <x v="8"/>
    <x v="26"/>
    <m/>
  </r>
  <r>
    <n v="130"/>
    <x v="2"/>
    <x v="124"/>
    <x v="10"/>
    <x v="1"/>
    <x v="23"/>
    <x v="26"/>
    <m/>
  </r>
  <r>
    <n v="131"/>
    <x v="3"/>
    <x v="125"/>
    <x v="10"/>
    <x v="21"/>
    <x v="17"/>
    <x v="26"/>
    <m/>
  </r>
  <r>
    <n v="132"/>
    <x v="3"/>
    <x v="126"/>
    <x v="1"/>
    <x v="4"/>
    <x v="20"/>
    <x v="26"/>
    <m/>
  </r>
  <r>
    <n v="133"/>
    <x v="5"/>
    <x v="127"/>
    <x v="4"/>
    <x v="23"/>
    <x v="6"/>
    <x v="26"/>
    <m/>
  </r>
  <r>
    <n v="134"/>
    <x v="3"/>
    <x v="128"/>
    <x v="6"/>
    <x v="25"/>
    <x v="5"/>
    <x v="26"/>
    <m/>
  </r>
  <r>
    <n v="135"/>
    <x v="3"/>
    <x v="129"/>
    <x v="8"/>
    <x v="25"/>
    <x v="2"/>
    <x v="26"/>
    <m/>
  </r>
  <r>
    <n v="136"/>
    <x v="3"/>
    <x v="130"/>
    <x v="8"/>
    <x v="25"/>
    <x v="5"/>
    <x v="26"/>
    <m/>
  </r>
  <r>
    <n v="137"/>
    <x v="6"/>
    <x v="131"/>
    <x v="4"/>
    <x v="11"/>
    <x v="24"/>
    <x v="26"/>
    <m/>
  </r>
  <r>
    <n v="138"/>
    <x v="3"/>
    <x v="132"/>
    <x v="4"/>
    <x v="4"/>
    <x v="18"/>
    <x v="26"/>
    <m/>
  </r>
  <r>
    <n v="139"/>
    <x v="2"/>
    <x v="133"/>
    <x v="7"/>
    <x v="2"/>
    <x v="3"/>
    <x v="26"/>
    <m/>
  </r>
  <r>
    <n v="140"/>
    <x v="6"/>
    <x v="134"/>
    <x v="1"/>
    <x v="12"/>
    <x v="25"/>
    <x v="26"/>
    <m/>
  </r>
  <r>
    <n v="141"/>
    <x v="1"/>
    <x v="135"/>
    <x v="4"/>
    <x v="21"/>
    <x v="7"/>
    <x v="26"/>
    <m/>
  </r>
  <r>
    <n v="142"/>
    <x v="3"/>
    <x v="136"/>
    <x v="6"/>
    <x v="1"/>
    <x v="20"/>
    <x v="26"/>
    <m/>
  </r>
  <r>
    <n v="143"/>
    <x v="1"/>
    <x v="137"/>
    <x v="4"/>
    <x v="3"/>
    <x v="23"/>
    <x v="26"/>
    <m/>
  </r>
  <r>
    <n v="144"/>
    <x v="7"/>
    <x v="138"/>
    <x v="5"/>
    <x v="19"/>
    <x v="15"/>
    <x v="83"/>
    <m/>
  </r>
  <r>
    <n v="145"/>
    <x v="7"/>
    <x v="138"/>
    <x v="5"/>
    <x v="20"/>
    <x v="16"/>
    <x v="26"/>
    <m/>
  </r>
  <r>
    <n v="146"/>
    <x v="3"/>
    <x v="139"/>
    <x v="3"/>
    <x v="1"/>
    <x v="5"/>
    <x v="26"/>
    <m/>
  </r>
  <r>
    <n v="147"/>
    <x v="0"/>
    <x v="140"/>
    <x v="3"/>
    <x v="13"/>
    <x v="23"/>
    <x v="26"/>
    <m/>
  </r>
  <r>
    <n v="148"/>
    <x v="3"/>
    <x v="141"/>
    <x v="5"/>
    <x v="21"/>
    <x v="2"/>
    <x v="26"/>
    <m/>
  </r>
  <r>
    <n v="149"/>
    <x v="6"/>
    <x v="142"/>
    <x v="0"/>
    <x v="17"/>
    <x v="12"/>
    <x v="26"/>
    <m/>
  </r>
  <r>
    <n v="150"/>
    <x v="4"/>
    <x v="143"/>
    <x v="7"/>
    <x v="24"/>
    <x v="1"/>
    <x v="26"/>
    <m/>
  </r>
  <r>
    <n v="151"/>
    <x v="2"/>
    <x v="144"/>
    <x v="7"/>
    <x v="14"/>
    <x v="2"/>
    <x v="26"/>
    <m/>
  </r>
  <r>
    <n v="152"/>
    <x v="3"/>
    <x v="145"/>
    <x v="4"/>
    <x v="1"/>
    <x v="17"/>
    <x v="26"/>
    <m/>
  </r>
  <r>
    <n v="153"/>
    <x v="5"/>
    <x v="146"/>
    <x v="7"/>
    <x v="27"/>
    <x v="23"/>
    <x v="26"/>
    <m/>
  </r>
  <r>
    <n v="154"/>
    <x v="4"/>
    <x v="147"/>
    <x v="0"/>
    <x v="15"/>
    <x v="8"/>
    <x v="26"/>
    <m/>
  </r>
  <r>
    <n v="155"/>
    <x v="0"/>
    <x v="148"/>
    <x v="0"/>
    <x v="9"/>
    <x v="10"/>
    <x v="26"/>
    <m/>
  </r>
  <r>
    <n v="156"/>
    <x v="5"/>
    <x v="149"/>
    <x v="4"/>
    <x v="10"/>
    <x v="7"/>
    <x v="26"/>
    <m/>
  </r>
  <r>
    <n v="157"/>
    <x v="2"/>
    <x v="150"/>
    <x v="10"/>
    <x v="6"/>
    <x v="4"/>
    <x v="26"/>
    <m/>
  </r>
  <r>
    <n v="158"/>
    <x v="8"/>
    <x v="151"/>
    <x v="10"/>
    <x v="20"/>
    <x v="15"/>
    <x v="26"/>
    <m/>
  </r>
  <r>
    <n v="159"/>
    <x v="5"/>
    <x v="152"/>
    <x v="10"/>
    <x v="2"/>
    <x v="6"/>
    <x v="26"/>
    <m/>
  </r>
  <r>
    <n v="160"/>
    <x v="0"/>
    <x v="153"/>
    <x v="5"/>
    <x v="7"/>
    <x v="6"/>
    <x v="26"/>
    <m/>
  </r>
  <r>
    <n v="161"/>
    <x v="1"/>
    <x v="154"/>
    <x v="5"/>
    <x v="10"/>
    <x v="4"/>
    <x v="26"/>
    <m/>
  </r>
  <r>
    <n v="162"/>
    <x v="1"/>
    <x v="155"/>
    <x v="3"/>
    <x v="27"/>
    <x v="0"/>
    <x v="26"/>
    <m/>
  </r>
  <r>
    <n v="163"/>
    <x v="0"/>
    <x v="156"/>
    <x v="2"/>
    <x v="9"/>
    <x v="1"/>
    <x v="26"/>
    <m/>
  </r>
  <r>
    <n v="164"/>
    <x v="2"/>
    <x v="157"/>
    <x v="2"/>
    <x v="10"/>
    <x v="2"/>
    <x v="26"/>
    <m/>
  </r>
  <r>
    <n v="165"/>
    <x v="3"/>
    <x v="158"/>
    <x v="8"/>
    <x v="4"/>
    <x v="5"/>
    <x v="26"/>
    <m/>
  </r>
  <r>
    <n v="166"/>
    <x v="0"/>
    <x v="159"/>
    <x v="1"/>
    <x v="26"/>
    <x v="19"/>
    <x v="26"/>
    <m/>
  </r>
  <r>
    <n v="167"/>
    <x v="1"/>
    <x v="160"/>
    <x v="2"/>
    <x v="27"/>
    <x v="4"/>
    <x v="26"/>
    <m/>
  </r>
  <r>
    <n v="168"/>
    <x v="5"/>
    <x v="161"/>
    <x v="7"/>
    <x v="9"/>
    <x v="18"/>
    <x v="26"/>
    <m/>
  </r>
  <r>
    <n v="169"/>
    <x v="5"/>
    <x v="162"/>
    <x v="3"/>
    <x v="12"/>
    <x v="0"/>
    <x v="26"/>
    <m/>
  </r>
  <r>
    <n v="170"/>
    <x v="4"/>
    <x v="163"/>
    <x v="0"/>
    <x v="16"/>
    <x v="12"/>
    <x v="26"/>
    <m/>
  </r>
  <r>
    <n v="171"/>
    <x v="1"/>
    <x v="164"/>
    <x v="1"/>
    <x v="21"/>
    <x v="9"/>
    <x v="26"/>
    <m/>
  </r>
  <r>
    <n v="172"/>
    <x v="3"/>
    <x v="165"/>
    <x v="3"/>
    <x v="21"/>
    <x v="2"/>
    <x v="26"/>
    <m/>
  </r>
  <r>
    <n v="173"/>
    <x v="3"/>
    <x v="166"/>
    <x v="4"/>
    <x v="4"/>
    <x v="20"/>
    <x v="26"/>
    <m/>
  </r>
  <r>
    <n v="174"/>
    <x v="2"/>
    <x v="167"/>
    <x v="4"/>
    <x v="4"/>
    <x v="23"/>
    <x v="26"/>
    <m/>
  </r>
  <r>
    <n v="175"/>
    <x v="1"/>
    <x v="168"/>
    <x v="4"/>
    <x v="25"/>
    <x v="1"/>
    <x v="26"/>
    <m/>
  </r>
  <r>
    <n v="176"/>
    <x v="0"/>
    <x v="169"/>
    <x v="7"/>
    <x v="9"/>
    <x v="6"/>
    <x v="26"/>
    <m/>
  </r>
  <r>
    <n v="177"/>
    <x v="3"/>
    <x v="170"/>
    <x v="10"/>
    <x v="5"/>
    <x v="17"/>
    <x v="26"/>
    <m/>
  </r>
  <r>
    <n v="178"/>
    <x v="5"/>
    <x v="171"/>
    <x v="4"/>
    <x v="25"/>
    <x v="12"/>
    <x v="26"/>
    <m/>
  </r>
  <r>
    <n v="179"/>
    <x v="1"/>
    <x v="172"/>
    <x v="6"/>
    <x v="10"/>
    <x v="14"/>
    <x v="26"/>
    <m/>
  </r>
  <r>
    <n v="180"/>
    <x v="5"/>
    <x v="173"/>
    <x v="10"/>
    <x v="22"/>
    <x v="7"/>
    <x v="26"/>
    <m/>
  </r>
  <r>
    <n v="181"/>
    <x v="1"/>
    <x v="174"/>
    <x v="6"/>
    <x v="10"/>
    <x v="14"/>
    <x v="26"/>
    <m/>
  </r>
  <r>
    <n v="182"/>
    <x v="4"/>
    <x v="175"/>
    <x v="1"/>
    <x v="7"/>
    <x v="13"/>
    <x v="26"/>
    <m/>
  </r>
  <r>
    <n v="183"/>
    <x v="1"/>
    <x v="176"/>
    <x v="2"/>
    <x v="23"/>
    <x v="18"/>
    <x v="26"/>
    <m/>
  </r>
  <r>
    <n v="184"/>
    <x v="1"/>
    <x v="177"/>
    <x v="10"/>
    <x v="1"/>
    <x v="1"/>
    <x v="26"/>
    <m/>
  </r>
  <r>
    <n v="185"/>
    <x v="1"/>
    <x v="178"/>
    <x v="7"/>
    <x v="23"/>
    <x v="23"/>
    <x v="26"/>
    <m/>
  </r>
  <r>
    <n v="186"/>
    <x v="1"/>
    <x v="179"/>
    <x v="7"/>
    <x v="26"/>
    <x v="17"/>
    <x v="26"/>
    <m/>
  </r>
  <r>
    <n v="187"/>
    <x v="3"/>
    <x v="180"/>
    <x v="8"/>
    <x v="21"/>
    <x v="2"/>
    <x v="26"/>
    <m/>
  </r>
  <r>
    <n v="188"/>
    <x v="3"/>
    <x v="181"/>
    <x v="7"/>
    <x v="3"/>
    <x v="5"/>
    <x v="26"/>
    <m/>
  </r>
  <r>
    <n v="189"/>
    <x v="5"/>
    <x v="182"/>
    <x v="7"/>
    <x v="13"/>
    <x v="14"/>
    <x v="26"/>
    <m/>
  </r>
  <r>
    <n v="190"/>
    <x v="3"/>
    <x v="183"/>
    <x v="4"/>
    <x v="5"/>
    <x v="3"/>
    <x v="26"/>
    <m/>
  </r>
  <r>
    <n v="191"/>
    <x v="0"/>
    <x v="184"/>
    <x v="0"/>
    <x v="13"/>
    <x v="0"/>
    <x v="26"/>
    <m/>
  </r>
  <r>
    <n v="192"/>
    <x v="5"/>
    <x v="185"/>
    <x v="8"/>
    <x v="11"/>
    <x v="1"/>
    <x v="26"/>
    <m/>
  </r>
  <r>
    <n v="193"/>
    <x v="2"/>
    <x v="186"/>
    <x v="6"/>
    <x v="2"/>
    <x v="17"/>
    <x v="26"/>
    <m/>
  </r>
  <r>
    <n v="194"/>
    <x v="2"/>
    <x v="187"/>
    <x v="6"/>
    <x v="2"/>
    <x v="17"/>
    <x v="26"/>
    <m/>
  </r>
  <r>
    <n v="195"/>
    <x v="2"/>
    <x v="188"/>
    <x v="5"/>
    <x v="25"/>
    <x v="14"/>
    <x v="26"/>
    <m/>
  </r>
  <r>
    <n v="196"/>
    <x v="3"/>
    <x v="189"/>
    <x v="2"/>
    <x v="1"/>
    <x v="5"/>
    <x v="26"/>
    <m/>
  </r>
  <r>
    <n v="197"/>
    <x v="2"/>
    <x v="190"/>
    <x v="1"/>
    <x v="3"/>
    <x v="0"/>
    <x v="26"/>
    <m/>
  </r>
  <r>
    <n v="198"/>
    <x v="4"/>
    <x v="191"/>
    <x v="5"/>
    <x v="9"/>
    <x v="19"/>
    <x v="26"/>
    <m/>
  </r>
  <r>
    <n v="199"/>
    <x v="2"/>
    <x v="192"/>
    <x v="5"/>
    <x v="3"/>
    <x v="0"/>
    <x v="26"/>
    <m/>
  </r>
  <r>
    <n v="200"/>
    <x v="5"/>
    <x v="193"/>
    <x v="4"/>
    <x v="27"/>
    <x v="7"/>
    <x v="26"/>
    <m/>
  </r>
  <r>
    <n v="201"/>
    <x v="5"/>
    <x v="194"/>
    <x v="1"/>
    <x v="10"/>
    <x v="7"/>
    <x v="26"/>
    <m/>
  </r>
  <r>
    <n v="202"/>
    <x v="2"/>
    <x v="195"/>
    <x v="1"/>
    <x v="25"/>
    <x v="17"/>
    <x v="26"/>
    <m/>
  </r>
  <r>
    <n v="203"/>
    <x v="4"/>
    <x v="196"/>
    <x v="4"/>
    <x v="23"/>
    <x v="25"/>
    <x v="26"/>
    <m/>
  </r>
  <r>
    <n v="204"/>
    <x v="3"/>
    <x v="197"/>
    <x v="2"/>
    <x v="6"/>
    <x v="5"/>
    <x v="26"/>
    <m/>
  </r>
  <r>
    <n v="205"/>
    <x v="3"/>
    <x v="198"/>
    <x v="10"/>
    <x v="21"/>
    <x v="17"/>
    <x v="26"/>
    <m/>
  </r>
  <r>
    <n v="206"/>
    <x v="0"/>
    <x v="199"/>
    <x v="1"/>
    <x v="22"/>
    <x v="11"/>
    <x v="26"/>
    <m/>
  </r>
  <r>
    <n v="207"/>
    <x v="2"/>
    <x v="200"/>
    <x v="5"/>
    <x v="1"/>
    <x v="18"/>
    <x v="26"/>
    <m/>
  </r>
  <r>
    <n v="208"/>
    <x v="3"/>
    <x v="201"/>
    <x v="4"/>
    <x v="21"/>
    <x v="17"/>
    <x v="26"/>
    <m/>
  </r>
  <r>
    <n v="209"/>
    <x v="5"/>
    <x v="202"/>
    <x v="2"/>
    <x v="11"/>
    <x v="23"/>
    <x v="26"/>
    <m/>
  </r>
  <r>
    <n v="210"/>
    <x v="4"/>
    <x v="203"/>
    <x v="6"/>
    <x v="13"/>
    <x v="13"/>
    <x v="26"/>
    <m/>
  </r>
  <r>
    <n v="211"/>
    <x v="2"/>
    <x v="204"/>
    <x v="2"/>
    <x v="2"/>
    <x v="17"/>
    <x v="26"/>
    <m/>
  </r>
  <r>
    <n v="212"/>
    <x v="0"/>
    <x v="205"/>
    <x v="3"/>
    <x v="12"/>
    <x v="10"/>
    <x v="26"/>
    <m/>
  </r>
  <r>
    <n v="213"/>
    <x v="1"/>
    <x v="206"/>
    <x v="8"/>
    <x v="10"/>
    <x v="14"/>
    <x v="26"/>
    <m/>
  </r>
  <r>
    <n v="214"/>
    <x v="1"/>
    <x v="207"/>
    <x v="9"/>
    <x v="23"/>
    <x v="0"/>
    <x v="26"/>
    <m/>
  </r>
  <r>
    <n v="215"/>
    <x v="3"/>
    <x v="208"/>
    <x v="7"/>
    <x v="4"/>
    <x v="2"/>
    <x v="26"/>
    <m/>
  </r>
  <r>
    <n v="216"/>
    <x v="2"/>
    <x v="209"/>
    <x v="6"/>
    <x v="6"/>
    <x v="20"/>
    <x v="26"/>
    <m/>
  </r>
  <r>
    <n v="217"/>
    <x v="3"/>
    <x v="210"/>
    <x v="6"/>
    <x v="21"/>
    <x v="2"/>
    <x v="26"/>
    <m/>
  </r>
  <r>
    <n v="218"/>
    <x v="4"/>
    <x v="211"/>
    <x v="4"/>
    <x v="27"/>
    <x v="26"/>
    <x v="26"/>
    <m/>
  </r>
  <r>
    <n v="219"/>
    <x v="4"/>
    <x v="212"/>
    <x v="0"/>
    <x v="15"/>
    <x v="7"/>
    <x v="26"/>
    <m/>
  </r>
  <r>
    <n v="220"/>
    <x v="0"/>
    <x v="213"/>
    <x v="4"/>
    <x v="27"/>
    <x v="8"/>
    <x v="26"/>
    <m/>
  </r>
  <r>
    <n v="221"/>
    <x v="3"/>
    <x v="214"/>
    <x v="6"/>
    <x v="3"/>
    <x v="20"/>
    <x v="26"/>
    <m/>
  </r>
  <r>
    <n v="222"/>
    <x v="0"/>
    <x v="215"/>
    <x v="6"/>
    <x v="13"/>
    <x v="6"/>
    <x v="26"/>
    <m/>
  </r>
  <r>
    <n v="223"/>
    <x v="1"/>
    <x v="216"/>
    <x v="3"/>
    <x v="23"/>
    <x v="0"/>
    <x v="26"/>
    <m/>
  </r>
  <r>
    <n v="224"/>
    <x v="5"/>
    <x v="217"/>
    <x v="3"/>
    <x v="26"/>
    <x v="4"/>
    <x v="26"/>
    <m/>
  </r>
  <r>
    <n v="225"/>
    <x v="5"/>
    <x v="218"/>
    <x v="6"/>
    <x v="27"/>
    <x v="23"/>
    <x v="26"/>
    <m/>
  </r>
  <r>
    <n v="226"/>
    <x v="1"/>
    <x v="219"/>
    <x v="3"/>
    <x v="10"/>
    <x v="14"/>
    <x v="26"/>
    <m/>
  </r>
  <r>
    <n v="227"/>
    <x v="1"/>
    <x v="220"/>
    <x v="6"/>
    <x v="23"/>
    <x v="0"/>
    <x v="26"/>
    <m/>
  </r>
  <r>
    <n v="228"/>
    <x v="3"/>
    <x v="221"/>
    <x v="5"/>
    <x v="21"/>
    <x v="17"/>
    <x v="26"/>
    <m/>
  </r>
  <r>
    <n v="229"/>
    <x v="3"/>
    <x v="222"/>
    <x v="7"/>
    <x v="21"/>
    <x v="5"/>
    <x v="26"/>
    <m/>
  </r>
  <r>
    <n v="230"/>
    <x v="0"/>
    <x v="223"/>
    <x v="3"/>
    <x v="9"/>
    <x v="23"/>
    <x v="26"/>
    <m/>
  </r>
  <r>
    <n v="231"/>
    <x v="2"/>
    <x v="224"/>
    <x v="3"/>
    <x v="2"/>
    <x v="17"/>
    <x v="26"/>
    <m/>
  </r>
  <r>
    <n v="232"/>
    <x v="3"/>
    <x v="225"/>
    <x v="6"/>
    <x v="3"/>
    <x v="2"/>
    <x v="26"/>
    <m/>
  </r>
  <r>
    <n v="233"/>
    <x v="0"/>
    <x v="226"/>
    <x v="0"/>
    <x v="9"/>
    <x v="23"/>
    <x v="26"/>
    <m/>
  </r>
  <r>
    <n v="234"/>
    <x v="2"/>
    <x v="227"/>
    <x v="3"/>
    <x v="2"/>
    <x v="18"/>
    <x v="26"/>
    <m/>
  </r>
  <r>
    <n v="235"/>
    <x v="3"/>
    <x v="228"/>
    <x v="2"/>
    <x v="25"/>
    <x v="3"/>
    <x v="26"/>
    <m/>
  </r>
  <r>
    <n v="236"/>
    <x v="5"/>
    <x v="229"/>
    <x v="2"/>
    <x v="9"/>
    <x v="3"/>
    <x v="26"/>
    <m/>
  </r>
  <r>
    <n v="237"/>
    <x v="1"/>
    <x v="230"/>
    <x v="3"/>
    <x v="10"/>
    <x v="14"/>
    <x v="26"/>
    <m/>
  </r>
  <r>
    <n v="238"/>
    <x v="2"/>
    <x v="231"/>
    <x v="8"/>
    <x v="27"/>
    <x v="2"/>
    <x v="26"/>
    <m/>
  </r>
  <r>
    <n v="239"/>
    <x v="2"/>
    <x v="232"/>
    <x v="1"/>
    <x v="6"/>
    <x v="4"/>
    <x v="26"/>
    <m/>
  </r>
  <r>
    <n v="240"/>
    <x v="4"/>
    <x v="233"/>
    <x v="5"/>
    <x v="0"/>
    <x v="19"/>
    <x v="26"/>
    <m/>
  </r>
  <r>
    <n v="241"/>
    <x v="2"/>
    <x v="234"/>
    <x v="4"/>
    <x v="1"/>
    <x v="18"/>
    <x v="26"/>
    <m/>
  </r>
  <r>
    <n v="242"/>
    <x v="0"/>
    <x v="235"/>
    <x v="4"/>
    <x v="27"/>
    <x v="27"/>
    <x v="26"/>
    <m/>
  </r>
  <r>
    <n v="243"/>
    <x v="6"/>
    <x v="236"/>
    <x v="7"/>
    <x v="18"/>
    <x v="12"/>
    <x v="26"/>
    <m/>
  </r>
  <r>
    <n v="244"/>
    <x v="5"/>
    <x v="237"/>
    <x v="5"/>
    <x v="26"/>
    <x v="6"/>
    <x v="26"/>
    <m/>
  </r>
  <r>
    <n v="245"/>
    <x v="4"/>
    <x v="238"/>
    <x v="8"/>
    <x v="0"/>
    <x v="7"/>
    <x v="84"/>
    <m/>
  </r>
  <r>
    <n v="246"/>
    <x v="0"/>
    <x v="239"/>
    <x v="2"/>
    <x v="9"/>
    <x v="6"/>
    <x v="26"/>
    <m/>
  </r>
  <r>
    <n v="247"/>
    <x v="3"/>
    <x v="240"/>
    <x v="8"/>
    <x v="21"/>
    <x v="2"/>
    <x v="26"/>
    <m/>
  </r>
  <r>
    <n v="248"/>
    <x v="1"/>
    <x v="241"/>
    <x v="3"/>
    <x v="2"/>
    <x v="14"/>
    <x v="26"/>
    <m/>
  </r>
  <r>
    <n v="249"/>
    <x v="1"/>
    <x v="242"/>
    <x v="10"/>
    <x v="22"/>
    <x v="0"/>
    <x v="26"/>
    <m/>
  </r>
  <r>
    <n v="250"/>
    <x v="1"/>
    <x v="243"/>
    <x v="9"/>
    <x v="14"/>
    <x v="23"/>
    <x v="26"/>
    <m/>
  </r>
  <r>
    <n v="251"/>
    <x v="1"/>
    <x v="244"/>
    <x v="5"/>
    <x v="22"/>
    <x v="10"/>
    <x v="26"/>
    <m/>
  </r>
  <r>
    <n v="252"/>
    <x v="2"/>
    <x v="245"/>
    <x v="9"/>
    <x v="22"/>
    <x v="18"/>
    <x v="26"/>
    <m/>
  </r>
  <r>
    <n v="253"/>
    <x v="0"/>
    <x v="246"/>
    <x v="6"/>
    <x v="7"/>
    <x v="9"/>
    <x v="26"/>
    <m/>
  </r>
  <r>
    <n v="254"/>
    <x v="3"/>
    <x v="247"/>
    <x v="9"/>
    <x v="25"/>
    <x v="3"/>
    <x v="26"/>
    <m/>
  </r>
  <r>
    <n v="255"/>
    <x v="1"/>
    <x v="248"/>
    <x v="2"/>
    <x v="10"/>
    <x v="4"/>
    <x v="26"/>
    <m/>
  </r>
  <r>
    <n v="256"/>
    <x v="0"/>
    <x v="249"/>
    <x v="0"/>
    <x v="9"/>
    <x v="1"/>
    <x v="26"/>
    <m/>
  </r>
  <r>
    <n v="257"/>
    <x v="4"/>
    <x v="250"/>
    <x v="2"/>
    <x v="24"/>
    <x v="23"/>
    <x v="26"/>
    <m/>
  </r>
  <r>
    <n v="258"/>
    <x v="3"/>
    <x v="251"/>
    <x v="3"/>
    <x v="1"/>
    <x v="20"/>
    <x v="26"/>
    <m/>
  </r>
  <r>
    <n v="259"/>
    <x v="6"/>
    <x v="252"/>
    <x v="0"/>
    <x v="15"/>
    <x v="11"/>
    <x v="26"/>
    <m/>
  </r>
  <r>
    <n v="260"/>
    <x v="9"/>
    <x v="253"/>
    <x v="8"/>
    <x v="19"/>
    <x v="16"/>
    <x v="26"/>
    <m/>
  </r>
  <r>
    <n v="261"/>
    <x v="6"/>
    <x v="254"/>
    <x v="1"/>
    <x v="11"/>
    <x v="24"/>
    <x v="26"/>
    <m/>
  </r>
  <r>
    <n v="262"/>
    <x v="2"/>
    <x v="255"/>
    <x v="1"/>
    <x v="21"/>
    <x v="10"/>
    <x v="26"/>
    <m/>
  </r>
  <r>
    <n v="263"/>
    <x v="3"/>
    <x v="256"/>
    <x v="4"/>
    <x v="4"/>
    <x v="17"/>
    <x v="26"/>
    <m/>
  </r>
  <r>
    <n v="264"/>
    <x v="0"/>
    <x v="257"/>
    <x v="5"/>
    <x v="11"/>
    <x v="6"/>
    <x v="26"/>
    <m/>
  </r>
  <r>
    <n v="265"/>
    <x v="5"/>
    <x v="258"/>
    <x v="3"/>
    <x v="27"/>
    <x v="23"/>
    <x v="26"/>
    <m/>
  </r>
  <r>
    <n v="266"/>
    <x v="5"/>
    <x v="259"/>
    <x v="2"/>
    <x v="27"/>
    <x v="4"/>
    <x v="26"/>
    <m/>
  </r>
  <r>
    <n v="267"/>
    <x v="4"/>
    <x v="260"/>
    <x v="4"/>
    <x v="23"/>
    <x v="25"/>
    <x v="26"/>
    <m/>
  </r>
  <r>
    <n v="268"/>
    <x v="6"/>
    <x v="261"/>
    <x v="3"/>
    <x v="8"/>
    <x v="19"/>
    <x v="26"/>
    <m/>
  </r>
  <r>
    <n v="269"/>
    <x v="3"/>
    <x v="262"/>
    <x v="3"/>
    <x v="1"/>
    <x v="20"/>
    <x v="26"/>
    <m/>
  </r>
  <r>
    <n v="270"/>
    <x v="1"/>
    <x v="263"/>
    <x v="2"/>
    <x v="12"/>
    <x v="3"/>
    <x v="26"/>
    <m/>
  </r>
  <r>
    <n v="271"/>
    <x v="4"/>
    <x v="264"/>
    <x v="0"/>
    <x v="9"/>
    <x v="12"/>
    <x v="26"/>
    <m/>
  </r>
  <r>
    <n v="272"/>
    <x v="6"/>
    <x v="265"/>
    <x v="0"/>
    <x v="28"/>
    <x v="25"/>
    <x v="26"/>
    <m/>
  </r>
  <r>
    <n v="273"/>
    <x v="0"/>
    <x v="266"/>
    <x v="0"/>
    <x v="2"/>
    <x v="26"/>
    <x v="26"/>
    <m/>
  </r>
  <r>
    <n v="274"/>
    <x v="2"/>
    <x v="267"/>
    <x v="5"/>
    <x v="1"/>
    <x v="18"/>
    <x v="26"/>
    <m/>
  </r>
  <r>
    <n v="275"/>
    <x v="4"/>
    <x v="268"/>
    <x v="8"/>
    <x v="0"/>
    <x v="7"/>
    <x v="26"/>
    <m/>
  </r>
  <r>
    <n v="276"/>
    <x v="3"/>
    <x v="269"/>
    <x v="9"/>
    <x v="25"/>
    <x v="20"/>
    <x v="26"/>
    <m/>
  </r>
  <r>
    <n v="277"/>
    <x v="2"/>
    <x v="270"/>
    <x v="8"/>
    <x v="25"/>
    <x v="17"/>
    <x v="26"/>
    <m/>
  </r>
  <r>
    <n v="278"/>
    <x v="4"/>
    <x v="271"/>
    <x v="2"/>
    <x v="8"/>
    <x v="1"/>
    <x v="26"/>
    <m/>
  </r>
  <r>
    <n v="279"/>
    <x v="2"/>
    <x v="272"/>
    <x v="3"/>
    <x v="6"/>
    <x v="20"/>
    <x v="26"/>
    <m/>
  </r>
  <r>
    <n v="280"/>
    <x v="2"/>
    <x v="273"/>
    <x v="5"/>
    <x v="6"/>
    <x v="4"/>
    <x v="26"/>
    <m/>
  </r>
  <r>
    <n v="281"/>
    <x v="0"/>
    <x v="274"/>
    <x v="7"/>
    <x v="13"/>
    <x v="3"/>
    <x v="26"/>
    <m/>
  </r>
  <r>
    <n v="282"/>
    <x v="1"/>
    <x v="275"/>
    <x v="1"/>
    <x v="6"/>
    <x v="0"/>
    <x v="26"/>
    <m/>
  </r>
  <r>
    <n v="283"/>
    <x v="5"/>
    <x v="276"/>
    <x v="3"/>
    <x v="12"/>
    <x v="17"/>
    <x v="26"/>
    <m/>
  </r>
  <r>
    <n v="284"/>
    <x v="7"/>
    <x v="277"/>
    <x v="7"/>
    <x v="19"/>
    <x v="15"/>
    <x v="26"/>
    <m/>
  </r>
  <r>
    <n v="285"/>
    <x v="7"/>
    <x v="277"/>
    <x v="7"/>
    <x v="20"/>
    <x v="16"/>
    <x v="26"/>
    <m/>
  </r>
  <r>
    <n v="286"/>
    <x v="6"/>
    <x v="278"/>
    <x v="6"/>
    <x v="15"/>
    <x v="26"/>
    <x v="26"/>
    <m/>
  </r>
  <r>
    <n v="287"/>
    <x v="5"/>
    <x v="279"/>
    <x v="5"/>
    <x v="26"/>
    <x v="1"/>
    <x v="26"/>
    <m/>
  </r>
  <r>
    <n v="288"/>
    <x v="2"/>
    <x v="280"/>
    <x v="10"/>
    <x v="1"/>
    <x v="18"/>
    <x v="26"/>
    <m/>
  </r>
  <r>
    <n v="289"/>
    <x v="2"/>
    <x v="281"/>
    <x v="4"/>
    <x v="25"/>
    <x v="18"/>
    <x v="26"/>
    <m/>
  </r>
  <r>
    <n v="290"/>
    <x v="1"/>
    <x v="282"/>
    <x v="3"/>
    <x v="2"/>
    <x v="14"/>
    <x v="26"/>
    <m/>
  </r>
  <r>
    <n v="291"/>
    <x v="1"/>
    <x v="283"/>
    <x v="2"/>
    <x v="2"/>
    <x v="14"/>
    <x v="26"/>
    <m/>
  </r>
  <r>
    <n v="292"/>
    <x v="1"/>
    <x v="284"/>
    <x v="10"/>
    <x v="25"/>
    <x v="10"/>
    <x v="26"/>
    <m/>
  </r>
  <r>
    <n v="293"/>
    <x v="5"/>
    <x v="285"/>
    <x v="6"/>
    <x v="7"/>
    <x v="10"/>
    <x v="26"/>
    <m/>
  </r>
  <r>
    <n v="294"/>
    <x v="3"/>
    <x v="286"/>
    <x v="1"/>
    <x v="21"/>
    <x v="18"/>
    <x v="26"/>
    <m/>
  </r>
  <r>
    <n v="295"/>
    <x v="2"/>
    <x v="287"/>
    <x v="5"/>
    <x v="6"/>
    <x v="18"/>
    <x v="26"/>
    <m/>
  </r>
  <r>
    <n v="296"/>
    <x v="5"/>
    <x v="288"/>
    <x v="6"/>
    <x v="26"/>
    <x v="23"/>
    <x v="26"/>
    <m/>
  </r>
  <r>
    <n v="297"/>
    <x v="0"/>
    <x v="289"/>
    <x v="6"/>
    <x v="12"/>
    <x v="9"/>
    <x v="26"/>
    <m/>
  </r>
  <r>
    <n v="298"/>
    <x v="3"/>
    <x v="290"/>
    <x v="6"/>
    <x v="25"/>
    <x v="3"/>
    <x v="26"/>
    <m/>
  </r>
  <r>
    <n v="299"/>
    <x v="5"/>
    <x v="291"/>
    <x v="3"/>
    <x v="26"/>
    <x v="4"/>
    <x v="26"/>
    <m/>
  </r>
  <r>
    <n v="300"/>
    <x v="0"/>
    <x v="292"/>
    <x v="3"/>
    <x v="13"/>
    <x v="6"/>
    <x v="26"/>
    <m/>
  </r>
  <r>
    <n v="301"/>
    <x v="1"/>
    <x v="293"/>
    <x v="2"/>
    <x v="23"/>
    <x v="14"/>
    <x v="26"/>
    <m/>
  </r>
  <r>
    <n v="302"/>
    <x v="2"/>
    <x v="294"/>
    <x v="2"/>
    <x v="14"/>
    <x v="17"/>
    <x v="26"/>
    <m/>
  </r>
  <r>
    <n v="303"/>
    <x v="0"/>
    <x v="295"/>
    <x v="5"/>
    <x v="7"/>
    <x v="6"/>
    <x v="26"/>
    <m/>
  </r>
  <r>
    <n v="304"/>
    <x v="1"/>
    <x v="296"/>
    <x v="4"/>
    <x v="22"/>
    <x v="1"/>
    <x v="26"/>
    <m/>
  </r>
  <r>
    <n v="305"/>
    <x v="3"/>
    <x v="297"/>
    <x v="3"/>
    <x v="21"/>
    <x v="5"/>
    <x v="26"/>
    <m/>
  </r>
  <r>
    <n v="306"/>
    <x v="3"/>
    <x v="298"/>
    <x v="4"/>
    <x v="5"/>
    <x v="3"/>
    <x v="26"/>
    <m/>
  </r>
  <r>
    <n v="307"/>
    <x v="4"/>
    <x v="299"/>
    <x v="3"/>
    <x v="16"/>
    <x v="13"/>
    <x v="26"/>
    <m/>
  </r>
  <r>
    <n v="308"/>
    <x v="0"/>
    <x v="300"/>
    <x v="9"/>
    <x v="12"/>
    <x v="8"/>
    <x v="26"/>
    <m/>
  </r>
  <r>
    <n v="309"/>
    <x v="5"/>
    <x v="301"/>
    <x v="1"/>
    <x v="14"/>
    <x v="9"/>
    <x v="26"/>
    <m/>
  </r>
  <r>
    <n v="310"/>
    <x v="1"/>
    <x v="302"/>
    <x v="6"/>
    <x v="27"/>
    <x v="4"/>
    <x v="26"/>
    <m/>
  </r>
  <r>
    <n v="311"/>
    <x v="4"/>
    <x v="303"/>
    <x v="3"/>
    <x v="0"/>
    <x v="7"/>
    <x v="26"/>
    <m/>
  </r>
  <r>
    <n v="312"/>
    <x v="3"/>
    <x v="304"/>
    <x v="10"/>
    <x v="4"/>
    <x v="17"/>
    <x v="26"/>
    <m/>
  </r>
  <r>
    <n v="313"/>
    <x v="4"/>
    <x v="305"/>
    <x v="1"/>
    <x v="11"/>
    <x v="26"/>
    <x v="26"/>
    <m/>
  </r>
  <r>
    <n v="314"/>
    <x v="0"/>
    <x v="306"/>
    <x v="1"/>
    <x v="14"/>
    <x v="13"/>
    <x v="26"/>
    <m/>
  </r>
  <r>
    <n v="315"/>
    <x v="5"/>
    <x v="307"/>
    <x v="8"/>
    <x v="11"/>
    <x v="0"/>
    <x v="26"/>
    <m/>
  </r>
  <r>
    <n v="316"/>
    <x v="1"/>
    <x v="308"/>
    <x v="4"/>
    <x v="2"/>
    <x v="1"/>
    <x v="26"/>
    <m/>
  </r>
  <r>
    <n v="317"/>
    <x v="3"/>
    <x v="309"/>
    <x v="2"/>
    <x v="1"/>
    <x v="20"/>
    <x v="26"/>
    <m/>
  </r>
  <r>
    <n v="318"/>
    <x v="4"/>
    <x v="310"/>
    <x v="10"/>
    <x v="26"/>
    <x v="11"/>
    <x v="26"/>
    <m/>
  </r>
  <r>
    <n v="319"/>
    <x v="2"/>
    <x v="311"/>
    <x v="2"/>
    <x v="2"/>
    <x v="3"/>
    <x v="26"/>
    <m/>
  </r>
  <r>
    <n v="320"/>
    <x v="5"/>
    <x v="312"/>
    <x v="3"/>
    <x v="11"/>
    <x v="14"/>
    <x v="26"/>
    <m/>
  </r>
  <r>
    <n v="321"/>
    <x v="5"/>
    <x v="313"/>
    <x v="1"/>
    <x v="3"/>
    <x v="12"/>
    <x v="26"/>
    <m/>
  </r>
  <r>
    <n v="322"/>
    <x v="2"/>
    <x v="314"/>
    <x v="2"/>
    <x v="22"/>
    <x v="17"/>
    <x v="26"/>
    <m/>
  </r>
  <r>
    <n v="323"/>
    <x v="2"/>
    <x v="315"/>
    <x v="4"/>
    <x v="1"/>
    <x v="4"/>
    <x v="26"/>
    <m/>
  </r>
  <r>
    <n v="324"/>
    <x v="1"/>
    <x v="316"/>
    <x v="1"/>
    <x v="2"/>
    <x v="1"/>
    <x v="26"/>
    <m/>
  </r>
  <r>
    <n v="325"/>
    <x v="1"/>
    <x v="317"/>
    <x v="8"/>
    <x v="7"/>
    <x v="17"/>
    <x v="26"/>
    <m/>
  </r>
  <r>
    <n v="326"/>
    <x v="0"/>
    <x v="318"/>
    <x v="4"/>
    <x v="27"/>
    <x v="19"/>
    <x v="26"/>
    <m/>
  </r>
  <r>
    <n v="327"/>
    <x v="5"/>
    <x v="319"/>
    <x v="6"/>
    <x v="11"/>
    <x v="0"/>
    <x v="26"/>
    <m/>
  </r>
  <r>
    <n v="328"/>
    <x v="2"/>
    <x v="320"/>
    <x v="7"/>
    <x v="2"/>
    <x v="3"/>
    <x v="26"/>
    <m/>
  </r>
  <r>
    <n v="329"/>
    <x v="3"/>
    <x v="321"/>
    <x v="3"/>
    <x v="25"/>
    <x v="5"/>
    <x v="26"/>
    <m/>
  </r>
  <r>
    <n v="330"/>
    <x v="7"/>
    <x v="322"/>
    <x v="9"/>
    <x v="20"/>
    <x v="16"/>
    <x v="26"/>
    <m/>
  </r>
  <r>
    <n v="331"/>
    <x v="7"/>
    <x v="322"/>
    <x v="9"/>
    <x v="19"/>
    <x v="15"/>
    <x v="26"/>
    <m/>
  </r>
  <r>
    <n v="332"/>
    <x v="2"/>
    <x v="323"/>
    <x v="2"/>
    <x v="2"/>
    <x v="20"/>
    <x v="26"/>
    <m/>
  </r>
  <r>
    <n v="333"/>
    <x v="3"/>
    <x v="324"/>
    <x v="1"/>
    <x v="5"/>
    <x v="20"/>
    <x v="26"/>
    <m/>
  </r>
  <r>
    <n v="334"/>
    <x v="5"/>
    <x v="325"/>
    <x v="8"/>
    <x v="10"/>
    <x v="23"/>
    <x v="26"/>
    <m/>
  </r>
  <r>
    <n v="335"/>
    <x v="7"/>
    <x v="326"/>
    <x v="4"/>
    <x v="20"/>
    <x v="16"/>
    <x v="26"/>
    <m/>
  </r>
  <r>
    <n v="336"/>
    <x v="7"/>
    <x v="326"/>
    <x v="4"/>
    <x v="19"/>
    <x v="15"/>
    <x v="26"/>
    <m/>
  </r>
  <r>
    <n v="337"/>
    <x v="5"/>
    <x v="327"/>
    <x v="2"/>
    <x v="12"/>
    <x v="14"/>
    <x v="26"/>
    <m/>
  </r>
  <r>
    <n v="338"/>
    <x v="3"/>
    <x v="328"/>
    <x v="3"/>
    <x v="3"/>
    <x v="20"/>
    <x v="26"/>
    <m/>
  </r>
  <r>
    <n v="339"/>
    <x v="5"/>
    <x v="329"/>
    <x v="1"/>
    <x v="2"/>
    <x v="6"/>
    <x v="26"/>
    <m/>
  </r>
  <r>
    <n v="340"/>
    <x v="3"/>
    <x v="330"/>
    <x v="10"/>
    <x v="5"/>
    <x v="3"/>
    <x v="26"/>
    <m/>
  </r>
  <r>
    <n v="341"/>
    <x v="2"/>
    <x v="331"/>
    <x v="3"/>
    <x v="6"/>
    <x v="3"/>
    <x v="26"/>
    <m/>
  </r>
  <r>
    <n v="342"/>
    <x v="6"/>
    <x v="332"/>
    <x v="5"/>
    <x v="16"/>
    <x v="21"/>
    <x v="26"/>
    <m/>
  </r>
  <r>
    <n v="343"/>
    <x v="6"/>
    <x v="333"/>
    <x v="9"/>
    <x v="16"/>
    <x v="27"/>
    <x v="26"/>
    <m/>
  </r>
  <r>
    <n v="344"/>
    <x v="2"/>
    <x v="334"/>
    <x v="4"/>
    <x v="1"/>
    <x v="14"/>
    <x v="26"/>
    <m/>
  </r>
  <r>
    <n v="345"/>
    <x v="2"/>
    <x v="335"/>
    <x v="8"/>
    <x v="27"/>
    <x v="20"/>
    <x v="26"/>
    <m/>
  </r>
  <r>
    <n v="346"/>
    <x v="0"/>
    <x v="336"/>
    <x v="10"/>
    <x v="14"/>
    <x v="27"/>
    <x v="26"/>
    <s v="Combined with the Helm of Vyrilieen to Summon Vyrilien"/>
  </r>
  <r>
    <n v="347"/>
    <x v="0"/>
    <x v="337"/>
    <x v="0"/>
    <x v="14"/>
    <x v="19"/>
    <x v="26"/>
    <m/>
  </r>
  <r>
    <n v="348"/>
    <x v="4"/>
    <x v="338"/>
    <x v="10"/>
    <x v="23"/>
    <x v="25"/>
    <x v="26"/>
    <m/>
  </r>
  <r>
    <n v="349"/>
    <x v="4"/>
    <x v="339"/>
    <x v="0"/>
    <x v="15"/>
    <x v="9"/>
    <x v="26"/>
    <m/>
  </r>
  <r>
    <n v="350"/>
    <x v="2"/>
    <x v="340"/>
    <x v="4"/>
    <x v="1"/>
    <x v="18"/>
    <x v="26"/>
    <m/>
  </r>
  <r>
    <n v="351"/>
    <x v="5"/>
    <x v="341"/>
    <x v="4"/>
    <x v="14"/>
    <x v="8"/>
    <x v="26"/>
    <m/>
  </r>
  <r>
    <n v="352"/>
    <x v="0"/>
    <x v="342"/>
    <x v="3"/>
    <x v="12"/>
    <x v="6"/>
    <x v="26"/>
    <m/>
  </r>
  <r>
    <n v="353"/>
    <x v="2"/>
    <x v="343"/>
    <x v="1"/>
    <x v="21"/>
    <x v="14"/>
    <x v="26"/>
    <m/>
  </r>
  <r>
    <n v="354"/>
    <x v="1"/>
    <x v="344"/>
    <x v="3"/>
    <x v="26"/>
    <x v="20"/>
    <x v="26"/>
    <m/>
  </r>
  <r>
    <n v="355"/>
    <x v="3"/>
    <x v="345"/>
    <x v="5"/>
    <x v="21"/>
    <x v="2"/>
    <x v="26"/>
    <m/>
  </r>
  <r>
    <n v="356"/>
    <x v="0"/>
    <x v="346"/>
    <x v="4"/>
    <x v="23"/>
    <x v="27"/>
    <x v="26"/>
    <m/>
  </r>
  <r>
    <n v="357"/>
    <x v="1"/>
    <x v="347"/>
    <x v="6"/>
    <x v="27"/>
    <x v="0"/>
    <x v="26"/>
    <m/>
  </r>
  <r>
    <n v="358"/>
    <x v="1"/>
    <x v="348"/>
    <x v="4"/>
    <x v="1"/>
    <x v="1"/>
    <x v="26"/>
    <m/>
  </r>
  <r>
    <n v="359"/>
    <x v="3"/>
    <x v="349"/>
    <x v="5"/>
    <x v="21"/>
    <x v="5"/>
    <x v="26"/>
    <m/>
  </r>
  <r>
    <n v="360"/>
    <x v="5"/>
    <x v="350"/>
    <x v="5"/>
    <x v="10"/>
    <x v="7"/>
    <x v="26"/>
    <m/>
  </r>
  <r>
    <n v="361"/>
    <x v="4"/>
    <x v="351"/>
    <x v="10"/>
    <x v="26"/>
    <x v="11"/>
    <x v="26"/>
    <m/>
  </r>
  <r>
    <n v="362"/>
    <x v="1"/>
    <x v="352"/>
    <x v="4"/>
    <x v="21"/>
    <x v="6"/>
    <x v="26"/>
    <m/>
  </r>
  <r>
    <n v="363"/>
    <x v="3"/>
    <x v="353"/>
    <x v="8"/>
    <x v="25"/>
    <x v="2"/>
    <x v="26"/>
    <m/>
  </r>
  <r>
    <n v="364"/>
    <x v="1"/>
    <x v="354"/>
    <x v="6"/>
    <x v="2"/>
    <x v="4"/>
    <x v="26"/>
    <m/>
  </r>
  <r>
    <n v="365"/>
    <x v="2"/>
    <x v="355"/>
    <x v="9"/>
    <x v="22"/>
    <x v="14"/>
    <x v="26"/>
    <m/>
  </r>
  <r>
    <n v="366"/>
    <x v="0"/>
    <x v="356"/>
    <x v="5"/>
    <x v="10"/>
    <x v="13"/>
    <x v="26"/>
    <m/>
  </r>
  <r>
    <n v="367"/>
    <x v="0"/>
    <x v="357"/>
    <x v="0"/>
    <x v="13"/>
    <x v="1"/>
    <x v="26"/>
    <m/>
  </r>
  <r>
    <n v="368"/>
    <x v="5"/>
    <x v="358"/>
    <x v="2"/>
    <x v="7"/>
    <x v="10"/>
    <x v="26"/>
    <m/>
  </r>
  <r>
    <n v="369"/>
    <x v="0"/>
    <x v="359"/>
    <x v="4"/>
    <x v="27"/>
    <x v="8"/>
    <x v="26"/>
    <m/>
  </r>
  <r>
    <n v="370"/>
    <x v="3"/>
    <x v="360"/>
    <x v="1"/>
    <x v="4"/>
    <x v="2"/>
    <x v="26"/>
    <m/>
  </r>
  <r>
    <n v="371"/>
    <x v="5"/>
    <x v="361"/>
    <x v="6"/>
    <x v="26"/>
    <x v="6"/>
    <x v="26"/>
    <m/>
  </r>
  <r>
    <n v="372"/>
    <x v="3"/>
    <x v="362"/>
    <x v="1"/>
    <x v="5"/>
    <x v="2"/>
    <x v="26"/>
    <m/>
  </r>
  <r>
    <n v="373"/>
    <x v="2"/>
    <x v="363"/>
    <x v="8"/>
    <x v="22"/>
    <x v="18"/>
    <x v="26"/>
    <m/>
  </r>
  <r>
    <n v="374"/>
    <x v="6"/>
    <x v="364"/>
    <x v="10"/>
    <x v="9"/>
    <x v="28"/>
    <x v="26"/>
    <s v="Con only be played if summoned using the Helm Vyrilien while the Ursurper is in play"/>
  </r>
  <r>
    <n v="375"/>
    <x v="2"/>
    <x v="365"/>
    <x v="6"/>
    <x v="22"/>
    <x v="17"/>
    <x v="26"/>
    <m/>
  </r>
  <r>
    <n v="376"/>
    <x v="0"/>
    <x v="366"/>
    <x v="0"/>
    <x v="11"/>
    <x v="6"/>
    <x v="26"/>
    <m/>
  </r>
  <r>
    <n v="377"/>
    <x v="2"/>
    <x v="367"/>
    <x v="10"/>
    <x v="25"/>
    <x v="17"/>
    <x v="26"/>
    <m/>
  </r>
  <r>
    <n v="378"/>
    <x v="7"/>
    <x v="368"/>
    <x v="6"/>
    <x v="20"/>
    <x v="16"/>
    <x v="26"/>
    <m/>
  </r>
  <r>
    <n v="379"/>
    <x v="7"/>
    <x v="368"/>
    <x v="6"/>
    <x v="19"/>
    <x v="15"/>
    <x v="26"/>
    <m/>
  </r>
  <r>
    <n v="380"/>
    <x v="0"/>
    <x v="369"/>
    <x v="6"/>
    <x v="9"/>
    <x v="1"/>
    <x v="26"/>
    <m/>
  </r>
  <r>
    <n v="381"/>
    <x v="2"/>
    <x v="370"/>
    <x v="7"/>
    <x v="6"/>
    <x v="20"/>
    <x v="26"/>
    <m/>
  </r>
  <r>
    <n v="382"/>
    <x v="4"/>
    <x v="371"/>
    <x v="4"/>
    <x v="7"/>
    <x v="13"/>
    <x v="26"/>
    <m/>
  </r>
  <r>
    <n v="383"/>
    <x v="4"/>
    <x v="372"/>
    <x v="5"/>
    <x v="9"/>
    <x v="8"/>
    <x v="26"/>
    <m/>
  </r>
  <r>
    <n v="384"/>
    <x v="0"/>
    <x v="373"/>
    <x v="3"/>
    <x v="16"/>
    <x v="10"/>
    <x v="85"/>
    <m/>
  </r>
  <r>
    <n v="385"/>
    <x v="4"/>
    <x v="374"/>
    <x v="5"/>
    <x v="12"/>
    <x v="7"/>
    <x v="26"/>
    <m/>
  </r>
  <r>
    <n v="386"/>
    <x v="1"/>
    <x v="375"/>
    <x v="1"/>
    <x v="21"/>
    <x v="6"/>
    <x v="26"/>
    <m/>
  </r>
  <r>
    <n v="387"/>
    <x v="4"/>
    <x v="376"/>
    <x v="1"/>
    <x v="26"/>
    <x v="11"/>
    <x v="26"/>
    <m/>
  </r>
  <r>
    <n v="388"/>
    <x v="1"/>
    <x v="377"/>
    <x v="5"/>
    <x v="14"/>
    <x v="18"/>
    <x v="26"/>
    <m/>
  </r>
  <r>
    <n v="389"/>
    <x v="2"/>
    <x v="378"/>
    <x v="6"/>
    <x v="3"/>
    <x v="3"/>
    <x v="26"/>
    <m/>
  </r>
  <r>
    <n v="390"/>
    <x v="3"/>
    <x v="379"/>
    <x v="10"/>
    <x v="21"/>
    <x v="17"/>
    <x v="26"/>
    <m/>
  </r>
  <r>
    <n v="391"/>
    <x v="2"/>
    <x v="380"/>
    <x v="5"/>
    <x v="3"/>
    <x v="3"/>
    <x v="26"/>
    <m/>
  </r>
  <r>
    <n v="392"/>
    <x v="2"/>
    <x v="381"/>
    <x v="6"/>
    <x v="3"/>
    <x v="3"/>
    <x v="26"/>
    <m/>
  </r>
  <r>
    <n v="393"/>
    <x v="4"/>
    <x v="382"/>
    <x v="2"/>
    <x v="13"/>
    <x v="9"/>
    <x v="26"/>
    <m/>
  </r>
  <r>
    <n v="394"/>
    <x v="1"/>
    <x v="383"/>
    <x v="8"/>
    <x v="11"/>
    <x v="18"/>
    <x v="26"/>
    <m/>
  </r>
  <r>
    <n v="395"/>
    <x v="2"/>
    <x v="384"/>
    <x v="9"/>
    <x v="6"/>
    <x v="18"/>
    <x v="26"/>
    <m/>
  </r>
  <r>
    <n v="396"/>
    <x v="6"/>
    <x v="385"/>
    <x v="0"/>
    <x v="24"/>
    <x v="27"/>
    <x v="26"/>
    <m/>
  </r>
  <r>
    <n v="397"/>
    <x v="3"/>
    <x v="386"/>
    <x v="2"/>
    <x v="6"/>
    <x v="2"/>
    <x v="26"/>
    <m/>
  </r>
  <r>
    <n v="398"/>
    <x v="2"/>
    <x v="387"/>
    <x v="6"/>
    <x v="25"/>
    <x v="5"/>
    <x v="26"/>
    <m/>
  </r>
  <r>
    <n v="399"/>
    <x v="10"/>
    <x v="388"/>
    <x v="11"/>
    <x v="29"/>
    <x v="29"/>
    <x v="26"/>
    <m/>
  </r>
  <r>
    <n v="400"/>
    <x v="10"/>
    <x v="388"/>
    <x v="11"/>
    <x v="29"/>
    <x v="29"/>
    <x v="26"/>
    <m/>
  </r>
  <r>
    <n v="401"/>
    <x v="10"/>
    <x v="388"/>
    <x v="11"/>
    <x v="29"/>
    <x v="29"/>
    <x v="26"/>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multipleFieldFilters="0" chartFormat="6">
  <location ref="A3:B15" firstHeaderRow="1" firstDataRow="1" firstDataCol="1"/>
  <pivotFields count="8">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1">
        <item x="9"/>
        <item x="3"/>
        <item x="2"/>
        <item x="1"/>
        <item x="5"/>
        <item x="0"/>
        <item x="4"/>
        <item x="6"/>
        <item x="7"/>
        <item x="8"/>
        <item x="10"/>
      </items>
      <extLst>
        <ext xmlns:x14="http://schemas.microsoft.com/office/spreadsheetml/2009/9/main" uri="{2946ED86-A175-432a-8AC1-64E0C546D7DE}">
          <x14:pivotField fillDownLabels="1"/>
        </ext>
      </extLst>
    </pivotField>
    <pivotField compact="0" outline="0" showAll="0" defaultSubtotal="0">
      <items count="389">
        <item x="0"/>
        <item x="1"/>
        <item x="2"/>
        <item x="3"/>
        <item x="4"/>
        <item x="5"/>
        <item x="6"/>
        <item x="7"/>
        <item x="8"/>
        <item x="9"/>
        <item x="10"/>
        <item x="11"/>
        <item x="12"/>
        <item x="13"/>
        <item x="14"/>
        <item x="15"/>
        <item x="16"/>
        <item x="17"/>
        <item x="18"/>
        <item x="19"/>
        <item x="20"/>
        <item x="21"/>
        <item x="22"/>
        <item x="23"/>
        <item x="24"/>
        <item x="25"/>
        <item x="26"/>
        <item x="32"/>
        <item x="27"/>
        <item x="28"/>
        <item x="29"/>
        <item x="30"/>
        <item x="31"/>
        <item x="33"/>
        <item x="34"/>
        <item x="35"/>
        <item x="36"/>
        <item x="37"/>
        <item x="38"/>
        <item x="39"/>
        <item x="40"/>
        <item x="41"/>
        <item x="42"/>
        <item x="43"/>
        <item x="44"/>
        <item x="45"/>
        <item x="46"/>
        <item x="47"/>
        <item x="48"/>
        <item x="49"/>
        <item x="50"/>
        <item x="51"/>
        <item x="52"/>
        <item x="53"/>
        <item x="54"/>
        <item x="55"/>
        <item x="56"/>
        <item x="58"/>
        <item x="57"/>
        <item x="59"/>
        <item x="60"/>
        <item x="61"/>
        <item x="62"/>
        <item x="63"/>
        <item x="64"/>
        <item x="65"/>
        <item x="66"/>
        <item x="67"/>
        <item x="68"/>
        <item x="69"/>
        <item x="70"/>
        <item x="71"/>
        <item x="72"/>
        <item x="73"/>
        <item x="74"/>
        <item x="75"/>
        <item x="76"/>
        <item x="77"/>
        <item x="79"/>
        <item x="78"/>
        <item x="80"/>
        <item x="81"/>
        <item x="82"/>
        <item x="83"/>
        <item x="84"/>
        <item x="85"/>
        <item x="86"/>
        <item x="87"/>
        <item x="88"/>
        <item x="89"/>
        <item x="90"/>
        <item x="91"/>
        <item x="92"/>
        <item x="94"/>
        <item x="95"/>
        <item x="96"/>
        <item x="97"/>
        <item x="93"/>
        <item x="98"/>
        <item x="99"/>
        <item x="100"/>
        <item x="101"/>
        <item x="102"/>
        <item x="103"/>
        <item x="104"/>
        <item x="105"/>
        <item x="106"/>
        <item x="107"/>
        <item x="108"/>
        <item x="109"/>
        <item x="110"/>
        <item x="111"/>
        <item x="112"/>
        <item x="113"/>
        <item x="114"/>
        <item x="115"/>
        <item x="116"/>
        <item x="117"/>
        <item x="118"/>
        <item x="119"/>
        <item x="120"/>
        <item x="121"/>
        <item x="122"/>
        <item x="125"/>
        <item x="123"/>
        <item x="124"/>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2"/>
        <item x="170"/>
        <item x="171"/>
        <item x="173"/>
        <item x="174"/>
        <item x="175"/>
        <item x="176"/>
        <item x="177"/>
        <item x="178"/>
        <item x="179"/>
        <item x="180"/>
        <item x="181"/>
        <item x="182"/>
        <item x="184"/>
        <item x="185"/>
        <item x="186"/>
        <item x="187"/>
        <item x="188"/>
        <item x="189"/>
        <item x="190"/>
        <item x="191"/>
        <item x="192"/>
        <item x="193"/>
        <item x="194"/>
        <item x="195"/>
        <item x="196"/>
        <item x="197"/>
        <item x="198"/>
        <item x="199"/>
        <item x="200"/>
        <item x="183"/>
        <item x="202"/>
        <item x="203"/>
        <item x="204"/>
        <item x="205"/>
        <item x="206"/>
        <item x="207"/>
        <item x="208"/>
        <item x="209"/>
        <item x="210"/>
        <item x="211"/>
        <item x="212"/>
        <item x="201"/>
        <item x="213"/>
        <item x="214"/>
        <item x="215"/>
        <item x="217"/>
        <item x="216"/>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65"/>
        <item x="257"/>
        <item x="258"/>
        <item x="259"/>
        <item x="260"/>
        <item x="261"/>
        <item x="262"/>
        <item x="263"/>
        <item x="264"/>
        <item x="266"/>
        <item x="267"/>
        <item x="268"/>
        <item x="269"/>
        <item x="270"/>
        <item x="271"/>
        <item x="272"/>
        <item x="273"/>
        <item x="274"/>
        <item x="275"/>
        <item x="276"/>
        <item x="277"/>
        <item x="278"/>
        <item x="280"/>
        <item x="281"/>
        <item x="282"/>
        <item x="283"/>
        <item x="284"/>
        <item x="285"/>
        <item x="286"/>
        <item x="287"/>
        <item x="288"/>
        <item x="289"/>
        <item x="290"/>
        <item x="291"/>
        <item x="292"/>
        <item x="293"/>
        <item x="294"/>
        <item x="295"/>
        <item x="296"/>
        <item x="297"/>
        <item x="298"/>
        <item x="279"/>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40"/>
        <item x="339"/>
        <item x="341"/>
        <item x="342"/>
        <item x="344"/>
        <item x="343"/>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s>
      <extLst>
        <ext xmlns:x14="http://schemas.microsoft.com/office/spreadsheetml/2009/9/main" uri="{2946ED86-A175-432a-8AC1-64E0C546D7DE}">
          <x14:pivotField fillDownLabels="1"/>
        </ext>
      </extLst>
    </pivotField>
    <pivotField axis="axisRow" dataField="1" compact="0" outline="0" showAll="0" defaultSubtotal="0">
      <items count="12">
        <item x="3"/>
        <item x="8"/>
        <item x="5"/>
        <item x="2"/>
        <item x="4"/>
        <item x="10"/>
        <item x="9"/>
        <item x="1"/>
        <item x="0"/>
        <item x="6"/>
        <item x="7"/>
        <item x="11"/>
      </items>
      <extLst>
        <ext xmlns:x14="http://schemas.microsoft.com/office/spreadsheetml/2009/9/main" uri="{2946ED86-A175-432a-8AC1-64E0C546D7DE}">
          <x14:pivotField fillDownLabels="1"/>
        </ext>
      </extLst>
    </pivotField>
    <pivotField compact="0" outline="0" showAll="0" defaultSubtotal="0">
      <items count="30">
        <item x="19"/>
        <item x="5"/>
        <item x="4"/>
        <item x="21"/>
        <item x="1"/>
        <item x="25"/>
        <item x="3"/>
        <item x="6"/>
        <item x="22"/>
        <item x="2"/>
        <item x="14"/>
        <item x="23"/>
        <item x="27"/>
        <item x="10"/>
        <item x="26"/>
        <item x="11"/>
        <item x="7"/>
        <item x="12"/>
        <item x="9"/>
        <item x="13"/>
        <item x="0"/>
        <item x="16"/>
        <item x="15"/>
        <item x="28"/>
        <item x="24"/>
        <item x="8"/>
        <item x="17"/>
        <item x="18"/>
        <item x="20"/>
        <item x="29"/>
      </items>
      <extLst>
        <ext xmlns:x14="http://schemas.microsoft.com/office/spreadsheetml/2009/9/main" uri="{2946ED86-A175-432a-8AC1-64E0C546D7DE}">
          <x14:pivotField fillDownLabels="1"/>
        </ext>
      </extLst>
    </pivotField>
    <pivotField compact="0" outline="0" showAll="0" defaultSubtotal="0">
      <items count="30">
        <item x="16"/>
        <item x="5"/>
        <item x="2"/>
        <item x="20"/>
        <item x="3"/>
        <item x="17"/>
        <item x="18"/>
        <item x="14"/>
        <item x="4"/>
        <item x="0"/>
        <item x="23"/>
        <item x="10"/>
        <item x="1"/>
        <item x="6"/>
        <item x="7"/>
        <item x="9"/>
        <item x="8"/>
        <item x="12"/>
        <item x="13"/>
        <item x="19"/>
        <item x="11"/>
        <item x="27"/>
        <item x="26"/>
        <item x="25"/>
        <item x="21"/>
        <item x="22"/>
        <item x="28"/>
        <item x="24"/>
        <item x="15"/>
        <item x="29"/>
      </items>
      <extLst>
        <ext xmlns:x14="http://schemas.microsoft.com/office/spreadsheetml/2009/9/main" uri="{2946ED86-A175-432a-8AC1-64E0C546D7DE}">
          <x14:pivotField fillDownLabels="1"/>
        </ext>
      </extLst>
    </pivotField>
    <pivotField compact="0" outline="0" showAll="0" defaultSubtotal="0">
      <items count="86">
        <item x="2"/>
        <item x="84"/>
        <item x="32"/>
        <item x="57"/>
        <item x="56"/>
        <item x="73"/>
        <item x="69"/>
        <item x="54"/>
        <item x="74"/>
        <item x="49"/>
        <item x="31"/>
        <item x="34"/>
        <item x="4"/>
        <item x="7"/>
        <item x="10"/>
        <item x="12"/>
        <item x="15"/>
        <item x="3"/>
        <item x="17"/>
        <item x="18"/>
        <item x="19"/>
        <item x="21"/>
        <item x="23"/>
        <item x="24"/>
        <item x="28"/>
        <item x="30"/>
        <item x="9"/>
        <item x="40"/>
        <item x="46"/>
        <item x="38"/>
        <item x="61"/>
        <item x="62"/>
        <item x="63"/>
        <item x="66"/>
        <item x="70"/>
        <item x="71"/>
        <item x="81"/>
        <item x="59"/>
        <item x="78"/>
        <item x="50"/>
        <item x="27"/>
        <item x="55"/>
        <item x="64"/>
        <item x="44"/>
        <item x="48"/>
        <item x="58"/>
        <item x="77"/>
        <item x="13"/>
        <item x="20"/>
        <item x="6"/>
        <item x="75"/>
        <item x="37"/>
        <item x="53"/>
        <item x="42"/>
        <item x="1"/>
        <item x="65"/>
        <item x="51"/>
        <item x="39"/>
        <item x="79"/>
        <item x="43"/>
        <item x="45"/>
        <item x="83"/>
        <item x="5"/>
        <item x="41"/>
        <item x="47"/>
        <item x="52"/>
        <item x="33"/>
        <item x="22"/>
        <item x="14"/>
        <item x="16"/>
        <item x="36"/>
        <item x="67"/>
        <item x="29"/>
        <item x="35"/>
        <item x="0"/>
        <item x="82"/>
        <item x="25"/>
        <item x="8"/>
        <item x="85"/>
        <item x="60"/>
        <item x="68"/>
        <item x="76"/>
        <item x="11"/>
        <item x="80"/>
        <item x="72"/>
        <item x="2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3"/>
  </rowFields>
  <rowItems count="12">
    <i>
      <x/>
    </i>
    <i>
      <x v="1"/>
    </i>
    <i>
      <x v="2"/>
    </i>
    <i>
      <x v="3"/>
    </i>
    <i>
      <x v="4"/>
    </i>
    <i>
      <x v="5"/>
    </i>
    <i>
      <x v="6"/>
    </i>
    <i>
      <x v="7"/>
    </i>
    <i>
      <x v="8"/>
    </i>
    <i>
      <x v="9"/>
    </i>
    <i>
      <x v="10"/>
    </i>
    <i>
      <x v="11"/>
    </i>
  </rowItems>
  <colItems count="1">
    <i/>
  </colItems>
  <dataFields count="1">
    <dataField name="Count of Affinity" fld="3" subtotal="count" baseField="0" baseItem="0"/>
  </dataFields>
  <chartFormats count="1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 chart="0" format="6">
      <pivotArea type="data" outline="0" fieldPosition="0">
        <references count="2">
          <reference field="4294967294" count="1" selected="0">
            <x v="0"/>
          </reference>
          <reference field="3" count="1" selected="0">
            <x v="5"/>
          </reference>
        </references>
      </pivotArea>
    </chartFormat>
    <chartFormat chart="0" format="7">
      <pivotArea type="data" outline="0" fieldPosition="0">
        <references count="2">
          <reference field="4294967294" count="1" selected="0">
            <x v="0"/>
          </reference>
          <reference field="3" count="1" selected="0">
            <x v="6"/>
          </reference>
        </references>
      </pivotArea>
    </chartFormat>
    <chartFormat chart="0" format="8">
      <pivotArea type="data" outline="0" fieldPosition="0">
        <references count="2">
          <reference field="4294967294" count="1" selected="0">
            <x v="0"/>
          </reference>
          <reference field="3" count="1" selected="0">
            <x v="7"/>
          </reference>
        </references>
      </pivotArea>
    </chartFormat>
    <chartFormat chart="0" format="9">
      <pivotArea type="data" outline="0" fieldPosition="0">
        <references count="2">
          <reference field="4294967294" count="1" selected="0">
            <x v="0"/>
          </reference>
          <reference field="3" count="1" selected="0">
            <x v="8"/>
          </reference>
        </references>
      </pivotArea>
    </chartFormat>
    <chartFormat chart="0" format="10">
      <pivotArea type="data" outline="0" fieldPosition="0">
        <references count="2">
          <reference field="4294967294" count="1" selected="0">
            <x v="0"/>
          </reference>
          <reference field="3" count="1" selected="0">
            <x v="9"/>
          </reference>
        </references>
      </pivotArea>
    </chartFormat>
    <chartFormat chart="0" format="11">
      <pivotArea type="data" outline="0" fieldPosition="0">
        <references count="2">
          <reference field="4294967294" count="1" selected="0">
            <x v="0"/>
          </reference>
          <reference field="3" count="1" selected="0">
            <x v="10"/>
          </reference>
        </references>
      </pivotArea>
    </chartFormat>
    <chartFormat chart="0" format="12">
      <pivotArea type="data" outline="0" fieldPosition="0">
        <references count="2">
          <reference field="4294967294" count="1" selected="0">
            <x v="0"/>
          </reference>
          <reference field="3"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5"/>
  </sheetPr>
  <dimension ref="A1:G26"/>
  <sheetViews>
    <sheetView workbookViewId="0">
      <selection activeCell="A2" sqref="A2"/>
    </sheetView>
  </sheetViews>
  <sheetFormatPr defaultRowHeight="15" x14ac:dyDescent="0.25"/>
  <cols>
    <col min="1" max="1" width="12.28515625" style="22" bestFit="1" customWidth="1"/>
    <col min="2" max="2" width="62.85546875" style="23" customWidth="1"/>
    <col min="3" max="3" width="45.42578125" style="21" customWidth="1"/>
    <col min="6" max="6" width="9.140625" customWidth="1"/>
    <col min="7" max="7" width="53.85546875" customWidth="1"/>
    <col min="9" max="9" width="9.140625" customWidth="1"/>
  </cols>
  <sheetData>
    <row r="1" spans="1:7" ht="40.5" customHeight="1" thickBot="1" x14ac:dyDescent="0.3">
      <c r="A1" s="115" t="s">
        <v>356</v>
      </c>
      <c r="B1" s="115"/>
      <c r="C1" s="115"/>
      <c r="E1" s="115" t="s">
        <v>376</v>
      </c>
      <c r="F1" s="115"/>
      <c r="G1" s="115"/>
    </row>
    <row r="2" spans="1:7" ht="44.25" thickTop="1" x14ac:dyDescent="0.25">
      <c r="A2" s="31" t="s">
        <v>861</v>
      </c>
      <c r="B2" s="27" t="s">
        <v>345</v>
      </c>
      <c r="C2" s="28" t="s">
        <v>347</v>
      </c>
      <c r="E2" s="26"/>
      <c r="F2" s="20"/>
    </row>
    <row r="3" spans="1:7" ht="57" x14ac:dyDescent="0.25">
      <c r="A3" s="32" t="s">
        <v>346</v>
      </c>
      <c r="B3" s="27" t="s">
        <v>348</v>
      </c>
      <c r="C3" s="28" t="s">
        <v>349</v>
      </c>
      <c r="E3" s="26"/>
    </row>
    <row r="4" spans="1:7" ht="47.25" customHeight="1" x14ac:dyDescent="0.25">
      <c r="A4" s="33" t="s">
        <v>350</v>
      </c>
      <c r="B4" s="27" t="s">
        <v>351</v>
      </c>
      <c r="C4" s="28" t="s">
        <v>353</v>
      </c>
      <c r="E4" s="26"/>
    </row>
    <row r="5" spans="1:7" ht="85.5" x14ac:dyDescent="0.25">
      <c r="A5" s="34"/>
      <c r="B5" s="30" t="s">
        <v>352</v>
      </c>
      <c r="E5" s="26"/>
      <c r="F5" s="20"/>
    </row>
    <row r="6" spans="1:7" x14ac:dyDescent="0.25">
      <c r="A6" s="35" t="s">
        <v>354</v>
      </c>
      <c r="B6" s="27" t="s">
        <v>355</v>
      </c>
      <c r="C6" s="28"/>
      <c r="F6" s="24"/>
    </row>
    <row r="7" spans="1:7" ht="27.75" customHeight="1" x14ac:dyDescent="0.25">
      <c r="A7" s="116" t="s">
        <v>357</v>
      </c>
      <c r="B7" s="116"/>
      <c r="C7" s="116"/>
      <c r="E7" s="113" t="s">
        <v>222</v>
      </c>
      <c r="F7" s="113"/>
      <c r="G7" s="113"/>
    </row>
    <row r="8" spans="1:7" ht="27.75" customHeight="1" thickBot="1" x14ac:dyDescent="0.3">
      <c r="A8" s="115"/>
      <c r="B8" s="115"/>
      <c r="C8" s="115"/>
      <c r="E8" s="114"/>
      <c r="F8" s="114"/>
      <c r="G8" s="114"/>
    </row>
    <row r="9" spans="1:7" ht="17.25" customHeight="1" thickTop="1" x14ac:dyDescent="0.25">
      <c r="A9" s="112" t="s">
        <v>358</v>
      </c>
      <c r="B9" s="112"/>
      <c r="C9" s="112"/>
    </row>
    <row r="10" spans="1:7" x14ac:dyDescent="0.25">
      <c r="A10" s="29"/>
      <c r="B10" s="27" t="s">
        <v>362</v>
      </c>
      <c r="C10" s="27"/>
    </row>
    <row r="11" spans="1:7" ht="28.5" x14ac:dyDescent="0.25">
      <c r="A11" s="29"/>
      <c r="B11" s="27" t="s">
        <v>359</v>
      </c>
      <c r="C11" s="27"/>
    </row>
    <row r="12" spans="1:7" x14ac:dyDescent="0.25">
      <c r="A12" s="29"/>
      <c r="B12" s="27" t="s">
        <v>360</v>
      </c>
      <c r="C12" s="27"/>
    </row>
    <row r="13" spans="1:7" ht="28.5" x14ac:dyDescent="0.25">
      <c r="A13" s="29"/>
      <c r="B13" s="27" t="s">
        <v>361</v>
      </c>
      <c r="C13" s="27"/>
    </row>
    <row r="14" spans="1:7" ht="15.75" x14ac:dyDescent="0.25">
      <c r="A14" s="112" t="s">
        <v>363</v>
      </c>
      <c r="B14" s="112"/>
      <c r="C14" s="112"/>
    </row>
    <row r="15" spans="1:7" ht="42.75" x14ac:dyDescent="0.25">
      <c r="A15" s="29"/>
      <c r="B15" s="27" t="s">
        <v>366</v>
      </c>
      <c r="C15" s="30" t="s">
        <v>367</v>
      </c>
    </row>
    <row r="16" spans="1:7" ht="28.5" x14ac:dyDescent="0.25">
      <c r="A16" s="29"/>
      <c r="B16" s="27" t="s">
        <v>365</v>
      </c>
      <c r="C16" s="27"/>
    </row>
    <row r="17" spans="1:3" ht="42.75" x14ac:dyDescent="0.25">
      <c r="A17" s="29"/>
      <c r="B17" s="27" t="s">
        <v>368</v>
      </c>
      <c r="C17" s="28"/>
    </row>
    <row r="18" spans="1:3" ht="15.75" x14ac:dyDescent="0.25">
      <c r="A18" s="112" t="s">
        <v>369</v>
      </c>
      <c r="B18" s="112"/>
      <c r="C18" s="112"/>
    </row>
    <row r="19" spans="1:3" ht="28.5" x14ac:dyDescent="0.25">
      <c r="A19" s="29"/>
      <c r="B19" s="27" t="s">
        <v>370</v>
      </c>
      <c r="C19" s="28"/>
    </row>
    <row r="20" spans="1:3" ht="28.5" x14ac:dyDescent="0.25">
      <c r="A20" s="29"/>
      <c r="B20" s="27" t="s">
        <v>371</v>
      </c>
      <c r="C20" s="28"/>
    </row>
    <row r="21" spans="1:3" ht="15.75" x14ac:dyDescent="0.25">
      <c r="A21" s="112" t="s">
        <v>372</v>
      </c>
      <c r="B21" s="112"/>
      <c r="C21" s="112"/>
    </row>
    <row r="22" spans="1:3" x14ac:dyDescent="0.25">
      <c r="A22" s="29"/>
      <c r="B22" s="27" t="s">
        <v>373</v>
      </c>
      <c r="C22" s="28"/>
    </row>
    <row r="23" spans="1:3" x14ac:dyDescent="0.25">
      <c r="A23" s="29"/>
      <c r="B23" s="27" t="s">
        <v>374</v>
      </c>
      <c r="C23" s="28"/>
    </row>
    <row r="24" spans="1:3" ht="28.5" x14ac:dyDescent="0.25">
      <c r="A24" s="29"/>
      <c r="B24" s="27" t="s">
        <v>375</v>
      </c>
      <c r="C24" s="28"/>
    </row>
    <row r="25" spans="1:3" ht="15.75" x14ac:dyDescent="0.25">
      <c r="A25" s="112" t="s">
        <v>830</v>
      </c>
      <c r="B25" s="112"/>
      <c r="C25" s="112"/>
    </row>
    <row r="26" spans="1:3" ht="18" customHeight="1" x14ac:dyDescent="0.25">
      <c r="B26" s="23" t="s">
        <v>384</v>
      </c>
    </row>
  </sheetData>
  <mergeCells count="9">
    <mergeCell ref="A25:C25"/>
    <mergeCell ref="E7:G8"/>
    <mergeCell ref="A18:C18"/>
    <mergeCell ref="A21:C21"/>
    <mergeCell ref="E1:G1"/>
    <mergeCell ref="A7:C8"/>
    <mergeCell ref="A1:C1"/>
    <mergeCell ref="A9:C9"/>
    <mergeCell ref="A14:C14"/>
  </mergeCells>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7"/>
  </sheetPr>
  <dimension ref="A1:Z402"/>
  <sheetViews>
    <sheetView tabSelected="1" zoomScale="85" zoomScaleNormal="85" workbookViewId="0">
      <pane ySplit="1" topLeftCell="A2" activePane="bottomLeft" state="frozen"/>
      <selection pane="bottomLeft" activeCell="H15" sqref="H15"/>
    </sheetView>
  </sheetViews>
  <sheetFormatPr defaultRowHeight="15" x14ac:dyDescent="0.25"/>
  <cols>
    <col min="1" max="1" width="9.85546875" style="68" bestFit="1" customWidth="1"/>
    <col min="2" max="2" width="7.140625" style="25" bestFit="1" customWidth="1"/>
    <col min="3" max="3" width="27.7109375" style="26" bestFit="1" customWidth="1"/>
    <col min="4" max="4" width="10.5703125" style="25" bestFit="1" customWidth="1"/>
    <col min="5" max="6" width="9.140625" style="25"/>
    <col min="7" max="7" width="141.28515625" style="23" customWidth="1"/>
    <col min="8" max="8" width="98" bestFit="1" customWidth="1"/>
    <col min="18" max="18" width="10.5703125" bestFit="1" customWidth="1"/>
  </cols>
  <sheetData>
    <row r="1" spans="1:26" ht="18.75" x14ac:dyDescent="0.3">
      <c r="A1" s="67" t="s">
        <v>377</v>
      </c>
      <c r="B1" s="67" t="s">
        <v>391</v>
      </c>
      <c r="C1" s="67" t="s">
        <v>379</v>
      </c>
      <c r="D1" s="67" t="s">
        <v>385</v>
      </c>
      <c r="E1" s="67" t="s">
        <v>386</v>
      </c>
      <c r="F1" s="67" t="s">
        <v>387</v>
      </c>
      <c r="G1" s="71" t="s">
        <v>388</v>
      </c>
      <c r="H1" s="54" t="s">
        <v>389</v>
      </c>
    </row>
    <row r="2" spans="1:26" ht="30" x14ac:dyDescent="0.3">
      <c r="A2" s="68">
        <v>1</v>
      </c>
      <c r="B2" s="69">
        <v>5</v>
      </c>
      <c r="C2" s="70" t="s">
        <v>390</v>
      </c>
      <c r="D2" s="69" t="s">
        <v>231</v>
      </c>
      <c r="E2" s="69">
        <v>22</v>
      </c>
      <c r="F2" s="69">
        <v>11</v>
      </c>
      <c r="G2" s="23" t="s">
        <v>556</v>
      </c>
      <c r="H2" t="s">
        <v>1022</v>
      </c>
      <c r="R2" s="55" t="s">
        <v>224</v>
      </c>
      <c r="T2" t="s">
        <v>864</v>
      </c>
      <c r="V2">
        <v>1</v>
      </c>
      <c r="W2">
        <f>COUNTIF(B:B,1)</f>
        <v>74</v>
      </c>
    </row>
    <row r="3" spans="1:26" ht="30" x14ac:dyDescent="0.3">
      <c r="A3" s="68">
        <v>2</v>
      </c>
      <c r="B3" s="69">
        <v>3</v>
      </c>
      <c r="C3" s="70" t="s">
        <v>392</v>
      </c>
      <c r="D3" s="69" t="s">
        <v>229</v>
      </c>
      <c r="E3" s="69">
        <v>6</v>
      </c>
      <c r="F3" s="69">
        <v>14</v>
      </c>
      <c r="G3" s="23" t="s">
        <v>557</v>
      </c>
      <c r="R3" s="57" t="s">
        <v>225</v>
      </c>
      <c r="T3" t="s">
        <v>343</v>
      </c>
      <c r="V3">
        <v>2</v>
      </c>
      <c r="W3">
        <f>COUNTIF(B:B,2)</f>
        <v>70</v>
      </c>
      <c r="Y3" t="s">
        <v>864</v>
      </c>
      <c r="Z3">
        <f>SUM(W2:W5)</f>
        <v>257</v>
      </c>
    </row>
    <row r="4" spans="1:26" ht="30" x14ac:dyDescent="0.3">
      <c r="A4" s="68">
        <v>3</v>
      </c>
      <c r="B4" s="69">
        <v>2</v>
      </c>
      <c r="C4" s="70" t="s">
        <v>393</v>
      </c>
      <c r="D4" s="69" t="s">
        <v>223</v>
      </c>
      <c r="E4" s="69">
        <v>11</v>
      </c>
      <c r="F4" s="69">
        <v>4</v>
      </c>
      <c r="G4" s="23" t="s">
        <v>558</v>
      </c>
      <c r="R4" s="62" t="s">
        <v>75</v>
      </c>
      <c r="T4" t="s">
        <v>344</v>
      </c>
      <c r="V4">
        <v>3</v>
      </c>
      <c r="W4">
        <f>COUNTIF(B:B,3)</f>
        <v>61</v>
      </c>
      <c r="Y4" t="s">
        <v>343</v>
      </c>
      <c r="Z4">
        <f>SUM(W6:W8)</f>
        <v>128</v>
      </c>
    </row>
    <row r="5" spans="1:26" ht="30" x14ac:dyDescent="0.3">
      <c r="A5" s="68">
        <v>4</v>
      </c>
      <c r="B5" s="69">
        <v>2</v>
      </c>
      <c r="C5" s="70" t="s">
        <v>394</v>
      </c>
      <c r="D5" s="69" t="s">
        <v>224</v>
      </c>
      <c r="E5" s="69">
        <v>8</v>
      </c>
      <c r="F5" s="69">
        <v>6</v>
      </c>
      <c r="G5" s="23" t="s">
        <v>529</v>
      </c>
      <c r="R5" s="60" t="s">
        <v>223</v>
      </c>
      <c r="V5">
        <v>4</v>
      </c>
      <c r="W5">
        <f>COUNTIF(B:B,4)</f>
        <v>52</v>
      </c>
      <c r="Y5" t="s">
        <v>344</v>
      </c>
      <c r="Z5">
        <f>SUM(W9)</f>
        <v>12</v>
      </c>
    </row>
    <row r="6" spans="1:26" ht="30" x14ac:dyDescent="0.3">
      <c r="A6" s="68">
        <v>5</v>
      </c>
      <c r="B6" s="69">
        <v>2</v>
      </c>
      <c r="C6" s="70" t="s">
        <v>395</v>
      </c>
      <c r="D6" s="69" t="s">
        <v>226</v>
      </c>
      <c r="E6" s="69">
        <v>4</v>
      </c>
      <c r="F6" s="69">
        <v>10</v>
      </c>
      <c r="G6" s="23" t="s">
        <v>559</v>
      </c>
      <c r="R6" s="61" t="s">
        <v>226</v>
      </c>
      <c r="V6">
        <v>5</v>
      </c>
      <c r="W6">
        <f>COUNTIF(B:B,5)</f>
        <v>60</v>
      </c>
    </row>
    <row r="7" spans="1:26" ht="21.75" customHeight="1" x14ac:dyDescent="0.3">
      <c r="A7" s="68">
        <v>6</v>
      </c>
      <c r="B7" s="69">
        <v>1</v>
      </c>
      <c r="C7" s="70" t="s">
        <v>396</v>
      </c>
      <c r="D7" s="69" t="s">
        <v>75</v>
      </c>
      <c r="E7" s="69">
        <v>3</v>
      </c>
      <c r="F7" s="69">
        <v>4</v>
      </c>
      <c r="G7" s="23" t="s">
        <v>530</v>
      </c>
      <c r="R7" s="59" t="s">
        <v>227</v>
      </c>
      <c r="V7">
        <v>6</v>
      </c>
      <c r="W7">
        <f>COUNTIF(B:B,6)</f>
        <v>41</v>
      </c>
    </row>
    <row r="8" spans="1:26" ht="18.75" x14ac:dyDescent="0.3">
      <c r="A8" s="68">
        <v>7</v>
      </c>
      <c r="B8" s="69">
        <v>1</v>
      </c>
      <c r="C8" s="70" t="s">
        <v>397</v>
      </c>
      <c r="D8" s="69" t="s">
        <v>230</v>
      </c>
      <c r="E8" s="69">
        <v>9</v>
      </c>
      <c r="F8" s="69">
        <v>3</v>
      </c>
      <c r="G8" s="23" t="s">
        <v>531</v>
      </c>
      <c r="R8" s="58" t="s">
        <v>232</v>
      </c>
      <c r="V8">
        <v>7</v>
      </c>
      <c r="W8">
        <f>COUNTIF(B:B,7)</f>
        <v>27</v>
      </c>
    </row>
    <row r="9" spans="1:26" ht="30" x14ac:dyDescent="0.3">
      <c r="A9" s="68">
        <v>8</v>
      </c>
      <c r="B9" s="69">
        <v>5</v>
      </c>
      <c r="C9" s="70" t="s">
        <v>398</v>
      </c>
      <c r="D9" s="69" t="s">
        <v>231</v>
      </c>
      <c r="E9" s="69">
        <v>18</v>
      </c>
      <c r="F9" s="69">
        <v>15</v>
      </c>
      <c r="G9" s="23" t="s">
        <v>532</v>
      </c>
      <c r="H9" t="s">
        <v>1023</v>
      </c>
      <c r="R9" s="63" t="s">
        <v>229</v>
      </c>
      <c r="V9">
        <v>8</v>
      </c>
      <c r="W9">
        <f>COUNTIF(B:B,8)</f>
        <v>12</v>
      </c>
    </row>
    <row r="10" spans="1:26" ht="30" x14ac:dyDescent="0.3">
      <c r="A10" s="68">
        <v>9</v>
      </c>
      <c r="B10" s="69">
        <v>6</v>
      </c>
      <c r="C10" s="70" t="s">
        <v>399</v>
      </c>
      <c r="D10" s="69" t="s">
        <v>228</v>
      </c>
      <c r="E10" s="69">
        <v>27</v>
      </c>
      <c r="F10" s="69">
        <v>16</v>
      </c>
      <c r="G10" s="23" t="s">
        <v>552</v>
      </c>
      <c r="H10" t="s">
        <v>1043</v>
      </c>
      <c r="R10" s="65" t="s">
        <v>231</v>
      </c>
    </row>
    <row r="11" spans="1:26" ht="30" x14ac:dyDescent="0.3">
      <c r="A11" s="68">
        <v>10</v>
      </c>
      <c r="B11" s="69">
        <v>6</v>
      </c>
      <c r="C11" s="70" t="s">
        <v>400</v>
      </c>
      <c r="D11" s="69" t="s">
        <v>231</v>
      </c>
      <c r="E11" s="69">
        <v>20</v>
      </c>
      <c r="F11" s="69">
        <v>18</v>
      </c>
      <c r="G11" s="23" t="s">
        <v>560</v>
      </c>
      <c r="H11" t="s">
        <v>1044</v>
      </c>
      <c r="R11" s="56" t="s">
        <v>228</v>
      </c>
    </row>
    <row r="12" spans="1:26" ht="30" x14ac:dyDescent="0.3">
      <c r="A12" s="68">
        <v>11</v>
      </c>
      <c r="B12" s="69">
        <v>5</v>
      </c>
      <c r="C12" s="70" t="s">
        <v>401</v>
      </c>
      <c r="D12" s="69" t="s">
        <v>226</v>
      </c>
      <c r="E12" s="69">
        <v>15</v>
      </c>
      <c r="F12" s="69">
        <v>17</v>
      </c>
      <c r="G12" s="23" t="s">
        <v>533</v>
      </c>
      <c r="H12" s="100" t="s">
        <v>1024</v>
      </c>
      <c r="R12" s="64" t="s">
        <v>230</v>
      </c>
    </row>
    <row r="13" spans="1:26" ht="30" x14ac:dyDescent="0.25">
      <c r="A13" s="68">
        <v>12</v>
      </c>
      <c r="B13" s="69">
        <v>3</v>
      </c>
      <c r="C13" s="70" t="s">
        <v>402</v>
      </c>
      <c r="D13" s="69" t="s">
        <v>224</v>
      </c>
      <c r="E13" s="69">
        <v>17</v>
      </c>
      <c r="F13" s="69">
        <v>3</v>
      </c>
      <c r="G13" s="23" t="s">
        <v>534</v>
      </c>
    </row>
    <row r="14" spans="1:26" ht="30" x14ac:dyDescent="0.25">
      <c r="A14" s="68">
        <v>13</v>
      </c>
      <c r="B14" s="69">
        <v>4</v>
      </c>
      <c r="C14" s="70" t="s">
        <v>403</v>
      </c>
      <c r="D14" s="69" t="s">
        <v>75</v>
      </c>
      <c r="E14" s="69">
        <v>15</v>
      </c>
      <c r="F14" s="69">
        <v>11</v>
      </c>
      <c r="G14" s="23" t="s">
        <v>535</v>
      </c>
    </row>
    <row r="15" spans="1:26" ht="30" x14ac:dyDescent="0.25">
      <c r="A15" s="68">
        <v>14</v>
      </c>
      <c r="B15" s="69">
        <v>5</v>
      </c>
      <c r="C15" s="70" t="s">
        <v>404</v>
      </c>
      <c r="D15" s="69" t="s">
        <v>224</v>
      </c>
      <c r="E15" s="69">
        <v>19</v>
      </c>
      <c r="F15" s="69">
        <v>13</v>
      </c>
      <c r="G15" s="23" t="s">
        <v>536</v>
      </c>
      <c r="H15" s="111" t="s">
        <v>1073</v>
      </c>
    </row>
    <row r="16" spans="1:26" ht="18.75" x14ac:dyDescent="0.25">
      <c r="A16" s="68">
        <v>15</v>
      </c>
      <c r="B16" s="69">
        <v>5</v>
      </c>
      <c r="C16" s="70" t="s">
        <v>405</v>
      </c>
      <c r="D16" s="69" t="s">
        <v>225</v>
      </c>
      <c r="E16" s="69">
        <v>20</v>
      </c>
      <c r="F16" s="69">
        <v>15</v>
      </c>
      <c r="G16" s="23" t="s">
        <v>537</v>
      </c>
      <c r="H16" t="s">
        <v>1032</v>
      </c>
    </row>
    <row r="17" spans="1:8" ht="30" x14ac:dyDescent="0.25">
      <c r="A17" s="68">
        <v>16</v>
      </c>
      <c r="B17" s="69">
        <v>5</v>
      </c>
      <c r="C17" s="70" t="s">
        <v>406</v>
      </c>
      <c r="D17" s="69" t="s">
        <v>223</v>
      </c>
      <c r="E17" s="69">
        <v>21</v>
      </c>
      <c r="F17" s="69">
        <v>14</v>
      </c>
      <c r="G17" s="23" t="s">
        <v>538</v>
      </c>
      <c r="H17" t="s">
        <v>1026</v>
      </c>
    </row>
    <row r="18" spans="1:8" ht="30" x14ac:dyDescent="0.25">
      <c r="A18" s="68">
        <v>17</v>
      </c>
      <c r="B18" s="69">
        <v>3</v>
      </c>
      <c r="C18" s="70" t="s">
        <v>407</v>
      </c>
      <c r="D18" s="69" t="s">
        <v>226</v>
      </c>
      <c r="E18" s="69">
        <v>6</v>
      </c>
      <c r="F18" s="69">
        <v>17</v>
      </c>
      <c r="G18" s="23" t="s">
        <v>539</v>
      </c>
    </row>
    <row r="19" spans="1:8" ht="30" x14ac:dyDescent="0.25">
      <c r="A19" s="68">
        <v>18</v>
      </c>
      <c r="B19" s="69">
        <v>3</v>
      </c>
      <c r="C19" s="70" t="s">
        <v>408</v>
      </c>
      <c r="D19" s="69" t="s">
        <v>228</v>
      </c>
      <c r="E19" s="69">
        <v>12</v>
      </c>
      <c r="F19" s="69">
        <v>11</v>
      </c>
      <c r="G19" s="23" t="s">
        <v>540</v>
      </c>
    </row>
    <row r="20" spans="1:8" ht="30" x14ac:dyDescent="0.25">
      <c r="A20" s="68">
        <v>19</v>
      </c>
      <c r="B20" s="69">
        <v>4</v>
      </c>
      <c r="C20" s="70" t="s">
        <v>409</v>
      </c>
      <c r="D20" s="69" t="s">
        <v>229</v>
      </c>
      <c r="E20" s="69">
        <v>8</v>
      </c>
      <c r="F20" s="69">
        <v>22</v>
      </c>
      <c r="G20" s="23" t="s">
        <v>541</v>
      </c>
    </row>
    <row r="21" spans="1:8" ht="30" x14ac:dyDescent="0.25">
      <c r="A21" s="68">
        <v>20</v>
      </c>
      <c r="B21" s="69">
        <v>5</v>
      </c>
      <c r="C21" s="70" t="s">
        <v>410</v>
      </c>
      <c r="D21" s="69" t="s">
        <v>223</v>
      </c>
      <c r="E21" s="69">
        <v>22</v>
      </c>
      <c r="F21" s="69">
        <v>10</v>
      </c>
      <c r="G21" s="23" t="s">
        <v>561</v>
      </c>
      <c r="H21" t="s">
        <v>1027</v>
      </c>
    </row>
    <row r="22" spans="1:8" ht="30" x14ac:dyDescent="0.25">
      <c r="A22" s="68">
        <v>21</v>
      </c>
      <c r="B22" s="69">
        <v>7</v>
      </c>
      <c r="C22" s="70" t="s">
        <v>411</v>
      </c>
      <c r="D22" s="69" t="s">
        <v>232</v>
      </c>
      <c r="E22" s="69">
        <v>24</v>
      </c>
      <c r="F22" s="69">
        <v>22</v>
      </c>
      <c r="G22" s="23" t="s">
        <v>562</v>
      </c>
      <c r="H22" t="s">
        <v>1057</v>
      </c>
    </row>
    <row r="23" spans="1:8" ht="30" x14ac:dyDescent="0.25">
      <c r="A23" s="68">
        <v>22</v>
      </c>
      <c r="B23" s="69">
        <v>6</v>
      </c>
      <c r="C23" s="70" t="s">
        <v>412</v>
      </c>
      <c r="D23" s="69" t="s">
        <v>231</v>
      </c>
      <c r="E23" s="69">
        <v>23</v>
      </c>
      <c r="F23" s="69">
        <v>19</v>
      </c>
      <c r="G23" s="23" t="s">
        <v>542</v>
      </c>
      <c r="H23" t="s">
        <v>1045</v>
      </c>
    </row>
    <row r="24" spans="1:8" ht="30" x14ac:dyDescent="0.25">
      <c r="A24" s="68">
        <v>23</v>
      </c>
      <c r="B24" s="69">
        <v>6</v>
      </c>
      <c r="C24" s="70" t="s">
        <v>413</v>
      </c>
      <c r="D24" s="69" t="s">
        <v>225</v>
      </c>
      <c r="E24" s="69">
        <v>28</v>
      </c>
      <c r="F24" s="69">
        <v>14</v>
      </c>
      <c r="G24" s="23" t="s">
        <v>543</v>
      </c>
      <c r="H24" t="s">
        <v>1046</v>
      </c>
    </row>
    <row r="25" spans="1:8" ht="30" x14ac:dyDescent="0.25">
      <c r="A25" s="68">
        <v>24</v>
      </c>
      <c r="B25" s="69">
        <v>7</v>
      </c>
      <c r="C25" s="73" t="s">
        <v>553</v>
      </c>
      <c r="D25" s="69" t="s">
        <v>224</v>
      </c>
      <c r="E25" s="69">
        <v>29</v>
      </c>
      <c r="F25" s="69">
        <v>20</v>
      </c>
      <c r="G25" s="74" t="s">
        <v>563</v>
      </c>
      <c r="H25" t="s">
        <v>1058</v>
      </c>
    </row>
    <row r="26" spans="1:8" ht="30" x14ac:dyDescent="0.25">
      <c r="A26" s="68">
        <v>25</v>
      </c>
      <c r="B26" s="69">
        <v>3</v>
      </c>
      <c r="C26" s="70" t="s">
        <v>414</v>
      </c>
      <c r="D26" s="69" t="s">
        <v>75</v>
      </c>
      <c r="E26" s="69">
        <v>11</v>
      </c>
      <c r="F26" s="69">
        <v>9</v>
      </c>
      <c r="G26" s="23" t="s">
        <v>544</v>
      </c>
    </row>
    <row r="27" spans="1:8" ht="30" x14ac:dyDescent="0.25">
      <c r="A27" s="68">
        <v>26</v>
      </c>
      <c r="B27" s="69">
        <v>8</v>
      </c>
      <c r="C27" s="70" t="s">
        <v>415</v>
      </c>
      <c r="D27" s="69" t="s">
        <v>229</v>
      </c>
      <c r="E27" s="69">
        <v>0</v>
      </c>
      <c r="F27" s="69">
        <v>30</v>
      </c>
      <c r="G27" s="23" t="s">
        <v>545</v>
      </c>
      <c r="H27" s="100" t="s">
        <v>1065</v>
      </c>
    </row>
    <row r="28" spans="1:8" ht="18.75" x14ac:dyDescent="0.25">
      <c r="A28" s="68">
        <v>27</v>
      </c>
      <c r="B28" s="69">
        <v>8</v>
      </c>
      <c r="C28" s="70" t="s">
        <v>415</v>
      </c>
      <c r="D28" s="69" t="s">
        <v>229</v>
      </c>
      <c r="E28" s="69">
        <v>30</v>
      </c>
      <c r="F28" s="69">
        <v>0</v>
      </c>
    </row>
    <row r="29" spans="1:8" ht="30" x14ac:dyDescent="0.25">
      <c r="A29" s="68">
        <v>28</v>
      </c>
      <c r="B29" s="69">
        <v>1</v>
      </c>
      <c r="C29" s="70" t="s">
        <v>416</v>
      </c>
      <c r="D29" s="69" t="s">
        <v>226</v>
      </c>
      <c r="E29" s="69">
        <v>3</v>
      </c>
      <c r="F29" s="69">
        <v>7</v>
      </c>
      <c r="G29" s="23" t="s">
        <v>546</v>
      </c>
    </row>
    <row r="30" spans="1:8" ht="18.75" x14ac:dyDescent="0.25">
      <c r="A30" s="68">
        <v>29</v>
      </c>
      <c r="B30" s="69">
        <v>5</v>
      </c>
      <c r="C30" s="70" t="s">
        <v>417</v>
      </c>
      <c r="D30" s="69" t="s">
        <v>227</v>
      </c>
      <c r="E30" s="69">
        <v>18</v>
      </c>
      <c r="F30" s="69">
        <v>19</v>
      </c>
      <c r="G30" s="23" t="s">
        <v>547</v>
      </c>
      <c r="H30" s="100" t="s">
        <v>1028</v>
      </c>
    </row>
    <row r="31" spans="1:8" ht="30" x14ac:dyDescent="0.25">
      <c r="A31" s="68">
        <v>30</v>
      </c>
      <c r="B31" s="69">
        <v>5</v>
      </c>
      <c r="C31" s="70" t="s">
        <v>418</v>
      </c>
      <c r="D31" s="69" t="s">
        <v>231</v>
      </c>
      <c r="E31" s="69">
        <v>20</v>
      </c>
      <c r="F31" s="69">
        <v>16</v>
      </c>
      <c r="G31" s="23" t="s">
        <v>548</v>
      </c>
      <c r="H31" s="100" t="s">
        <v>1029</v>
      </c>
    </row>
    <row r="32" spans="1:8" ht="30" x14ac:dyDescent="0.25">
      <c r="A32" s="68">
        <v>31</v>
      </c>
      <c r="B32" s="69">
        <v>3</v>
      </c>
      <c r="C32" s="70" t="s">
        <v>419</v>
      </c>
      <c r="D32" s="69" t="s">
        <v>229</v>
      </c>
      <c r="E32" s="69">
        <v>5</v>
      </c>
      <c r="F32" s="69">
        <v>17</v>
      </c>
      <c r="G32" s="23" t="s">
        <v>549</v>
      </c>
    </row>
    <row r="33" spans="1:8" ht="18.75" x14ac:dyDescent="0.25">
      <c r="A33" s="68">
        <v>32</v>
      </c>
      <c r="B33" s="69">
        <v>4</v>
      </c>
      <c r="C33" s="70" t="s">
        <v>420</v>
      </c>
      <c r="D33" s="69" t="s">
        <v>224</v>
      </c>
      <c r="E33" s="69">
        <v>18</v>
      </c>
      <c r="F33" s="69">
        <v>8</v>
      </c>
      <c r="G33" s="23" t="s">
        <v>550</v>
      </c>
    </row>
    <row r="34" spans="1:8" ht="30" x14ac:dyDescent="0.25">
      <c r="A34" s="68">
        <v>33</v>
      </c>
      <c r="B34" s="69">
        <v>5</v>
      </c>
      <c r="C34" s="70" t="s">
        <v>421</v>
      </c>
      <c r="D34" s="69" t="s">
        <v>226</v>
      </c>
      <c r="E34" s="69">
        <v>11</v>
      </c>
      <c r="F34" s="69">
        <v>21</v>
      </c>
      <c r="G34" s="23" t="s">
        <v>551</v>
      </c>
      <c r="H34" t="s">
        <v>1030</v>
      </c>
    </row>
    <row r="35" spans="1:8" ht="30" x14ac:dyDescent="0.25">
      <c r="A35" s="68">
        <v>34</v>
      </c>
      <c r="B35" s="69">
        <v>3</v>
      </c>
      <c r="C35" s="73" t="s">
        <v>554</v>
      </c>
      <c r="D35" s="69" t="s">
        <v>227</v>
      </c>
      <c r="E35" s="69">
        <v>8</v>
      </c>
      <c r="F35" s="69">
        <v>17</v>
      </c>
      <c r="G35" s="23" t="s">
        <v>555</v>
      </c>
    </row>
    <row r="36" spans="1:8" ht="30" x14ac:dyDescent="0.25">
      <c r="A36" s="68">
        <v>35</v>
      </c>
      <c r="B36" s="69">
        <v>2</v>
      </c>
      <c r="C36" s="70" t="s">
        <v>422</v>
      </c>
      <c r="D36" s="69" t="s">
        <v>228</v>
      </c>
      <c r="E36" s="69">
        <v>10</v>
      </c>
      <c r="F36" s="69">
        <v>5</v>
      </c>
      <c r="G36" s="23" t="s">
        <v>564</v>
      </c>
    </row>
    <row r="37" spans="1:8" ht="30" x14ac:dyDescent="0.25">
      <c r="A37" s="68">
        <v>36</v>
      </c>
      <c r="B37" s="69">
        <v>6</v>
      </c>
      <c r="C37" s="70" t="s">
        <v>423</v>
      </c>
      <c r="D37" s="69" t="s">
        <v>226</v>
      </c>
      <c r="E37" s="69">
        <v>15</v>
      </c>
      <c r="F37" s="69">
        <v>26</v>
      </c>
      <c r="G37" s="23" t="s">
        <v>565</v>
      </c>
      <c r="H37" t="s">
        <v>1047</v>
      </c>
    </row>
    <row r="38" spans="1:8" ht="30" x14ac:dyDescent="0.25">
      <c r="A38" s="68">
        <v>37</v>
      </c>
      <c r="B38" s="69">
        <v>5</v>
      </c>
      <c r="C38" s="70" t="s">
        <v>424</v>
      </c>
      <c r="D38" s="69" t="s">
        <v>225</v>
      </c>
      <c r="E38" s="69">
        <v>20</v>
      </c>
      <c r="F38" s="69">
        <v>17</v>
      </c>
      <c r="G38" s="23" t="s">
        <v>1031</v>
      </c>
      <c r="H38" s="100" t="s">
        <v>1025</v>
      </c>
    </row>
    <row r="39" spans="1:8" ht="30" x14ac:dyDescent="0.25">
      <c r="A39" s="68">
        <v>38</v>
      </c>
      <c r="B39" s="69">
        <v>4</v>
      </c>
      <c r="C39" s="70" t="s">
        <v>425</v>
      </c>
      <c r="D39" s="69" t="s">
        <v>228</v>
      </c>
      <c r="E39" s="69">
        <v>20</v>
      </c>
      <c r="F39" s="69">
        <v>9</v>
      </c>
      <c r="G39" s="23" t="s">
        <v>566</v>
      </c>
    </row>
    <row r="40" spans="1:8" ht="30" x14ac:dyDescent="0.25">
      <c r="A40" s="68">
        <v>39</v>
      </c>
      <c r="B40" s="69">
        <v>2</v>
      </c>
      <c r="C40" s="70" t="s">
        <v>426</v>
      </c>
      <c r="D40" s="69" t="s">
        <v>230</v>
      </c>
      <c r="E40" s="69">
        <v>10</v>
      </c>
      <c r="F40" s="69">
        <v>5</v>
      </c>
      <c r="G40" s="23" t="s">
        <v>567</v>
      </c>
    </row>
    <row r="41" spans="1:8" ht="30" x14ac:dyDescent="0.25">
      <c r="A41" s="68">
        <v>40</v>
      </c>
      <c r="B41" s="69">
        <v>4</v>
      </c>
      <c r="C41" s="70" t="s">
        <v>573</v>
      </c>
      <c r="D41" s="69" t="s">
        <v>224</v>
      </c>
      <c r="E41" s="69">
        <v>13</v>
      </c>
      <c r="F41" s="69">
        <v>13</v>
      </c>
      <c r="G41" s="23" t="s">
        <v>570</v>
      </c>
    </row>
    <row r="42" spans="1:8" ht="18.75" x14ac:dyDescent="0.25">
      <c r="A42" s="68">
        <v>41</v>
      </c>
      <c r="B42" s="69">
        <v>7</v>
      </c>
      <c r="C42" s="70" t="s">
        <v>427</v>
      </c>
      <c r="D42" s="69" t="s">
        <v>224</v>
      </c>
      <c r="E42" s="69">
        <v>26</v>
      </c>
      <c r="F42" s="69">
        <v>21</v>
      </c>
      <c r="G42" s="23" t="s">
        <v>568</v>
      </c>
      <c r="H42" t="s">
        <v>1059</v>
      </c>
    </row>
    <row r="43" spans="1:8" ht="30" x14ac:dyDescent="0.25">
      <c r="A43" s="68">
        <v>42</v>
      </c>
      <c r="B43" s="69">
        <v>1</v>
      </c>
      <c r="C43" s="70" t="s">
        <v>428</v>
      </c>
      <c r="D43" s="69" t="s">
        <v>232</v>
      </c>
      <c r="E43" s="69">
        <v>7</v>
      </c>
      <c r="F43" s="69">
        <v>5</v>
      </c>
      <c r="G43" s="23" t="s">
        <v>569</v>
      </c>
    </row>
    <row r="44" spans="1:8" ht="30" x14ac:dyDescent="0.25">
      <c r="A44" s="68">
        <v>43</v>
      </c>
      <c r="B44" s="69">
        <v>4</v>
      </c>
      <c r="C44" s="70" t="s">
        <v>429</v>
      </c>
      <c r="D44" s="69" t="s">
        <v>224</v>
      </c>
      <c r="E44" s="69">
        <v>18</v>
      </c>
      <c r="F44" s="69">
        <v>11</v>
      </c>
      <c r="G44" s="23" t="s">
        <v>572</v>
      </c>
    </row>
    <row r="45" spans="1:8" ht="30" x14ac:dyDescent="0.25">
      <c r="A45" s="68">
        <v>44</v>
      </c>
      <c r="B45" s="69">
        <v>3</v>
      </c>
      <c r="C45" s="70" t="s">
        <v>430</v>
      </c>
      <c r="D45" s="69" t="s">
        <v>225</v>
      </c>
      <c r="E45" s="69">
        <v>13</v>
      </c>
      <c r="F45" s="69">
        <v>11</v>
      </c>
      <c r="G45" s="23" t="s">
        <v>819</v>
      </c>
    </row>
    <row r="46" spans="1:8" ht="30" x14ac:dyDescent="0.25">
      <c r="A46" s="68">
        <v>45</v>
      </c>
      <c r="B46" s="69">
        <v>6</v>
      </c>
      <c r="C46" s="70" t="s">
        <v>431</v>
      </c>
      <c r="D46" s="69" t="s">
        <v>232</v>
      </c>
      <c r="E46" s="69">
        <v>22</v>
      </c>
      <c r="F46" s="69">
        <v>20</v>
      </c>
      <c r="G46" s="23" t="s">
        <v>820</v>
      </c>
      <c r="H46" t="s">
        <v>1048</v>
      </c>
    </row>
    <row r="47" spans="1:8" ht="30" x14ac:dyDescent="0.25">
      <c r="A47" s="68">
        <v>46</v>
      </c>
      <c r="B47" s="69">
        <v>2</v>
      </c>
      <c r="C47" s="70" t="s">
        <v>432</v>
      </c>
      <c r="D47" s="69" t="s">
        <v>232</v>
      </c>
      <c r="E47" s="69">
        <v>10</v>
      </c>
      <c r="F47" s="69">
        <v>8</v>
      </c>
      <c r="G47" s="23" t="s">
        <v>829</v>
      </c>
    </row>
    <row r="48" spans="1:8" ht="30" x14ac:dyDescent="0.25">
      <c r="A48" s="68">
        <v>47</v>
      </c>
      <c r="B48" s="69">
        <v>4</v>
      </c>
      <c r="C48" s="70" t="s">
        <v>433</v>
      </c>
      <c r="D48" s="69" t="s">
        <v>232</v>
      </c>
      <c r="E48" s="69">
        <v>16</v>
      </c>
      <c r="F48" s="69">
        <v>15</v>
      </c>
      <c r="G48" s="23" t="s">
        <v>883</v>
      </c>
    </row>
    <row r="49" spans="1:8" ht="45" x14ac:dyDescent="0.25">
      <c r="A49" s="68">
        <v>48</v>
      </c>
      <c r="B49" s="69">
        <v>6</v>
      </c>
      <c r="C49" s="70" t="s">
        <v>434</v>
      </c>
      <c r="D49" s="69" t="s">
        <v>224</v>
      </c>
      <c r="E49" s="69">
        <v>24</v>
      </c>
      <c r="F49" s="69">
        <v>15</v>
      </c>
      <c r="G49" s="23" t="s">
        <v>831</v>
      </c>
      <c r="H49" s="100" t="s">
        <v>1049</v>
      </c>
    </row>
    <row r="50" spans="1:8" ht="30" x14ac:dyDescent="0.25">
      <c r="A50" s="68">
        <v>49</v>
      </c>
      <c r="B50" s="69">
        <v>5</v>
      </c>
      <c r="C50" s="70" t="s">
        <v>435</v>
      </c>
      <c r="D50" s="69" t="s">
        <v>223</v>
      </c>
      <c r="E50" s="69">
        <v>17</v>
      </c>
      <c r="F50" s="69">
        <v>15</v>
      </c>
      <c r="G50" s="23" t="s">
        <v>832</v>
      </c>
      <c r="H50" t="s">
        <v>1033</v>
      </c>
    </row>
    <row r="51" spans="1:8" ht="30" x14ac:dyDescent="0.25">
      <c r="A51" s="68">
        <v>50</v>
      </c>
      <c r="B51" s="69">
        <v>3</v>
      </c>
      <c r="C51" s="70" t="s">
        <v>436</v>
      </c>
      <c r="D51" s="69" t="s">
        <v>224</v>
      </c>
      <c r="E51" s="69">
        <v>13</v>
      </c>
      <c r="F51" s="69">
        <v>7</v>
      </c>
      <c r="G51" s="23" t="s">
        <v>833</v>
      </c>
    </row>
    <row r="52" spans="1:8" ht="30" x14ac:dyDescent="0.25">
      <c r="A52" s="68">
        <v>51</v>
      </c>
      <c r="B52" s="69">
        <v>1</v>
      </c>
      <c r="C52" s="70" t="s">
        <v>437</v>
      </c>
      <c r="D52" s="69" t="s">
        <v>225</v>
      </c>
      <c r="E52" s="69">
        <v>5</v>
      </c>
      <c r="F52" s="69">
        <v>3</v>
      </c>
      <c r="G52" s="23" t="s">
        <v>834</v>
      </c>
    </row>
    <row r="53" spans="1:8" ht="30" x14ac:dyDescent="0.25">
      <c r="A53" s="68">
        <v>52</v>
      </c>
      <c r="B53" s="69">
        <v>4</v>
      </c>
      <c r="C53" s="70" t="s">
        <v>438</v>
      </c>
      <c r="D53" s="69" t="s">
        <v>230</v>
      </c>
      <c r="E53" s="69">
        <v>16</v>
      </c>
      <c r="F53" s="69">
        <v>10</v>
      </c>
      <c r="G53" s="23" t="s">
        <v>835</v>
      </c>
    </row>
    <row r="54" spans="1:8" ht="30" x14ac:dyDescent="0.25">
      <c r="A54" s="68">
        <v>53</v>
      </c>
      <c r="B54" s="69">
        <v>5</v>
      </c>
      <c r="C54" s="70" t="s">
        <v>439</v>
      </c>
      <c r="D54" s="69" t="s">
        <v>232</v>
      </c>
      <c r="E54" s="69">
        <v>19</v>
      </c>
      <c r="F54" s="69">
        <v>18</v>
      </c>
      <c r="G54" s="23" t="s">
        <v>836</v>
      </c>
      <c r="H54" t="s">
        <v>1034</v>
      </c>
    </row>
    <row r="55" spans="1:8" ht="30" x14ac:dyDescent="0.25">
      <c r="A55" s="68">
        <v>54</v>
      </c>
      <c r="B55" s="69">
        <v>7</v>
      </c>
      <c r="C55" s="70" t="s">
        <v>440</v>
      </c>
      <c r="D55" s="69" t="s">
        <v>227</v>
      </c>
      <c r="E55" s="69">
        <v>19</v>
      </c>
      <c r="F55" s="69">
        <v>27</v>
      </c>
      <c r="G55" s="23" t="s">
        <v>837</v>
      </c>
      <c r="H55" s="100" t="s">
        <v>1060</v>
      </c>
    </row>
    <row r="56" spans="1:8" ht="30" x14ac:dyDescent="0.25">
      <c r="A56" s="68">
        <v>55</v>
      </c>
      <c r="B56" s="69">
        <v>2</v>
      </c>
      <c r="C56" s="70" t="s">
        <v>441</v>
      </c>
      <c r="D56" s="69" t="s">
        <v>223</v>
      </c>
      <c r="E56" s="69">
        <v>10</v>
      </c>
      <c r="F56" s="69">
        <v>4</v>
      </c>
      <c r="G56" s="23" t="s">
        <v>838</v>
      </c>
    </row>
    <row r="57" spans="1:8" ht="45" x14ac:dyDescent="0.25">
      <c r="A57" s="68">
        <v>56</v>
      </c>
      <c r="B57" s="69">
        <v>5</v>
      </c>
      <c r="C57" s="70" t="s">
        <v>442</v>
      </c>
      <c r="D57" s="69" t="s">
        <v>230</v>
      </c>
      <c r="E57" s="69">
        <v>17</v>
      </c>
      <c r="F57" s="69">
        <v>15</v>
      </c>
      <c r="G57" s="23" t="s">
        <v>884</v>
      </c>
      <c r="H57" t="s">
        <v>1035</v>
      </c>
    </row>
    <row r="58" spans="1:8" ht="30" x14ac:dyDescent="0.25">
      <c r="A58" s="68">
        <v>57</v>
      </c>
      <c r="B58" s="69">
        <v>2</v>
      </c>
      <c r="C58" s="70" t="s">
        <v>443</v>
      </c>
      <c r="D58" s="69" t="s">
        <v>230</v>
      </c>
      <c r="E58" s="69">
        <v>12</v>
      </c>
      <c r="F58" s="69">
        <v>6</v>
      </c>
      <c r="G58" s="23" t="s">
        <v>839</v>
      </c>
    </row>
    <row r="59" spans="1:8" ht="30" x14ac:dyDescent="0.25">
      <c r="A59" s="68">
        <v>58</v>
      </c>
      <c r="B59" s="69">
        <v>1</v>
      </c>
      <c r="C59" s="70" t="s">
        <v>444</v>
      </c>
      <c r="D59" s="69" t="s">
        <v>223</v>
      </c>
      <c r="E59" s="69">
        <v>4</v>
      </c>
      <c r="F59" s="69">
        <v>3</v>
      </c>
      <c r="G59" s="23" t="s">
        <v>840</v>
      </c>
    </row>
    <row r="60" spans="1:8" ht="30" x14ac:dyDescent="0.25">
      <c r="A60" s="68">
        <v>59</v>
      </c>
      <c r="B60" s="69">
        <v>2</v>
      </c>
      <c r="C60" s="70" t="s">
        <v>445</v>
      </c>
      <c r="D60" s="69" t="s">
        <v>224</v>
      </c>
      <c r="E60" s="69">
        <v>9</v>
      </c>
      <c r="F60" s="69">
        <v>5</v>
      </c>
      <c r="G60" s="23" t="s">
        <v>885</v>
      </c>
    </row>
    <row r="61" spans="1:8" ht="45" x14ac:dyDescent="0.25">
      <c r="A61" s="68">
        <v>60</v>
      </c>
      <c r="B61" s="69">
        <v>5</v>
      </c>
      <c r="C61" s="70" t="s">
        <v>446</v>
      </c>
      <c r="D61" s="69" t="s">
        <v>231</v>
      </c>
      <c r="E61" s="69">
        <v>23</v>
      </c>
      <c r="F61" s="69">
        <v>13</v>
      </c>
      <c r="G61" s="23" t="s">
        <v>886</v>
      </c>
      <c r="H61" t="s">
        <v>1036</v>
      </c>
    </row>
    <row r="62" spans="1:8" ht="30" x14ac:dyDescent="0.25">
      <c r="A62" s="68">
        <v>61</v>
      </c>
      <c r="B62" s="69">
        <v>3</v>
      </c>
      <c r="C62" s="70" t="s">
        <v>447</v>
      </c>
      <c r="D62" s="69" t="s">
        <v>232</v>
      </c>
      <c r="E62" s="69">
        <v>12</v>
      </c>
      <c r="F62" s="69">
        <v>10</v>
      </c>
      <c r="G62" s="23" t="s">
        <v>841</v>
      </c>
    </row>
    <row r="63" spans="1:8" ht="18.75" x14ac:dyDescent="0.25">
      <c r="A63" s="68">
        <v>62</v>
      </c>
      <c r="B63" s="69">
        <v>1</v>
      </c>
      <c r="C63" s="70" t="s">
        <v>448</v>
      </c>
      <c r="D63" s="69" t="s">
        <v>232</v>
      </c>
      <c r="E63" s="69">
        <v>5</v>
      </c>
      <c r="F63" s="69">
        <v>3</v>
      </c>
      <c r="G63" s="23" t="s">
        <v>842</v>
      </c>
    </row>
    <row r="64" spans="1:8" ht="45" x14ac:dyDescent="0.25">
      <c r="A64" s="68">
        <v>63</v>
      </c>
      <c r="B64" s="69">
        <v>2</v>
      </c>
      <c r="C64" s="70" t="s">
        <v>449</v>
      </c>
      <c r="D64" s="69" t="s">
        <v>229</v>
      </c>
      <c r="E64" s="69">
        <v>6</v>
      </c>
      <c r="F64" s="69">
        <v>12</v>
      </c>
      <c r="G64" s="23" t="s">
        <v>843</v>
      </c>
    </row>
    <row r="65" spans="1:8" ht="30" x14ac:dyDescent="0.25">
      <c r="A65" s="68">
        <v>64</v>
      </c>
      <c r="B65" s="69">
        <v>1</v>
      </c>
      <c r="C65" s="70" t="s">
        <v>450</v>
      </c>
      <c r="D65" s="69" t="s">
        <v>230</v>
      </c>
      <c r="E65" s="69">
        <v>9</v>
      </c>
      <c r="F65" s="69">
        <v>3</v>
      </c>
      <c r="G65" s="23" t="s">
        <v>844</v>
      </c>
    </row>
    <row r="66" spans="1:8" ht="30" x14ac:dyDescent="0.25">
      <c r="A66" s="68">
        <v>65</v>
      </c>
      <c r="B66" s="69">
        <v>2</v>
      </c>
      <c r="C66" s="70" t="s">
        <v>451</v>
      </c>
      <c r="D66" s="69" t="s">
        <v>223</v>
      </c>
      <c r="E66" s="69">
        <v>10</v>
      </c>
      <c r="F66" s="69">
        <v>8</v>
      </c>
      <c r="G66" s="23" t="s">
        <v>845</v>
      </c>
    </row>
    <row r="67" spans="1:8" ht="30" x14ac:dyDescent="0.25">
      <c r="A67" s="68">
        <v>66</v>
      </c>
      <c r="B67" s="69">
        <v>5</v>
      </c>
      <c r="C67" s="70" t="s">
        <v>452</v>
      </c>
      <c r="D67" s="69" t="s">
        <v>224</v>
      </c>
      <c r="E67" s="69">
        <v>21</v>
      </c>
      <c r="F67" s="69">
        <v>11</v>
      </c>
      <c r="G67" s="23" t="s">
        <v>846</v>
      </c>
      <c r="H67" t="s">
        <v>1037</v>
      </c>
    </row>
    <row r="68" spans="1:8" ht="30" x14ac:dyDescent="0.25">
      <c r="A68" s="68">
        <v>67</v>
      </c>
      <c r="B68" s="69">
        <v>1</v>
      </c>
      <c r="C68" s="70" t="s">
        <v>453</v>
      </c>
      <c r="D68" s="69" t="s">
        <v>232</v>
      </c>
      <c r="E68" s="69">
        <v>4</v>
      </c>
      <c r="F68" s="69">
        <v>3</v>
      </c>
      <c r="G68" s="23" t="s">
        <v>847</v>
      </c>
    </row>
    <row r="69" spans="1:8" ht="18.75" x14ac:dyDescent="0.25">
      <c r="A69" s="68">
        <v>68</v>
      </c>
      <c r="B69" s="69">
        <v>6</v>
      </c>
      <c r="C69" s="70" t="s">
        <v>454</v>
      </c>
      <c r="D69" s="69" t="s">
        <v>231</v>
      </c>
      <c r="E69" s="69">
        <v>26</v>
      </c>
      <c r="F69" s="69">
        <v>17</v>
      </c>
      <c r="G69" s="23" t="s">
        <v>848</v>
      </c>
      <c r="H69" t="s">
        <v>1050</v>
      </c>
    </row>
    <row r="70" spans="1:8" ht="45" x14ac:dyDescent="0.25">
      <c r="A70" s="68">
        <v>69</v>
      </c>
      <c r="B70" s="69">
        <v>6</v>
      </c>
      <c r="C70" s="70" t="s">
        <v>455</v>
      </c>
      <c r="D70" s="69" t="s">
        <v>232</v>
      </c>
      <c r="E70" s="69">
        <v>21</v>
      </c>
      <c r="F70" s="69">
        <v>18</v>
      </c>
      <c r="G70" s="23" t="s">
        <v>887</v>
      </c>
      <c r="H70" t="s">
        <v>1051</v>
      </c>
    </row>
    <row r="71" spans="1:8" ht="45" x14ac:dyDescent="0.25">
      <c r="A71" s="68">
        <v>70</v>
      </c>
      <c r="B71" s="69">
        <v>6</v>
      </c>
      <c r="C71" s="70" t="s">
        <v>456</v>
      </c>
      <c r="D71" s="69" t="s">
        <v>230</v>
      </c>
      <c r="E71" s="69">
        <v>22</v>
      </c>
      <c r="F71" s="69">
        <v>19</v>
      </c>
      <c r="G71" s="23" t="s">
        <v>849</v>
      </c>
      <c r="H71" t="s">
        <v>1052</v>
      </c>
    </row>
    <row r="72" spans="1:8" ht="30" x14ac:dyDescent="0.25">
      <c r="A72" s="68">
        <v>71</v>
      </c>
      <c r="B72" s="69">
        <v>5</v>
      </c>
      <c r="C72" s="70" t="s">
        <v>457</v>
      </c>
      <c r="D72" s="69" t="s">
        <v>231</v>
      </c>
      <c r="E72" s="69">
        <v>16</v>
      </c>
      <c r="F72" s="69">
        <v>16</v>
      </c>
      <c r="G72" s="23" t="s">
        <v>850</v>
      </c>
      <c r="H72" t="s">
        <v>1038</v>
      </c>
    </row>
    <row r="73" spans="1:8" ht="30" x14ac:dyDescent="0.25">
      <c r="A73" s="68">
        <v>72</v>
      </c>
      <c r="B73" s="69">
        <v>3</v>
      </c>
      <c r="C73" s="70" t="s">
        <v>458</v>
      </c>
      <c r="D73" s="69" t="s">
        <v>223</v>
      </c>
      <c r="E73" s="69">
        <v>13</v>
      </c>
      <c r="F73" s="69">
        <v>12</v>
      </c>
      <c r="G73" s="23" t="s">
        <v>851</v>
      </c>
    </row>
    <row r="74" spans="1:8" ht="18.75" x14ac:dyDescent="0.25">
      <c r="A74" s="68">
        <v>73</v>
      </c>
      <c r="B74" s="69">
        <v>4</v>
      </c>
      <c r="C74" s="70" t="s">
        <v>852</v>
      </c>
      <c r="D74" s="69" t="s">
        <v>223</v>
      </c>
      <c r="E74" s="69">
        <v>18</v>
      </c>
      <c r="F74" s="69">
        <v>13</v>
      </c>
      <c r="G74" s="23" t="s">
        <v>853</v>
      </c>
    </row>
    <row r="75" spans="1:8" ht="30" x14ac:dyDescent="0.25">
      <c r="A75" s="68">
        <v>74</v>
      </c>
      <c r="B75" s="69">
        <v>5</v>
      </c>
      <c r="C75" s="70" t="s">
        <v>459</v>
      </c>
      <c r="D75" s="69" t="s">
        <v>230</v>
      </c>
      <c r="E75" s="69">
        <v>20</v>
      </c>
      <c r="F75" s="69">
        <v>16</v>
      </c>
      <c r="G75" s="23" t="s">
        <v>888</v>
      </c>
      <c r="H75" t="s">
        <v>1039</v>
      </c>
    </row>
    <row r="76" spans="1:8" ht="18.75" x14ac:dyDescent="0.25">
      <c r="A76" s="68">
        <v>75</v>
      </c>
      <c r="B76" s="69">
        <v>1</v>
      </c>
      <c r="C76" s="70" t="s">
        <v>460</v>
      </c>
      <c r="D76" s="69" t="s">
        <v>226</v>
      </c>
      <c r="E76" s="69">
        <v>6</v>
      </c>
      <c r="F76" s="69">
        <v>7</v>
      </c>
      <c r="G76" s="23" t="s">
        <v>854</v>
      </c>
    </row>
    <row r="77" spans="1:8" ht="18.75" x14ac:dyDescent="0.25">
      <c r="A77" s="68">
        <v>76</v>
      </c>
      <c r="B77" s="69">
        <v>1</v>
      </c>
      <c r="C77" s="70" t="s">
        <v>461</v>
      </c>
      <c r="D77" s="69" t="s">
        <v>224</v>
      </c>
      <c r="E77" s="69">
        <v>4</v>
      </c>
      <c r="F77" s="69">
        <v>4</v>
      </c>
      <c r="G77" s="23" t="s">
        <v>889</v>
      </c>
    </row>
    <row r="78" spans="1:8" ht="30" x14ac:dyDescent="0.25">
      <c r="A78" s="68">
        <v>77</v>
      </c>
      <c r="B78" s="69">
        <v>2</v>
      </c>
      <c r="C78" s="70" t="s">
        <v>462</v>
      </c>
      <c r="D78" s="69" t="s">
        <v>224</v>
      </c>
      <c r="E78" s="69">
        <v>9</v>
      </c>
      <c r="F78" s="69">
        <v>8</v>
      </c>
      <c r="G78" s="23" t="s">
        <v>855</v>
      </c>
    </row>
    <row r="79" spans="1:8" ht="30" x14ac:dyDescent="0.25">
      <c r="A79" s="68">
        <v>78</v>
      </c>
      <c r="B79" s="69">
        <v>4</v>
      </c>
      <c r="C79" s="70" t="s">
        <v>463</v>
      </c>
      <c r="D79" s="69" t="s">
        <v>225</v>
      </c>
      <c r="E79" s="69">
        <v>16</v>
      </c>
      <c r="F79" s="69">
        <v>13</v>
      </c>
      <c r="G79" s="23" t="s">
        <v>856</v>
      </c>
    </row>
    <row r="80" spans="1:8" ht="30" x14ac:dyDescent="0.25">
      <c r="A80" s="68">
        <v>79</v>
      </c>
      <c r="B80" s="69">
        <v>4</v>
      </c>
      <c r="C80" s="70" t="s">
        <v>857</v>
      </c>
      <c r="D80" s="69" t="s">
        <v>223</v>
      </c>
      <c r="E80" s="69">
        <v>18</v>
      </c>
      <c r="F80" s="69">
        <v>9</v>
      </c>
      <c r="G80" s="23" t="s">
        <v>858</v>
      </c>
    </row>
    <row r="81" spans="1:8" ht="18.75" x14ac:dyDescent="0.25">
      <c r="A81" s="68">
        <v>80</v>
      </c>
      <c r="B81" s="69">
        <v>2</v>
      </c>
      <c r="C81" s="70" t="s">
        <v>464</v>
      </c>
      <c r="D81" s="69" t="s">
        <v>225</v>
      </c>
      <c r="E81" s="69">
        <v>10</v>
      </c>
      <c r="F81" s="69">
        <v>7</v>
      </c>
      <c r="G81" s="23" t="s">
        <v>859</v>
      </c>
    </row>
    <row r="82" spans="1:8" ht="30" x14ac:dyDescent="0.25">
      <c r="A82" s="68">
        <v>81</v>
      </c>
      <c r="B82" s="69">
        <v>2</v>
      </c>
      <c r="C82" s="70" t="s">
        <v>465</v>
      </c>
      <c r="D82" s="69" t="s">
        <v>224</v>
      </c>
      <c r="E82" s="69">
        <v>8</v>
      </c>
      <c r="F82" s="69">
        <v>8</v>
      </c>
      <c r="G82" s="23" t="s">
        <v>860</v>
      </c>
    </row>
    <row r="83" spans="1:8" ht="30" x14ac:dyDescent="0.25">
      <c r="A83" s="68">
        <v>82</v>
      </c>
      <c r="B83" s="69">
        <v>3</v>
      </c>
      <c r="C83" s="70" t="s">
        <v>466</v>
      </c>
      <c r="D83" s="69" t="s">
        <v>75</v>
      </c>
      <c r="E83" s="69">
        <v>13</v>
      </c>
      <c r="F83" s="69">
        <v>10</v>
      </c>
      <c r="G83" s="23" t="s">
        <v>866</v>
      </c>
    </row>
    <row r="84" spans="1:8" ht="18.75" x14ac:dyDescent="0.25">
      <c r="A84" s="68">
        <v>83</v>
      </c>
      <c r="B84" s="69">
        <v>4</v>
      </c>
      <c r="C84" s="70" t="s">
        <v>467</v>
      </c>
      <c r="D84" s="69" t="s">
        <v>226</v>
      </c>
      <c r="E84" s="69">
        <v>10</v>
      </c>
      <c r="F84" s="69">
        <v>16</v>
      </c>
      <c r="G84" s="23" t="s">
        <v>867</v>
      </c>
    </row>
    <row r="85" spans="1:8" ht="30" x14ac:dyDescent="0.25">
      <c r="A85" s="68">
        <v>84</v>
      </c>
      <c r="B85" s="69">
        <v>6</v>
      </c>
      <c r="C85" s="70" t="s">
        <v>468</v>
      </c>
      <c r="D85" s="69" t="s">
        <v>230</v>
      </c>
      <c r="E85" s="69">
        <v>22</v>
      </c>
      <c r="F85" s="69">
        <v>21</v>
      </c>
      <c r="G85" s="23" t="s">
        <v>890</v>
      </c>
      <c r="H85" s="100" t="s">
        <v>1053</v>
      </c>
    </row>
    <row r="86" spans="1:8" ht="30" x14ac:dyDescent="0.25">
      <c r="A86" s="68">
        <v>85</v>
      </c>
      <c r="B86" s="69">
        <v>5</v>
      </c>
      <c r="C86" s="70" t="s">
        <v>469</v>
      </c>
      <c r="D86" s="69" t="s">
        <v>226</v>
      </c>
      <c r="E86" s="69">
        <v>12</v>
      </c>
      <c r="F86" s="69">
        <v>20</v>
      </c>
      <c r="G86" s="23" t="s">
        <v>865</v>
      </c>
      <c r="H86" t="s">
        <v>1040</v>
      </c>
    </row>
    <row r="87" spans="1:8" ht="18.75" x14ac:dyDescent="0.25">
      <c r="A87" s="68">
        <v>86</v>
      </c>
      <c r="B87" s="69">
        <v>1</v>
      </c>
      <c r="C87" s="70" t="s">
        <v>470</v>
      </c>
      <c r="D87" s="69" t="s">
        <v>75</v>
      </c>
      <c r="E87" s="69">
        <v>5</v>
      </c>
      <c r="F87" s="69">
        <v>7</v>
      </c>
      <c r="G87" s="23" t="s">
        <v>905</v>
      </c>
    </row>
    <row r="88" spans="1:8" ht="18.75" x14ac:dyDescent="0.25">
      <c r="A88" s="68">
        <v>87</v>
      </c>
      <c r="B88" s="69">
        <v>2</v>
      </c>
      <c r="C88" s="70" t="s">
        <v>471</v>
      </c>
      <c r="D88" s="69" t="s">
        <v>227</v>
      </c>
      <c r="E88" s="69">
        <v>4</v>
      </c>
      <c r="F88" s="69">
        <v>12</v>
      </c>
      <c r="G88" s="23" t="s">
        <v>906</v>
      </c>
    </row>
    <row r="89" spans="1:8" ht="18.75" x14ac:dyDescent="0.25">
      <c r="A89" s="68">
        <v>88</v>
      </c>
      <c r="B89" s="69">
        <v>2</v>
      </c>
      <c r="C89" s="70" t="s">
        <v>472</v>
      </c>
      <c r="D89" s="69" t="s">
        <v>226</v>
      </c>
      <c r="E89" s="69">
        <v>4</v>
      </c>
      <c r="F89" s="69">
        <v>14</v>
      </c>
      <c r="G89" s="23" t="s">
        <v>907</v>
      </c>
    </row>
    <row r="90" spans="1:8" ht="30" x14ac:dyDescent="0.25">
      <c r="A90" s="68">
        <v>89</v>
      </c>
      <c r="B90" s="69">
        <v>1</v>
      </c>
      <c r="C90" s="70" t="s">
        <v>473</v>
      </c>
      <c r="D90" s="69" t="s">
        <v>224</v>
      </c>
      <c r="E90" s="69">
        <v>6</v>
      </c>
      <c r="F90" s="69">
        <v>5</v>
      </c>
      <c r="G90" s="23" t="s">
        <v>908</v>
      </c>
    </row>
    <row r="91" spans="1:8" ht="30" x14ac:dyDescent="0.25">
      <c r="A91" s="68">
        <v>90</v>
      </c>
      <c r="B91" s="69">
        <v>4</v>
      </c>
      <c r="C91" s="70" t="s">
        <v>474</v>
      </c>
      <c r="D91" s="69" t="s">
        <v>224</v>
      </c>
      <c r="E91" s="69">
        <v>18</v>
      </c>
      <c r="F91" s="69">
        <v>11</v>
      </c>
      <c r="G91" s="23" t="s">
        <v>910</v>
      </c>
    </row>
    <row r="92" spans="1:8" ht="30" x14ac:dyDescent="0.25">
      <c r="A92" s="68">
        <v>91</v>
      </c>
      <c r="B92" s="69">
        <v>7</v>
      </c>
      <c r="C92" s="70" t="s">
        <v>475</v>
      </c>
      <c r="D92" s="69" t="s">
        <v>226</v>
      </c>
      <c r="E92" s="69">
        <v>19</v>
      </c>
      <c r="F92" s="69">
        <v>0</v>
      </c>
      <c r="G92" s="23" t="s">
        <v>911</v>
      </c>
      <c r="H92" t="s">
        <v>1061</v>
      </c>
    </row>
    <row r="93" spans="1:8" ht="18.75" x14ac:dyDescent="0.25">
      <c r="A93" s="68">
        <v>92</v>
      </c>
      <c r="B93" s="69">
        <v>7</v>
      </c>
      <c r="C93" s="70" t="s">
        <v>475</v>
      </c>
      <c r="D93" s="69" t="s">
        <v>226</v>
      </c>
      <c r="E93" s="69">
        <v>0</v>
      </c>
      <c r="F93" s="69">
        <v>30</v>
      </c>
    </row>
    <row r="94" spans="1:8" ht="18.75" x14ac:dyDescent="0.25">
      <c r="A94" s="68">
        <v>93</v>
      </c>
      <c r="B94" s="69">
        <v>2</v>
      </c>
      <c r="C94" s="70" t="s">
        <v>476</v>
      </c>
      <c r="D94" s="69" t="s">
        <v>226</v>
      </c>
      <c r="E94" s="69">
        <v>5</v>
      </c>
      <c r="F94" s="69">
        <v>12</v>
      </c>
      <c r="G94" s="23" t="s">
        <v>909</v>
      </c>
    </row>
    <row r="95" spans="1:8" ht="30" x14ac:dyDescent="0.25">
      <c r="A95" s="68">
        <v>94</v>
      </c>
      <c r="B95" s="69">
        <v>5</v>
      </c>
      <c r="C95" s="70" t="s">
        <v>477</v>
      </c>
      <c r="D95" s="69" t="s">
        <v>75</v>
      </c>
      <c r="E95" s="69">
        <v>15</v>
      </c>
      <c r="F95" s="69">
        <v>17</v>
      </c>
      <c r="G95" s="23" t="s">
        <v>912</v>
      </c>
      <c r="H95" t="s">
        <v>1041</v>
      </c>
    </row>
    <row r="96" spans="1:8" ht="30" x14ac:dyDescent="0.25">
      <c r="A96" s="68">
        <v>95</v>
      </c>
      <c r="B96" s="69">
        <v>4</v>
      </c>
      <c r="C96" s="70" t="s">
        <v>478</v>
      </c>
      <c r="D96" s="69" t="s">
        <v>226</v>
      </c>
      <c r="E96" s="69">
        <v>10</v>
      </c>
      <c r="F96" s="69">
        <v>17</v>
      </c>
      <c r="G96" s="23" t="s">
        <v>913</v>
      </c>
    </row>
    <row r="97" spans="1:8" ht="30" x14ac:dyDescent="0.25">
      <c r="A97" s="68">
        <v>96</v>
      </c>
      <c r="B97" s="69">
        <v>7</v>
      </c>
      <c r="C97" s="70" t="s">
        <v>479</v>
      </c>
      <c r="D97" s="69" t="s">
        <v>230</v>
      </c>
      <c r="E97" s="69">
        <v>30</v>
      </c>
      <c r="F97" s="69">
        <v>0</v>
      </c>
      <c r="G97" s="110" t="s">
        <v>1062</v>
      </c>
      <c r="H97" t="s">
        <v>1063</v>
      </c>
    </row>
    <row r="98" spans="1:8" ht="18.75" x14ac:dyDescent="0.25">
      <c r="A98" s="68">
        <v>97</v>
      </c>
      <c r="B98" s="69">
        <v>7</v>
      </c>
      <c r="C98" s="70" t="s">
        <v>479</v>
      </c>
      <c r="D98" s="69" t="s">
        <v>230</v>
      </c>
      <c r="E98" s="69">
        <v>0</v>
      </c>
      <c r="F98" s="69">
        <v>21</v>
      </c>
    </row>
    <row r="99" spans="1:8" ht="18.75" x14ac:dyDescent="0.25">
      <c r="A99" s="68">
        <v>98</v>
      </c>
      <c r="B99" s="69">
        <v>7</v>
      </c>
      <c r="C99" s="70" t="s">
        <v>480</v>
      </c>
      <c r="D99" s="69" t="s">
        <v>224</v>
      </c>
      <c r="E99" s="69">
        <v>27</v>
      </c>
      <c r="F99" s="69">
        <v>17</v>
      </c>
    </row>
    <row r="100" spans="1:8" ht="18.75" x14ac:dyDescent="0.25">
      <c r="A100" s="68">
        <v>99</v>
      </c>
      <c r="B100" s="69">
        <v>5</v>
      </c>
      <c r="C100" s="70" t="s">
        <v>481</v>
      </c>
      <c r="D100" s="69" t="s">
        <v>229</v>
      </c>
      <c r="E100" s="69">
        <v>15</v>
      </c>
      <c r="F100" s="69">
        <v>19</v>
      </c>
    </row>
    <row r="101" spans="1:8" ht="18.75" x14ac:dyDescent="0.25">
      <c r="A101" s="68">
        <v>100</v>
      </c>
      <c r="B101" s="69">
        <v>3</v>
      </c>
      <c r="C101" s="70" t="s">
        <v>482</v>
      </c>
      <c r="D101" s="69" t="s">
        <v>75</v>
      </c>
      <c r="E101" s="69">
        <v>9</v>
      </c>
      <c r="F101" s="69">
        <v>11</v>
      </c>
    </row>
    <row r="102" spans="1:8" ht="18.75" x14ac:dyDescent="0.25">
      <c r="A102" s="68">
        <v>101</v>
      </c>
      <c r="B102" s="69">
        <v>3</v>
      </c>
      <c r="C102" s="70" t="s">
        <v>821</v>
      </c>
      <c r="D102" s="69" t="s">
        <v>224</v>
      </c>
      <c r="E102" s="69">
        <v>12</v>
      </c>
      <c r="F102" s="69">
        <v>10</v>
      </c>
    </row>
    <row r="103" spans="1:8" ht="18.75" x14ac:dyDescent="0.25">
      <c r="A103" s="68">
        <v>102</v>
      </c>
      <c r="B103" s="69">
        <v>2</v>
      </c>
      <c r="C103" s="70" t="s">
        <v>483</v>
      </c>
      <c r="D103" s="69" t="s">
        <v>232</v>
      </c>
      <c r="E103" s="69">
        <v>7</v>
      </c>
      <c r="F103" s="69">
        <v>7</v>
      </c>
    </row>
    <row r="104" spans="1:8" ht="18.75" x14ac:dyDescent="0.25">
      <c r="A104" s="68">
        <v>103</v>
      </c>
      <c r="B104" s="69">
        <v>7</v>
      </c>
      <c r="C104" s="70" t="s">
        <v>484</v>
      </c>
      <c r="D104" s="69" t="s">
        <v>224</v>
      </c>
      <c r="E104" s="69">
        <v>0</v>
      </c>
      <c r="F104" s="69">
        <v>20</v>
      </c>
    </row>
    <row r="105" spans="1:8" ht="18.75" x14ac:dyDescent="0.25">
      <c r="A105" s="68">
        <v>104</v>
      </c>
      <c r="B105" s="69">
        <v>7</v>
      </c>
      <c r="C105" s="70" t="s">
        <v>484</v>
      </c>
      <c r="D105" s="69" t="s">
        <v>224</v>
      </c>
      <c r="E105" s="69">
        <v>30</v>
      </c>
      <c r="F105" s="69">
        <v>0</v>
      </c>
    </row>
    <row r="106" spans="1:8" ht="30" x14ac:dyDescent="0.25">
      <c r="A106" s="68">
        <v>105</v>
      </c>
      <c r="B106" s="69">
        <v>1</v>
      </c>
      <c r="C106" s="70" t="s">
        <v>485</v>
      </c>
      <c r="D106" s="69" t="s">
        <v>228</v>
      </c>
      <c r="E106" s="69">
        <v>4</v>
      </c>
      <c r="F106" s="69">
        <v>3</v>
      </c>
      <c r="G106" s="23" t="s">
        <v>574</v>
      </c>
    </row>
    <row r="107" spans="1:8" ht="18.75" x14ac:dyDescent="0.25">
      <c r="A107" s="68">
        <v>106</v>
      </c>
      <c r="B107" s="69">
        <v>1</v>
      </c>
      <c r="C107" s="70" t="s">
        <v>486</v>
      </c>
      <c r="D107" s="69" t="s">
        <v>229</v>
      </c>
      <c r="E107" s="69">
        <v>5</v>
      </c>
      <c r="F107" s="69">
        <v>5</v>
      </c>
    </row>
    <row r="108" spans="1:8" ht="18.75" x14ac:dyDescent="0.25">
      <c r="A108" s="68">
        <v>107</v>
      </c>
      <c r="B108" s="69">
        <v>6</v>
      </c>
      <c r="C108" s="70" t="s">
        <v>487</v>
      </c>
      <c r="D108" s="69" t="s">
        <v>231</v>
      </c>
      <c r="E108" s="69">
        <v>24</v>
      </c>
      <c r="F108" s="69">
        <v>14</v>
      </c>
    </row>
    <row r="109" spans="1:8" ht="18.75" x14ac:dyDescent="0.25">
      <c r="A109" s="68">
        <v>108</v>
      </c>
      <c r="B109" s="69">
        <v>6</v>
      </c>
      <c r="C109" s="70" t="s">
        <v>488</v>
      </c>
      <c r="D109" s="69" t="s">
        <v>226</v>
      </c>
      <c r="E109" s="69">
        <v>18</v>
      </c>
      <c r="F109" s="69">
        <v>20</v>
      </c>
    </row>
    <row r="110" spans="1:8" ht="18.75" x14ac:dyDescent="0.25">
      <c r="A110" s="68">
        <v>109</v>
      </c>
      <c r="B110" s="69">
        <v>3</v>
      </c>
      <c r="C110" s="70" t="s">
        <v>489</v>
      </c>
      <c r="D110" s="69" t="s">
        <v>230</v>
      </c>
      <c r="E110" s="69">
        <v>13</v>
      </c>
      <c r="F110" s="69">
        <v>12</v>
      </c>
    </row>
    <row r="111" spans="1:8" ht="18.75" x14ac:dyDescent="0.25">
      <c r="A111" s="68">
        <v>110</v>
      </c>
      <c r="B111" s="69">
        <v>1</v>
      </c>
      <c r="C111" s="70" t="s">
        <v>490</v>
      </c>
      <c r="D111" s="69" t="s">
        <v>228</v>
      </c>
      <c r="E111" s="69">
        <v>7</v>
      </c>
      <c r="F111" s="69">
        <v>3</v>
      </c>
    </row>
    <row r="112" spans="1:8" ht="18.75" x14ac:dyDescent="0.25">
      <c r="A112" s="68">
        <v>111</v>
      </c>
      <c r="B112" s="69">
        <v>1</v>
      </c>
      <c r="C112" s="70" t="s">
        <v>491</v>
      </c>
      <c r="D112" s="69" t="s">
        <v>229</v>
      </c>
      <c r="E112" s="69">
        <v>5</v>
      </c>
      <c r="F112" s="69">
        <v>6</v>
      </c>
    </row>
    <row r="113" spans="1:8" ht="18.75" x14ac:dyDescent="0.25">
      <c r="A113" s="68">
        <v>112</v>
      </c>
      <c r="B113" s="69">
        <v>1</v>
      </c>
      <c r="C113" s="70" t="s">
        <v>492</v>
      </c>
      <c r="D113" s="69" t="s">
        <v>232</v>
      </c>
      <c r="E113" s="69">
        <v>5</v>
      </c>
      <c r="F113" s="69">
        <v>4</v>
      </c>
    </row>
    <row r="114" spans="1:8" ht="18.75" x14ac:dyDescent="0.25">
      <c r="A114" s="68">
        <v>113</v>
      </c>
      <c r="B114" s="69">
        <v>4</v>
      </c>
      <c r="C114" s="70" t="s">
        <v>493</v>
      </c>
      <c r="D114" s="69" t="s">
        <v>75</v>
      </c>
      <c r="E114" s="69">
        <v>13</v>
      </c>
      <c r="F114" s="69">
        <v>14</v>
      </c>
    </row>
    <row r="115" spans="1:8" ht="18.75" x14ac:dyDescent="0.25">
      <c r="A115" s="68">
        <v>114</v>
      </c>
      <c r="B115" s="69">
        <v>1</v>
      </c>
      <c r="C115" s="70" t="s">
        <v>494</v>
      </c>
      <c r="D115" s="69" t="s">
        <v>229</v>
      </c>
      <c r="E115" s="69">
        <v>4</v>
      </c>
      <c r="F115" s="69">
        <v>5</v>
      </c>
    </row>
    <row r="116" spans="1:8" ht="18.75" x14ac:dyDescent="0.25">
      <c r="A116" s="68">
        <v>115</v>
      </c>
      <c r="B116" s="69">
        <v>2</v>
      </c>
      <c r="C116" s="70" t="s">
        <v>495</v>
      </c>
      <c r="D116" s="69" t="s">
        <v>226</v>
      </c>
      <c r="E116" s="69">
        <v>7</v>
      </c>
      <c r="F116" s="69">
        <v>12</v>
      </c>
    </row>
    <row r="117" spans="1:8" ht="18.75" x14ac:dyDescent="0.25">
      <c r="A117" s="68">
        <v>116</v>
      </c>
      <c r="B117" s="69">
        <v>7</v>
      </c>
      <c r="C117" s="70" t="s">
        <v>496</v>
      </c>
      <c r="D117" s="69" t="s">
        <v>225</v>
      </c>
      <c r="E117" s="69">
        <v>29</v>
      </c>
      <c r="F117" s="69">
        <v>17</v>
      </c>
    </row>
    <row r="118" spans="1:8" ht="18.75" x14ac:dyDescent="0.25">
      <c r="A118" s="68">
        <v>117</v>
      </c>
      <c r="B118" s="69">
        <v>3</v>
      </c>
      <c r="C118" s="70" t="s">
        <v>497</v>
      </c>
      <c r="D118" s="69" t="s">
        <v>226</v>
      </c>
      <c r="E118" s="69">
        <v>8</v>
      </c>
      <c r="F118" s="69">
        <v>12</v>
      </c>
    </row>
    <row r="119" spans="1:8" ht="18.75" x14ac:dyDescent="0.25">
      <c r="A119" s="68">
        <v>118</v>
      </c>
      <c r="B119" s="69">
        <v>4</v>
      </c>
      <c r="C119" s="70" t="s">
        <v>498</v>
      </c>
      <c r="D119" s="69" t="s">
        <v>227</v>
      </c>
      <c r="E119" s="69">
        <v>10</v>
      </c>
      <c r="F119" s="69">
        <v>16</v>
      </c>
    </row>
    <row r="120" spans="1:8" ht="45" x14ac:dyDescent="0.25">
      <c r="A120" s="68">
        <v>119</v>
      </c>
      <c r="B120" s="69">
        <v>7</v>
      </c>
      <c r="C120" s="70" t="s">
        <v>499</v>
      </c>
      <c r="D120" s="69" t="s">
        <v>223</v>
      </c>
      <c r="E120" s="69">
        <v>0</v>
      </c>
      <c r="F120" s="69">
        <v>18</v>
      </c>
      <c r="G120" s="23" t="s">
        <v>891</v>
      </c>
      <c r="H120" s="100" t="s">
        <v>1064</v>
      </c>
    </row>
    <row r="121" spans="1:8" ht="18.75" x14ac:dyDescent="0.25">
      <c r="A121" s="68">
        <v>120</v>
      </c>
      <c r="B121" s="69">
        <v>7</v>
      </c>
      <c r="C121" s="70" t="s">
        <v>499</v>
      </c>
      <c r="D121" s="69" t="s">
        <v>223</v>
      </c>
      <c r="E121" s="69">
        <v>30</v>
      </c>
      <c r="F121" s="69">
        <v>0</v>
      </c>
    </row>
    <row r="122" spans="1:8" ht="18.75" x14ac:dyDescent="0.25">
      <c r="A122" s="68">
        <v>121</v>
      </c>
      <c r="B122" s="69">
        <v>1</v>
      </c>
      <c r="C122" s="70" t="s">
        <v>500</v>
      </c>
      <c r="D122" s="69" t="s">
        <v>223</v>
      </c>
      <c r="E122" s="69">
        <v>5</v>
      </c>
      <c r="F122" s="69">
        <v>4</v>
      </c>
    </row>
    <row r="123" spans="1:8" ht="18.75" x14ac:dyDescent="0.25">
      <c r="A123" s="68">
        <v>122</v>
      </c>
      <c r="B123" s="69">
        <v>3</v>
      </c>
      <c r="C123" s="70" t="s">
        <v>501</v>
      </c>
      <c r="D123" s="69" t="s">
        <v>223</v>
      </c>
      <c r="E123" s="69">
        <v>17</v>
      </c>
      <c r="F123" s="69">
        <v>6</v>
      </c>
    </row>
    <row r="124" spans="1:8" ht="18.75" x14ac:dyDescent="0.25">
      <c r="A124" s="68">
        <v>123</v>
      </c>
      <c r="B124" s="69">
        <v>3</v>
      </c>
      <c r="C124" s="70" t="s">
        <v>502</v>
      </c>
      <c r="D124" s="69" t="s">
        <v>223</v>
      </c>
      <c r="E124" s="69">
        <v>18</v>
      </c>
      <c r="F124" s="69">
        <v>5</v>
      </c>
    </row>
    <row r="125" spans="1:8" ht="18.75" x14ac:dyDescent="0.25">
      <c r="A125" s="68">
        <v>124</v>
      </c>
      <c r="B125" s="69">
        <v>1</v>
      </c>
      <c r="C125" s="70" t="s">
        <v>503</v>
      </c>
      <c r="D125" s="69" t="s">
        <v>223</v>
      </c>
      <c r="E125" s="69">
        <v>7</v>
      </c>
      <c r="F125" s="69">
        <v>4</v>
      </c>
    </row>
    <row r="126" spans="1:8" ht="18.75" x14ac:dyDescent="0.25">
      <c r="A126" s="68">
        <v>125</v>
      </c>
      <c r="B126" s="69">
        <v>1</v>
      </c>
      <c r="C126" s="70" t="s">
        <v>504</v>
      </c>
      <c r="D126" s="69" t="s">
        <v>232</v>
      </c>
      <c r="E126" s="69">
        <v>5</v>
      </c>
      <c r="F126" s="69">
        <v>3</v>
      </c>
    </row>
    <row r="127" spans="1:8" ht="18.75" x14ac:dyDescent="0.25">
      <c r="A127" s="68">
        <v>126</v>
      </c>
      <c r="B127" s="69">
        <v>1</v>
      </c>
      <c r="C127" s="70" t="s">
        <v>505</v>
      </c>
      <c r="D127" s="69" t="s">
        <v>226</v>
      </c>
      <c r="E127" s="69">
        <v>4</v>
      </c>
      <c r="F127" s="69">
        <v>6</v>
      </c>
    </row>
    <row r="128" spans="1:8" ht="18.75" x14ac:dyDescent="0.25">
      <c r="A128" s="68">
        <v>127</v>
      </c>
      <c r="B128" s="69">
        <v>5</v>
      </c>
      <c r="C128" s="70" t="s">
        <v>506</v>
      </c>
      <c r="D128" s="69" t="s">
        <v>226</v>
      </c>
      <c r="E128" s="69">
        <v>14</v>
      </c>
      <c r="F128" s="69">
        <v>20</v>
      </c>
    </row>
    <row r="129" spans="1:6" ht="18.75" x14ac:dyDescent="0.25">
      <c r="A129" s="68">
        <v>128</v>
      </c>
      <c r="B129" s="69">
        <v>2</v>
      </c>
      <c r="C129" s="70" t="s">
        <v>507</v>
      </c>
      <c r="D129" s="69" t="s">
        <v>226</v>
      </c>
      <c r="E129" s="69">
        <v>7</v>
      </c>
      <c r="F129" s="69">
        <v>11</v>
      </c>
    </row>
    <row r="130" spans="1:6" ht="18.75" x14ac:dyDescent="0.25">
      <c r="A130" s="68">
        <v>129</v>
      </c>
      <c r="B130" s="69">
        <v>5</v>
      </c>
      <c r="C130" s="70" t="s">
        <v>508</v>
      </c>
      <c r="D130" s="69" t="s">
        <v>227</v>
      </c>
      <c r="E130" s="69">
        <v>14</v>
      </c>
      <c r="F130" s="69">
        <v>18</v>
      </c>
    </row>
    <row r="131" spans="1:6" ht="18.75" x14ac:dyDescent="0.25">
      <c r="A131" s="68">
        <v>130</v>
      </c>
      <c r="B131" s="69">
        <v>2</v>
      </c>
      <c r="C131" s="70" t="s">
        <v>509</v>
      </c>
      <c r="D131" s="69" t="s">
        <v>227</v>
      </c>
      <c r="E131" s="69">
        <v>6</v>
      </c>
      <c r="F131" s="69">
        <v>12</v>
      </c>
    </row>
    <row r="132" spans="1:6" ht="18.75" x14ac:dyDescent="0.25">
      <c r="A132" s="68">
        <v>131</v>
      </c>
      <c r="B132" s="69">
        <v>1</v>
      </c>
      <c r="C132" s="70" t="s">
        <v>510</v>
      </c>
      <c r="D132" s="69" t="s">
        <v>227</v>
      </c>
      <c r="E132" s="69">
        <v>5</v>
      </c>
      <c r="F132" s="69">
        <v>7</v>
      </c>
    </row>
    <row r="133" spans="1:6" ht="18.75" x14ac:dyDescent="0.25">
      <c r="A133" s="68">
        <v>132</v>
      </c>
      <c r="B133" s="69">
        <v>1</v>
      </c>
      <c r="C133" s="70" t="s">
        <v>511</v>
      </c>
      <c r="D133" s="69" t="s">
        <v>229</v>
      </c>
      <c r="E133" s="69">
        <v>4</v>
      </c>
      <c r="F133" s="69">
        <v>5</v>
      </c>
    </row>
    <row r="134" spans="1:6" ht="18.75" x14ac:dyDescent="0.25">
      <c r="A134" s="68">
        <v>133</v>
      </c>
      <c r="B134" s="69">
        <v>4</v>
      </c>
      <c r="C134" s="70" t="s">
        <v>512</v>
      </c>
      <c r="D134" s="69" t="s">
        <v>226</v>
      </c>
      <c r="E134" s="69">
        <v>13</v>
      </c>
      <c r="F134" s="69">
        <v>15</v>
      </c>
    </row>
    <row r="135" spans="1:6" ht="18.75" x14ac:dyDescent="0.25">
      <c r="A135" s="68">
        <v>134</v>
      </c>
      <c r="B135" s="69">
        <v>1</v>
      </c>
      <c r="C135" s="70" t="s">
        <v>513</v>
      </c>
      <c r="D135" s="69" t="s">
        <v>230</v>
      </c>
      <c r="E135" s="69">
        <v>7</v>
      </c>
      <c r="F135" s="69">
        <v>3</v>
      </c>
    </row>
    <row r="136" spans="1:6" ht="18.75" x14ac:dyDescent="0.25">
      <c r="A136" s="68">
        <v>135</v>
      </c>
      <c r="B136" s="69">
        <v>1</v>
      </c>
      <c r="C136" s="70" t="s">
        <v>514</v>
      </c>
      <c r="D136" s="69" t="s">
        <v>225</v>
      </c>
      <c r="E136" s="69">
        <v>7</v>
      </c>
      <c r="F136" s="69">
        <v>4</v>
      </c>
    </row>
    <row r="137" spans="1:6" ht="18.75" x14ac:dyDescent="0.25">
      <c r="A137" s="68">
        <v>136</v>
      </c>
      <c r="B137" s="69">
        <v>1</v>
      </c>
      <c r="C137" s="70" t="s">
        <v>515</v>
      </c>
      <c r="D137" s="69" t="s">
        <v>225</v>
      </c>
      <c r="E137" s="69">
        <v>7</v>
      </c>
      <c r="F137" s="69">
        <v>3</v>
      </c>
    </row>
    <row r="138" spans="1:6" ht="18.75" x14ac:dyDescent="0.25">
      <c r="A138" s="68">
        <v>137</v>
      </c>
      <c r="B138" s="69">
        <v>7</v>
      </c>
      <c r="C138" s="70" t="s">
        <v>516</v>
      </c>
      <c r="D138" s="69" t="s">
        <v>226</v>
      </c>
      <c r="E138" s="69">
        <v>17</v>
      </c>
      <c r="F138" s="72">
        <v>29</v>
      </c>
    </row>
    <row r="139" spans="1:6" ht="18.75" x14ac:dyDescent="0.25">
      <c r="A139" s="68">
        <v>138</v>
      </c>
      <c r="B139" s="69">
        <v>1</v>
      </c>
      <c r="C139" s="70" t="s">
        <v>517</v>
      </c>
      <c r="D139" s="69" t="s">
        <v>226</v>
      </c>
      <c r="E139" s="69">
        <v>4</v>
      </c>
      <c r="F139" s="69">
        <v>8</v>
      </c>
    </row>
    <row r="140" spans="1:6" ht="18.75" x14ac:dyDescent="0.25">
      <c r="A140" s="68">
        <v>139</v>
      </c>
      <c r="B140" s="69">
        <v>2</v>
      </c>
      <c r="C140" s="70" t="s">
        <v>518</v>
      </c>
      <c r="D140" s="69" t="s">
        <v>228</v>
      </c>
      <c r="E140" s="69">
        <v>11</v>
      </c>
      <c r="F140" s="69">
        <v>6</v>
      </c>
    </row>
    <row r="141" spans="1:6" ht="18.75" x14ac:dyDescent="0.25">
      <c r="A141" s="68">
        <v>140</v>
      </c>
      <c r="B141" s="69">
        <v>7</v>
      </c>
      <c r="C141" s="70" t="s">
        <v>519</v>
      </c>
      <c r="D141" s="69" t="s">
        <v>229</v>
      </c>
      <c r="E141" s="69">
        <v>19</v>
      </c>
      <c r="F141" s="69">
        <v>25</v>
      </c>
    </row>
    <row r="142" spans="1:6" ht="18.75" x14ac:dyDescent="0.25">
      <c r="A142" s="68">
        <v>141</v>
      </c>
      <c r="B142" s="69">
        <v>3</v>
      </c>
      <c r="C142" s="70" t="s">
        <v>520</v>
      </c>
      <c r="D142" s="69" t="s">
        <v>226</v>
      </c>
      <c r="E142" s="69">
        <v>5</v>
      </c>
      <c r="F142" s="69">
        <v>16</v>
      </c>
    </row>
    <row r="143" spans="1:6" ht="18.75" x14ac:dyDescent="0.25">
      <c r="A143" s="68">
        <v>142</v>
      </c>
      <c r="B143" s="69">
        <v>1</v>
      </c>
      <c r="C143" s="70" t="s">
        <v>521</v>
      </c>
      <c r="D143" s="69" t="s">
        <v>230</v>
      </c>
      <c r="E143" s="69">
        <v>6</v>
      </c>
      <c r="F143" s="69">
        <v>5</v>
      </c>
    </row>
    <row r="144" spans="1:6" ht="18.75" x14ac:dyDescent="0.25">
      <c r="A144" s="68">
        <v>143</v>
      </c>
      <c r="B144" s="69">
        <v>3</v>
      </c>
      <c r="C144" s="70" t="s">
        <v>522</v>
      </c>
      <c r="D144" s="69" t="s">
        <v>226</v>
      </c>
      <c r="E144" s="69">
        <v>8</v>
      </c>
      <c r="F144" s="69">
        <v>12</v>
      </c>
    </row>
    <row r="145" spans="1:8" ht="18.75" x14ac:dyDescent="0.25">
      <c r="A145" s="68">
        <v>144</v>
      </c>
      <c r="B145" s="69">
        <v>8</v>
      </c>
      <c r="C145" s="70" t="s">
        <v>523</v>
      </c>
      <c r="D145" s="69" t="s">
        <v>75</v>
      </c>
      <c r="E145" s="69">
        <v>0</v>
      </c>
      <c r="F145" s="69">
        <v>30</v>
      </c>
      <c r="G145" s="23" t="s">
        <v>571</v>
      </c>
      <c r="H145" t="s">
        <v>1066</v>
      </c>
    </row>
    <row r="146" spans="1:8" ht="18.75" x14ac:dyDescent="0.25">
      <c r="A146" s="68">
        <v>145</v>
      </c>
      <c r="B146" s="69">
        <v>8</v>
      </c>
      <c r="C146" s="70" t="s">
        <v>523</v>
      </c>
      <c r="D146" s="69" t="s">
        <v>75</v>
      </c>
      <c r="E146" s="69">
        <v>30</v>
      </c>
      <c r="F146" s="69">
        <v>0</v>
      </c>
    </row>
    <row r="147" spans="1:8" ht="18.75" x14ac:dyDescent="0.25">
      <c r="A147" s="68">
        <v>146</v>
      </c>
      <c r="B147" s="69">
        <v>1</v>
      </c>
      <c r="C147" s="70" t="s">
        <v>524</v>
      </c>
      <c r="D147" s="69" t="s">
        <v>224</v>
      </c>
      <c r="E147" s="69">
        <v>6</v>
      </c>
      <c r="F147" s="69">
        <v>3</v>
      </c>
    </row>
    <row r="148" spans="1:8" ht="18.75" x14ac:dyDescent="0.25">
      <c r="A148" s="68">
        <v>147</v>
      </c>
      <c r="B148" s="69">
        <v>5</v>
      </c>
      <c r="C148" s="70" t="s">
        <v>525</v>
      </c>
      <c r="D148" s="69" t="s">
        <v>224</v>
      </c>
      <c r="E148" s="69">
        <v>21</v>
      </c>
      <c r="F148" s="69">
        <v>12</v>
      </c>
    </row>
    <row r="149" spans="1:8" ht="18.75" x14ac:dyDescent="0.25">
      <c r="A149" s="68">
        <v>148</v>
      </c>
      <c r="B149" s="69">
        <v>1</v>
      </c>
      <c r="C149" s="70" t="s">
        <v>526</v>
      </c>
      <c r="D149" s="69" t="s">
        <v>75</v>
      </c>
      <c r="E149" s="69">
        <v>5</v>
      </c>
      <c r="F149" s="69">
        <v>4</v>
      </c>
    </row>
    <row r="150" spans="1:8" ht="18.75" x14ac:dyDescent="0.25">
      <c r="A150" s="68">
        <v>149</v>
      </c>
      <c r="B150" s="69">
        <v>7</v>
      </c>
      <c r="C150" s="70" t="s">
        <v>527</v>
      </c>
      <c r="D150" s="69" t="s">
        <v>231</v>
      </c>
      <c r="E150" s="69">
        <v>28</v>
      </c>
      <c r="F150" s="69">
        <v>19</v>
      </c>
    </row>
    <row r="151" spans="1:8" ht="18.75" x14ac:dyDescent="0.25">
      <c r="A151" s="68">
        <v>150</v>
      </c>
      <c r="B151" s="69">
        <v>6</v>
      </c>
      <c r="C151" s="70" t="s">
        <v>528</v>
      </c>
      <c r="D151" s="69" t="s">
        <v>228</v>
      </c>
      <c r="E151" s="69">
        <v>26</v>
      </c>
      <c r="F151" s="69">
        <v>14</v>
      </c>
    </row>
    <row r="152" spans="1:8" ht="18.75" x14ac:dyDescent="0.25">
      <c r="A152" s="68">
        <v>151</v>
      </c>
      <c r="B152" s="69">
        <v>2</v>
      </c>
      <c r="C152" s="70" t="s">
        <v>576</v>
      </c>
      <c r="D152" s="69" t="s">
        <v>228</v>
      </c>
      <c r="E152" s="69">
        <v>12</v>
      </c>
      <c r="F152" s="69">
        <v>4</v>
      </c>
    </row>
    <row r="153" spans="1:8" ht="18.75" x14ac:dyDescent="0.25">
      <c r="A153" s="68">
        <v>152</v>
      </c>
      <c r="B153" s="69">
        <v>1</v>
      </c>
      <c r="C153" s="70" t="s">
        <v>577</v>
      </c>
      <c r="D153" s="69" t="s">
        <v>226</v>
      </c>
      <c r="E153" s="69">
        <v>6</v>
      </c>
      <c r="F153" s="69">
        <v>7</v>
      </c>
    </row>
    <row r="154" spans="1:8" ht="18.75" x14ac:dyDescent="0.25">
      <c r="A154" s="68">
        <v>153</v>
      </c>
      <c r="B154" s="69">
        <v>4</v>
      </c>
      <c r="C154" s="70" t="s">
        <v>578</v>
      </c>
      <c r="D154" s="69" t="s">
        <v>228</v>
      </c>
      <c r="E154" s="69">
        <v>14</v>
      </c>
      <c r="F154" s="69">
        <v>12</v>
      </c>
    </row>
    <row r="155" spans="1:8" ht="18.75" x14ac:dyDescent="0.25">
      <c r="A155" s="68">
        <v>154</v>
      </c>
      <c r="B155" s="69">
        <v>6</v>
      </c>
      <c r="C155" s="70" t="s">
        <v>579</v>
      </c>
      <c r="D155" s="69" t="s">
        <v>231</v>
      </c>
      <c r="E155" s="69">
        <v>24</v>
      </c>
      <c r="F155" s="69">
        <v>18</v>
      </c>
    </row>
    <row r="156" spans="1:8" ht="18.75" x14ac:dyDescent="0.25">
      <c r="A156" s="68">
        <v>155</v>
      </c>
      <c r="B156" s="69">
        <v>5</v>
      </c>
      <c r="C156" s="70" t="s">
        <v>580</v>
      </c>
      <c r="D156" s="69" t="s">
        <v>231</v>
      </c>
      <c r="E156" s="69">
        <v>20</v>
      </c>
      <c r="F156" s="69">
        <v>13</v>
      </c>
    </row>
    <row r="157" spans="1:8" ht="18.75" x14ac:dyDescent="0.25">
      <c r="A157" s="68">
        <v>156</v>
      </c>
      <c r="B157" s="69">
        <v>4</v>
      </c>
      <c r="C157" s="70" t="s">
        <v>581</v>
      </c>
      <c r="D157" s="69" t="s">
        <v>226</v>
      </c>
      <c r="E157" s="69">
        <v>15</v>
      </c>
      <c r="F157" s="69">
        <v>16</v>
      </c>
    </row>
    <row r="158" spans="1:8" ht="18.75" x14ac:dyDescent="0.25">
      <c r="A158" s="68">
        <v>157</v>
      </c>
      <c r="B158" s="69">
        <v>2</v>
      </c>
      <c r="C158" s="70" t="s">
        <v>582</v>
      </c>
      <c r="D158" s="69" t="s">
        <v>227</v>
      </c>
      <c r="E158" s="69">
        <v>9</v>
      </c>
      <c r="F158" s="69">
        <v>10</v>
      </c>
    </row>
    <row r="159" spans="1:8" ht="18.75" x14ac:dyDescent="0.25">
      <c r="A159" s="68">
        <v>158</v>
      </c>
      <c r="B159" s="69">
        <v>20</v>
      </c>
      <c r="C159" s="70" t="s">
        <v>583</v>
      </c>
      <c r="D159" s="69" t="s">
        <v>227</v>
      </c>
      <c r="E159" s="69">
        <v>30</v>
      </c>
      <c r="F159" s="69">
        <v>30</v>
      </c>
      <c r="H159" t="s">
        <v>1072</v>
      </c>
    </row>
    <row r="160" spans="1:8" ht="18.75" x14ac:dyDescent="0.25">
      <c r="A160" s="68">
        <v>159</v>
      </c>
      <c r="B160" s="69">
        <v>4</v>
      </c>
      <c r="C160" s="70" t="s">
        <v>584</v>
      </c>
      <c r="D160" s="69" t="s">
        <v>227</v>
      </c>
      <c r="E160" s="69">
        <v>11</v>
      </c>
      <c r="F160" s="69">
        <v>15</v>
      </c>
    </row>
    <row r="161" spans="1:6" ht="18.75" x14ac:dyDescent="0.25">
      <c r="A161" s="68">
        <v>160</v>
      </c>
      <c r="B161" s="69">
        <v>5</v>
      </c>
      <c r="C161" s="70" t="s">
        <v>585</v>
      </c>
      <c r="D161" s="69" t="s">
        <v>75</v>
      </c>
      <c r="E161" s="69">
        <v>18</v>
      </c>
      <c r="F161" s="69">
        <v>15</v>
      </c>
    </row>
    <row r="162" spans="1:6" ht="18.75" x14ac:dyDescent="0.25">
      <c r="A162" s="68">
        <v>161</v>
      </c>
      <c r="B162" s="69">
        <v>3</v>
      </c>
      <c r="C162" s="70" t="s">
        <v>586</v>
      </c>
      <c r="D162" s="69" t="s">
        <v>75</v>
      </c>
      <c r="E162" s="69">
        <v>15</v>
      </c>
      <c r="F162" s="69">
        <v>10</v>
      </c>
    </row>
    <row r="163" spans="1:6" ht="18.75" x14ac:dyDescent="0.25">
      <c r="A163" s="68">
        <v>162</v>
      </c>
      <c r="B163" s="69">
        <v>3</v>
      </c>
      <c r="C163" s="70" t="s">
        <v>587</v>
      </c>
      <c r="D163" s="69" t="s">
        <v>224</v>
      </c>
      <c r="E163" s="69">
        <v>14</v>
      </c>
      <c r="F163" s="69">
        <v>11</v>
      </c>
    </row>
    <row r="164" spans="1:6" ht="18.75" x14ac:dyDescent="0.25">
      <c r="A164" s="68">
        <v>163</v>
      </c>
      <c r="B164" s="69">
        <v>5</v>
      </c>
      <c r="C164" s="70" t="s">
        <v>588</v>
      </c>
      <c r="D164" s="69" t="s">
        <v>223</v>
      </c>
      <c r="E164" s="69">
        <v>20</v>
      </c>
      <c r="F164" s="69">
        <v>14</v>
      </c>
    </row>
    <row r="165" spans="1:6" ht="18.75" x14ac:dyDescent="0.25">
      <c r="A165" s="68">
        <v>164</v>
      </c>
      <c r="B165" s="69">
        <v>2</v>
      </c>
      <c r="C165" s="70" t="s">
        <v>589</v>
      </c>
      <c r="D165" s="69" t="s">
        <v>223</v>
      </c>
      <c r="E165" s="69">
        <v>15</v>
      </c>
      <c r="F165" s="69">
        <v>4</v>
      </c>
    </row>
    <row r="166" spans="1:6" ht="18.75" x14ac:dyDescent="0.25">
      <c r="A166" s="68">
        <v>165</v>
      </c>
      <c r="B166" s="69">
        <v>1</v>
      </c>
      <c r="C166" s="70" t="s">
        <v>590</v>
      </c>
      <c r="D166" s="69" t="s">
        <v>225</v>
      </c>
      <c r="E166" s="69">
        <v>4</v>
      </c>
      <c r="F166" s="69">
        <v>3</v>
      </c>
    </row>
    <row r="167" spans="1:6" ht="18.75" x14ac:dyDescent="0.25">
      <c r="A167" s="68">
        <v>166</v>
      </c>
      <c r="B167" s="69">
        <v>5</v>
      </c>
      <c r="C167" s="70" t="s">
        <v>591</v>
      </c>
      <c r="D167" s="69" t="s">
        <v>229</v>
      </c>
      <c r="E167" s="69">
        <v>16</v>
      </c>
      <c r="F167" s="69">
        <v>21</v>
      </c>
    </row>
    <row r="168" spans="1:6" ht="18.75" x14ac:dyDescent="0.25">
      <c r="A168" s="68">
        <v>167</v>
      </c>
      <c r="B168" s="69">
        <v>3</v>
      </c>
      <c r="C168" s="70" t="s">
        <v>592</v>
      </c>
      <c r="D168" s="69" t="s">
        <v>223</v>
      </c>
      <c r="E168" s="69">
        <v>14</v>
      </c>
      <c r="F168" s="69">
        <v>10</v>
      </c>
    </row>
    <row r="169" spans="1:6" ht="18.75" x14ac:dyDescent="0.25">
      <c r="A169" s="68">
        <v>168</v>
      </c>
      <c r="B169" s="69">
        <v>4</v>
      </c>
      <c r="C169" s="70" t="s">
        <v>593</v>
      </c>
      <c r="D169" s="69" t="s">
        <v>228</v>
      </c>
      <c r="E169" s="69">
        <v>20</v>
      </c>
      <c r="F169" s="69">
        <v>8</v>
      </c>
    </row>
    <row r="170" spans="1:6" ht="18.75" x14ac:dyDescent="0.25">
      <c r="A170" s="68">
        <v>169</v>
      </c>
      <c r="B170" s="69">
        <v>4</v>
      </c>
      <c r="C170" s="70" t="s">
        <v>594</v>
      </c>
      <c r="D170" s="69" t="s">
        <v>224</v>
      </c>
      <c r="E170" s="69">
        <v>19</v>
      </c>
      <c r="F170" s="69">
        <v>11</v>
      </c>
    </row>
    <row r="171" spans="1:6" ht="18.75" x14ac:dyDescent="0.25">
      <c r="A171" s="68">
        <v>170</v>
      </c>
      <c r="B171" s="69">
        <v>6</v>
      </c>
      <c r="C171" s="70" t="s">
        <v>595</v>
      </c>
      <c r="D171" s="69" t="s">
        <v>231</v>
      </c>
      <c r="E171" s="69">
        <v>23</v>
      </c>
      <c r="F171" s="69">
        <v>19</v>
      </c>
    </row>
    <row r="172" spans="1:6" ht="18.75" x14ac:dyDescent="0.25">
      <c r="A172" s="68">
        <v>171</v>
      </c>
      <c r="B172" s="69">
        <v>3</v>
      </c>
      <c r="C172" s="70" t="s">
        <v>596</v>
      </c>
      <c r="D172" s="69" t="s">
        <v>229</v>
      </c>
      <c r="E172" s="69">
        <v>5</v>
      </c>
      <c r="F172" s="69">
        <v>17</v>
      </c>
    </row>
    <row r="173" spans="1:6" ht="18.75" x14ac:dyDescent="0.25">
      <c r="A173" s="68">
        <v>172</v>
      </c>
      <c r="B173" s="69">
        <v>1</v>
      </c>
      <c r="C173" s="70" t="s">
        <v>597</v>
      </c>
      <c r="D173" s="69" t="s">
        <v>224</v>
      </c>
      <c r="E173" s="69">
        <v>5</v>
      </c>
      <c r="F173" s="69">
        <v>4</v>
      </c>
    </row>
    <row r="174" spans="1:6" ht="18.75" x14ac:dyDescent="0.25">
      <c r="A174" s="68">
        <v>173</v>
      </c>
      <c r="B174" s="69">
        <v>1</v>
      </c>
      <c r="C174" s="70" t="s">
        <v>598</v>
      </c>
      <c r="D174" s="69" t="s">
        <v>226</v>
      </c>
      <c r="E174" s="69">
        <v>4</v>
      </c>
      <c r="F174" s="69">
        <v>5</v>
      </c>
    </row>
    <row r="175" spans="1:6" ht="18.75" x14ac:dyDescent="0.25">
      <c r="A175" s="68">
        <v>174</v>
      </c>
      <c r="B175" s="69">
        <v>2</v>
      </c>
      <c r="C175" s="70" t="s">
        <v>599</v>
      </c>
      <c r="D175" s="69" t="s">
        <v>226</v>
      </c>
      <c r="E175" s="69">
        <v>4</v>
      </c>
      <c r="F175" s="69">
        <v>12</v>
      </c>
    </row>
    <row r="176" spans="1:6" ht="18.75" x14ac:dyDescent="0.25">
      <c r="A176" s="68">
        <v>175</v>
      </c>
      <c r="B176" s="69">
        <v>3</v>
      </c>
      <c r="C176" s="70" t="s">
        <v>600</v>
      </c>
      <c r="D176" s="69" t="s">
        <v>226</v>
      </c>
      <c r="E176" s="69">
        <v>7</v>
      </c>
      <c r="F176" s="69">
        <v>14</v>
      </c>
    </row>
    <row r="177" spans="1:6" ht="18.75" x14ac:dyDescent="0.25">
      <c r="A177" s="68">
        <v>176</v>
      </c>
      <c r="B177" s="69">
        <v>5</v>
      </c>
      <c r="C177" s="70" t="s">
        <v>601</v>
      </c>
      <c r="D177" s="69" t="s">
        <v>228</v>
      </c>
      <c r="E177" s="69">
        <v>20</v>
      </c>
      <c r="F177" s="69">
        <v>15</v>
      </c>
    </row>
    <row r="178" spans="1:6" ht="18.75" x14ac:dyDescent="0.25">
      <c r="A178" s="68">
        <v>177</v>
      </c>
      <c r="B178" s="69">
        <v>1</v>
      </c>
      <c r="C178" s="70" t="s">
        <v>602</v>
      </c>
      <c r="D178" s="69" t="s">
        <v>227</v>
      </c>
      <c r="E178" s="69">
        <v>3</v>
      </c>
      <c r="F178" s="69">
        <v>7</v>
      </c>
    </row>
    <row r="179" spans="1:6" ht="18.75" x14ac:dyDescent="0.25">
      <c r="A179" s="68">
        <v>178</v>
      </c>
      <c r="B179" s="69">
        <v>4</v>
      </c>
      <c r="C179" s="70" t="s">
        <v>603</v>
      </c>
      <c r="D179" s="69" t="s">
        <v>226</v>
      </c>
      <c r="E179" s="69">
        <v>7</v>
      </c>
      <c r="F179" s="69">
        <v>19</v>
      </c>
    </row>
    <row r="180" spans="1:6" ht="18.75" x14ac:dyDescent="0.25">
      <c r="A180" s="68">
        <v>179</v>
      </c>
      <c r="B180" s="69">
        <v>3</v>
      </c>
      <c r="C180" s="70" t="s">
        <v>604</v>
      </c>
      <c r="D180" s="69" t="s">
        <v>230</v>
      </c>
      <c r="E180" s="69">
        <v>15</v>
      </c>
      <c r="F180" s="69">
        <v>9</v>
      </c>
    </row>
    <row r="181" spans="1:6" ht="18.75" x14ac:dyDescent="0.25">
      <c r="A181" s="68">
        <v>180</v>
      </c>
      <c r="B181" s="69">
        <v>4</v>
      </c>
      <c r="C181" s="70" t="s">
        <v>608</v>
      </c>
      <c r="D181" s="69" t="s">
        <v>227</v>
      </c>
      <c r="E181" s="69">
        <v>10</v>
      </c>
      <c r="F181" s="69">
        <v>16</v>
      </c>
    </row>
    <row r="182" spans="1:6" ht="18.75" x14ac:dyDescent="0.25">
      <c r="A182" s="68">
        <v>181</v>
      </c>
      <c r="B182" s="69">
        <v>3</v>
      </c>
      <c r="C182" s="70" t="s">
        <v>609</v>
      </c>
      <c r="D182" s="69" t="s">
        <v>230</v>
      </c>
      <c r="E182" s="69">
        <v>15</v>
      </c>
      <c r="F182" s="69">
        <v>9</v>
      </c>
    </row>
    <row r="183" spans="1:6" ht="18.75" x14ac:dyDescent="0.25">
      <c r="A183" s="68">
        <v>182</v>
      </c>
      <c r="B183" s="69">
        <v>6</v>
      </c>
      <c r="C183" s="70" t="s">
        <v>610</v>
      </c>
      <c r="D183" s="69" t="s">
        <v>229</v>
      </c>
      <c r="E183" s="69">
        <v>18</v>
      </c>
      <c r="F183" s="69">
        <v>20</v>
      </c>
    </row>
    <row r="184" spans="1:6" ht="18.75" x14ac:dyDescent="0.25">
      <c r="A184" s="68">
        <v>183</v>
      </c>
      <c r="B184" s="69">
        <v>3</v>
      </c>
      <c r="C184" s="70" t="s">
        <v>611</v>
      </c>
      <c r="D184" s="69" t="s">
        <v>223</v>
      </c>
      <c r="E184" s="69">
        <v>13</v>
      </c>
      <c r="F184" s="69">
        <v>8</v>
      </c>
    </row>
    <row r="185" spans="1:6" ht="18.75" x14ac:dyDescent="0.25">
      <c r="A185" s="68">
        <v>184</v>
      </c>
      <c r="B185" s="69">
        <v>3</v>
      </c>
      <c r="C185" s="70" t="s">
        <v>612</v>
      </c>
      <c r="D185" s="69" t="s">
        <v>227</v>
      </c>
      <c r="E185" s="69">
        <v>6</v>
      </c>
      <c r="F185" s="69">
        <v>14</v>
      </c>
    </row>
    <row r="186" spans="1:6" ht="18.75" x14ac:dyDescent="0.25">
      <c r="A186" s="68">
        <v>185</v>
      </c>
      <c r="B186" s="69">
        <v>3</v>
      </c>
      <c r="C186" s="70" t="s">
        <v>613</v>
      </c>
      <c r="D186" s="69" t="s">
        <v>228</v>
      </c>
      <c r="E186" s="69">
        <v>13</v>
      </c>
      <c r="F186" s="69">
        <v>12</v>
      </c>
    </row>
    <row r="187" spans="1:6" ht="18.75" x14ac:dyDescent="0.25">
      <c r="A187" s="68">
        <v>186</v>
      </c>
      <c r="B187" s="69">
        <v>3</v>
      </c>
      <c r="C187" s="70" t="s">
        <v>614</v>
      </c>
      <c r="D187" s="69" t="s">
        <v>228</v>
      </c>
      <c r="E187" s="69">
        <v>16</v>
      </c>
      <c r="F187" s="69">
        <v>7</v>
      </c>
    </row>
    <row r="188" spans="1:6" ht="18.75" x14ac:dyDescent="0.25">
      <c r="A188" s="68">
        <v>187</v>
      </c>
      <c r="B188" s="69">
        <v>1</v>
      </c>
      <c r="C188" s="70" t="s">
        <v>615</v>
      </c>
      <c r="D188" s="69" t="s">
        <v>225</v>
      </c>
      <c r="E188" s="69">
        <v>5</v>
      </c>
      <c r="F188" s="69">
        <v>4</v>
      </c>
    </row>
    <row r="189" spans="1:6" ht="18.75" x14ac:dyDescent="0.25">
      <c r="A189" s="68">
        <v>188</v>
      </c>
      <c r="B189" s="69">
        <v>1</v>
      </c>
      <c r="C189" s="70" t="s">
        <v>616</v>
      </c>
      <c r="D189" s="69" t="s">
        <v>228</v>
      </c>
      <c r="E189" s="69">
        <v>8</v>
      </c>
      <c r="F189" s="69">
        <v>3</v>
      </c>
    </row>
    <row r="190" spans="1:6" ht="18.75" x14ac:dyDescent="0.25">
      <c r="A190" s="68">
        <v>189</v>
      </c>
      <c r="B190" s="69">
        <v>4</v>
      </c>
      <c r="C190" s="70" t="s">
        <v>617</v>
      </c>
      <c r="D190" s="69" t="s">
        <v>228</v>
      </c>
      <c r="E190" s="69">
        <v>21</v>
      </c>
      <c r="F190" s="69">
        <v>9</v>
      </c>
    </row>
    <row r="191" spans="1:6" ht="18.75" x14ac:dyDescent="0.25">
      <c r="A191" s="68">
        <v>190</v>
      </c>
      <c r="B191" s="69">
        <v>1</v>
      </c>
      <c r="C191" s="70" t="s">
        <v>618</v>
      </c>
      <c r="D191" s="69" t="s">
        <v>226</v>
      </c>
      <c r="E191" s="69">
        <v>3</v>
      </c>
      <c r="F191" s="69">
        <v>6</v>
      </c>
    </row>
    <row r="192" spans="1:6" ht="18.75" x14ac:dyDescent="0.25">
      <c r="A192" s="68">
        <v>191</v>
      </c>
      <c r="B192" s="69">
        <v>5</v>
      </c>
      <c r="C192" s="70" t="s">
        <v>619</v>
      </c>
      <c r="D192" s="69" t="s">
        <v>231</v>
      </c>
      <c r="E192" s="69">
        <v>21</v>
      </c>
      <c r="F192" s="69">
        <v>11</v>
      </c>
    </row>
    <row r="193" spans="1:6" ht="18.75" x14ac:dyDescent="0.25">
      <c r="A193" s="68">
        <v>192</v>
      </c>
      <c r="B193" s="69">
        <v>4</v>
      </c>
      <c r="C193" s="70" t="s">
        <v>620</v>
      </c>
      <c r="D193" s="69" t="s">
        <v>225</v>
      </c>
      <c r="E193" s="69">
        <v>17</v>
      </c>
      <c r="F193" s="69">
        <v>14</v>
      </c>
    </row>
    <row r="194" spans="1:6" ht="18.75" x14ac:dyDescent="0.25">
      <c r="A194" s="68">
        <v>193</v>
      </c>
      <c r="B194" s="69">
        <v>2</v>
      </c>
      <c r="C194" s="70" t="s">
        <v>621</v>
      </c>
      <c r="D194" s="69" t="s">
        <v>230</v>
      </c>
      <c r="E194" s="69">
        <v>11</v>
      </c>
      <c r="F194" s="69">
        <v>7</v>
      </c>
    </row>
    <row r="195" spans="1:6" ht="18.75" x14ac:dyDescent="0.25">
      <c r="A195" s="68">
        <v>194</v>
      </c>
      <c r="B195" s="69">
        <v>2</v>
      </c>
      <c r="C195" s="70" t="s">
        <v>622</v>
      </c>
      <c r="D195" s="69" t="s">
        <v>230</v>
      </c>
      <c r="E195" s="69">
        <v>11</v>
      </c>
      <c r="F195" s="69">
        <v>7</v>
      </c>
    </row>
    <row r="196" spans="1:6" ht="18.75" x14ac:dyDescent="0.25">
      <c r="A196" s="68">
        <v>195</v>
      </c>
      <c r="B196" s="69">
        <v>2</v>
      </c>
      <c r="C196" s="70" t="s">
        <v>623</v>
      </c>
      <c r="D196" s="69" t="s">
        <v>75</v>
      </c>
      <c r="E196" s="69">
        <v>7</v>
      </c>
      <c r="F196" s="69">
        <v>9</v>
      </c>
    </row>
    <row r="197" spans="1:6" ht="18.75" x14ac:dyDescent="0.25">
      <c r="A197" s="68">
        <v>196</v>
      </c>
      <c r="B197" s="69">
        <v>1</v>
      </c>
      <c r="C197" s="70" t="s">
        <v>624</v>
      </c>
      <c r="D197" s="69" t="s">
        <v>223</v>
      </c>
      <c r="E197" s="69">
        <v>6</v>
      </c>
      <c r="F197" s="69">
        <v>3</v>
      </c>
    </row>
    <row r="198" spans="1:6" ht="18.75" x14ac:dyDescent="0.25">
      <c r="A198" s="68">
        <v>197</v>
      </c>
      <c r="B198" s="69">
        <v>2</v>
      </c>
      <c r="C198" s="70" t="s">
        <v>625</v>
      </c>
      <c r="D198" s="69" t="s">
        <v>229</v>
      </c>
      <c r="E198" s="69">
        <v>8</v>
      </c>
      <c r="F198" s="69">
        <v>11</v>
      </c>
    </row>
    <row r="199" spans="1:6" ht="18.75" x14ac:dyDescent="0.25">
      <c r="A199" s="68">
        <v>198</v>
      </c>
      <c r="B199" s="69">
        <v>6</v>
      </c>
      <c r="C199" s="70" t="s">
        <v>626</v>
      </c>
      <c r="D199" s="69" t="s">
        <v>75</v>
      </c>
      <c r="E199" s="69">
        <v>20</v>
      </c>
      <c r="F199" s="69">
        <v>21</v>
      </c>
    </row>
    <row r="200" spans="1:6" ht="18.75" x14ac:dyDescent="0.25">
      <c r="A200" s="68">
        <v>199</v>
      </c>
      <c r="B200" s="69">
        <v>2</v>
      </c>
      <c r="C200" s="70" t="s">
        <v>822</v>
      </c>
      <c r="D200" s="69" t="s">
        <v>75</v>
      </c>
      <c r="E200" s="69">
        <v>8</v>
      </c>
      <c r="F200" s="69">
        <v>11</v>
      </c>
    </row>
    <row r="201" spans="1:6" ht="18.75" x14ac:dyDescent="0.25">
      <c r="A201" s="68">
        <v>200</v>
      </c>
      <c r="B201" s="69">
        <v>4</v>
      </c>
      <c r="C201" s="70" t="s">
        <v>627</v>
      </c>
      <c r="D201" s="69" t="s">
        <v>226</v>
      </c>
      <c r="E201" s="69">
        <v>14</v>
      </c>
      <c r="F201" s="69">
        <v>16</v>
      </c>
    </row>
    <row r="202" spans="1:6" ht="18.75" x14ac:dyDescent="0.25">
      <c r="A202" s="68">
        <v>201</v>
      </c>
      <c r="B202" s="69">
        <v>4</v>
      </c>
      <c r="C202" s="70" t="s">
        <v>628</v>
      </c>
      <c r="D202" s="69" t="s">
        <v>229</v>
      </c>
      <c r="E202" s="69">
        <v>15</v>
      </c>
      <c r="F202" s="69">
        <v>16</v>
      </c>
    </row>
    <row r="203" spans="1:6" ht="18.75" x14ac:dyDescent="0.25">
      <c r="A203" s="68">
        <v>202</v>
      </c>
      <c r="B203" s="69">
        <v>2</v>
      </c>
      <c r="C203" s="70" t="s">
        <v>629</v>
      </c>
      <c r="D203" s="69" t="s">
        <v>229</v>
      </c>
      <c r="E203" s="69">
        <v>7</v>
      </c>
      <c r="F203" s="69">
        <v>7</v>
      </c>
    </row>
    <row r="204" spans="1:6" ht="18.75" x14ac:dyDescent="0.25">
      <c r="A204" s="68">
        <v>203</v>
      </c>
      <c r="B204" s="69">
        <v>6</v>
      </c>
      <c r="C204" s="70" t="s">
        <v>630</v>
      </c>
      <c r="D204" s="69" t="s">
        <v>226</v>
      </c>
      <c r="E204" s="69">
        <v>13</v>
      </c>
      <c r="F204" s="69">
        <v>25</v>
      </c>
    </row>
    <row r="205" spans="1:6" ht="18.75" x14ac:dyDescent="0.25">
      <c r="A205" s="68">
        <v>204</v>
      </c>
      <c r="B205" s="69">
        <v>1</v>
      </c>
      <c r="C205" s="70" t="s">
        <v>631</v>
      </c>
      <c r="D205" s="69" t="s">
        <v>223</v>
      </c>
      <c r="E205" s="69">
        <v>9</v>
      </c>
      <c r="F205" s="69">
        <v>3</v>
      </c>
    </row>
    <row r="206" spans="1:6" ht="18.75" x14ac:dyDescent="0.25">
      <c r="A206" s="68">
        <v>205</v>
      </c>
      <c r="B206" s="69">
        <v>1</v>
      </c>
      <c r="C206" s="70" t="s">
        <v>632</v>
      </c>
      <c r="D206" s="69" t="s">
        <v>227</v>
      </c>
      <c r="E206" s="69">
        <v>5</v>
      </c>
      <c r="F206" s="69">
        <v>7</v>
      </c>
    </row>
    <row r="207" spans="1:6" ht="18.75" x14ac:dyDescent="0.25">
      <c r="A207" s="68">
        <v>206</v>
      </c>
      <c r="B207" s="69">
        <v>5</v>
      </c>
      <c r="C207" s="70" t="s">
        <v>633</v>
      </c>
      <c r="D207" s="69" t="s">
        <v>229</v>
      </c>
      <c r="E207" s="69">
        <v>10</v>
      </c>
      <c r="F207" s="69">
        <v>22</v>
      </c>
    </row>
    <row r="208" spans="1:6" ht="18.75" x14ac:dyDescent="0.25">
      <c r="A208" s="68">
        <v>207</v>
      </c>
      <c r="B208" s="69">
        <v>2</v>
      </c>
      <c r="C208" s="70" t="s">
        <v>634</v>
      </c>
      <c r="D208" s="69" t="s">
        <v>75</v>
      </c>
      <c r="E208" s="69">
        <v>6</v>
      </c>
      <c r="F208" s="69">
        <v>8</v>
      </c>
    </row>
    <row r="209" spans="1:6" ht="18.75" x14ac:dyDescent="0.25">
      <c r="A209" s="68">
        <v>208</v>
      </c>
      <c r="B209" s="69">
        <v>1</v>
      </c>
      <c r="C209" s="70" t="s">
        <v>635</v>
      </c>
      <c r="D209" s="69" t="s">
        <v>226</v>
      </c>
      <c r="E209" s="69">
        <v>5</v>
      </c>
      <c r="F209" s="69">
        <v>7</v>
      </c>
    </row>
    <row r="210" spans="1:6" ht="18.75" x14ac:dyDescent="0.25">
      <c r="A210" s="68">
        <v>209</v>
      </c>
      <c r="B210" s="69">
        <v>4</v>
      </c>
      <c r="C210" s="70" t="s">
        <v>636</v>
      </c>
      <c r="D210" s="69" t="s">
        <v>223</v>
      </c>
      <c r="E210" s="69">
        <v>17</v>
      </c>
      <c r="F210" s="69">
        <v>12</v>
      </c>
    </row>
    <row r="211" spans="1:6" ht="18.75" x14ac:dyDescent="0.25">
      <c r="A211" s="68">
        <v>210</v>
      </c>
      <c r="B211" s="69">
        <v>6</v>
      </c>
      <c r="C211" s="70" t="s">
        <v>637</v>
      </c>
      <c r="D211" s="69" t="s">
        <v>230</v>
      </c>
      <c r="E211" s="69">
        <v>21</v>
      </c>
      <c r="F211" s="69">
        <v>20</v>
      </c>
    </row>
    <row r="212" spans="1:6" ht="18.75" x14ac:dyDescent="0.25">
      <c r="A212" s="68">
        <v>211</v>
      </c>
      <c r="B212" s="69">
        <v>2</v>
      </c>
      <c r="C212" s="70" t="s">
        <v>638</v>
      </c>
      <c r="D212" s="69" t="s">
        <v>223</v>
      </c>
      <c r="E212" s="69">
        <v>11</v>
      </c>
      <c r="F212" s="69">
        <v>7</v>
      </c>
    </row>
    <row r="213" spans="1:6" ht="18.75" x14ac:dyDescent="0.25">
      <c r="A213" s="68">
        <v>212</v>
      </c>
      <c r="B213" s="69">
        <v>5</v>
      </c>
      <c r="C213" s="70" t="s">
        <v>639</v>
      </c>
      <c r="D213" s="69" t="s">
        <v>224</v>
      </c>
      <c r="E213" s="69">
        <v>19</v>
      </c>
      <c r="F213" s="69">
        <v>13</v>
      </c>
    </row>
    <row r="214" spans="1:6" ht="18.75" x14ac:dyDescent="0.25">
      <c r="A214" s="68">
        <v>213</v>
      </c>
      <c r="B214" s="69">
        <v>3</v>
      </c>
      <c r="C214" s="70" t="s">
        <v>640</v>
      </c>
      <c r="D214" s="69" t="s">
        <v>225</v>
      </c>
      <c r="E214" s="69">
        <v>15</v>
      </c>
      <c r="F214" s="69">
        <v>9</v>
      </c>
    </row>
    <row r="215" spans="1:6" ht="18.75" x14ac:dyDescent="0.25">
      <c r="A215" s="68">
        <v>214</v>
      </c>
      <c r="B215" s="69">
        <v>3</v>
      </c>
      <c r="C215" s="70" t="s">
        <v>641</v>
      </c>
      <c r="D215" s="69" t="s">
        <v>232</v>
      </c>
      <c r="E215" s="69">
        <v>13</v>
      </c>
      <c r="F215" s="69">
        <v>11</v>
      </c>
    </row>
    <row r="216" spans="1:6" ht="18.75" x14ac:dyDescent="0.25">
      <c r="A216" s="68">
        <v>215</v>
      </c>
      <c r="B216" s="69">
        <v>1</v>
      </c>
      <c r="C216" s="70" t="s">
        <v>642</v>
      </c>
      <c r="D216" s="69" t="s">
        <v>228</v>
      </c>
      <c r="E216" s="69">
        <v>4</v>
      </c>
      <c r="F216" s="69">
        <v>4</v>
      </c>
    </row>
    <row r="217" spans="1:6" ht="18.75" x14ac:dyDescent="0.25">
      <c r="A217" s="68">
        <v>216</v>
      </c>
      <c r="B217" s="69">
        <v>2</v>
      </c>
      <c r="C217" s="70" t="s">
        <v>643</v>
      </c>
      <c r="D217" s="69" t="s">
        <v>230</v>
      </c>
      <c r="E217" s="69">
        <v>9</v>
      </c>
      <c r="F217" s="69">
        <v>5</v>
      </c>
    </row>
    <row r="218" spans="1:6" ht="18.75" x14ac:dyDescent="0.25">
      <c r="A218" s="68">
        <v>217</v>
      </c>
      <c r="B218" s="69">
        <v>1</v>
      </c>
      <c r="C218" s="70" t="s">
        <v>644</v>
      </c>
      <c r="D218" s="69" t="s">
        <v>230</v>
      </c>
      <c r="E218" s="69">
        <v>5</v>
      </c>
      <c r="F218" s="69">
        <v>4</v>
      </c>
    </row>
    <row r="219" spans="1:6" ht="18.75" x14ac:dyDescent="0.25">
      <c r="A219" s="68">
        <v>218</v>
      </c>
      <c r="B219" s="69">
        <v>6</v>
      </c>
      <c r="C219" s="70" t="s">
        <v>645</v>
      </c>
      <c r="D219" s="69" t="s">
        <v>226</v>
      </c>
      <c r="E219" s="69">
        <v>14</v>
      </c>
      <c r="F219" s="69">
        <v>24</v>
      </c>
    </row>
    <row r="220" spans="1:6" ht="18.75" x14ac:dyDescent="0.25">
      <c r="A220" s="68">
        <v>219</v>
      </c>
      <c r="B220" s="69">
        <v>6</v>
      </c>
      <c r="C220" s="70" t="s">
        <v>646</v>
      </c>
      <c r="D220" s="69" t="s">
        <v>231</v>
      </c>
      <c r="E220" s="69">
        <v>24</v>
      </c>
      <c r="F220" s="69">
        <v>16</v>
      </c>
    </row>
    <row r="221" spans="1:6" ht="18.75" x14ac:dyDescent="0.25">
      <c r="A221" s="68">
        <v>220</v>
      </c>
      <c r="B221" s="69">
        <v>5</v>
      </c>
      <c r="C221" s="70" t="s">
        <v>647</v>
      </c>
      <c r="D221" s="69" t="s">
        <v>226</v>
      </c>
      <c r="E221" s="69">
        <v>14</v>
      </c>
      <c r="F221" s="69">
        <v>18</v>
      </c>
    </row>
    <row r="222" spans="1:6" ht="18.75" x14ac:dyDescent="0.25">
      <c r="A222" s="68">
        <v>221</v>
      </c>
      <c r="B222" s="69">
        <v>1</v>
      </c>
      <c r="C222" s="70" t="s">
        <v>648</v>
      </c>
      <c r="D222" s="69" t="s">
        <v>230</v>
      </c>
      <c r="E222" s="69">
        <v>8</v>
      </c>
      <c r="F222" s="69">
        <v>5</v>
      </c>
    </row>
    <row r="223" spans="1:6" ht="18.75" x14ac:dyDescent="0.25">
      <c r="A223" s="68">
        <v>222</v>
      </c>
      <c r="B223" s="69">
        <v>5</v>
      </c>
      <c r="C223" s="70" t="s">
        <v>649</v>
      </c>
      <c r="D223" s="69" t="s">
        <v>230</v>
      </c>
      <c r="E223" s="69">
        <v>21</v>
      </c>
      <c r="F223" s="69">
        <v>15</v>
      </c>
    </row>
    <row r="224" spans="1:6" ht="18.75" x14ac:dyDescent="0.25">
      <c r="A224" s="68">
        <v>223</v>
      </c>
      <c r="B224" s="69">
        <v>3</v>
      </c>
      <c r="C224" s="70" t="s">
        <v>650</v>
      </c>
      <c r="D224" s="69" t="s">
        <v>224</v>
      </c>
      <c r="E224" s="69">
        <v>13</v>
      </c>
      <c r="F224" s="69">
        <v>11</v>
      </c>
    </row>
    <row r="225" spans="1:6" ht="18.75" x14ac:dyDescent="0.25">
      <c r="A225" s="68">
        <v>224</v>
      </c>
      <c r="B225" s="69">
        <v>4</v>
      </c>
      <c r="C225" s="70" t="s">
        <v>651</v>
      </c>
      <c r="D225" s="69" t="s">
        <v>224</v>
      </c>
      <c r="E225" s="69">
        <v>16</v>
      </c>
      <c r="F225" s="69">
        <v>10</v>
      </c>
    </row>
    <row r="226" spans="1:6" ht="18.75" x14ac:dyDescent="0.25">
      <c r="A226" s="68">
        <v>225</v>
      </c>
      <c r="B226" s="69">
        <v>4</v>
      </c>
      <c r="C226" s="70" t="s">
        <v>652</v>
      </c>
      <c r="D226" s="69" t="s">
        <v>230</v>
      </c>
      <c r="E226" s="69">
        <v>14</v>
      </c>
      <c r="F226" s="69">
        <v>12</v>
      </c>
    </row>
    <row r="227" spans="1:6" ht="18.75" x14ac:dyDescent="0.25">
      <c r="A227" s="68">
        <v>226</v>
      </c>
      <c r="B227" s="69">
        <v>3</v>
      </c>
      <c r="C227" s="70" t="s">
        <v>653</v>
      </c>
      <c r="D227" s="69" t="s">
        <v>224</v>
      </c>
      <c r="E227" s="69">
        <v>15</v>
      </c>
      <c r="F227" s="69">
        <v>9</v>
      </c>
    </row>
    <row r="228" spans="1:6" ht="18.75" x14ac:dyDescent="0.25">
      <c r="A228" s="68">
        <v>227</v>
      </c>
      <c r="B228" s="69">
        <v>3</v>
      </c>
      <c r="C228" s="70" t="s">
        <v>654</v>
      </c>
      <c r="D228" s="69" t="s">
        <v>230</v>
      </c>
      <c r="E228" s="69">
        <v>13</v>
      </c>
      <c r="F228" s="69">
        <v>11</v>
      </c>
    </row>
    <row r="229" spans="1:6" ht="18.75" x14ac:dyDescent="0.25">
      <c r="A229" s="68">
        <v>228</v>
      </c>
      <c r="B229" s="69">
        <v>1</v>
      </c>
      <c r="C229" s="70" t="s">
        <v>655</v>
      </c>
      <c r="D229" s="69" t="s">
        <v>75</v>
      </c>
      <c r="E229" s="69">
        <v>5</v>
      </c>
      <c r="F229" s="69">
        <v>7</v>
      </c>
    </row>
    <row r="230" spans="1:6" ht="18.75" x14ac:dyDescent="0.25">
      <c r="A230" s="68">
        <v>229</v>
      </c>
      <c r="B230" s="69">
        <v>1</v>
      </c>
      <c r="C230" s="70" t="s">
        <v>656</v>
      </c>
      <c r="D230" s="69" t="s">
        <v>228</v>
      </c>
      <c r="E230" s="69">
        <v>5</v>
      </c>
      <c r="F230" s="69">
        <v>3</v>
      </c>
    </row>
    <row r="231" spans="1:6" ht="18.75" x14ac:dyDescent="0.25">
      <c r="A231" s="68">
        <v>230</v>
      </c>
      <c r="B231" s="69">
        <v>5</v>
      </c>
      <c r="C231" s="70" t="s">
        <v>657</v>
      </c>
      <c r="D231" s="69" t="s">
        <v>224</v>
      </c>
      <c r="E231" s="69">
        <v>20</v>
      </c>
      <c r="F231" s="69">
        <v>12</v>
      </c>
    </row>
    <row r="232" spans="1:6" ht="18.75" x14ac:dyDescent="0.25">
      <c r="A232" s="68">
        <v>231</v>
      </c>
      <c r="B232" s="69">
        <v>2</v>
      </c>
      <c r="C232" s="70" t="s">
        <v>658</v>
      </c>
      <c r="D232" s="69" t="s">
        <v>224</v>
      </c>
      <c r="E232" s="69">
        <v>11</v>
      </c>
      <c r="F232" s="69">
        <v>7</v>
      </c>
    </row>
    <row r="233" spans="1:6" ht="18.75" x14ac:dyDescent="0.25">
      <c r="A233" s="68">
        <v>232</v>
      </c>
      <c r="B233" s="69">
        <v>1</v>
      </c>
      <c r="C233" s="70" t="s">
        <v>659</v>
      </c>
      <c r="D233" s="69" t="s">
        <v>230</v>
      </c>
      <c r="E233" s="69">
        <v>8</v>
      </c>
      <c r="F233" s="69">
        <v>4</v>
      </c>
    </row>
    <row r="234" spans="1:6" ht="18.75" x14ac:dyDescent="0.25">
      <c r="A234" s="68">
        <v>233</v>
      </c>
      <c r="B234" s="69">
        <v>5</v>
      </c>
      <c r="C234" s="70" t="s">
        <v>660</v>
      </c>
      <c r="D234" s="69" t="s">
        <v>231</v>
      </c>
      <c r="E234" s="69">
        <v>20</v>
      </c>
      <c r="F234" s="69">
        <v>12</v>
      </c>
    </row>
    <row r="235" spans="1:6" ht="18.75" x14ac:dyDescent="0.25">
      <c r="A235" s="68">
        <v>234</v>
      </c>
      <c r="B235" s="69">
        <v>2</v>
      </c>
      <c r="C235" s="70" t="s">
        <v>823</v>
      </c>
      <c r="D235" s="69" t="s">
        <v>224</v>
      </c>
      <c r="E235" s="69">
        <v>11</v>
      </c>
      <c r="F235" s="69">
        <v>8</v>
      </c>
    </row>
    <row r="236" spans="1:6" ht="18.75" x14ac:dyDescent="0.25">
      <c r="A236" s="68">
        <v>235</v>
      </c>
      <c r="B236" s="69">
        <v>1</v>
      </c>
      <c r="C236" s="70" t="s">
        <v>661</v>
      </c>
      <c r="D236" s="69" t="s">
        <v>223</v>
      </c>
      <c r="E236" s="69">
        <v>7</v>
      </c>
      <c r="F236" s="69">
        <v>6</v>
      </c>
    </row>
    <row r="237" spans="1:6" ht="18.75" x14ac:dyDescent="0.25">
      <c r="A237" s="68">
        <v>236</v>
      </c>
      <c r="B237" s="69">
        <v>4</v>
      </c>
      <c r="C237" s="70" t="s">
        <v>663</v>
      </c>
      <c r="D237" s="69" t="s">
        <v>223</v>
      </c>
      <c r="E237" s="69">
        <v>20</v>
      </c>
      <c r="F237" s="69">
        <v>6</v>
      </c>
    </row>
    <row r="238" spans="1:6" ht="18.75" x14ac:dyDescent="0.25">
      <c r="A238" s="68">
        <v>237</v>
      </c>
      <c r="B238" s="69">
        <v>3</v>
      </c>
      <c r="C238" s="70" t="s">
        <v>662</v>
      </c>
      <c r="D238" s="69" t="s">
        <v>224</v>
      </c>
      <c r="E238" s="69">
        <v>15</v>
      </c>
      <c r="F238" s="69">
        <v>9</v>
      </c>
    </row>
    <row r="239" spans="1:6" ht="18.75" x14ac:dyDescent="0.25">
      <c r="A239" s="68">
        <v>238</v>
      </c>
      <c r="B239" s="69">
        <v>2</v>
      </c>
      <c r="C239" s="70" t="s">
        <v>664</v>
      </c>
      <c r="D239" s="69" t="s">
        <v>225</v>
      </c>
      <c r="E239" s="69">
        <v>14</v>
      </c>
      <c r="F239" s="69">
        <v>4</v>
      </c>
    </row>
    <row r="240" spans="1:6" ht="18.75" x14ac:dyDescent="0.25">
      <c r="A240" s="68">
        <v>239</v>
      </c>
      <c r="B240" s="69">
        <v>2</v>
      </c>
      <c r="C240" s="70" t="s">
        <v>665</v>
      </c>
      <c r="D240" s="69" t="s">
        <v>229</v>
      </c>
      <c r="E240" s="69">
        <v>9</v>
      </c>
      <c r="F240" s="69">
        <v>10</v>
      </c>
    </row>
    <row r="241" spans="1:8" ht="18.75" x14ac:dyDescent="0.25">
      <c r="A241" s="68">
        <v>240</v>
      </c>
      <c r="B241" s="69">
        <v>6</v>
      </c>
      <c r="C241" s="70" t="s">
        <v>666</v>
      </c>
      <c r="D241" s="69" t="s">
        <v>75</v>
      </c>
      <c r="E241" s="69">
        <v>22</v>
      </c>
      <c r="F241" s="69">
        <v>21</v>
      </c>
    </row>
    <row r="242" spans="1:8" ht="18.75" x14ac:dyDescent="0.25">
      <c r="A242" s="68">
        <v>241</v>
      </c>
      <c r="B242" s="69">
        <v>2</v>
      </c>
      <c r="C242" s="70" t="s">
        <v>667</v>
      </c>
      <c r="D242" s="69" t="s">
        <v>226</v>
      </c>
      <c r="E242" s="69">
        <v>6</v>
      </c>
      <c r="F242" s="69">
        <v>8</v>
      </c>
    </row>
    <row r="243" spans="1:8" ht="18.75" x14ac:dyDescent="0.25">
      <c r="A243" s="68">
        <v>242</v>
      </c>
      <c r="B243" s="69">
        <v>5</v>
      </c>
      <c r="C243" s="70" t="s">
        <v>668</v>
      </c>
      <c r="D243" s="69" t="s">
        <v>226</v>
      </c>
      <c r="E243" s="69">
        <v>14</v>
      </c>
      <c r="F243" s="69">
        <v>23</v>
      </c>
    </row>
    <row r="244" spans="1:8" ht="18.75" x14ac:dyDescent="0.25">
      <c r="A244" s="68">
        <v>243</v>
      </c>
      <c r="B244" s="69">
        <v>7</v>
      </c>
      <c r="C244" s="70" t="s">
        <v>824</v>
      </c>
      <c r="D244" s="69" t="s">
        <v>228</v>
      </c>
      <c r="E244" s="69">
        <v>29</v>
      </c>
      <c r="F244" s="69">
        <v>19</v>
      </c>
    </row>
    <row r="245" spans="1:8" ht="18.75" x14ac:dyDescent="0.25">
      <c r="A245" s="68">
        <v>244</v>
      </c>
      <c r="B245" s="69">
        <v>4</v>
      </c>
      <c r="C245" s="70" t="s">
        <v>669</v>
      </c>
      <c r="D245" s="69" t="s">
        <v>75</v>
      </c>
      <c r="E245" s="69">
        <v>16</v>
      </c>
      <c r="F245" s="69">
        <v>15</v>
      </c>
    </row>
    <row r="246" spans="1:8" ht="18.75" x14ac:dyDescent="0.25">
      <c r="A246" s="68">
        <v>245</v>
      </c>
      <c r="B246" s="69">
        <v>6</v>
      </c>
      <c r="C246" s="70" t="s">
        <v>670</v>
      </c>
      <c r="D246" s="69" t="s">
        <v>225</v>
      </c>
      <c r="E246" s="69">
        <v>22</v>
      </c>
      <c r="F246" s="69">
        <v>16</v>
      </c>
      <c r="G246" s="23" t="s">
        <v>575</v>
      </c>
      <c r="H246" t="s">
        <v>1054</v>
      </c>
    </row>
    <row r="247" spans="1:8" ht="18.75" x14ac:dyDescent="0.25">
      <c r="A247" s="68">
        <v>246</v>
      </c>
      <c r="B247" s="69">
        <v>5</v>
      </c>
      <c r="C247" s="70" t="s">
        <v>671</v>
      </c>
      <c r="D247" s="69" t="s">
        <v>223</v>
      </c>
      <c r="E247" s="69">
        <v>20</v>
      </c>
      <c r="F247" s="69">
        <v>15</v>
      </c>
    </row>
    <row r="248" spans="1:8" ht="18.75" x14ac:dyDescent="0.25">
      <c r="A248" s="68">
        <v>247</v>
      </c>
      <c r="B248" s="69">
        <v>1</v>
      </c>
      <c r="C248" s="70" t="s">
        <v>672</v>
      </c>
      <c r="D248" s="69" t="s">
        <v>225</v>
      </c>
      <c r="E248" s="69">
        <v>5</v>
      </c>
      <c r="F248" s="69">
        <v>4</v>
      </c>
    </row>
    <row r="249" spans="1:8" ht="18.75" x14ac:dyDescent="0.25">
      <c r="A249" s="68">
        <v>248</v>
      </c>
      <c r="B249" s="69">
        <v>3</v>
      </c>
      <c r="C249" s="70" t="s">
        <v>673</v>
      </c>
      <c r="D249" s="69" t="s">
        <v>224</v>
      </c>
      <c r="E249" s="69">
        <v>11</v>
      </c>
      <c r="F249" s="69">
        <v>9</v>
      </c>
    </row>
    <row r="250" spans="1:8" ht="18.75" x14ac:dyDescent="0.25">
      <c r="A250" s="68">
        <v>249</v>
      </c>
      <c r="B250" s="69">
        <v>3</v>
      </c>
      <c r="C250" s="70" t="s">
        <v>674</v>
      </c>
      <c r="D250" s="69" t="s">
        <v>227</v>
      </c>
      <c r="E250" s="69">
        <v>10</v>
      </c>
      <c r="F250" s="69">
        <v>11</v>
      </c>
    </row>
    <row r="251" spans="1:8" ht="18.75" x14ac:dyDescent="0.25">
      <c r="A251" s="68">
        <v>250</v>
      </c>
      <c r="B251" s="69">
        <v>3</v>
      </c>
      <c r="C251" s="70" t="s">
        <v>675</v>
      </c>
      <c r="D251" s="69" t="s">
        <v>232</v>
      </c>
      <c r="E251" s="69">
        <v>12</v>
      </c>
      <c r="F251" s="69">
        <v>12</v>
      </c>
    </row>
    <row r="252" spans="1:8" ht="18.75" x14ac:dyDescent="0.25">
      <c r="A252" s="68">
        <v>251</v>
      </c>
      <c r="B252" s="69">
        <v>3</v>
      </c>
      <c r="C252" s="70" t="s">
        <v>676</v>
      </c>
      <c r="D252" s="69" t="s">
        <v>75</v>
      </c>
      <c r="E252" s="69">
        <v>10</v>
      </c>
      <c r="F252" s="69">
        <v>13</v>
      </c>
    </row>
    <row r="253" spans="1:8" ht="18.75" x14ac:dyDescent="0.25">
      <c r="A253" s="68">
        <v>252</v>
      </c>
      <c r="B253" s="69">
        <v>2</v>
      </c>
      <c r="C253" s="70" t="s">
        <v>677</v>
      </c>
      <c r="D253" s="69" t="s">
        <v>232</v>
      </c>
      <c r="E253" s="69">
        <v>10</v>
      </c>
      <c r="F253" s="69">
        <v>8</v>
      </c>
    </row>
    <row r="254" spans="1:8" ht="18.75" x14ac:dyDescent="0.25">
      <c r="A254" s="68">
        <v>253</v>
      </c>
      <c r="B254" s="69">
        <v>5</v>
      </c>
      <c r="C254" s="70" t="s">
        <v>678</v>
      </c>
      <c r="D254" s="69" t="s">
        <v>230</v>
      </c>
      <c r="E254" s="69">
        <v>18</v>
      </c>
      <c r="F254" s="69">
        <v>17</v>
      </c>
    </row>
    <row r="255" spans="1:8" ht="18.75" x14ac:dyDescent="0.25">
      <c r="A255" s="68">
        <v>254</v>
      </c>
      <c r="B255" s="69">
        <v>1</v>
      </c>
      <c r="C255" s="70" t="s">
        <v>679</v>
      </c>
      <c r="D255" s="69" t="s">
        <v>232</v>
      </c>
      <c r="E255" s="69">
        <v>7</v>
      </c>
      <c r="F255" s="69">
        <v>6</v>
      </c>
    </row>
    <row r="256" spans="1:8" ht="18.75" x14ac:dyDescent="0.25">
      <c r="A256" s="68">
        <v>255</v>
      </c>
      <c r="B256" s="69">
        <v>3</v>
      </c>
      <c r="C256" s="70" t="s">
        <v>680</v>
      </c>
      <c r="D256" s="69" t="s">
        <v>223</v>
      </c>
      <c r="E256" s="69">
        <v>15</v>
      </c>
      <c r="F256" s="69">
        <v>10</v>
      </c>
    </row>
    <row r="257" spans="1:8" ht="18.75" x14ac:dyDescent="0.25">
      <c r="A257" s="68">
        <v>256</v>
      </c>
      <c r="B257" s="69">
        <v>5</v>
      </c>
      <c r="C257" s="70" t="s">
        <v>681</v>
      </c>
      <c r="D257" s="69" t="s">
        <v>231</v>
      </c>
      <c r="E257" s="69">
        <v>20</v>
      </c>
      <c r="F257" s="69">
        <v>14</v>
      </c>
    </row>
    <row r="258" spans="1:8" ht="18.75" x14ac:dyDescent="0.25">
      <c r="A258" s="68">
        <v>257</v>
      </c>
      <c r="B258" s="69">
        <v>6</v>
      </c>
      <c r="C258" s="70" t="s">
        <v>682</v>
      </c>
      <c r="D258" s="69" t="s">
        <v>223</v>
      </c>
      <c r="E258" s="69">
        <v>26</v>
      </c>
      <c r="F258" s="69">
        <v>12</v>
      </c>
      <c r="G258" s="23" t="s">
        <v>1056</v>
      </c>
      <c r="H258" t="s">
        <v>1055</v>
      </c>
    </row>
    <row r="259" spans="1:8" ht="18.75" x14ac:dyDescent="0.25">
      <c r="A259" s="68">
        <v>258</v>
      </c>
      <c r="B259" s="69">
        <v>1</v>
      </c>
      <c r="C259" s="70" t="s">
        <v>683</v>
      </c>
      <c r="D259" s="69" t="s">
        <v>224</v>
      </c>
      <c r="E259" s="69">
        <v>6</v>
      </c>
      <c r="F259" s="69">
        <v>5</v>
      </c>
    </row>
    <row r="260" spans="1:8" ht="18.75" x14ac:dyDescent="0.25">
      <c r="A260" s="68">
        <v>259</v>
      </c>
      <c r="B260" s="69">
        <v>7</v>
      </c>
      <c r="C260" s="70" t="s">
        <v>684</v>
      </c>
      <c r="D260" s="69" t="s">
        <v>231</v>
      </c>
      <c r="E260" s="69">
        <v>24</v>
      </c>
      <c r="F260" s="69">
        <v>22</v>
      </c>
    </row>
    <row r="261" spans="1:8" ht="18.75" x14ac:dyDescent="0.25">
      <c r="A261" s="68">
        <v>260</v>
      </c>
      <c r="B261" s="69">
        <v>5</v>
      </c>
      <c r="C261" s="70" t="s">
        <v>685</v>
      </c>
      <c r="D261" s="69" t="s">
        <v>225</v>
      </c>
      <c r="E261" s="69">
        <v>0</v>
      </c>
      <c r="F261" s="69">
        <v>0</v>
      </c>
    </row>
    <row r="262" spans="1:8" ht="18.75" x14ac:dyDescent="0.25">
      <c r="A262" s="68">
        <v>261</v>
      </c>
      <c r="B262" s="69">
        <v>7</v>
      </c>
      <c r="C262" s="70" t="s">
        <v>686</v>
      </c>
      <c r="D262" s="69" t="s">
        <v>229</v>
      </c>
      <c r="E262" s="69">
        <v>17</v>
      </c>
      <c r="F262" s="69">
        <v>29</v>
      </c>
    </row>
    <row r="263" spans="1:8" ht="18.75" x14ac:dyDescent="0.25">
      <c r="A263" s="68">
        <v>262</v>
      </c>
      <c r="B263" s="69">
        <v>2</v>
      </c>
      <c r="C263" s="70" t="s">
        <v>687</v>
      </c>
      <c r="D263" s="69" t="s">
        <v>229</v>
      </c>
      <c r="E263" s="69">
        <v>5</v>
      </c>
      <c r="F263" s="69">
        <v>13</v>
      </c>
    </row>
    <row r="264" spans="1:8" ht="18.75" x14ac:dyDescent="0.25">
      <c r="A264" s="68">
        <v>263</v>
      </c>
      <c r="B264" s="69">
        <v>1</v>
      </c>
      <c r="C264" s="70" t="s">
        <v>688</v>
      </c>
      <c r="D264" s="69" t="s">
        <v>226</v>
      </c>
      <c r="E264" s="69">
        <v>4</v>
      </c>
      <c r="F264" s="69">
        <v>7</v>
      </c>
    </row>
    <row r="265" spans="1:8" ht="18.75" x14ac:dyDescent="0.25">
      <c r="A265" s="68">
        <v>264</v>
      </c>
      <c r="B265" s="69">
        <v>5</v>
      </c>
      <c r="C265" s="70" t="s">
        <v>689</v>
      </c>
      <c r="D265" s="69" t="s">
        <v>75</v>
      </c>
      <c r="E265" s="69">
        <v>17</v>
      </c>
      <c r="F265" s="69">
        <v>15</v>
      </c>
    </row>
    <row r="266" spans="1:8" ht="18.75" x14ac:dyDescent="0.25">
      <c r="A266" s="68">
        <v>265</v>
      </c>
      <c r="B266" s="69">
        <v>4</v>
      </c>
      <c r="C266" s="70" t="s">
        <v>690</v>
      </c>
      <c r="D266" s="69" t="s">
        <v>224</v>
      </c>
      <c r="E266" s="69">
        <v>14</v>
      </c>
      <c r="F266" s="69">
        <v>12</v>
      </c>
    </row>
    <row r="267" spans="1:8" ht="18.75" x14ac:dyDescent="0.25">
      <c r="A267" s="68">
        <v>266</v>
      </c>
      <c r="B267" s="69">
        <v>4</v>
      </c>
      <c r="C267" s="70" t="s">
        <v>691</v>
      </c>
      <c r="D267" s="69" t="s">
        <v>223</v>
      </c>
      <c r="E267" s="69">
        <v>14</v>
      </c>
      <c r="F267" s="69">
        <v>10</v>
      </c>
    </row>
    <row r="268" spans="1:8" ht="18.75" x14ac:dyDescent="0.25">
      <c r="A268" s="68">
        <v>267</v>
      </c>
      <c r="B268" s="69">
        <v>6</v>
      </c>
      <c r="C268" s="70" t="s">
        <v>693</v>
      </c>
      <c r="D268" s="69" t="s">
        <v>226</v>
      </c>
      <c r="E268" s="69">
        <v>13</v>
      </c>
      <c r="F268" s="69">
        <v>25</v>
      </c>
    </row>
    <row r="269" spans="1:8" ht="18.75" x14ac:dyDescent="0.25">
      <c r="A269" s="68">
        <v>268</v>
      </c>
      <c r="B269" s="69">
        <v>7</v>
      </c>
      <c r="C269" s="70" t="s">
        <v>692</v>
      </c>
      <c r="D269" s="69" t="s">
        <v>224</v>
      </c>
      <c r="E269" s="69">
        <v>27</v>
      </c>
      <c r="F269" s="69">
        <v>21</v>
      </c>
    </row>
    <row r="270" spans="1:8" ht="18.75" x14ac:dyDescent="0.25">
      <c r="A270" s="68">
        <v>269</v>
      </c>
      <c r="B270" s="69">
        <v>1</v>
      </c>
      <c r="C270" s="70" t="s">
        <v>694</v>
      </c>
      <c r="D270" s="69" t="s">
        <v>224</v>
      </c>
      <c r="E270" s="69">
        <v>6</v>
      </c>
      <c r="F270" s="69">
        <v>5</v>
      </c>
    </row>
    <row r="271" spans="1:8" ht="18.75" x14ac:dyDescent="0.25">
      <c r="A271" s="68">
        <v>270</v>
      </c>
      <c r="B271" s="69">
        <v>3</v>
      </c>
      <c r="C271" s="70" t="s">
        <v>825</v>
      </c>
      <c r="D271" s="69" t="s">
        <v>223</v>
      </c>
      <c r="E271" s="69">
        <v>19</v>
      </c>
      <c r="F271" s="69">
        <v>6</v>
      </c>
    </row>
    <row r="272" spans="1:8" ht="18.75" x14ac:dyDescent="0.25">
      <c r="A272" s="68">
        <v>271</v>
      </c>
      <c r="B272" s="69">
        <v>6</v>
      </c>
      <c r="C272" s="70" t="s">
        <v>695</v>
      </c>
      <c r="D272" s="69" t="s">
        <v>231</v>
      </c>
      <c r="E272" s="69">
        <v>20</v>
      </c>
      <c r="F272" s="69">
        <v>19</v>
      </c>
    </row>
    <row r="273" spans="1:8" ht="18.75" x14ac:dyDescent="0.25">
      <c r="A273" s="68">
        <v>272</v>
      </c>
      <c r="B273" s="69">
        <v>7</v>
      </c>
      <c r="C273" s="70" t="s">
        <v>696</v>
      </c>
      <c r="D273" s="69" t="s">
        <v>231</v>
      </c>
      <c r="E273" s="69">
        <v>25</v>
      </c>
      <c r="F273" s="69">
        <v>25</v>
      </c>
    </row>
    <row r="274" spans="1:8" ht="18.75" x14ac:dyDescent="0.25">
      <c r="A274" s="68">
        <v>273</v>
      </c>
      <c r="B274" s="69">
        <v>5</v>
      </c>
      <c r="C274" s="70" t="s">
        <v>697</v>
      </c>
      <c r="D274" s="69" t="s">
        <v>231</v>
      </c>
      <c r="E274" s="69">
        <v>11</v>
      </c>
      <c r="F274" s="69">
        <v>24</v>
      </c>
    </row>
    <row r="275" spans="1:8" ht="18.75" x14ac:dyDescent="0.25">
      <c r="A275" s="68">
        <v>274</v>
      </c>
      <c r="B275" s="69">
        <v>2</v>
      </c>
      <c r="C275" s="70" t="s">
        <v>698</v>
      </c>
      <c r="D275" s="69" t="s">
        <v>75</v>
      </c>
      <c r="E275" s="69">
        <v>6</v>
      </c>
      <c r="F275" s="69">
        <v>8</v>
      </c>
    </row>
    <row r="276" spans="1:8" ht="18.75" x14ac:dyDescent="0.25">
      <c r="A276" s="68">
        <v>275</v>
      </c>
      <c r="B276" s="69">
        <v>6</v>
      </c>
      <c r="C276" s="70" t="s">
        <v>826</v>
      </c>
      <c r="D276" s="69" t="s">
        <v>225</v>
      </c>
      <c r="E276" s="69">
        <v>22</v>
      </c>
      <c r="F276" s="69">
        <v>16</v>
      </c>
    </row>
    <row r="277" spans="1:8" ht="18.75" x14ac:dyDescent="0.25">
      <c r="A277" s="68">
        <v>276</v>
      </c>
      <c r="B277" s="69">
        <v>1</v>
      </c>
      <c r="C277" s="70" t="s">
        <v>699</v>
      </c>
      <c r="D277" s="69" t="s">
        <v>232</v>
      </c>
      <c r="E277" s="69">
        <v>7</v>
      </c>
      <c r="F277" s="69">
        <v>5</v>
      </c>
    </row>
    <row r="278" spans="1:8" ht="18.75" x14ac:dyDescent="0.25">
      <c r="A278" s="68">
        <v>277</v>
      </c>
      <c r="B278" s="69">
        <v>2</v>
      </c>
      <c r="C278" s="70" t="s">
        <v>700</v>
      </c>
      <c r="D278" s="69" t="s">
        <v>225</v>
      </c>
      <c r="E278" s="69">
        <v>7</v>
      </c>
      <c r="F278" s="69">
        <v>7</v>
      </c>
    </row>
    <row r="279" spans="1:8" ht="18.75" x14ac:dyDescent="0.25">
      <c r="A279" s="68">
        <v>278</v>
      </c>
      <c r="B279" s="69">
        <v>6</v>
      </c>
      <c r="C279" s="70" t="s">
        <v>701</v>
      </c>
      <c r="D279" s="69" t="s">
        <v>223</v>
      </c>
      <c r="E279" s="69">
        <v>27</v>
      </c>
      <c r="F279" s="69">
        <v>14</v>
      </c>
    </row>
    <row r="280" spans="1:8" ht="18.75" x14ac:dyDescent="0.25">
      <c r="A280" s="68">
        <v>279</v>
      </c>
      <c r="B280" s="69">
        <v>2</v>
      </c>
      <c r="C280" s="70" t="s">
        <v>702</v>
      </c>
      <c r="D280" s="69" t="s">
        <v>224</v>
      </c>
      <c r="E280" s="69">
        <v>9</v>
      </c>
      <c r="F280" s="69">
        <v>5</v>
      </c>
    </row>
    <row r="281" spans="1:8" ht="18.75" x14ac:dyDescent="0.25">
      <c r="A281" s="68">
        <v>280</v>
      </c>
      <c r="B281" s="69">
        <v>2</v>
      </c>
      <c r="C281" s="70" t="s">
        <v>703</v>
      </c>
      <c r="D281" s="69" t="s">
        <v>75</v>
      </c>
      <c r="E281" s="69">
        <v>9</v>
      </c>
      <c r="F281" s="69">
        <v>10</v>
      </c>
    </row>
    <row r="282" spans="1:8" ht="18.75" x14ac:dyDescent="0.25">
      <c r="A282" s="68">
        <v>281</v>
      </c>
      <c r="B282" s="69">
        <v>5</v>
      </c>
      <c r="C282" s="70" t="s">
        <v>704</v>
      </c>
      <c r="D282" s="69" t="s">
        <v>228</v>
      </c>
      <c r="E282" s="69">
        <v>21</v>
      </c>
      <c r="F282" s="69">
        <v>6</v>
      </c>
    </row>
    <row r="283" spans="1:8" ht="18.75" x14ac:dyDescent="0.25">
      <c r="A283" s="68">
        <v>282</v>
      </c>
      <c r="B283" s="69">
        <v>3</v>
      </c>
      <c r="C283" s="70" t="s">
        <v>705</v>
      </c>
      <c r="D283" s="69" t="s">
        <v>229</v>
      </c>
      <c r="E283" s="69">
        <v>9</v>
      </c>
      <c r="F283" s="69">
        <v>11</v>
      </c>
    </row>
    <row r="284" spans="1:8" ht="18.75" x14ac:dyDescent="0.25">
      <c r="A284" s="68">
        <v>283</v>
      </c>
      <c r="B284" s="69">
        <v>4</v>
      </c>
      <c r="C284" s="70" t="s">
        <v>706</v>
      </c>
      <c r="D284" s="69" t="s">
        <v>224</v>
      </c>
      <c r="E284" s="69">
        <v>19</v>
      </c>
      <c r="F284" s="69">
        <v>7</v>
      </c>
    </row>
    <row r="285" spans="1:8" ht="18.75" x14ac:dyDescent="0.25">
      <c r="A285" s="68">
        <v>284</v>
      </c>
      <c r="B285" s="69">
        <v>8</v>
      </c>
      <c r="C285" s="70" t="s">
        <v>707</v>
      </c>
      <c r="D285" s="69" t="s">
        <v>228</v>
      </c>
      <c r="E285" s="69">
        <v>0</v>
      </c>
      <c r="F285" s="69">
        <v>30</v>
      </c>
      <c r="G285" s="23" t="s">
        <v>1067</v>
      </c>
      <c r="H285" t="s">
        <v>1068</v>
      </c>
    </row>
    <row r="286" spans="1:8" ht="18.75" x14ac:dyDescent="0.25">
      <c r="A286" s="68">
        <v>285</v>
      </c>
      <c r="B286" s="69">
        <v>8</v>
      </c>
      <c r="C286" s="70" t="s">
        <v>707</v>
      </c>
      <c r="D286" s="69" t="s">
        <v>228</v>
      </c>
      <c r="E286" s="69">
        <v>30</v>
      </c>
      <c r="F286" s="69">
        <v>0</v>
      </c>
    </row>
    <row r="287" spans="1:8" ht="18.75" x14ac:dyDescent="0.25">
      <c r="A287" s="68">
        <v>286</v>
      </c>
      <c r="B287" s="69">
        <v>7</v>
      </c>
      <c r="C287" s="70" t="s">
        <v>708</v>
      </c>
      <c r="D287" s="69" t="s">
        <v>230</v>
      </c>
      <c r="E287" s="69">
        <v>24</v>
      </c>
      <c r="F287" s="69">
        <v>24</v>
      </c>
    </row>
    <row r="288" spans="1:8" ht="18.75" x14ac:dyDescent="0.25">
      <c r="A288" s="68">
        <v>287</v>
      </c>
      <c r="B288" s="69">
        <v>4</v>
      </c>
      <c r="C288" s="70" t="s">
        <v>709</v>
      </c>
      <c r="D288" s="69" t="s">
        <v>75</v>
      </c>
      <c r="E288" s="69">
        <v>16</v>
      </c>
      <c r="F288" s="69">
        <v>14</v>
      </c>
    </row>
    <row r="289" spans="1:6" ht="18.75" x14ac:dyDescent="0.25">
      <c r="A289" s="68">
        <v>288</v>
      </c>
      <c r="B289" s="69">
        <v>2</v>
      </c>
      <c r="C289" s="70" t="s">
        <v>710</v>
      </c>
      <c r="D289" s="69" t="s">
        <v>227</v>
      </c>
      <c r="E289" s="69">
        <v>6</v>
      </c>
      <c r="F289" s="69">
        <v>8</v>
      </c>
    </row>
    <row r="290" spans="1:6" ht="18.75" x14ac:dyDescent="0.25">
      <c r="A290" s="68">
        <v>289</v>
      </c>
      <c r="B290" s="69">
        <v>2</v>
      </c>
      <c r="C290" s="70" t="s">
        <v>711</v>
      </c>
      <c r="D290" s="69" t="s">
        <v>226</v>
      </c>
      <c r="E290" s="69">
        <v>7</v>
      </c>
      <c r="F290" s="69">
        <v>8</v>
      </c>
    </row>
    <row r="291" spans="1:6" ht="18.75" x14ac:dyDescent="0.25">
      <c r="A291" s="68">
        <v>290</v>
      </c>
      <c r="B291" s="69">
        <v>3</v>
      </c>
      <c r="C291" s="70" t="s">
        <v>712</v>
      </c>
      <c r="D291" s="69" t="s">
        <v>224</v>
      </c>
      <c r="E291" s="69">
        <v>11</v>
      </c>
      <c r="F291" s="69">
        <v>9</v>
      </c>
    </row>
    <row r="292" spans="1:6" ht="18.75" x14ac:dyDescent="0.25">
      <c r="A292" s="68">
        <v>291</v>
      </c>
      <c r="B292" s="69">
        <v>3</v>
      </c>
      <c r="C292" s="70" t="s">
        <v>713</v>
      </c>
      <c r="D292" s="69" t="s">
        <v>223</v>
      </c>
      <c r="E292" s="69">
        <v>11</v>
      </c>
      <c r="F292" s="69">
        <v>9</v>
      </c>
    </row>
    <row r="293" spans="1:6" ht="18.75" x14ac:dyDescent="0.25">
      <c r="A293" s="68">
        <v>292</v>
      </c>
      <c r="B293" s="69">
        <v>3</v>
      </c>
      <c r="C293" s="70" t="s">
        <v>714</v>
      </c>
      <c r="D293" s="69" t="s">
        <v>227</v>
      </c>
      <c r="E293" s="69">
        <v>7</v>
      </c>
      <c r="F293" s="69">
        <v>13</v>
      </c>
    </row>
    <row r="294" spans="1:6" ht="18.75" x14ac:dyDescent="0.25">
      <c r="A294" s="68">
        <v>293</v>
      </c>
      <c r="B294" s="69">
        <v>4</v>
      </c>
      <c r="C294" s="70" t="s">
        <v>715</v>
      </c>
      <c r="D294" s="69" t="s">
        <v>230</v>
      </c>
      <c r="E294" s="69">
        <v>18</v>
      </c>
      <c r="F294" s="69">
        <v>13</v>
      </c>
    </row>
    <row r="295" spans="1:6" ht="18.75" x14ac:dyDescent="0.25">
      <c r="A295" s="68">
        <v>294</v>
      </c>
      <c r="B295" s="69">
        <v>1</v>
      </c>
      <c r="C295" s="70" t="s">
        <v>716</v>
      </c>
      <c r="D295" s="69" t="s">
        <v>229</v>
      </c>
      <c r="E295" s="69">
        <v>5</v>
      </c>
      <c r="F295" s="69">
        <v>8</v>
      </c>
    </row>
    <row r="296" spans="1:6" ht="18.75" x14ac:dyDescent="0.25">
      <c r="A296" s="68">
        <v>295</v>
      </c>
      <c r="B296" s="69">
        <v>2</v>
      </c>
      <c r="C296" s="70" t="s">
        <v>717</v>
      </c>
      <c r="D296" s="69" t="s">
        <v>75</v>
      </c>
      <c r="E296" s="69">
        <v>9</v>
      </c>
      <c r="F296" s="69">
        <v>8</v>
      </c>
    </row>
    <row r="297" spans="1:6" ht="18.75" x14ac:dyDescent="0.25">
      <c r="A297" s="68">
        <v>296</v>
      </c>
      <c r="B297" s="69">
        <v>4</v>
      </c>
      <c r="C297" s="70" t="s">
        <v>718</v>
      </c>
      <c r="D297" s="69" t="s">
        <v>230</v>
      </c>
      <c r="E297" s="69">
        <v>16</v>
      </c>
      <c r="F297" s="69">
        <v>12</v>
      </c>
    </row>
    <row r="298" spans="1:6" ht="18.75" x14ac:dyDescent="0.25">
      <c r="A298" s="68">
        <v>297</v>
      </c>
      <c r="B298" s="69">
        <v>5</v>
      </c>
      <c r="C298" s="70" t="s">
        <v>719</v>
      </c>
      <c r="D298" s="69" t="s">
        <v>230</v>
      </c>
      <c r="E298" s="69">
        <v>19</v>
      </c>
      <c r="F298" s="69">
        <v>17</v>
      </c>
    </row>
    <row r="299" spans="1:6" ht="18.75" x14ac:dyDescent="0.25">
      <c r="A299" s="68">
        <v>298</v>
      </c>
      <c r="B299" s="69">
        <v>1</v>
      </c>
      <c r="C299" s="70" t="s">
        <v>720</v>
      </c>
      <c r="D299" s="69" t="s">
        <v>230</v>
      </c>
      <c r="E299" s="69">
        <v>7</v>
      </c>
      <c r="F299" s="69">
        <v>6</v>
      </c>
    </row>
    <row r="300" spans="1:6" ht="18.75" x14ac:dyDescent="0.25">
      <c r="A300" s="68">
        <v>299</v>
      </c>
      <c r="B300" s="69">
        <v>4</v>
      </c>
      <c r="C300" s="70" t="s">
        <v>721</v>
      </c>
      <c r="D300" s="69" t="s">
        <v>224</v>
      </c>
      <c r="E300" s="69">
        <v>16</v>
      </c>
      <c r="F300" s="69">
        <v>10</v>
      </c>
    </row>
    <row r="301" spans="1:6" ht="18.75" x14ac:dyDescent="0.25">
      <c r="A301" s="68">
        <v>300</v>
      </c>
      <c r="B301" s="69">
        <v>5</v>
      </c>
      <c r="C301" s="70" t="s">
        <v>722</v>
      </c>
      <c r="D301" s="69" t="s">
        <v>224</v>
      </c>
      <c r="E301" s="69">
        <v>21</v>
      </c>
      <c r="F301" s="69">
        <v>15</v>
      </c>
    </row>
    <row r="302" spans="1:6" ht="18.75" x14ac:dyDescent="0.25">
      <c r="A302" s="68">
        <v>301</v>
      </c>
      <c r="B302" s="69">
        <v>3</v>
      </c>
      <c r="C302" s="70" t="s">
        <v>723</v>
      </c>
      <c r="D302" s="69" t="s">
        <v>223</v>
      </c>
      <c r="E302" s="69">
        <v>13</v>
      </c>
      <c r="F302" s="69">
        <v>9</v>
      </c>
    </row>
    <row r="303" spans="1:6" ht="18.75" x14ac:dyDescent="0.25">
      <c r="A303" s="68">
        <v>302</v>
      </c>
      <c r="B303" s="69">
        <v>2</v>
      </c>
      <c r="C303" s="70" t="s">
        <v>724</v>
      </c>
      <c r="D303" s="69" t="s">
        <v>223</v>
      </c>
      <c r="E303" s="69">
        <v>12</v>
      </c>
      <c r="F303" s="69">
        <v>7</v>
      </c>
    </row>
    <row r="304" spans="1:6" ht="18.75" x14ac:dyDescent="0.25">
      <c r="A304" s="68">
        <v>303</v>
      </c>
      <c r="B304" s="69">
        <v>5</v>
      </c>
      <c r="C304" s="70" t="s">
        <v>725</v>
      </c>
      <c r="D304" s="69" t="s">
        <v>75</v>
      </c>
      <c r="E304" s="69">
        <v>18</v>
      </c>
      <c r="F304" s="69">
        <v>15</v>
      </c>
    </row>
    <row r="305" spans="1:6" ht="18.75" x14ac:dyDescent="0.25">
      <c r="A305" s="68">
        <v>304</v>
      </c>
      <c r="B305" s="69">
        <v>3</v>
      </c>
      <c r="C305" s="70" t="s">
        <v>726</v>
      </c>
      <c r="D305" s="69" t="s">
        <v>226</v>
      </c>
      <c r="E305" s="69">
        <v>10</v>
      </c>
      <c r="F305" s="69">
        <v>14</v>
      </c>
    </row>
    <row r="306" spans="1:6" ht="18.75" x14ac:dyDescent="0.25">
      <c r="A306" s="68">
        <v>305</v>
      </c>
      <c r="B306" s="69">
        <v>1</v>
      </c>
      <c r="C306" s="70" t="s">
        <v>727</v>
      </c>
      <c r="D306" s="69" t="s">
        <v>224</v>
      </c>
      <c r="E306" s="69">
        <v>5</v>
      </c>
      <c r="F306" s="69">
        <v>3</v>
      </c>
    </row>
    <row r="307" spans="1:6" ht="18.75" x14ac:dyDescent="0.25">
      <c r="A307" s="68">
        <v>306</v>
      </c>
      <c r="B307" s="69">
        <v>1</v>
      </c>
      <c r="C307" s="70" t="s">
        <v>728</v>
      </c>
      <c r="D307" s="69" t="s">
        <v>226</v>
      </c>
      <c r="E307" s="69">
        <v>3</v>
      </c>
      <c r="F307" s="69">
        <v>6</v>
      </c>
    </row>
    <row r="308" spans="1:6" ht="18.75" x14ac:dyDescent="0.25">
      <c r="A308" s="68">
        <v>307</v>
      </c>
      <c r="B308" s="69">
        <v>6</v>
      </c>
      <c r="C308" s="70" t="s">
        <v>729</v>
      </c>
      <c r="D308" s="69" t="s">
        <v>224</v>
      </c>
      <c r="E308" s="69">
        <v>23</v>
      </c>
      <c r="F308" s="69">
        <v>20</v>
      </c>
    </row>
    <row r="309" spans="1:6" ht="18.75" x14ac:dyDescent="0.25">
      <c r="A309" s="68">
        <v>308</v>
      </c>
      <c r="B309" s="69">
        <v>5</v>
      </c>
      <c r="C309" s="70" t="s">
        <v>730</v>
      </c>
      <c r="D309" s="69" t="s">
        <v>232</v>
      </c>
      <c r="E309" s="69">
        <v>19</v>
      </c>
      <c r="F309" s="69">
        <v>18</v>
      </c>
    </row>
    <row r="310" spans="1:6" ht="18.75" x14ac:dyDescent="0.25">
      <c r="A310" s="68">
        <v>309</v>
      </c>
      <c r="B310" s="69">
        <v>4</v>
      </c>
      <c r="C310" s="70" t="s">
        <v>731</v>
      </c>
      <c r="D310" s="69" t="s">
        <v>229</v>
      </c>
      <c r="E310" s="69">
        <v>12</v>
      </c>
      <c r="F310" s="69">
        <v>17</v>
      </c>
    </row>
    <row r="311" spans="1:6" ht="18.75" x14ac:dyDescent="0.25">
      <c r="A311" s="68">
        <v>310</v>
      </c>
      <c r="B311" s="69">
        <v>3</v>
      </c>
      <c r="C311" s="70" t="s">
        <v>732</v>
      </c>
      <c r="D311" s="69" t="s">
        <v>230</v>
      </c>
      <c r="E311" s="69">
        <v>14</v>
      </c>
      <c r="F311" s="69">
        <v>10</v>
      </c>
    </row>
    <row r="312" spans="1:6" ht="18.75" x14ac:dyDescent="0.25">
      <c r="A312" s="68">
        <v>311</v>
      </c>
      <c r="B312" s="69">
        <v>6</v>
      </c>
      <c r="C312" s="70" t="s">
        <v>733</v>
      </c>
      <c r="D312" s="69" t="s">
        <v>224</v>
      </c>
      <c r="E312" s="69">
        <v>22</v>
      </c>
      <c r="F312" s="69">
        <v>16</v>
      </c>
    </row>
    <row r="313" spans="1:6" ht="18.75" x14ac:dyDescent="0.25">
      <c r="A313" s="68">
        <v>312</v>
      </c>
      <c r="B313" s="69">
        <v>1</v>
      </c>
      <c r="C313" s="70" t="s">
        <v>734</v>
      </c>
      <c r="D313" s="69" t="s">
        <v>227</v>
      </c>
      <c r="E313" s="69">
        <v>4</v>
      </c>
      <c r="F313" s="69">
        <v>7</v>
      </c>
    </row>
    <row r="314" spans="1:6" ht="18.75" x14ac:dyDescent="0.25">
      <c r="A314" s="68">
        <v>313</v>
      </c>
      <c r="B314" s="69">
        <v>6</v>
      </c>
      <c r="C314" s="70" t="s">
        <v>735</v>
      </c>
      <c r="D314" s="69" t="s">
        <v>229</v>
      </c>
      <c r="E314" s="69">
        <v>17</v>
      </c>
      <c r="F314" s="69">
        <v>24</v>
      </c>
    </row>
    <row r="315" spans="1:6" ht="18.75" x14ac:dyDescent="0.25">
      <c r="A315" s="68">
        <v>314</v>
      </c>
      <c r="B315" s="69">
        <v>5</v>
      </c>
      <c r="C315" s="70" t="s">
        <v>736</v>
      </c>
      <c r="D315" s="69" t="s">
        <v>229</v>
      </c>
      <c r="E315" s="69">
        <v>12</v>
      </c>
      <c r="F315" s="69">
        <v>20</v>
      </c>
    </row>
    <row r="316" spans="1:6" ht="18.75" x14ac:dyDescent="0.25">
      <c r="A316" s="68">
        <v>315</v>
      </c>
      <c r="B316" s="69">
        <v>4</v>
      </c>
      <c r="C316" s="70" t="s">
        <v>737</v>
      </c>
      <c r="D316" s="69" t="s">
        <v>225</v>
      </c>
      <c r="E316" s="69">
        <v>17</v>
      </c>
      <c r="F316" s="69">
        <v>11</v>
      </c>
    </row>
    <row r="317" spans="1:6" ht="18.75" x14ac:dyDescent="0.25">
      <c r="A317" s="68">
        <v>316</v>
      </c>
      <c r="B317" s="69">
        <v>3</v>
      </c>
      <c r="C317" s="70" t="s">
        <v>738</v>
      </c>
      <c r="D317" s="69" t="s">
        <v>226</v>
      </c>
      <c r="E317" s="69">
        <v>11</v>
      </c>
      <c r="F317" s="69">
        <v>14</v>
      </c>
    </row>
    <row r="318" spans="1:6" ht="18.75" x14ac:dyDescent="0.25">
      <c r="A318" s="68">
        <v>317</v>
      </c>
      <c r="B318" s="69">
        <v>1</v>
      </c>
      <c r="C318" s="70" t="s">
        <v>739</v>
      </c>
      <c r="D318" s="69" t="s">
        <v>223</v>
      </c>
      <c r="E318" s="69">
        <v>6</v>
      </c>
      <c r="F318" s="69">
        <v>5</v>
      </c>
    </row>
    <row r="319" spans="1:6" ht="18.75" x14ac:dyDescent="0.25">
      <c r="A319" s="68">
        <v>318</v>
      </c>
      <c r="B319" s="69">
        <v>6</v>
      </c>
      <c r="C319" s="70" t="s">
        <v>740</v>
      </c>
      <c r="D319" s="69" t="s">
        <v>227</v>
      </c>
      <c r="E319" s="69">
        <v>16</v>
      </c>
      <c r="F319" s="69">
        <v>22</v>
      </c>
    </row>
    <row r="320" spans="1:6" ht="18.75" x14ac:dyDescent="0.25">
      <c r="A320" s="68">
        <v>319</v>
      </c>
      <c r="B320" s="69">
        <v>2</v>
      </c>
      <c r="C320" s="70" t="s">
        <v>741</v>
      </c>
      <c r="D320" s="69" t="s">
        <v>223</v>
      </c>
      <c r="E320" s="69">
        <v>11</v>
      </c>
      <c r="F320" s="69">
        <v>6</v>
      </c>
    </row>
    <row r="321" spans="1:8" ht="18.75" x14ac:dyDescent="0.25">
      <c r="A321" s="68">
        <v>320</v>
      </c>
      <c r="B321" s="69">
        <v>4</v>
      </c>
      <c r="C321" s="70" t="s">
        <v>742</v>
      </c>
      <c r="D321" s="69" t="s">
        <v>224</v>
      </c>
      <c r="E321" s="69">
        <v>17</v>
      </c>
      <c r="F321" s="69">
        <v>9</v>
      </c>
    </row>
    <row r="322" spans="1:8" ht="18.75" x14ac:dyDescent="0.25">
      <c r="A322" s="68">
        <v>321</v>
      </c>
      <c r="B322" s="69">
        <v>4</v>
      </c>
      <c r="C322" s="70" t="s">
        <v>743</v>
      </c>
      <c r="D322" s="69" t="s">
        <v>229</v>
      </c>
      <c r="E322" s="69">
        <v>8</v>
      </c>
      <c r="F322" s="69">
        <v>19</v>
      </c>
    </row>
    <row r="323" spans="1:8" ht="18.75" x14ac:dyDescent="0.25">
      <c r="A323" s="68">
        <v>322</v>
      </c>
      <c r="B323" s="69">
        <v>2</v>
      </c>
      <c r="C323" s="70" t="s">
        <v>744</v>
      </c>
      <c r="D323" s="69" t="s">
        <v>223</v>
      </c>
      <c r="E323" s="69">
        <v>10</v>
      </c>
      <c r="F323" s="69">
        <v>7</v>
      </c>
    </row>
    <row r="324" spans="1:8" ht="18.75" x14ac:dyDescent="0.25">
      <c r="A324" s="68">
        <v>323</v>
      </c>
      <c r="B324" s="69">
        <v>2</v>
      </c>
      <c r="C324" s="70" t="s">
        <v>745</v>
      </c>
      <c r="D324" s="69" t="s">
        <v>226</v>
      </c>
      <c r="E324" s="69">
        <v>6</v>
      </c>
      <c r="F324" s="69">
        <v>10</v>
      </c>
    </row>
    <row r="325" spans="1:8" ht="18.75" x14ac:dyDescent="0.25">
      <c r="A325" s="68">
        <v>324</v>
      </c>
      <c r="B325" s="69">
        <v>3</v>
      </c>
      <c r="C325" s="70" t="s">
        <v>746</v>
      </c>
      <c r="D325" s="69" t="s">
        <v>229</v>
      </c>
      <c r="E325" s="69">
        <v>11</v>
      </c>
      <c r="F325" s="69">
        <v>14</v>
      </c>
    </row>
    <row r="326" spans="1:8" ht="18.75" x14ac:dyDescent="0.25">
      <c r="A326" s="68">
        <v>325</v>
      </c>
      <c r="B326" s="69">
        <v>3</v>
      </c>
      <c r="C326" s="70" t="s">
        <v>747</v>
      </c>
      <c r="D326" s="69" t="s">
        <v>225</v>
      </c>
      <c r="E326" s="69">
        <v>18</v>
      </c>
      <c r="F326" s="69">
        <v>7</v>
      </c>
    </row>
    <row r="327" spans="1:8" ht="18.75" x14ac:dyDescent="0.25">
      <c r="A327" s="68">
        <v>326</v>
      </c>
      <c r="B327" s="69">
        <v>5</v>
      </c>
      <c r="C327" s="70" t="s">
        <v>748</v>
      </c>
      <c r="D327" s="69" t="s">
        <v>226</v>
      </c>
      <c r="E327" s="69">
        <v>14</v>
      </c>
      <c r="F327" s="69">
        <v>21</v>
      </c>
    </row>
    <row r="328" spans="1:8" ht="18.75" x14ac:dyDescent="0.25">
      <c r="A328" s="68">
        <v>327</v>
      </c>
      <c r="B328" s="69">
        <v>4</v>
      </c>
      <c r="C328" s="70" t="s">
        <v>749</v>
      </c>
      <c r="D328" s="69" t="s">
        <v>230</v>
      </c>
      <c r="E328" s="69">
        <v>17</v>
      </c>
      <c r="F328" s="69">
        <v>11</v>
      </c>
    </row>
    <row r="329" spans="1:8" ht="18.75" x14ac:dyDescent="0.25">
      <c r="A329" s="68">
        <v>328</v>
      </c>
      <c r="B329" s="69">
        <v>2</v>
      </c>
      <c r="C329" s="70" t="s">
        <v>750</v>
      </c>
      <c r="D329" s="69" t="s">
        <v>228</v>
      </c>
      <c r="E329" s="69">
        <v>11</v>
      </c>
      <c r="F329" s="69">
        <v>6</v>
      </c>
    </row>
    <row r="330" spans="1:8" ht="18.75" x14ac:dyDescent="0.25">
      <c r="A330" s="68">
        <v>329</v>
      </c>
      <c r="B330" s="69">
        <v>1</v>
      </c>
      <c r="C330" s="70" t="s">
        <v>751</v>
      </c>
      <c r="D330" s="69" t="s">
        <v>224</v>
      </c>
      <c r="E330" s="69">
        <v>7</v>
      </c>
      <c r="F330" s="69">
        <v>3</v>
      </c>
    </row>
    <row r="331" spans="1:8" ht="18.75" x14ac:dyDescent="0.25">
      <c r="A331" s="68">
        <v>330</v>
      </c>
      <c r="B331" s="69">
        <v>8</v>
      </c>
      <c r="C331" s="70" t="s">
        <v>752</v>
      </c>
      <c r="D331" s="69" t="s">
        <v>232</v>
      </c>
      <c r="E331" s="69">
        <v>30</v>
      </c>
      <c r="F331" s="69">
        <v>0</v>
      </c>
      <c r="H331" t="s">
        <v>1069</v>
      </c>
    </row>
    <row r="332" spans="1:8" ht="18.75" x14ac:dyDescent="0.25">
      <c r="A332" s="68">
        <v>331</v>
      </c>
      <c r="B332" s="69">
        <v>8</v>
      </c>
      <c r="C332" s="70" t="s">
        <v>752</v>
      </c>
      <c r="D332" s="69" t="s">
        <v>232</v>
      </c>
      <c r="E332" s="69">
        <v>0</v>
      </c>
      <c r="F332" s="69">
        <v>30</v>
      </c>
    </row>
    <row r="333" spans="1:8" ht="18.75" x14ac:dyDescent="0.25">
      <c r="A333" s="68">
        <v>332</v>
      </c>
      <c r="B333" s="69">
        <v>2</v>
      </c>
      <c r="C333" s="70" t="s">
        <v>753</v>
      </c>
      <c r="D333" s="69" t="s">
        <v>223</v>
      </c>
      <c r="E333" s="69">
        <v>11</v>
      </c>
      <c r="F333" s="69">
        <v>5</v>
      </c>
    </row>
    <row r="334" spans="1:8" ht="18.75" x14ac:dyDescent="0.25">
      <c r="A334" s="68">
        <v>333</v>
      </c>
      <c r="B334" s="69">
        <v>1</v>
      </c>
      <c r="C334" s="70" t="s">
        <v>754</v>
      </c>
      <c r="D334" s="69" t="s">
        <v>229</v>
      </c>
      <c r="E334" s="69">
        <v>3</v>
      </c>
      <c r="F334" s="69">
        <v>5</v>
      </c>
    </row>
    <row r="335" spans="1:8" ht="18.75" x14ac:dyDescent="0.25">
      <c r="A335" s="68">
        <v>334</v>
      </c>
      <c r="B335" s="69">
        <v>4</v>
      </c>
      <c r="C335" s="70" t="s">
        <v>755</v>
      </c>
      <c r="D335" s="69" t="s">
        <v>225</v>
      </c>
      <c r="E335" s="69">
        <v>15</v>
      </c>
      <c r="F335" s="69">
        <v>12</v>
      </c>
    </row>
    <row r="336" spans="1:8" ht="18.75" x14ac:dyDescent="0.25">
      <c r="A336" s="68">
        <v>335</v>
      </c>
      <c r="B336" s="69">
        <v>8</v>
      </c>
      <c r="C336" s="70" t="s">
        <v>756</v>
      </c>
      <c r="D336" s="69" t="s">
        <v>226</v>
      </c>
      <c r="E336" s="69">
        <v>30</v>
      </c>
      <c r="F336" s="69">
        <v>0</v>
      </c>
      <c r="H336" s="100" t="s">
        <v>1070</v>
      </c>
    </row>
    <row r="337" spans="1:8" ht="18.75" x14ac:dyDescent="0.25">
      <c r="A337" s="68">
        <v>336</v>
      </c>
      <c r="B337" s="69">
        <v>8</v>
      </c>
      <c r="C337" s="70" t="s">
        <v>756</v>
      </c>
      <c r="D337" s="69" t="s">
        <v>226</v>
      </c>
      <c r="E337" s="69">
        <v>0</v>
      </c>
      <c r="F337" s="69">
        <v>30</v>
      </c>
    </row>
    <row r="338" spans="1:8" ht="18.75" x14ac:dyDescent="0.25">
      <c r="A338" s="68">
        <v>337</v>
      </c>
      <c r="B338" s="69">
        <v>4</v>
      </c>
      <c r="C338" s="70" t="s">
        <v>757</v>
      </c>
      <c r="D338" s="69" t="s">
        <v>223</v>
      </c>
      <c r="E338" s="69">
        <v>19</v>
      </c>
      <c r="F338" s="69">
        <v>9</v>
      </c>
    </row>
    <row r="339" spans="1:8" ht="18.75" x14ac:dyDescent="0.25">
      <c r="A339" s="68">
        <v>338</v>
      </c>
      <c r="B339" s="69">
        <v>1</v>
      </c>
      <c r="C339" s="109" t="s">
        <v>758</v>
      </c>
      <c r="D339" s="69" t="s">
        <v>224</v>
      </c>
      <c r="E339" s="69">
        <v>8</v>
      </c>
      <c r="F339" s="69">
        <v>5</v>
      </c>
    </row>
    <row r="340" spans="1:8" ht="18.75" x14ac:dyDescent="0.25">
      <c r="A340" s="68">
        <v>339</v>
      </c>
      <c r="B340" s="69">
        <v>4</v>
      </c>
      <c r="C340" s="70" t="s">
        <v>759</v>
      </c>
      <c r="D340" s="69" t="s">
        <v>229</v>
      </c>
      <c r="E340" s="69">
        <v>11</v>
      </c>
      <c r="F340" s="69">
        <v>15</v>
      </c>
    </row>
    <row r="341" spans="1:8" ht="18.75" x14ac:dyDescent="0.25">
      <c r="A341" s="68">
        <v>340</v>
      </c>
      <c r="B341" s="69">
        <v>1</v>
      </c>
      <c r="C341" s="70" t="s">
        <v>760</v>
      </c>
      <c r="D341" s="69" t="s">
        <v>227</v>
      </c>
      <c r="E341" s="69">
        <v>3</v>
      </c>
      <c r="F341" s="69">
        <v>6</v>
      </c>
    </row>
    <row r="342" spans="1:8" ht="18.75" x14ac:dyDescent="0.25">
      <c r="A342" s="68">
        <v>341</v>
      </c>
      <c r="B342" s="69">
        <v>2</v>
      </c>
      <c r="C342" s="70" t="s">
        <v>761</v>
      </c>
      <c r="D342" s="69" t="s">
        <v>224</v>
      </c>
      <c r="E342" s="69">
        <v>9</v>
      </c>
      <c r="F342" s="69">
        <v>6</v>
      </c>
    </row>
    <row r="343" spans="1:8" ht="18.75" x14ac:dyDescent="0.25">
      <c r="A343" s="68">
        <v>342</v>
      </c>
      <c r="B343" s="69">
        <v>7</v>
      </c>
      <c r="C343" s="70" t="s">
        <v>762</v>
      </c>
      <c r="D343" s="69" t="s">
        <v>75</v>
      </c>
      <c r="E343" s="69">
        <v>23</v>
      </c>
      <c r="F343" s="69">
        <v>26</v>
      </c>
    </row>
    <row r="344" spans="1:8" ht="18.75" x14ac:dyDescent="0.25">
      <c r="A344" s="68">
        <v>343</v>
      </c>
      <c r="B344" s="69">
        <v>7</v>
      </c>
      <c r="C344" s="70" t="s">
        <v>763</v>
      </c>
      <c r="D344" s="69" t="s">
        <v>232</v>
      </c>
      <c r="E344" s="69">
        <v>23</v>
      </c>
      <c r="F344" s="69">
        <v>23</v>
      </c>
    </row>
    <row r="345" spans="1:8" ht="18.75" x14ac:dyDescent="0.25">
      <c r="A345" s="68">
        <v>344</v>
      </c>
      <c r="B345" s="69">
        <v>2</v>
      </c>
      <c r="C345" s="70" t="s">
        <v>764</v>
      </c>
      <c r="D345" s="69" t="s">
        <v>226</v>
      </c>
      <c r="E345" s="69">
        <v>6</v>
      </c>
      <c r="F345" s="69">
        <v>9</v>
      </c>
    </row>
    <row r="346" spans="1:8" ht="18.75" x14ac:dyDescent="0.25">
      <c r="A346" s="68">
        <v>345</v>
      </c>
      <c r="B346" s="69">
        <v>2</v>
      </c>
      <c r="C346" s="70" t="s">
        <v>765</v>
      </c>
      <c r="D346" s="69" t="s">
        <v>225</v>
      </c>
      <c r="E346" s="69">
        <v>14</v>
      </c>
      <c r="F346" s="69">
        <v>5</v>
      </c>
    </row>
    <row r="347" spans="1:8" ht="18.75" x14ac:dyDescent="0.25">
      <c r="A347" s="68">
        <v>346</v>
      </c>
      <c r="B347" s="69">
        <v>5</v>
      </c>
      <c r="C347" s="70" t="s">
        <v>766</v>
      </c>
      <c r="D347" s="69" t="s">
        <v>227</v>
      </c>
      <c r="E347" s="69">
        <v>12</v>
      </c>
      <c r="F347" s="69">
        <v>23</v>
      </c>
      <c r="H347" t="s">
        <v>767</v>
      </c>
    </row>
    <row r="348" spans="1:8" ht="18.75" x14ac:dyDescent="0.25">
      <c r="A348" s="68">
        <v>347</v>
      </c>
      <c r="B348" s="69">
        <v>5</v>
      </c>
      <c r="C348" s="70" t="s">
        <v>768</v>
      </c>
      <c r="D348" s="69" t="s">
        <v>231</v>
      </c>
      <c r="E348" s="69">
        <v>12</v>
      </c>
      <c r="F348" s="69">
        <v>21</v>
      </c>
    </row>
    <row r="349" spans="1:8" ht="18.75" x14ac:dyDescent="0.25">
      <c r="A349" s="68">
        <v>348</v>
      </c>
      <c r="B349" s="69">
        <v>6</v>
      </c>
      <c r="C349" s="70" t="s">
        <v>769</v>
      </c>
      <c r="D349" s="69" t="s">
        <v>227</v>
      </c>
      <c r="E349" s="69">
        <v>13</v>
      </c>
      <c r="F349" s="69">
        <v>25</v>
      </c>
    </row>
    <row r="350" spans="1:8" ht="18.75" x14ac:dyDescent="0.25">
      <c r="A350" s="68">
        <v>349</v>
      </c>
      <c r="B350" s="69">
        <v>6</v>
      </c>
      <c r="C350" s="70" t="s">
        <v>770</v>
      </c>
      <c r="D350" s="69" t="s">
        <v>231</v>
      </c>
      <c r="E350" s="69">
        <v>24</v>
      </c>
      <c r="F350" s="69">
        <v>17</v>
      </c>
    </row>
    <row r="351" spans="1:8" ht="18.75" x14ac:dyDescent="0.25">
      <c r="A351" s="68">
        <v>350</v>
      </c>
      <c r="B351" s="69">
        <v>2</v>
      </c>
      <c r="C351" s="70" t="s">
        <v>771</v>
      </c>
      <c r="D351" s="69" t="s">
        <v>226</v>
      </c>
      <c r="E351" s="69">
        <v>6</v>
      </c>
      <c r="F351" s="69">
        <v>8</v>
      </c>
    </row>
    <row r="352" spans="1:8" ht="18.75" x14ac:dyDescent="0.25">
      <c r="A352" s="68">
        <v>351</v>
      </c>
      <c r="B352" s="69">
        <v>4</v>
      </c>
      <c r="C352" s="70" t="s">
        <v>772</v>
      </c>
      <c r="D352" s="69" t="s">
        <v>226</v>
      </c>
      <c r="E352" s="69">
        <v>12</v>
      </c>
      <c r="F352" s="69">
        <v>18</v>
      </c>
    </row>
    <row r="353" spans="1:6" ht="18.75" x14ac:dyDescent="0.25">
      <c r="A353" s="68">
        <v>352</v>
      </c>
      <c r="B353" s="69">
        <v>5</v>
      </c>
      <c r="C353" s="70" t="s">
        <v>773</v>
      </c>
      <c r="D353" s="69" t="s">
        <v>224</v>
      </c>
      <c r="E353" s="69">
        <v>19</v>
      </c>
      <c r="F353" s="69">
        <v>15</v>
      </c>
    </row>
    <row r="354" spans="1:6" ht="18.75" x14ac:dyDescent="0.25">
      <c r="A354" s="68">
        <v>353</v>
      </c>
      <c r="B354" s="69">
        <v>2</v>
      </c>
      <c r="C354" s="70" t="s">
        <v>774</v>
      </c>
      <c r="D354" s="69" t="s">
        <v>229</v>
      </c>
      <c r="E354" s="69">
        <v>5</v>
      </c>
      <c r="F354" s="69">
        <v>9</v>
      </c>
    </row>
    <row r="355" spans="1:6" ht="18.75" x14ac:dyDescent="0.25">
      <c r="A355" s="68">
        <v>354</v>
      </c>
      <c r="B355" s="69">
        <v>3</v>
      </c>
      <c r="C355" s="70" t="s">
        <v>775</v>
      </c>
      <c r="D355" s="69" t="s">
        <v>224</v>
      </c>
      <c r="E355" s="69">
        <v>16</v>
      </c>
      <c r="F355" s="69">
        <v>5</v>
      </c>
    </row>
    <row r="356" spans="1:6" ht="18.75" x14ac:dyDescent="0.25">
      <c r="A356" s="68">
        <v>355</v>
      </c>
      <c r="B356" s="69">
        <v>1</v>
      </c>
      <c r="C356" s="70" t="s">
        <v>776</v>
      </c>
      <c r="D356" s="69" t="s">
        <v>75</v>
      </c>
      <c r="E356" s="69">
        <v>5</v>
      </c>
      <c r="F356" s="69">
        <v>4</v>
      </c>
    </row>
    <row r="357" spans="1:6" ht="18.75" x14ac:dyDescent="0.25">
      <c r="A357" s="68">
        <v>356</v>
      </c>
      <c r="B357" s="69">
        <v>5</v>
      </c>
      <c r="C357" s="70" t="s">
        <v>777</v>
      </c>
      <c r="D357" s="69" t="s">
        <v>226</v>
      </c>
      <c r="E357" s="69">
        <v>13</v>
      </c>
      <c r="F357" s="69">
        <v>23</v>
      </c>
    </row>
    <row r="358" spans="1:6" ht="18.75" x14ac:dyDescent="0.25">
      <c r="A358" s="68">
        <v>357</v>
      </c>
      <c r="B358" s="69">
        <v>3</v>
      </c>
      <c r="C358" s="70" t="s">
        <v>778</v>
      </c>
      <c r="D358" s="69" t="s">
        <v>230</v>
      </c>
      <c r="E358" s="69">
        <v>14</v>
      </c>
      <c r="F358" s="69">
        <v>11</v>
      </c>
    </row>
    <row r="359" spans="1:6" ht="18.75" x14ac:dyDescent="0.25">
      <c r="A359" s="68">
        <v>358</v>
      </c>
      <c r="B359" s="69">
        <v>3</v>
      </c>
      <c r="C359" s="70" t="s">
        <v>779</v>
      </c>
      <c r="D359" s="69" t="s">
        <v>226</v>
      </c>
      <c r="E359" s="69">
        <v>6</v>
      </c>
      <c r="F359" s="69">
        <v>14</v>
      </c>
    </row>
    <row r="360" spans="1:6" ht="18.75" x14ac:dyDescent="0.25">
      <c r="A360" s="68">
        <v>359</v>
      </c>
      <c r="B360" s="69">
        <v>1</v>
      </c>
      <c r="C360" s="70" t="s">
        <v>780</v>
      </c>
      <c r="D360" s="69" t="s">
        <v>75</v>
      </c>
      <c r="E360" s="69">
        <v>5</v>
      </c>
      <c r="F360" s="69">
        <v>3</v>
      </c>
    </row>
    <row r="361" spans="1:6" ht="18.75" x14ac:dyDescent="0.25">
      <c r="A361" s="68">
        <v>360</v>
      </c>
      <c r="B361" s="69">
        <v>4</v>
      </c>
      <c r="C361" s="70" t="s">
        <v>781</v>
      </c>
      <c r="D361" s="69" t="s">
        <v>75</v>
      </c>
      <c r="E361" s="69">
        <v>15</v>
      </c>
      <c r="F361" s="69">
        <v>16</v>
      </c>
    </row>
    <row r="362" spans="1:6" ht="18.75" x14ac:dyDescent="0.25">
      <c r="A362" s="68">
        <v>361</v>
      </c>
      <c r="B362" s="69">
        <v>6</v>
      </c>
      <c r="C362" s="70" t="s">
        <v>782</v>
      </c>
      <c r="D362" s="69" t="s">
        <v>227</v>
      </c>
      <c r="E362" s="69">
        <v>16</v>
      </c>
      <c r="F362" s="69">
        <v>22</v>
      </c>
    </row>
    <row r="363" spans="1:6" ht="18.75" x14ac:dyDescent="0.25">
      <c r="A363" s="68">
        <v>362</v>
      </c>
      <c r="B363" s="69">
        <v>3</v>
      </c>
      <c r="C363" s="70" t="s">
        <v>783</v>
      </c>
      <c r="D363" s="69" t="s">
        <v>226</v>
      </c>
      <c r="E363" s="69">
        <v>5</v>
      </c>
      <c r="F363" s="69">
        <v>15</v>
      </c>
    </row>
    <row r="364" spans="1:6" ht="18.75" x14ac:dyDescent="0.25">
      <c r="A364" s="68">
        <v>363</v>
      </c>
      <c r="B364" s="69">
        <v>1</v>
      </c>
      <c r="C364" s="70" t="s">
        <v>784</v>
      </c>
      <c r="D364" s="69" t="s">
        <v>225</v>
      </c>
      <c r="E364" s="69">
        <v>7</v>
      </c>
      <c r="F364" s="69">
        <v>4</v>
      </c>
    </row>
    <row r="365" spans="1:6" ht="18.75" x14ac:dyDescent="0.25">
      <c r="A365" s="68">
        <v>364</v>
      </c>
      <c r="B365" s="69">
        <v>3</v>
      </c>
      <c r="C365" s="70" t="s">
        <v>785</v>
      </c>
      <c r="D365" s="69" t="s">
        <v>230</v>
      </c>
      <c r="E365" s="69">
        <v>11</v>
      </c>
      <c r="F365" s="69">
        <v>10</v>
      </c>
    </row>
    <row r="366" spans="1:6" ht="18.75" x14ac:dyDescent="0.25">
      <c r="A366" s="68">
        <v>365</v>
      </c>
      <c r="B366" s="69">
        <v>2</v>
      </c>
      <c r="C366" s="70" t="s">
        <v>786</v>
      </c>
      <c r="D366" s="69" t="s">
        <v>232</v>
      </c>
      <c r="E366" s="69">
        <v>10</v>
      </c>
      <c r="F366" s="69">
        <v>9</v>
      </c>
    </row>
    <row r="367" spans="1:6" ht="18.75" x14ac:dyDescent="0.25">
      <c r="A367" s="68">
        <v>366</v>
      </c>
      <c r="B367" s="69">
        <v>5</v>
      </c>
      <c r="C367" s="70" t="s">
        <v>787</v>
      </c>
      <c r="D367" s="69" t="s">
        <v>75</v>
      </c>
      <c r="E367" s="69">
        <v>15</v>
      </c>
      <c r="F367" s="69">
        <v>20</v>
      </c>
    </row>
    <row r="368" spans="1:6" ht="18.75" x14ac:dyDescent="0.25">
      <c r="A368" s="68">
        <v>367</v>
      </c>
      <c r="B368" s="69">
        <v>5</v>
      </c>
      <c r="C368" s="70" t="s">
        <v>788</v>
      </c>
      <c r="D368" s="69" t="s">
        <v>231</v>
      </c>
      <c r="E368" s="69">
        <v>21</v>
      </c>
      <c r="F368" s="69">
        <v>14</v>
      </c>
    </row>
    <row r="369" spans="1:8" ht="18.75" x14ac:dyDescent="0.25">
      <c r="A369" s="68">
        <v>368</v>
      </c>
      <c r="B369" s="69">
        <v>4</v>
      </c>
      <c r="C369" s="70" t="s">
        <v>789</v>
      </c>
      <c r="D369" s="69" t="s">
        <v>223</v>
      </c>
      <c r="E369" s="69">
        <v>18</v>
      </c>
      <c r="F369" s="69">
        <v>13</v>
      </c>
    </row>
    <row r="370" spans="1:8" ht="18.75" x14ac:dyDescent="0.25">
      <c r="A370" s="68">
        <v>369</v>
      </c>
      <c r="B370" s="69">
        <v>5</v>
      </c>
      <c r="C370" s="70" t="s">
        <v>790</v>
      </c>
      <c r="D370" s="69" t="s">
        <v>226</v>
      </c>
      <c r="E370" s="69">
        <v>14</v>
      </c>
      <c r="F370" s="69">
        <v>18</v>
      </c>
    </row>
    <row r="371" spans="1:8" ht="18.75" x14ac:dyDescent="0.25">
      <c r="A371" s="68">
        <v>370</v>
      </c>
      <c r="B371" s="69">
        <v>1</v>
      </c>
      <c r="C371" s="70" t="s">
        <v>791</v>
      </c>
      <c r="D371" s="69" t="s">
        <v>229</v>
      </c>
      <c r="E371" s="69">
        <v>4</v>
      </c>
      <c r="F371" s="69">
        <v>4</v>
      </c>
    </row>
    <row r="372" spans="1:8" ht="18.75" x14ac:dyDescent="0.25">
      <c r="A372" s="68">
        <v>371</v>
      </c>
      <c r="B372" s="69">
        <v>4</v>
      </c>
      <c r="C372" s="70" t="s">
        <v>792</v>
      </c>
      <c r="D372" s="69" t="s">
        <v>230</v>
      </c>
      <c r="E372" s="69">
        <v>16</v>
      </c>
      <c r="F372" s="69">
        <v>15</v>
      </c>
    </row>
    <row r="373" spans="1:8" ht="18.75" x14ac:dyDescent="0.25">
      <c r="A373" s="68">
        <v>372</v>
      </c>
      <c r="B373" s="69">
        <v>1</v>
      </c>
      <c r="C373" s="70" t="s">
        <v>793</v>
      </c>
      <c r="D373" s="69" t="s">
        <v>229</v>
      </c>
      <c r="E373" s="69">
        <v>3</v>
      </c>
      <c r="F373" s="69">
        <v>4</v>
      </c>
    </row>
    <row r="374" spans="1:8" ht="18.75" x14ac:dyDescent="0.25">
      <c r="A374" s="68">
        <v>373</v>
      </c>
      <c r="B374" s="69">
        <v>2</v>
      </c>
      <c r="C374" s="70" t="s">
        <v>794</v>
      </c>
      <c r="D374" s="69" t="s">
        <v>225</v>
      </c>
      <c r="E374" s="69">
        <v>10</v>
      </c>
      <c r="F374" s="69">
        <v>8</v>
      </c>
    </row>
    <row r="375" spans="1:8" ht="18.75" x14ac:dyDescent="0.25">
      <c r="A375" s="68">
        <v>374</v>
      </c>
      <c r="B375" s="69">
        <v>7</v>
      </c>
      <c r="C375" s="70" t="s">
        <v>795</v>
      </c>
      <c r="D375" s="69" t="s">
        <v>227</v>
      </c>
      <c r="E375" s="69">
        <v>20</v>
      </c>
      <c r="F375" s="69">
        <v>28</v>
      </c>
      <c r="H375" t="s">
        <v>796</v>
      </c>
    </row>
    <row r="376" spans="1:8" ht="18.75" x14ac:dyDescent="0.25">
      <c r="A376" s="68">
        <v>375</v>
      </c>
      <c r="B376" s="69">
        <v>2</v>
      </c>
      <c r="C376" s="70" t="s">
        <v>797</v>
      </c>
      <c r="D376" s="69" t="s">
        <v>230</v>
      </c>
      <c r="E376" s="69">
        <v>10</v>
      </c>
      <c r="F376" s="69">
        <v>7</v>
      </c>
    </row>
    <row r="377" spans="1:8" ht="18.75" x14ac:dyDescent="0.25">
      <c r="A377" s="68">
        <v>376</v>
      </c>
      <c r="B377" s="69">
        <v>5</v>
      </c>
      <c r="C377" s="70" t="s">
        <v>798</v>
      </c>
      <c r="D377" s="69" t="s">
        <v>231</v>
      </c>
      <c r="E377" s="69">
        <v>17</v>
      </c>
      <c r="F377" s="69">
        <v>15</v>
      </c>
    </row>
    <row r="378" spans="1:8" ht="18.75" x14ac:dyDescent="0.25">
      <c r="A378" s="68">
        <v>377</v>
      </c>
      <c r="B378" s="69">
        <v>2</v>
      </c>
      <c r="C378" s="70" t="s">
        <v>799</v>
      </c>
      <c r="D378" s="69" t="s">
        <v>227</v>
      </c>
      <c r="E378" s="69">
        <v>7</v>
      </c>
      <c r="F378" s="69">
        <v>7</v>
      </c>
    </row>
    <row r="379" spans="1:8" ht="18.75" x14ac:dyDescent="0.25">
      <c r="A379" s="68">
        <v>378</v>
      </c>
      <c r="B379" s="69">
        <v>8</v>
      </c>
      <c r="C379" s="70" t="s">
        <v>800</v>
      </c>
      <c r="D379" s="69" t="s">
        <v>230</v>
      </c>
      <c r="E379" s="69">
        <v>30</v>
      </c>
      <c r="F379" s="69">
        <v>0</v>
      </c>
      <c r="H379" s="100" t="s">
        <v>1071</v>
      </c>
    </row>
    <row r="380" spans="1:8" ht="18.75" x14ac:dyDescent="0.25">
      <c r="A380" s="68">
        <v>379</v>
      </c>
      <c r="B380" s="69">
        <v>8</v>
      </c>
      <c r="C380" s="70" t="s">
        <v>800</v>
      </c>
      <c r="D380" s="69" t="s">
        <v>230</v>
      </c>
      <c r="E380" s="69">
        <v>0</v>
      </c>
      <c r="F380" s="69">
        <v>30</v>
      </c>
    </row>
    <row r="381" spans="1:8" ht="18.75" x14ac:dyDescent="0.25">
      <c r="A381" s="68">
        <v>380</v>
      </c>
      <c r="B381" s="69">
        <v>5</v>
      </c>
      <c r="C381" s="70" t="s">
        <v>801</v>
      </c>
      <c r="D381" s="69" t="s">
        <v>230</v>
      </c>
      <c r="E381" s="69">
        <v>20</v>
      </c>
      <c r="F381" s="69">
        <v>14</v>
      </c>
    </row>
    <row r="382" spans="1:8" ht="18.75" x14ac:dyDescent="0.25">
      <c r="A382" s="68">
        <v>381</v>
      </c>
      <c r="B382" s="69">
        <v>2</v>
      </c>
      <c r="C382" s="70" t="s">
        <v>802</v>
      </c>
      <c r="D382" s="69" t="s">
        <v>228</v>
      </c>
      <c r="E382" s="69">
        <v>9</v>
      </c>
      <c r="F382" s="69">
        <v>5</v>
      </c>
    </row>
    <row r="383" spans="1:8" ht="18.75" x14ac:dyDescent="0.25">
      <c r="A383" s="68">
        <v>382</v>
      </c>
      <c r="B383" s="69">
        <v>6</v>
      </c>
      <c r="C383" s="70" t="s">
        <v>803</v>
      </c>
      <c r="D383" s="69" t="s">
        <v>226</v>
      </c>
      <c r="E383" s="69">
        <v>18</v>
      </c>
      <c r="F383" s="69">
        <v>20</v>
      </c>
    </row>
    <row r="384" spans="1:8" ht="18.75" x14ac:dyDescent="0.25">
      <c r="A384" s="68">
        <v>383</v>
      </c>
      <c r="B384" s="69">
        <v>6</v>
      </c>
      <c r="C384" s="70" t="s">
        <v>804</v>
      </c>
      <c r="D384" s="69" t="s">
        <v>75</v>
      </c>
      <c r="E384" s="69">
        <v>20</v>
      </c>
      <c r="F384" s="69">
        <v>18</v>
      </c>
    </row>
    <row r="385" spans="1:8" ht="18.75" x14ac:dyDescent="0.25">
      <c r="A385" s="68">
        <v>384</v>
      </c>
      <c r="B385" s="69">
        <v>5</v>
      </c>
      <c r="C385" s="70" t="s">
        <v>805</v>
      </c>
      <c r="D385" s="69" t="s">
        <v>224</v>
      </c>
      <c r="E385" s="69">
        <v>23</v>
      </c>
      <c r="F385" s="69">
        <v>13</v>
      </c>
      <c r="G385" s="23" t="s">
        <v>806</v>
      </c>
      <c r="H385" t="s">
        <v>1042</v>
      </c>
    </row>
    <row r="386" spans="1:8" ht="18.75" x14ac:dyDescent="0.25">
      <c r="A386" s="68">
        <v>385</v>
      </c>
      <c r="B386" s="69">
        <v>6</v>
      </c>
      <c r="C386" s="70" t="s">
        <v>807</v>
      </c>
      <c r="D386" s="69" t="s">
        <v>75</v>
      </c>
      <c r="E386" s="69">
        <v>19</v>
      </c>
      <c r="F386" s="69">
        <v>16</v>
      </c>
    </row>
    <row r="387" spans="1:8" ht="18.75" x14ac:dyDescent="0.25">
      <c r="A387" s="68">
        <v>386</v>
      </c>
      <c r="B387" s="69">
        <v>3</v>
      </c>
      <c r="C387" s="70" t="s">
        <v>827</v>
      </c>
      <c r="D387" s="69" t="s">
        <v>229</v>
      </c>
      <c r="E387" s="69">
        <v>5</v>
      </c>
      <c r="F387" s="69">
        <v>15</v>
      </c>
    </row>
    <row r="388" spans="1:8" ht="18.75" x14ac:dyDescent="0.25">
      <c r="A388" s="68">
        <v>387</v>
      </c>
      <c r="B388" s="69">
        <v>6</v>
      </c>
      <c r="C388" s="70" t="s">
        <v>808</v>
      </c>
      <c r="D388" s="69" t="s">
        <v>229</v>
      </c>
      <c r="E388" s="69">
        <v>16</v>
      </c>
      <c r="F388" s="69">
        <v>22</v>
      </c>
    </row>
    <row r="389" spans="1:8" ht="18.75" x14ac:dyDescent="0.25">
      <c r="A389" s="68">
        <v>388</v>
      </c>
      <c r="B389" s="69">
        <v>3</v>
      </c>
      <c r="C389" s="70" t="s">
        <v>809</v>
      </c>
      <c r="D389" s="69" t="s">
        <v>75</v>
      </c>
      <c r="E389" s="69">
        <v>12</v>
      </c>
      <c r="F389" s="69">
        <v>8</v>
      </c>
    </row>
    <row r="390" spans="1:8" ht="18.75" x14ac:dyDescent="0.25">
      <c r="A390" s="68">
        <v>389</v>
      </c>
      <c r="B390" s="69">
        <v>2</v>
      </c>
      <c r="C390" s="70" t="s">
        <v>810</v>
      </c>
      <c r="D390" s="69" t="s">
        <v>230</v>
      </c>
      <c r="E390" s="69">
        <v>8</v>
      </c>
      <c r="F390" s="69">
        <v>6</v>
      </c>
    </row>
    <row r="391" spans="1:8" ht="18.75" x14ac:dyDescent="0.25">
      <c r="A391" s="68">
        <v>390</v>
      </c>
      <c r="B391" s="69">
        <v>1</v>
      </c>
      <c r="C391" s="70" t="s">
        <v>811</v>
      </c>
      <c r="D391" s="69" t="s">
        <v>227</v>
      </c>
      <c r="E391" s="69">
        <v>5</v>
      </c>
      <c r="F391" s="69">
        <v>7</v>
      </c>
    </row>
    <row r="392" spans="1:8" ht="18.75" x14ac:dyDescent="0.25">
      <c r="A392" s="68">
        <v>391</v>
      </c>
      <c r="B392" s="69">
        <v>2</v>
      </c>
      <c r="C392" s="70" t="s">
        <v>812</v>
      </c>
      <c r="D392" s="69" t="s">
        <v>75</v>
      </c>
      <c r="E392" s="69">
        <v>8</v>
      </c>
      <c r="F392" s="69">
        <v>6</v>
      </c>
    </row>
    <row r="393" spans="1:8" ht="18.75" x14ac:dyDescent="0.25">
      <c r="A393" s="68">
        <v>392</v>
      </c>
      <c r="B393" s="69">
        <v>2</v>
      </c>
      <c r="C393" s="70" t="s">
        <v>828</v>
      </c>
      <c r="D393" s="69" t="s">
        <v>230</v>
      </c>
      <c r="E393" s="69">
        <v>8</v>
      </c>
      <c r="F393" s="69">
        <v>6</v>
      </c>
    </row>
    <row r="394" spans="1:8" ht="18.75" x14ac:dyDescent="0.25">
      <c r="A394" s="68">
        <v>393</v>
      </c>
      <c r="B394" s="69">
        <v>6</v>
      </c>
      <c r="C394" s="70" t="s">
        <v>813</v>
      </c>
      <c r="D394" s="69" t="s">
        <v>223</v>
      </c>
      <c r="E394" s="69">
        <v>21</v>
      </c>
      <c r="F394" s="69">
        <v>17</v>
      </c>
    </row>
    <row r="395" spans="1:8" ht="18.75" x14ac:dyDescent="0.25">
      <c r="A395" s="68">
        <v>394</v>
      </c>
      <c r="B395" s="69">
        <v>3</v>
      </c>
      <c r="C395" s="70" t="s">
        <v>814</v>
      </c>
      <c r="D395" s="69" t="s">
        <v>225</v>
      </c>
      <c r="E395" s="69">
        <v>17</v>
      </c>
      <c r="F395" s="69">
        <v>8</v>
      </c>
    </row>
    <row r="396" spans="1:8" ht="18.75" x14ac:dyDescent="0.25">
      <c r="A396" s="68">
        <v>395</v>
      </c>
      <c r="B396" s="69">
        <v>2</v>
      </c>
      <c r="C396" s="70" t="s">
        <v>815</v>
      </c>
      <c r="D396" s="69" t="s">
        <v>232</v>
      </c>
      <c r="E396" s="69">
        <v>9</v>
      </c>
      <c r="F396" s="69">
        <v>8</v>
      </c>
    </row>
    <row r="397" spans="1:8" ht="18.75" x14ac:dyDescent="0.25">
      <c r="A397" s="68">
        <v>396</v>
      </c>
      <c r="B397" s="69">
        <v>7</v>
      </c>
      <c r="C397" s="70" t="s">
        <v>816</v>
      </c>
      <c r="D397" s="69" t="s">
        <v>231</v>
      </c>
      <c r="E397" s="69">
        <v>26</v>
      </c>
      <c r="F397" s="69">
        <v>23</v>
      </c>
    </row>
    <row r="398" spans="1:8" ht="18.75" x14ac:dyDescent="0.25">
      <c r="A398" s="68">
        <v>397</v>
      </c>
      <c r="B398" s="69">
        <v>1</v>
      </c>
      <c r="C398" s="70" t="s">
        <v>817</v>
      </c>
      <c r="D398" s="69" t="s">
        <v>223</v>
      </c>
      <c r="E398" s="69">
        <v>9</v>
      </c>
      <c r="F398" s="69">
        <v>4</v>
      </c>
    </row>
    <row r="399" spans="1:8" ht="18.75" x14ac:dyDescent="0.25">
      <c r="A399" s="68">
        <v>398</v>
      </c>
      <c r="B399" s="69">
        <v>2</v>
      </c>
      <c r="C399" s="70" t="s">
        <v>818</v>
      </c>
      <c r="D399" s="69" t="s">
        <v>230</v>
      </c>
      <c r="E399" s="69">
        <v>7</v>
      </c>
      <c r="F399" s="69">
        <v>3</v>
      </c>
    </row>
    <row r="400" spans="1:8" ht="18.75" x14ac:dyDescent="0.25">
      <c r="A400" s="68">
        <v>399</v>
      </c>
      <c r="B400" s="69"/>
      <c r="C400" s="70"/>
      <c r="D400" s="69"/>
      <c r="E400" s="69"/>
      <c r="F400" s="69"/>
    </row>
    <row r="401" spans="1:6" ht="18.75" x14ac:dyDescent="0.25">
      <c r="A401" s="68">
        <v>400</v>
      </c>
      <c r="B401" s="69"/>
      <c r="C401" s="70"/>
      <c r="D401" s="69"/>
      <c r="E401" s="69"/>
      <c r="F401" s="69"/>
    </row>
    <row r="402" spans="1:6" ht="18.75" x14ac:dyDescent="0.25">
      <c r="A402" s="68">
        <v>401</v>
      </c>
      <c r="B402" s="69"/>
      <c r="C402" s="70"/>
      <c r="D402" s="69"/>
      <c r="E402" s="69"/>
      <c r="F402" s="69"/>
    </row>
  </sheetData>
  <sortState ref="A2:H402">
    <sortCondition ref="A1"/>
  </sortState>
  <conditionalFormatting sqref="D2:D402">
    <cfRule type="containsText" dxfId="34" priority="25" operator="containsText" text="Myth">
      <formula>NOT(ISERROR(SEARCH("Myth",D2)))</formula>
    </cfRule>
  </conditionalFormatting>
  <conditionalFormatting sqref="D3">
    <cfRule type="containsText" dxfId="33" priority="24" operator="containsText" text="Light">
      <formula>NOT(ISERROR(SEARCH("Light",D3)))</formula>
    </cfRule>
  </conditionalFormatting>
  <conditionalFormatting sqref="D4">
    <cfRule type="containsText" dxfId="32" priority="23" operator="containsText" text="Fire">
      <formula>NOT(ISERROR(SEARCH("Fire",D4)))</formula>
    </cfRule>
  </conditionalFormatting>
  <conditionalFormatting sqref="D5">
    <cfRule type="containsText" dxfId="31" priority="22" operator="containsText" text="Darkness">
      <formula>NOT(ISERROR(SEARCH("Darkness",D5)))</formula>
    </cfRule>
  </conditionalFormatting>
  <conditionalFormatting sqref="D6">
    <cfRule type="containsText" dxfId="30" priority="21" operator="containsText" text="Forest">
      <formula>NOT(ISERROR(SEARCH("Forest",D6)))</formula>
    </cfRule>
  </conditionalFormatting>
  <conditionalFormatting sqref="D7">
    <cfRule type="containsText" dxfId="29" priority="20" operator="containsText" text="Dragon">
      <formula>NOT(ISERROR(SEARCH("Dragon",D7)))</formula>
    </cfRule>
  </conditionalFormatting>
  <conditionalFormatting sqref="D8">
    <cfRule type="containsText" dxfId="28" priority="19" operator="containsText" text="Water">
      <formula>NOT(ISERROR(SEARCH("Water",D8)))</formula>
    </cfRule>
  </conditionalFormatting>
  <conditionalFormatting sqref="D13">
    <cfRule type="containsText" dxfId="27" priority="18" operator="containsText" text="Darkness">
      <formula>NOT(ISERROR(SEARCH("Darkness",D13)))</formula>
    </cfRule>
  </conditionalFormatting>
  <conditionalFormatting sqref="D14">
    <cfRule type="containsText" dxfId="26" priority="17" operator="containsText" text="Dragon">
      <formula>NOT(ISERROR(SEARCH("Dragon",D14)))</formula>
    </cfRule>
  </conditionalFormatting>
  <conditionalFormatting sqref="D16">
    <cfRule type="containsText" dxfId="25" priority="16" operator="containsText" text="Death">
      <formula>NOT(ISERROR(SEARCH("Death",D16)))</formula>
    </cfRule>
  </conditionalFormatting>
  <conditionalFormatting sqref="D1:D1048576">
    <cfRule type="containsText" dxfId="24" priority="6" operator="containsText" text="Death">
      <formula>NOT(ISERROR(SEARCH("Death",D1)))</formula>
    </cfRule>
    <cfRule type="containsText" dxfId="23" priority="7" operator="containsText" text="Water">
      <formula>NOT(ISERROR(SEARCH("Water",D1)))</formula>
    </cfRule>
    <cfRule type="containsText" dxfId="22" priority="8" operator="containsText" text="Light">
      <formula>NOT(ISERROR(SEARCH("Light",D1)))</formula>
    </cfRule>
    <cfRule type="containsText" dxfId="21" priority="9" operator="containsText" text="Insect">
      <formula>NOT(ISERROR(SEARCH("Insect",D1)))</formula>
    </cfRule>
    <cfRule type="containsText" dxfId="20" priority="10" operator="containsText" text="Ice">
      <formula>NOT(ISERROR(SEARCH("Ice",D1)))</formula>
    </cfRule>
    <cfRule type="containsText" dxfId="19" priority="11" operator="containsText" text="Forest">
      <formula>NOT(ISERROR(SEARCH("Forest",D1)))</formula>
    </cfRule>
    <cfRule type="containsText" dxfId="18" priority="12" operator="containsText" text="Fire">
      <formula>NOT(ISERROR(SEARCH("Fire",D1)))</formula>
    </cfRule>
    <cfRule type="containsText" dxfId="17" priority="13" operator="containsText" text="Dragon">
      <formula>NOT(ISERROR(SEARCH("Dragon",D1)))</formula>
    </cfRule>
    <cfRule type="containsText" dxfId="16" priority="14" operator="containsText" text="Darkness">
      <formula>NOT(ISERROR(SEARCH("Darkness",D1)))</formula>
    </cfRule>
    <cfRule type="containsText" dxfId="15" priority="15" operator="containsText" text="Myth">
      <formula>NOT(ISERROR(SEARCH("Myth",D1)))</formula>
    </cfRule>
  </conditionalFormatting>
  <conditionalFormatting sqref="B1:B1048576">
    <cfRule type="cellIs" dxfId="14" priority="1" operator="equal">
      <formula>20</formula>
    </cfRule>
    <cfRule type="cellIs" dxfId="13" priority="3" operator="equal">
      <formula>8</formula>
    </cfRule>
    <cfRule type="cellIs" dxfId="12" priority="4" operator="between">
      <formula>5</formula>
      <formula>7</formula>
    </cfRule>
    <cfRule type="cellIs" dxfId="11" priority="5" operator="between">
      <formula>1</formula>
      <formula>4</formula>
    </cfRule>
  </conditionalFormatting>
  <conditionalFormatting sqref="B159">
    <cfRule type="cellIs" dxfId="10" priority="2" operator="equal">
      <formula>20</formula>
    </cfRule>
  </conditionalFormatting>
  <dataValidations count="1">
    <dataValidation type="list" allowBlank="1" showInputMessage="1" showErrorMessage="1" sqref="D1:D1048576">
      <formula1>$R$2:$R$12</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sheetPr>
  <dimension ref="A1:R11"/>
  <sheetViews>
    <sheetView workbookViewId="0">
      <selection activeCell="R10" sqref="R10"/>
    </sheetView>
  </sheetViews>
  <sheetFormatPr defaultRowHeight="15" x14ac:dyDescent="0.25"/>
  <sheetData>
    <row r="1" spans="1:18" x14ac:dyDescent="0.25">
      <c r="A1" s="88" t="s">
        <v>224</v>
      </c>
      <c r="B1" s="88"/>
      <c r="C1" s="25"/>
      <c r="D1" s="89" t="s">
        <v>225</v>
      </c>
      <c r="E1" s="89"/>
      <c r="F1" s="25"/>
      <c r="G1" s="90" t="s">
        <v>75</v>
      </c>
      <c r="H1" s="90"/>
      <c r="I1" s="25"/>
      <c r="J1" s="91" t="s">
        <v>223</v>
      </c>
      <c r="K1" s="91"/>
      <c r="L1" s="25"/>
      <c r="M1" s="117" t="s">
        <v>226</v>
      </c>
      <c r="N1" s="117"/>
      <c r="O1" s="25"/>
      <c r="P1" s="25"/>
      <c r="Q1" s="92" t="s">
        <v>231</v>
      </c>
      <c r="R1" s="92"/>
    </row>
    <row r="2" spans="1:18" x14ac:dyDescent="0.25">
      <c r="A2" s="37" t="s">
        <v>342</v>
      </c>
      <c r="B2" s="37">
        <f>SUM(COUNTIFS(Monster!D:D,"Darkness",Monster!B:B,1),COUNTIFS(Monster!D:D,"Darkness",Monster!B:B,2),COUNTIFS(Monster!D:D,"Darkness",Monster!B:B,3),COUNTIFS(Monster!D:D,"Darkness",Monster!B:B,4))</f>
        <v>37</v>
      </c>
      <c r="D2" s="36" t="s">
        <v>342</v>
      </c>
      <c r="E2" s="36">
        <f>SUM(COUNTIFS(Monster!D:D,"Death",Monster!B:B,1),COUNTIFS(Monster!D:D,"Death",Monster!B:B,2),COUNTIFS(Monster!D:D,"Death",Monster!B:B,3),COUNTIFS(Monster!D:D,"Death",Monster!B:B,4))</f>
        <v>20</v>
      </c>
      <c r="G2" s="38" t="s">
        <v>342</v>
      </c>
      <c r="H2" s="38">
        <f>SUM(COUNTIFS(Monster!D:D,"Dragon",Monster!B:B,1),COUNTIFS(Monster!D:D,"Dragon",Monster!B:B,2),COUNTIFS(Monster!D:D,"Dragon",Monster!B:B,3),COUNTIFS(Monster!D:D,"Dragon",Monster!B:B,4))</f>
        <v>24</v>
      </c>
      <c r="J2" s="41" t="s">
        <v>342</v>
      </c>
      <c r="K2" s="41">
        <f>SUM(COUNTIFS(Monster!D:D,"Fire",Monster!B:B,1),COUNTIFS(Monster!D:D,"Fire",Monster!B:B,2),COUNTIFS(Monster!D:D,"Fire",Monster!B:B,3),COUNTIFS(Monster!D:D,"Fire",Monster!B:B,4))</f>
        <v>33</v>
      </c>
      <c r="M2" s="43" t="s">
        <v>342</v>
      </c>
      <c r="N2" s="43">
        <f>SUM(COUNTIFS(Monster!D:D,"Forest",Monster!B:B,1),COUNTIFS(Monster!D:D,"Forest",Monster!B:B,2),COUNTIFS(Monster!D:D,"Forest",Monster!B:B,3),COUNTIFS(Monster!D:D,"Forest",Monster!B:B,4))</f>
        <v>37</v>
      </c>
      <c r="Q2" s="66" t="s">
        <v>342</v>
      </c>
      <c r="R2" s="66">
        <f>SUM(COUNTIFS(Monster!D:D,Q1,Monster!B:B,1),COUNTIFS(Monster!D:D,Q1,Monster!B:B,2),COUNTIFS(Monster!D:D,Q1,Monster!B:B,3),COUNTIFS(Monster!D:D,Q1,Monster!B:B,4))</f>
        <v>0</v>
      </c>
    </row>
    <row r="3" spans="1:18" x14ac:dyDescent="0.25">
      <c r="A3" s="37" t="s">
        <v>343</v>
      </c>
      <c r="B3" s="37">
        <f>SUM(COUNTIFS(Monster!D:D,"Darkness",Monster!B:B,5),COUNTIFS(Monster!D:D,"Darkness",Monster!B:B,6),COUNTIFS(Monster!D:D,"Darkness",Monster!B:B,7))</f>
        <v>17</v>
      </c>
      <c r="D3" s="36" t="s">
        <v>343</v>
      </c>
      <c r="E3" s="36">
        <f>SUM(COUNTIFS(Monster!D:D,"Death",Monster!B:B,5),COUNTIFS(Monster!D:D,"Death",Monster!B:B,6),COUNTIFS(Monster!D:D,"Death",Monster!B:B,7))</f>
        <v>7</v>
      </c>
      <c r="G3" s="38" t="s">
        <v>343</v>
      </c>
      <c r="H3" s="38">
        <f>SUM(COUNTIFS(Monster!D:D,"Dragon",Monster!B:B,5),COUNTIFS(Monster!D:D,"Dragon",Monster!B:B,6),COUNTIFS(Monster!D:D,"Dragon",Monster!B:B,7))</f>
        <v>10</v>
      </c>
      <c r="J3" s="41" t="s">
        <v>343</v>
      </c>
      <c r="K3" s="41">
        <f>SUM(COUNTIFS(Monster!D:D,"Fire",Monster!B:B,5),COUNTIFS(Monster!D:D,"Fire",Monster!B:B,6),COUNTIFS(Monster!D:D,"Fire",Monster!B:B,7))</f>
        <v>10</v>
      </c>
      <c r="M3" s="43" t="s">
        <v>343</v>
      </c>
      <c r="N3" s="43">
        <f>SUM(COUNTIFS(Monster!D:D,"Forest",Monster!B:B,5),COUNTIFS(Monster!D:D,"Forest",Monster!B:B,6),COUNTIFS(Monster!D:D,"Forest",Monster!B:B,7))</f>
        <v>18</v>
      </c>
      <c r="Q3" s="66" t="s">
        <v>343</v>
      </c>
      <c r="R3" s="66">
        <f>SUM(COUNTIFS(Monster!D:D,Q1,Monster!B:B,5),COUNTIFS(Monster!D:D,Q1,Monster!B:B,6),COUNTIFS(Monster!D:D,Q1,Monster!B:B,7))</f>
        <v>26</v>
      </c>
    </row>
    <row r="4" spans="1:18" x14ac:dyDescent="0.25">
      <c r="A4" s="37" t="s">
        <v>344</v>
      </c>
      <c r="B4" s="77">
        <f>COUNTIFS(Monster!D:D,"Darkness")-SUM(B2,B3)</f>
        <v>0</v>
      </c>
      <c r="D4" s="36" t="s">
        <v>344</v>
      </c>
      <c r="E4" s="78">
        <f>COUNTIFS(Monster!D:D,"Death")-SUM(E2,E3)</f>
        <v>0</v>
      </c>
      <c r="G4" s="38" t="s">
        <v>344</v>
      </c>
      <c r="H4" s="79">
        <f>COUNTIFS(Monster!D:D,"Dragon")-SUM(H2,H3)</f>
        <v>2</v>
      </c>
      <c r="J4" s="41" t="s">
        <v>344</v>
      </c>
      <c r="K4" s="80">
        <f>COUNTIFS(Monster!D:D,"Fire")-SUM(K2,K3)</f>
        <v>0</v>
      </c>
      <c r="M4" s="43" t="s">
        <v>344</v>
      </c>
      <c r="N4" s="81">
        <f>COUNTIFS(Monster!D:D,"Forest")-SUM(N2,N3)</f>
        <v>2</v>
      </c>
      <c r="Q4" s="66" t="s">
        <v>344</v>
      </c>
      <c r="R4" s="87">
        <f>COUNTIFS(Monster!D:D,Q1)-SUM(R2,R3)</f>
        <v>0</v>
      </c>
    </row>
    <row r="5" spans="1:18" x14ac:dyDescent="0.25">
      <c r="A5" s="37"/>
      <c r="B5" s="37">
        <f>SUM(B2:B4)</f>
        <v>54</v>
      </c>
      <c r="D5" s="36"/>
      <c r="E5" s="36">
        <f>SUM(E2:E4)</f>
        <v>27</v>
      </c>
      <c r="G5" s="38"/>
      <c r="H5" s="38">
        <f>SUM(H2:H4)</f>
        <v>36</v>
      </c>
      <c r="J5" s="41"/>
      <c r="K5" s="41">
        <f>SUM(K2:K4)</f>
        <v>43</v>
      </c>
      <c r="M5" s="43"/>
      <c r="N5" s="43">
        <f>SUM(N2:N4)</f>
        <v>57</v>
      </c>
      <c r="Q5" s="66"/>
      <c r="R5" s="66">
        <f>SUM(R2:R4)</f>
        <v>26</v>
      </c>
    </row>
    <row r="7" spans="1:18" x14ac:dyDescent="0.25">
      <c r="A7" s="39" t="s">
        <v>227</v>
      </c>
      <c r="B7" s="39"/>
      <c r="D7" s="44" t="s">
        <v>232</v>
      </c>
      <c r="E7" s="44"/>
      <c r="G7" s="46" t="s">
        <v>229</v>
      </c>
      <c r="H7" s="46"/>
      <c r="J7" s="118" t="s">
        <v>230</v>
      </c>
      <c r="K7" s="118"/>
      <c r="M7" s="48" t="s">
        <v>228</v>
      </c>
      <c r="N7" s="48"/>
    </row>
    <row r="8" spans="1:18" x14ac:dyDescent="0.25">
      <c r="A8" s="40" t="s">
        <v>342</v>
      </c>
      <c r="B8" s="40">
        <f>SUM(COUNTIFS(Monster!D:D,A7,Monster!B:B,1),COUNTIFS(Monster!D:D,A7,Monster!B:B,2),COUNTIFS(Monster!D:D,A7,Monster!B:B,3),COUNTIFS(Monster!D:D,A7,Monster!B:B,4))</f>
        <v>18</v>
      </c>
      <c r="D8" s="45" t="s">
        <v>342</v>
      </c>
      <c r="E8" s="45">
        <f>SUM(COUNTIFS(Monster!D:D,D7,Monster!B:B,1),COUNTIFS(Monster!D:D,D7,Monster!B:B,2),COUNTIFS(Monster!D:D,D7,Monster!B:B,3),COUNTIFS(Monster!D:D,D7,Monster!B:B,4))</f>
        <v>16</v>
      </c>
      <c r="G8" s="42" t="s">
        <v>342</v>
      </c>
      <c r="H8" s="42">
        <f>SUM(COUNTIFS(Monster!D:D,G7,Monster!B:B,1),COUNTIFS(Monster!D:D,G7,Monster!B:B,2),COUNTIFS(Monster!D:D,G7,Monster!B:B,3),COUNTIFS(Monster!D:D,G7,Monster!B:B,4))</f>
        <v>25</v>
      </c>
      <c r="J8" s="47" t="s">
        <v>342</v>
      </c>
      <c r="K8" s="47">
        <f>SUM(COUNTIFS(Monster!D:D,J7,Monster!B:B,1),COUNTIFS(Monster!D:D,J7,Monster!B:B,2),COUNTIFS(Monster!D:D,J7,Monster!B:B,3),COUNTIFS(Monster!D:D,J7,Monster!B:B,4))</f>
        <v>30</v>
      </c>
      <c r="M8" s="49" t="s">
        <v>342</v>
      </c>
      <c r="N8" s="49">
        <f>SUM(COUNTIFS(Monster!D:D,M7,Monster!B:B,1),COUNTIFS(Monster!D:D,M7,Monster!B:B,2),COUNTIFS(Monster!D:D,M7,Monster!B:B,3),COUNTIFS(Monster!D:D,M7,Monster!B:B,4))</f>
        <v>17</v>
      </c>
    </row>
    <row r="9" spans="1:18" x14ac:dyDescent="0.25">
      <c r="A9" s="40" t="s">
        <v>343</v>
      </c>
      <c r="B9" s="40">
        <f>SUM(COUNTIFS(Monster!D:D,A7,Monster!B:B,5),COUNTIFS(Monster!D:D,A7,Monster!B:B,6),COUNTIFS(Monster!D:D,A7,Monster!B:B,7))</f>
        <v>8</v>
      </c>
      <c r="D9" s="45" t="s">
        <v>343</v>
      </c>
      <c r="E9" s="45">
        <f>SUM(COUNTIFS(Monster!D:D,D7,Monster!B:B,5),COUNTIFS(Monster!D:D,D7,Monster!B:B,6),COUNTIFS(Monster!D:D,D7,Monster!B:B,7))</f>
        <v>6</v>
      </c>
      <c r="G9" s="42" t="s">
        <v>343</v>
      </c>
      <c r="H9" s="42">
        <f>SUM(COUNTIFS(Monster!D:D,G7,Monster!B:B,5),COUNTIFS(Monster!D:D,G7,Monster!B:B,6),COUNTIFS(Monster!D:D,G7,Monster!B:B,7))</f>
        <v>9</v>
      </c>
      <c r="J9" s="47" t="s">
        <v>343</v>
      </c>
      <c r="K9" s="47">
        <f>SUM(COUNTIFS(Monster!D:D,J7,Monster!B:B,5),COUNTIFS(Monster!D:D,J7,Monster!B:B,6),COUNTIFS(Monster!D:D,J7,Monster!B:B,7))</f>
        <v>12</v>
      </c>
      <c r="M9" s="49" t="s">
        <v>343</v>
      </c>
      <c r="N9" s="49">
        <f>SUM(COUNTIFS(Monster!D:D,M7,Monster!B:B,5),COUNTIFS(Monster!D:D,M7,Monster!B:B,6),COUNTIFS(Monster!D:D,M7,Monster!B:B,7))</f>
        <v>5</v>
      </c>
    </row>
    <row r="10" spans="1:18" x14ac:dyDescent="0.25">
      <c r="A10" s="40" t="s">
        <v>344</v>
      </c>
      <c r="B10" s="82">
        <f>COUNTIFS(Monster!D:D,A7)-SUM(B8,B9)</f>
        <v>1</v>
      </c>
      <c r="D10" s="45" t="s">
        <v>344</v>
      </c>
      <c r="E10" s="83">
        <f>COUNTIFS(Monster!D:D,D7)-SUM(E8,E9)</f>
        <v>2</v>
      </c>
      <c r="G10" s="42" t="s">
        <v>344</v>
      </c>
      <c r="H10" s="84">
        <f>COUNTIFS(Monster!D:D,G7)-SUM(H8,H9)</f>
        <v>2</v>
      </c>
      <c r="J10" s="47" t="s">
        <v>344</v>
      </c>
      <c r="K10" s="86">
        <f>COUNTIFS(Monster!D:D,J7)-SUM(K8,K9)</f>
        <v>2</v>
      </c>
      <c r="M10" s="49" t="s">
        <v>344</v>
      </c>
      <c r="N10" s="85">
        <f>COUNTIFS(Monster!D:D,M7)-SUM(N8,N9)</f>
        <v>2</v>
      </c>
    </row>
    <row r="11" spans="1:18" x14ac:dyDescent="0.25">
      <c r="A11" s="40"/>
      <c r="B11" s="40">
        <f>SUM(B8:B10)</f>
        <v>27</v>
      </c>
      <c r="D11" s="45"/>
      <c r="E11" s="45">
        <f>SUM(E8:E10)</f>
        <v>24</v>
      </c>
      <c r="G11" s="42"/>
      <c r="H11" s="42">
        <f>SUM(H8:H10)</f>
        <v>36</v>
      </c>
      <c r="J11" s="47"/>
      <c r="K11" s="47">
        <f>SUM(K8:K10)</f>
        <v>44</v>
      </c>
      <c r="M11" s="49"/>
      <c r="N11" s="49">
        <f>SUM(N8:N10)</f>
        <v>24</v>
      </c>
    </row>
  </sheetData>
  <mergeCells count="2">
    <mergeCell ref="M1:N1"/>
    <mergeCell ref="J7:K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sheetPr>
  <dimension ref="A3:B15"/>
  <sheetViews>
    <sheetView workbookViewId="0">
      <selection activeCell="M37" sqref="M37"/>
    </sheetView>
  </sheetViews>
  <sheetFormatPr defaultRowHeight="15" x14ac:dyDescent="0.25"/>
  <cols>
    <col min="1" max="1" width="10" bestFit="1" customWidth="1"/>
    <col min="2" max="4" width="15.85546875" customWidth="1"/>
    <col min="5" max="5" width="15.85546875" bestFit="1" customWidth="1"/>
  </cols>
  <sheetData>
    <row r="3" spans="1:2" x14ac:dyDescent="0.25">
      <c r="A3" s="75" t="s">
        <v>385</v>
      </c>
      <c r="B3" t="s">
        <v>862</v>
      </c>
    </row>
    <row r="4" spans="1:2" x14ac:dyDescent="0.25">
      <c r="A4" t="s">
        <v>224</v>
      </c>
      <c r="B4" s="76">
        <v>54</v>
      </c>
    </row>
    <row r="5" spans="1:2" x14ac:dyDescent="0.25">
      <c r="A5" t="s">
        <v>225</v>
      </c>
      <c r="B5" s="76">
        <v>27</v>
      </c>
    </row>
    <row r="6" spans="1:2" x14ac:dyDescent="0.25">
      <c r="A6" t="s">
        <v>75</v>
      </c>
      <c r="B6" s="76">
        <v>36</v>
      </c>
    </row>
    <row r="7" spans="1:2" x14ac:dyDescent="0.25">
      <c r="A7" t="s">
        <v>223</v>
      </c>
      <c r="B7" s="76">
        <v>43</v>
      </c>
    </row>
    <row r="8" spans="1:2" x14ac:dyDescent="0.25">
      <c r="A8" t="s">
        <v>226</v>
      </c>
      <c r="B8" s="76">
        <v>57</v>
      </c>
    </row>
    <row r="9" spans="1:2" x14ac:dyDescent="0.25">
      <c r="A9" t="s">
        <v>227</v>
      </c>
      <c r="B9" s="76">
        <v>27</v>
      </c>
    </row>
    <row r="10" spans="1:2" x14ac:dyDescent="0.25">
      <c r="A10" t="s">
        <v>232</v>
      </c>
      <c r="B10" s="76">
        <v>24</v>
      </c>
    </row>
    <row r="11" spans="1:2" x14ac:dyDescent="0.25">
      <c r="A11" t="s">
        <v>229</v>
      </c>
      <c r="B11" s="76">
        <v>36</v>
      </c>
    </row>
    <row r="12" spans="1:2" x14ac:dyDescent="0.25">
      <c r="A12" t="s">
        <v>231</v>
      </c>
      <c r="B12" s="76">
        <v>26</v>
      </c>
    </row>
    <row r="13" spans="1:2" x14ac:dyDescent="0.25">
      <c r="A13" t="s">
        <v>230</v>
      </c>
      <c r="B13" s="76">
        <v>44</v>
      </c>
    </row>
    <row r="14" spans="1:2" x14ac:dyDescent="0.25">
      <c r="A14" t="s">
        <v>228</v>
      </c>
      <c r="B14" s="76">
        <v>24</v>
      </c>
    </row>
    <row r="15" spans="1:2" x14ac:dyDescent="0.25">
      <c r="A15" t="s">
        <v>863</v>
      </c>
      <c r="B15" s="76"/>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00B0F0"/>
  </sheetPr>
  <dimension ref="A1:N301"/>
  <sheetViews>
    <sheetView zoomScale="80" zoomScaleNormal="80" workbookViewId="0">
      <pane ySplit="1" topLeftCell="A194" activePane="bottomLeft" state="frozen"/>
      <selection pane="bottomLeft" activeCell="C202" sqref="C202"/>
    </sheetView>
  </sheetViews>
  <sheetFormatPr defaultRowHeight="15" x14ac:dyDescent="0.25"/>
  <cols>
    <col min="1" max="1" width="6.85546875" bestFit="1" customWidth="1"/>
    <col min="2" max="2" width="6" bestFit="1" customWidth="1"/>
    <col min="3" max="3" width="60.7109375" bestFit="1" customWidth="1"/>
    <col min="4" max="4" width="26.140625" bestFit="1" customWidth="1"/>
    <col min="5" max="5" width="25" style="7" bestFit="1" customWidth="1"/>
    <col min="6" max="6" width="22.28515625" style="3" customWidth="1"/>
    <col min="7" max="7" width="70.7109375" style="21" customWidth="1"/>
    <col min="8" max="8" width="11.85546875" style="12" customWidth="1"/>
    <col min="9" max="9" width="13.5703125" bestFit="1" customWidth="1"/>
    <col min="11" max="11" width="9.5703125" style="3" bestFit="1" customWidth="1"/>
    <col min="12" max="12" width="42.140625" bestFit="1" customWidth="1"/>
    <col min="13" max="13" width="17.85546875" bestFit="1" customWidth="1"/>
    <col min="14" max="14" width="13.42578125" bestFit="1" customWidth="1"/>
  </cols>
  <sheetData>
    <row r="1" spans="1:14" ht="15" customHeight="1" x14ac:dyDescent="0.25">
      <c r="A1" s="50" t="s">
        <v>377</v>
      </c>
      <c r="B1" s="50" t="s">
        <v>378</v>
      </c>
      <c r="C1" s="50" t="s">
        <v>379</v>
      </c>
      <c r="D1" s="50" t="s">
        <v>930</v>
      </c>
      <c r="E1" s="52" t="s">
        <v>380</v>
      </c>
      <c r="F1" s="53" t="s">
        <v>381</v>
      </c>
      <c r="G1" s="101" t="s">
        <v>382</v>
      </c>
      <c r="H1" s="51" t="s">
        <v>383</v>
      </c>
      <c r="M1" t="s">
        <v>919</v>
      </c>
      <c r="N1" s="98" t="str">
        <f>COUNTA(I:I)&amp;" out of "&amp;COUNTA(H:H)-1</f>
        <v>38 out of 177</v>
      </c>
    </row>
    <row r="2" spans="1:14" ht="21" x14ac:dyDescent="0.35">
      <c r="A2" s="1">
        <f t="shared" ref="A2:A65" si="0">IF(B2 &gt; 0,B2+398,"")</f>
        <v>399</v>
      </c>
      <c r="B2" s="1">
        <v>1</v>
      </c>
      <c r="C2" s="1" t="s">
        <v>96</v>
      </c>
      <c r="D2" s="1" t="s">
        <v>34</v>
      </c>
      <c r="E2" s="5" t="s">
        <v>35</v>
      </c>
      <c r="F2" s="4" t="s">
        <v>67</v>
      </c>
      <c r="G2" s="93" t="s">
        <v>97</v>
      </c>
      <c r="H2" s="11" t="s">
        <v>0</v>
      </c>
      <c r="K2" s="3" t="s">
        <v>100</v>
      </c>
      <c r="L2" t="s">
        <v>101</v>
      </c>
    </row>
    <row r="3" spans="1:14" ht="21" x14ac:dyDescent="0.35">
      <c r="A3" s="1">
        <f t="shared" si="0"/>
        <v>400</v>
      </c>
      <c r="B3" s="1">
        <v>2</v>
      </c>
      <c r="C3" s="1" t="s">
        <v>18</v>
      </c>
      <c r="D3" s="1" t="s">
        <v>34</v>
      </c>
      <c r="E3" s="5" t="s">
        <v>35</v>
      </c>
      <c r="F3" s="4" t="s">
        <v>91</v>
      </c>
      <c r="G3" s="93" t="s">
        <v>21</v>
      </c>
      <c r="H3" s="11" t="s">
        <v>2</v>
      </c>
      <c r="K3" s="3" t="s">
        <v>91</v>
      </c>
      <c r="L3" t="s">
        <v>19</v>
      </c>
    </row>
    <row r="4" spans="1:14" ht="21" x14ac:dyDescent="0.35">
      <c r="A4" s="1">
        <f t="shared" si="0"/>
        <v>401</v>
      </c>
      <c r="B4" s="1">
        <v>3</v>
      </c>
      <c r="C4" s="1" t="s">
        <v>20</v>
      </c>
      <c r="D4" s="1" t="s">
        <v>24</v>
      </c>
      <c r="E4" s="5" t="s">
        <v>25</v>
      </c>
      <c r="F4" s="4" t="s">
        <v>22</v>
      </c>
      <c r="G4" s="93"/>
      <c r="H4" s="11" t="s">
        <v>0</v>
      </c>
      <c r="K4" s="3" t="s">
        <v>22</v>
      </c>
      <c r="L4" t="s">
        <v>26</v>
      </c>
    </row>
    <row r="5" spans="1:14" ht="21" x14ac:dyDescent="0.35">
      <c r="A5" s="1">
        <f t="shared" si="0"/>
        <v>402</v>
      </c>
      <c r="B5" s="1">
        <v>4</v>
      </c>
      <c r="C5" s="1" t="s">
        <v>33</v>
      </c>
      <c r="D5" s="1" t="s">
        <v>30</v>
      </c>
      <c r="E5" s="5" t="s">
        <v>31</v>
      </c>
      <c r="F5" s="4" t="s">
        <v>27</v>
      </c>
      <c r="G5" s="95" t="s">
        <v>32</v>
      </c>
      <c r="H5" s="11" t="s">
        <v>3</v>
      </c>
      <c r="I5" t="s">
        <v>916</v>
      </c>
      <c r="K5" s="3" t="s">
        <v>27</v>
      </c>
      <c r="L5" t="s">
        <v>28</v>
      </c>
    </row>
    <row r="6" spans="1:14" ht="21" x14ac:dyDescent="0.35">
      <c r="A6" s="1">
        <f t="shared" si="0"/>
        <v>403</v>
      </c>
      <c r="B6" s="1">
        <v>5</v>
      </c>
      <c r="C6" s="1" t="s">
        <v>29</v>
      </c>
      <c r="D6" s="1" t="s">
        <v>34</v>
      </c>
      <c r="E6" s="5" t="s">
        <v>35</v>
      </c>
      <c r="F6" s="4" t="s">
        <v>27</v>
      </c>
      <c r="G6" s="95" t="s">
        <v>36</v>
      </c>
      <c r="H6" s="11" t="s">
        <v>3</v>
      </c>
      <c r="I6" t="s">
        <v>916</v>
      </c>
      <c r="K6" s="3" t="s">
        <v>41</v>
      </c>
      <c r="L6" t="s">
        <v>42</v>
      </c>
    </row>
    <row r="7" spans="1:14" ht="21" x14ac:dyDescent="0.35">
      <c r="A7" s="1">
        <f t="shared" si="0"/>
        <v>404</v>
      </c>
      <c r="B7" s="1">
        <v>6</v>
      </c>
      <c r="C7" s="14" t="s">
        <v>4</v>
      </c>
      <c r="D7" s="1"/>
      <c r="E7" s="5"/>
      <c r="F7" s="4"/>
      <c r="G7" s="93"/>
      <c r="H7" s="11" t="s">
        <v>1</v>
      </c>
      <c r="K7" s="3" t="s">
        <v>49</v>
      </c>
      <c r="L7" t="s">
        <v>50</v>
      </c>
    </row>
    <row r="8" spans="1:14" ht="21" x14ac:dyDescent="0.35">
      <c r="A8" s="1">
        <f t="shared" si="0"/>
        <v>405</v>
      </c>
      <c r="B8" s="1">
        <v>7</v>
      </c>
      <c r="C8" s="1" t="s">
        <v>37</v>
      </c>
      <c r="D8" s="1" t="s">
        <v>38</v>
      </c>
      <c r="E8" s="5" t="s">
        <v>39</v>
      </c>
      <c r="F8" s="4" t="s">
        <v>27</v>
      </c>
      <c r="G8" s="95" t="s">
        <v>54</v>
      </c>
      <c r="H8" s="11" t="s">
        <v>73</v>
      </c>
      <c r="K8" s="3" t="s">
        <v>61</v>
      </c>
      <c r="L8" t="s">
        <v>62</v>
      </c>
    </row>
    <row r="9" spans="1:14" ht="21" x14ac:dyDescent="0.35">
      <c r="A9" s="1">
        <f t="shared" si="0"/>
        <v>406</v>
      </c>
      <c r="B9" s="1">
        <v>8</v>
      </c>
      <c r="C9" s="1" t="s">
        <v>40</v>
      </c>
      <c r="D9" s="1" t="s">
        <v>23</v>
      </c>
      <c r="E9" s="5" t="s">
        <v>35</v>
      </c>
      <c r="F9" s="4" t="s">
        <v>41</v>
      </c>
      <c r="G9" s="93" t="s">
        <v>44</v>
      </c>
      <c r="H9" s="11" t="s">
        <v>2</v>
      </c>
      <c r="K9" s="3" t="s">
        <v>67</v>
      </c>
      <c r="L9" t="s">
        <v>69</v>
      </c>
    </row>
    <row r="10" spans="1:14" ht="21" x14ac:dyDescent="0.35">
      <c r="A10" s="1">
        <f t="shared" si="0"/>
        <v>407</v>
      </c>
      <c r="B10" s="1">
        <v>9</v>
      </c>
      <c r="C10" s="14" t="s">
        <v>5</v>
      </c>
      <c r="D10" s="1"/>
      <c r="E10" s="5"/>
      <c r="F10" s="4"/>
      <c r="G10" s="93"/>
      <c r="H10" s="11" t="s">
        <v>6</v>
      </c>
      <c r="K10" s="3" t="s">
        <v>71</v>
      </c>
      <c r="L10" t="s">
        <v>869</v>
      </c>
    </row>
    <row r="11" spans="1:14" ht="21" x14ac:dyDescent="0.35">
      <c r="A11" s="1">
        <f t="shared" si="0"/>
        <v>408</v>
      </c>
      <c r="B11" s="1">
        <v>10</v>
      </c>
      <c r="C11" s="1" t="s">
        <v>45</v>
      </c>
      <c r="D11" s="1" t="s">
        <v>46</v>
      </c>
      <c r="E11" s="5" t="s">
        <v>35</v>
      </c>
      <c r="F11" s="4" t="s">
        <v>27</v>
      </c>
      <c r="G11" s="95" t="s">
        <v>47</v>
      </c>
      <c r="H11" s="11" t="s">
        <v>3</v>
      </c>
      <c r="I11" t="s">
        <v>916</v>
      </c>
      <c r="K11" s="3" t="s">
        <v>89</v>
      </c>
      <c r="L11" t="s">
        <v>90</v>
      </c>
    </row>
    <row r="12" spans="1:14" ht="21" customHeight="1" x14ac:dyDescent="0.35">
      <c r="A12" s="1">
        <f t="shared" si="0"/>
        <v>409</v>
      </c>
      <c r="B12" s="1">
        <v>11</v>
      </c>
      <c r="C12" s="1" t="s">
        <v>48</v>
      </c>
      <c r="D12" s="1" t="s">
        <v>34</v>
      </c>
      <c r="E12" s="5" t="s">
        <v>35</v>
      </c>
      <c r="F12" s="4" t="s">
        <v>870</v>
      </c>
      <c r="G12" s="95" t="s">
        <v>871</v>
      </c>
      <c r="H12" s="19" t="s">
        <v>3</v>
      </c>
      <c r="I12" t="s">
        <v>918</v>
      </c>
      <c r="K12" s="3" t="s">
        <v>104</v>
      </c>
      <c r="L12" t="s">
        <v>105</v>
      </c>
    </row>
    <row r="13" spans="1:14" ht="21" x14ac:dyDescent="0.35">
      <c r="A13" s="1">
        <f t="shared" si="0"/>
        <v>410</v>
      </c>
      <c r="B13" s="1">
        <v>12</v>
      </c>
      <c r="C13" s="1" t="s">
        <v>51</v>
      </c>
      <c r="D13" s="1" t="s">
        <v>34</v>
      </c>
      <c r="E13" s="5" t="s">
        <v>35</v>
      </c>
      <c r="F13" s="4" t="s">
        <v>27</v>
      </c>
      <c r="G13" s="95" t="s">
        <v>52</v>
      </c>
      <c r="H13" s="11" t="s">
        <v>3</v>
      </c>
      <c r="I13" t="s">
        <v>916</v>
      </c>
      <c r="K13" s="3" t="s">
        <v>113</v>
      </c>
    </row>
    <row r="14" spans="1:14" ht="21" x14ac:dyDescent="0.35">
      <c r="A14" s="1">
        <f t="shared" si="0"/>
        <v>411</v>
      </c>
      <c r="B14" s="1">
        <v>13</v>
      </c>
      <c r="C14" s="1" t="s">
        <v>53</v>
      </c>
      <c r="D14" s="1" t="s">
        <v>55</v>
      </c>
      <c r="E14" s="5" t="s">
        <v>56</v>
      </c>
      <c r="F14" s="4" t="s">
        <v>27</v>
      </c>
      <c r="G14" s="95" t="s">
        <v>32</v>
      </c>
      <c r="H14" s="11" t="s">
        <v>3</v>
      </c>
      <c r="I14" t="s">
        <v>916</v>
      </c>
      <c r="K14" s="3" t="s">
        <v>117</v>
      </c>
    </row>
    <row r="15" spans="1:14" ht="21" x14ac:dyDescent="0.35">
      <c r="A15" s="1">
        <f t="shared" si="0"/>
        <v>412</v>
      </c>
      <c r="B15" s="1">
        <v>14</v>
      </c>
      <c r="C15" s="96" t="s">
        <v>914</v>
      </c>
      <c r="D15" s="1" t="s">
        <v>24</v>
      </c>
      <c r="E15" s="5" t="s">
        <v>56</v>
      </c>
      <c r="F15" s="4" t="s">
        <v>27</v>
      </c>
      <c r="G15" s="95" t="s">
        <v>32</v>
      </c>
      <c r="H15" s="11" t="s">
        <v>3</v>
      </c>
      <c r="I15" t="s">
        <v>916</v>
      </c>
    </row>
    <row r="16" spans="1:14" ht="21" x14ac:dyDescent="0.35">
      <c r="A16" s="1">
        <f t="shared" si="0"/>
        <v>413</v>
      </c>
      <c r="B16" s="1">
        <v>15</v>
      </c>
      <c r="C16" s="1" t="s">
        <v>59</v>
      </c>
      <c r="D16" s="1" t="s">
        <v>58</v>
      </c>
      <c r="E16" s="5" t="s">
        <v>56</v>
      </c>
      <c r="F16" s="4" t="s">
        <v>27</v>
      </c>
      <c r="G16" s="95" t="s">
        <v>32</v>
      </c>
      <c r="H16" s="11" t="s">
        <v>3</v>
      </c>
      <c r="I16" t="s">
        <v>916</v>
      </c>
    </row>
    <row r="17" spans="1:12" ht="21" x14ac:dyDescent="0.35">
      <c r="A17" s="1">
        <f t="shared" si="0"/>
        <v>414</v>
      </c>
      <c r="B17" s="1">
        <v>16</v>
      </c>
      <c r="C17" s="1" t="s">
        <v>60</v>
      </c>
      <c r="D17" s="1" t="s">
        <v>35</v>
      </c>
      <c r="E17" s="5" t="s">
        <v>35</v>
      </c>
      <c r="F17" s="4" t="s">
        <v>61</v>
      </c>
      <c r="G17" s="93" t="s">
        <v>63</v>
      </c>
      <c r="H17" s="11" t="s">
        <v>2</v>
      </c>
    </row>
    <row r="18" spans="1:12" ht="21" x14ac:dyDescent="0.35">
      <c r="A18" s="1">
        <f t="shared" si="0"/>
        <v>415</v>
      </c>
      <c r="B18" s="1">
        <v>17</v>
      </c>
      <c r="C18" s="1" t="s">
        <v>64</v>
      </c>
      <c r="D18" s="1" t="s">
        <v>65</v>
      </c>
      <c r="E18" s="5" t="s">
        <v>66</v>
      </c>
      <c r="F18" s="4" t="s">
        <v>67</v>
      </c>
      <c r="G18" s="93" t="s">
        <v>94</v>
      </c>
      <c r="H18" s="11" t="s">
        <v>0</v>
      </c>
    </row>
    <row r="19" spans="1:12" ht="21" x14ac:dyDescent="0.35">
      <c r="A19" s="1">
        <f t="shared" si="0"/>
        <v>416</v>
      </c>
      <c r="B19" s="1">
        <v>18</v>
      </c>
      <c r="C19" s="1" t="s">
        <v>70</v>
      </c>
      <c r="D19" s="1" t="s">
        <v>58</v>
      </c>
      <c r="E19" s="5" t="s">
        <v>66</v>
      </c>
      <c r="F19" s="4" t="s">
        <v>71</v>
      </c>
      <c r="G19" s="95" t="s">
        <v>72</v>
      </c>
      <c r="H19" s="11" t="s">
        <v>73</v>
      </c>
      <c r="L19" t="s">
        <v>221</v>
      </c>
    </row>
    <row r="20" spans="1:12" ht="21" x14ac:dyDescent="0.35">
      <c r="A20" s="1">
        <f t="shared" si="0"/>
        <v>417</v>
      </c>
      <c r="B20" s="1">
        <v>19</v>
      </c>
      <c r="C20" s="1" t="s">
        <v>74</v>
      </c>
      <c r="D20" s="1" t="s">
        <v>76</v>
      </c>
      <c r="E20" s="5" t="s">
        <v>35</v>
      </c>
      <c r="F20" s="4" t="s">
        <v>91</v>
      </c>
      <c r="G20" s="93" t="s">
        <v>77</v>
      </c>
      <c r="H20" s="11" t="s">
        <v>2</v>
      </c>
      <c r="K20" s="3" t="s">
        <v>2</v>
      </c>
      <c r="L20">
        <f>COUNTIF(H:H,"U")</f>
        <v>65</v>
      </c>
    </row>
    <row r="21" spans="1:12" ht="21" x14ac:dyDescent="0.35">
      <c r="A21" s="1">
        <f t="shared" si="0"/>
        <v>418</v>
      </c>
      <c r="B21" s="1">
        <v>20</v>
      </c>
      <c r="C21" s="14" t="s">
        <v>78</v>
      </c>
      <c r="D21" s="1"/>
      <c r="E21" s="5"/>
      <c r="F21" s="4"/>
      <c r="G21" s="93"/>
      <c r="H21" s="11" t="s">
        <v>0</v>
      </c>
      <c r="K21" s="3" t="s">
        <v>3</v>
      </c>
      <c r="L21">
        <f>COUNTIF(H:H,"A")</f>
        <v>48</v>
      </c>
    </row>
    <row r="22" spans="1:12" ht="21" x14ac:dyDescent="0.35">
      <c r="A22" s="1">
        <f t="shared" si="0"/>
        <v>419</v>
      </c>
      <c r="B22" s="1">
        <v>21</v>
      </c>
      <c r="C22" s="1" t="s">
        <v>80</v>
      </c>
      <c r="D22" s="1" t="s">
        <v>81</v>
      </c>
      <c r="E22" s="5" t="s">
        <v>83</v>
      </c>
      <c r="F22" s="4" t="s">
        <v>91</v>
      </c>
      <c r="G22" s="93" t="s">
        <v>82</v>
      </c>
      <c r="H22" s="11" t="s">
        <v>3</v>
      </c>
      <c r="K22" s="3" t="s">
        <v>0</v>
      </c>
      <c r="L22">
        <f>COUNTIF(H:H,"R")</f>
        <v>17</v>
      </c>
    </row>
    <row r="23" spans="1:12" ht="42" x14ac:dyDescent="0.35">
      <c r="A23" s="1">
        <f t="shared" si="0"/>
        <v>420</v>
      </c>
      <c r="B23" s="1">
        <v>22</v>
      </c>
      <c r="C23" s="1" t="s">
        <v>84</v>
      </c>
      <c r="D23" s="1" t="s">
        <v>85</v>
      </c>
      <c r="E23" s="5" t="s">
        <v>35</v>
      </c>
      <c r="F23" s="94" t="s">
        <v>873</v>
      </c>
      <c r="G23" s="95" t="s">
        <v>872</v>
      </c>
      <c r="H23" s="19" t="s">
        <v>3</v>
      </c>
      <c r="I23" t="s">
        <v>916</v>
      </c>
      <c r="K23" s="3" t="s">
        <v>73</v>
      </c>
      <c r="L23">
        <f>COUNTIF(H:H,"UF")</f>
        <v>37</v>
      </c>
    </row>
    <row r="24" spans="1:12" ht="21" x14ac:dyDescent="0.35">
      <c r="A24" s="1">
        <f t="shared" si="0"/>
        <v>421</v>
      </c>
      <c r="B24" s="1">
        <v>23</v>
      </c>
      <c r="C24" s="1" t="s">
        <v>88</v>
      </c>
      <c r="D24" s="1" t="s">
        <v>35</v>
      </c>
      <c r="E24" s="5" t="s">
        <v>35</v>
      </c>
      <c r="F24" s="4" t="s">
        <v>89</v>
      </c>
      <c r="G24" s="95" t="s">
        <v>92</v>
      </c>
      <c r="H24" s="11" t="s">
        <v>2</v>
      </c>
    </row>
    <row r="25" spans="1:12" ht="42" x14ac:dyDescent="0.35">
      <c r="A25" s="1">
        <f t="shared" si="0"/>
        <v>422</v>
      </c>
      <c r="B25" s="1">
        <v>24</v>
      </c>
      <c r="C25" s="1" t="s">
        <v>95</v>
      </c>
      <c r="D25" s="1" t="s">
        <v>34</v>
      </c>
      <c r="E25" s="5" t="s">
        <v>35</v>
      </c>
      <c r="F25" s="94" t="s">
        <v>880</v>
      </c>
      <c r="G25" s="95" t="s">
        <v>881</v>
      </c>
      <c r="H25" s="19" t="s">
        <v>2</v>
      </c>
      <c r="I25" t="s">
        <v>918</v>
      </c>
    </row>
    <row r="26" spans="1:12" ht="42" x14ac:dyDescent="0.35">
      <c r="A26" s="1">
        <f t="shared" si="0"/>
        <v>423</v>
      </c>
      <c r="B26" s="1">
        <v>25</v>
      </c>
      <c r="C26" s="1" t="s">
        <v>93</v>
      </c>
      <c r="D26" s="1" t="s">
        <v>34</v>
      </c>
      <c r="E26" s="5" t="s">
        <v>35</v>
      </c>
      <c r="F26" s="94" t="s">
        <v>874</v>
      </c>
      <c r="G26" s="93" t="s">
        <v>875</v>
      </c>
      <c r="H26" s="19" t="s">
        <v>2</v>
      </c>
      <c r="I26" s="99" t="s">
        <v>918</v>
      </c>
    </row>
    <row r="27" spans="1:12" ht="21" x14ac:dyDescent="0.35">
      <c r="A27" s="1">
        <f t="shared" si="0"/>
        <v>424</v>
      </c>
      <c r="B27" s="1">
        <v>26</v>
      </c>
      <c r="C27" s="1" t="s">
        <v>98</v>
      </c>
      <c r="D27" s="1" t="s">
        <v>23</v>
      </c>
      <c r="E27" s="5" t="s">
        <v>35</v>
      </c>
      <c r="F27" s="4" t="s">
        <v>27</v>
      </c>
      <c r="G27" s="95" t="s">
        <v>99</v>
      </c>
      <c r="H27" s="11" t="s">
        <v>73</v>
      </c>
    </row>
    <row r="28" spans="1:12" ht="21" x14ac:dyDescent="0.35">
      <c r="A28" s="1">
        <f t="shared" si="0"/>
        <v>425</v>
      </c>
      <c r="B28" s="1">
        <v>27</v>
      </c>
      <c r="C28" s="14" t="s">
        <v>102</v>
      </c>
      <c r="D28" s="1"/>
      <c r="E28" s="5"/>
      <c r="F28" s="4"/>
      <c r="G28" s="93"/>
      <c r="H28" s="11" t="s">
        <v>2</v>
      </c>
    </row>
    <row r="29" spans="1:12" ht="21" x14ac:dyDescent="0.35">
      <c r="A29" s="1">
        <f t="shared" si="0"/>
        <v>426</v>
      </c>
      <c r="B29" s="1">
        <v>28</v>
      </c>
      <c r="C29" s="1" t="s">
        <v>103</v>
      </c>
      <c r="D29" s="1" t="s">
        <v>34</v>
      </c>
      <c r="E29" s="5" t="s">
        <v>35</v>
      </c>
      <c r="F29" s="4" t="s">
        <v>104</v>
      </c>
      <c r="G29" s="93" t="s">
        <v>106</v>
      </c>
      <c r="H29" s="11" t="s">
        <v>2</v>
      </c>
    </row>
    <row r="30" spans="1:12" ht="21" x14ac:dyDescent="0.35">
      <c r="A30" s="1">
        <f t="shared" si="0"/>
        <v>427</v>
      </c>
      <c r="B30" s="1">
        <v>29</v>
      </c>
      <c r="C30" s="1" t="s">
        <v>288</v>
      </c>
      <c r="D30" s="1" t="s">
        <v>76</v>
      </c>
      <c r="E30" s="5" t="s">
        <v>35</v>
      </c>
      <c r="F30" s="4" t="s">
        <v>87</v>
      </c>
      <c r="G30" s="95" t="s">
        <v>107</v>
      </c>
      <c r="H30" s="11" t="s">
        <v>2</v>
      </c>
    </row>
    <row r="31" spans="1:12" ht="21" x14ac:dyDescent="0.35">
      <c r="A31" s="1">
        <f t="shared" si="0"/>
        <v>428</v>
      </c>
      <c r="B31" s="1">
        <v>30</v>
      </c>
      <c r="C31" s="1" t="s">
        <v>108</v>
      </c>
      <c r="D31" s="1" t="s">
        <v>46</v>
      </c>
      <c r="E31" s="5" t="s">
        <v>35</v>
      </c>
      <c r="F31" s="4" t="s">
        <v>89</v>
      </c>
      <c r="G31" s="95" t="s">
        <v>605</v>
      </c>
      <c r="H31" s="11" t="s">
        <v>73</v>
      </c>
    </row>
    <row r="32" spans="1:12" ht="21" x14ac:dyDescent="0.35">
      <c r="A32" s="1">
        <f t="shared" si="0"/>
        <v>429</v>
      </c>
      <c r="B32" s="1">
        <v>31</v>
      </c>
      <c r="C32" s="1" t="s">
        <v>111</v>
      </c>
      <c r="D32" s="1" t="s">
        <v>46</v>
      </c>
      <c r="E32" s="5" t="s">
        <v>35</v>
      </c>
      <c r="F32" s="4" t="s">
        <v>89</v>
      </c>
      <c r="G32" s="13" t="s">
        <v>917</v>
      </c>
      <c r="H32" s="11" t="s">
        <v>3</v>
      </c>
      <c r="I32" t="s">
        <v>918</v>
      </c>
    </row>
    <row r="33" spans="1:12" ht="21" customHeight="1" x14ac:dyDescent="0.35">
      <c r="A33" s="1">
        <f t="shared" si="0"/>
        <v>430</v>
      </c>
      <c r="B33" s="1">
        <v>32</v>
      </c>
      <c r="C33" s="1" t="s">
        <v>191</v>
      </c>
      <c r="D33" s="1" t="s">
        <v>34</v>
      </c>
      <c r="E33" s="5" t="s">
        <v>35</v>
      </c>
      <c r="F33" s="4" t="s">
        <v>109</v>
      </c>
      <c r="G33" s="93" t="s">
        <v>110</v>
      </c>
      <c r="H33" s="19" t="s">
        <v>73</v>
      </c>
    </row>
    <row r="34" spans="1:12" ht="21" x14ac:dyDescent="0.35">
      <c r="A34" s="1">
        <f t="shared" si="0"/>
        <v>431</v>
      </c>
      <c r="B34" s="1">
        <v>33</v>
      </c>
      <c r="C34" s="1" t="s">
        <v>112</v>
      </c>
      <c r="D34" s="1" t="s">
        <v>35</v>
      </c>
      <c r="E34" s="5" t="s">
        <v>35</v>
      </c>
      <c r="F34" s="4" t="s">
        <v>113</v>
      </c>
      <c r="G34" s="93" t="s">
        <v>114</v>
      </c>
      <c r="H34" s="11" t="s">
        <v>2</v>
      </c>
    </row>
    <row r="35" spans="1:12" ht="21" x14ac:dyDescent="0.35">
      <c r="A35" s="1">
        <f t="shared" si="0"/>
        <v>432</v>
      </c>
      <c r="B35" s="1">
        <v>34</v>
      </c>
      <c r="C35" s="1" t="s">
        <v>115</v>
      </c>
      <c r="D35" s="1" t="s">
        <v>34</v>
      </c>
      <c r="E35" s="5" t="s">
        <v>35</v>
      </c>
      <c r="F35" s="4" t="s">
        <v>67</v>
      </c>
      <c r="G35" s="93" t="s">
        <v>77</v>
      </c>
      <c r="H35" s="11" t="s">
        <v>2</v>
      </c>
    </row>
    <row r="36" spans="1:12" ht="42" x14ac:dyDescent="0.35">
      <c r="A36" s="1">
        <f t="shared" si="0"/>
        <v>433</v>
      </c>
      <c r="B36" s="1">
        <v>35</v>
      </c>
      <c r="C36" s="1" t="s">
        <v>116</v>
      </c>
      <c r="D36" s="1" t="s">
        <v>34</v>
      </c>
      <c r="E36" s="5" t="s">
        <v>35</v>
      </c>
      <c r="F36" s="94" t="s">
        <v>874</v>
      </c>
      <c r="G36" s="93" t="s">
        <v>875</v>
      </c>
      <c r="H36" s="19" t="s">
        <v>2</v>
      </c>
    </row>
    <row r="37" spans="1:12" ht="21" x14ac:dyDescent="0.35">
      <c r="A37" s="1">
        <f t="shared" si="0"/>
        <v>434</v>
      </c>
      <c r="B37" s="1">
        <v>36</v>
      </c>
      <c r="C37" s="1" t="s">
        <v>9</v>
      </c>
      <c r="D37" s="1"/>
      <c r="E37" s="5"/>
      <c r="F37" s="4"/>
      <c r="G37" s="93"/>
      <c r="H37" s="11" t="s">
        <v>2</v>
      </c>
      <c r="K37" s="3" t="s">
        <v>224</v>
      </c>
      <c r="L37" s="17">
        <f>COUNTIF(D:D,"*Dark*")</f>
        <v>7</v>
      </c>
    </row>
    <row r="38" spans="1:12" ht="21" x14ac:dyDescent="0.35">
      <c r="A38" s="1">
        <f t="shared" si="0"/>
        <v>435</v>
      </c>
      <c r="B38" s="1">
        <v>37</v>
      </c>
      <c r="C38" s="1" t="s">
        <v>119</v>
      </c>
      <c r="D38" s="1" t="s">
        <v>118</v>
      </c>
      <c r="E38" s="5" t="s">
        <v>35</v>
      </c>
      <c r="F38" s="4" t="s">
        <v>117</v>
      </c>
      <c r="G38" s="93" t="s">
        <v>120</v>
      </c>
      <c r="H38" s="11" t="s">
        <v>2</v>
      </c>
      <c r="K38" s="3" t="s">
        <v>225</v>
      </c>
      <c r="L38" s="17">
        <f>COUNTIF(D:D,"*Death*")</f>
        <v>5</v>
      </c>
    </row>
    <row r="39" spans="1:12" ht="21" x14ac:dyDescent="0.35">
      <c r="A39" s="1">
        <f t="shared" si="0"/>
        <v>436</v>
      </c>
      <c r="B39" s="1">
        <v>38</v>
      </c>
      <c r="C39" s="1" t="s">
        <v>121</v>
      </c>
      <c r="D39" s="1" t="s">
        <v>34</v>
      </c>
      <c r="E39" s="5" t="s">
        <v>35</v>
      </c>
      <c r="F39" s="4" t="s">
        <v>27</v>
      </c>
      <c r="G39" s="95" t="s">
        <v>122</v>
      </c>
      <c r="H39" s="11" t="s">
        <v>3</v>
      </c>
      <c r="I39" t="s">
        <v>916</v>
      </c>
      <c r="K39" s="3" t="s">
        <v>75</v>
      </c>
      <c r="L39" s="17">
        <f>COUNTIF(D:D,"*Dragon*")</f>
        <v>7</v>
      </c>
    </row>
    <row r="40" spans="1:12" ht="21" x14ac:dyDescent="0.35">
      <c r="A40" s="1">
        <f t="shared" si="0"/>
        <v>437</v>
      </c>
      <c r="B40" s="1">
        <v>39</v>
      </c>
      <c r="C40" s="1" t="s">
        <v>123</v>
      </c>
      <c r="D40" s="1" t="s">
        <v>34</v>
      </c>
      <c r="E40" s="5" t="s">
        <v>35</v>
      </c>
      <c r="F40" s="4" t="s">
        <v>27</v>
      </c>
      <c r="G40" s="95" t="s">
        <v>32</v>
      </c>
      <c r="H40" s="11" t="s">
        <v>3</v>
      </c>
      <c r="I40" t="s">
        <v>916</v>
      </c>
      <c r="K40" s="3" t="s">
        <v>223</v>
      </c>
      <c r="L40" s="17">
        <f>COUNTIF(D:D,"*Fire*")</f>
        <v>8</v>
      </c>
    </row>
    <row r="41" spans="1:12" ht="21" x14ac:dyDescent="0.35">
      <c r="A41" s="1">
        <f t="shared" si="0"/>
        <v>438</v>
      </c>
      <c r="B41" s="1">
        <v>40</v>
      </c>
      <c r="C41" s="14" t="s">
        <v>124</v>
      </c>
      <c r="D41" s="1"/>
      <c r="E41" s="5"/>
      <c r="F41" s="4"/>
      <c r="G41" s="93"/>
      <c r="H41" s="11"/>
      <c r="K41" s="3" t="s">
        <v>226</v>
      </c>
      <c r="L41" s="17">
        <f>COUNTIF(D:D,"*Forest*")</f>
        <v>9</v>
      </c>
    </row>
    <row r="42" spans="1:12" ht="21" x14ac:dyDescent="0.35">
      <c r="A42" s="1">
        <f t="shared" si="0"/>
        <v>439</v>
      </c>
      <c r="B42" s="1">
        <v>41</v>
      </c>
      <c r="C42" s="14" t="s">
        <v>10</v>
      </c>
      <c r="D42" s="1"/>
      <c r="E42" s="5"/>
      <c r="F42" s="4"/>
      <c r="G42" s="93"/>
      <c r="H42" s="11"/>
      <c r="K42" s="3" t="s">
        <v>227</v>
      </c>
      <c r="L42" s="17">
        <f>COUNTIF(D:D,"*Ice*")</f>
        <v>4</v>
      </c>
    </row>
    <row r="43" spans="1:12" ht="21" x14ac:dyDescent="0.35">
      <c r="A43" s="1">
        <f t="shared" si="0"/>
        <v>440</v>
      </c>
      <c r="B43" s="1">
        <v>42</v>
      </c>
      <c r="C43" s="14" t="s">
        <v>125</v>
      </c>
      <c r="D43" s="1"/>
      <c r="E43" s="5"/>
      <c r="F43" s="4"/>
      <c r="G43" s="93"/>
      <c r="H43" s="11"/>
      <c r="K43" s="3" t="s">
        <v>232</v>
      </c>
      <c r="L43" s="17">
        <f>COUNTIF(D:D,"*Insect*")</f>
        <v>3</v>
      </c>
    </row>
    <row r="44" spans="1:12" ht="21" x14ac:dyDescent="0.35">
      <c r="A44" s="1">
        <f t="shared" si="0"/>
        <v>441</v>
      </c>
      <c r="B44" s="1">
        <v>43</v>
      </c>
      <c r="C44" s="1" t="s">
        <v>126</v>
      </c>
      <c r="D44" s="1" t="s">
        <v>34</v>
      </c>
      <c r="E44" s="5" t="s">
        <v>35</v>
      </c>
      <c r="F44" s="4" t="s">
        <v>27</v>
      </c>
      <c r="G44" s="95" t="s">
        <v>127</v>
      </c>
      <c r="H44" s="11" t="s">
        <v>3</v>
      </c>
      <c r="I44" t="s">
        <v>918</v>
      </c>
      <c r="K44" s="3" t="s">
        <v>229</v>
      </c>
      <c r="L44" s="17">
        <f>COUNTIF(D:D,"*Light*")</f>
        <v>5</v>
      </c>
    </row>
    <row r="45" spans="1:12" ht="21" x14ac:dyDescent="0.35">
      <c r="A45" s="1">
        <f t="shared" si="0"/>
        <v>442</v>
      </c>
      <c r="B45" s="1">
        <v>44</v>
      </c>
      <c r="C45" s="14" t="s">
        <v>128</v>
      </c>
      <c r="D45" s="1"/>
      <c r="E45" s="5"/>
      <c r="F45" s="4"/>
      <c r="G45" s="93"/>
      <c r="H45" s="11"/>
      <c r="K45" s="3" t="s">
        <v>231</v>
      </c>
      <c r="L45" s="17">
        <f>COUNTIF(D:D,"*Myth*")</f>
        <v>1</v>
      </c>
    </row>
    <row r="46" spans="1:12" ht="21" x14ac:dyDescent="0.35">
      <c r="A46" s="1">
        <f t="shared" si="0"/>
        <v>443</v>
      </c>
      <c r="B46" s="1">
        <v>45</v>
      </c>
      <c r="C46" s="14" t="s">
        <v>129</v>
      </c>
      <c r="D46" s="1"/>
      <c r="E46" s="5"/>
      <c r="F46" s="4"/>
      <c r="G46" s="93"/>
      <c r="H46" s="11"/>
      <c r="K46" s="3" t="s">
        <v>230</v>
      </c>
      <c r="L46" s="17">
        <f>COUNTIF(D:D,"*Water*")</f>
        <v>11</v>
      </c>
    </row>
    <row r="47" spans="1:12" ht="21" x14ac:dyDescent="0.35">
      <c r="A47" s="1">
        <f t="shared" si="0"/>
        <v>444</v>
      </c>
      <c r="B47" s="1">
        <v>46</v>
      </c>
      <c r="C47" s="1" t="s">
        <v>131</v>
      </c>
      <c r="D47" s="1" t="s">
        <v>34</v>
      </c>
      <c r="E47" s="5" t="s">
        <v>35</v>
      </c>
      <c r="F47" s="4" t="s">
        <v>104</v>
      </c>
      <c r="G47" s="93" t="s">
        <v>130</v>
      </c>
      <c r="H47" s="11" t="s">
        <v>2</v>
      </c>
      <c r="K47" s="3" t="s">
        <v>228</v>
      </c>
      <c r="L47" s="17">
        <f>COUNTIF(D:D,"*Wind*")</f>
        <v>6</v>
      </c>
    </row>
    <row r="48" spans="1:12" ht="21" x14ac:dyDescent="0.35">
      <c r="A48" s="1">
        <f t="shared" si="0"/>
        <v>445</v>
      </c>
      <c r="B48" s="1">
        <v>47</v>
      </c>
      <c r="C48" s="14" t="s">
        <v>11</v>
      </c>
      <c r="D48" s="1"/>
      <c r="E48" s="5"/>
      <c r="F48" s="4"/>
      <c r="G48" s="93"/>
      <c r="H48" s="11" t="s">
        <v>2</v>
      </c>
    </row>
    <row r="49" spans="1:9" ht="21" x14ac:dyDescent="0.35">
      <c r="A49" s="1">
        <f t="shared" si="0"/>
        <v>446</v>
      </c>
      <c r="B49" s="1">
        <v>48</v>
      </c>
      <c r="C49" s="14" t="s">
        <v>10</v>
      </c>
      <c r="D49" s="1"/>
      <c r="E49" s="5"/>
      <c r="F49" s="4"/>
      <c r="G49" s="93"/>
      <c r="H49" s="11"/>
    </row>
    <row r="50" spans="1:9" ht="21" x14ac:dyDescent="0.35">
      <c r="A50" s="1">
        <f t="shared" si="0"/>
        <v>447</v>
      </c>
      <c r="B50" s="1">
        <v>49</v>
      </c>
      <c r="C50" s="1" t="s">
        <v>132</v>
      </c>
      <c r="D50" s="1" t="s">
        <v>34</v>
      </c>
      <c r="E50" s="5" t="s">
        <v>35</v>
      </c>
      <c r="F50" s="4" t="s">
        <v>135</v>
      </c>
      <c r="G50" s="93" t="s">
        <v>134</v>
      </c>
      <c r="H50" s="11" t="s">
        <v>2</v>
      </c>
      <c r="I50" t="s">
        <v>918</v>
      </c>
    </row>
    <row r="51" spans="1:9" ht="21" x14ac:dyDescent="0.35">
      <c r="A51" s="1">
        <f t="shared" si="0"/>
        <v>448</v>
      </c>
      <c r="B51" s="1">
        <v>50</v>
      </c>
      <c r="C51" s="1" t="s">
        <v>136</v>
      </c>
      <c r="D51" s="1" t="s">
        <v>65</v>
      </c>
      <c r="E51" s="5" t="s">
        <v>56</v>
      </c>
      <c r="F51" s="4" t="s">
        <v>27</v>
      </c>
      <c r="G51" s="95" t="s">
        <v>32</v>
      </c>
      <c r="H51" s="11" t="s">
        <v>3</v>
      </c>
      <c r="I51" t="s">
        <v>918</v>
      </c>
    </row>
    <row r="52" spans="1:9" ht="21" x14ac:dyDescent="0.35">
      <c r="A52" s="1">
        <f t="shared" si="0"/>
        <v>449</v>
      </c>
      <c r="B52" s="1">
        <v>51</v>
      </c>
      <c r="C52" s="1" t="s">
        <v>137</v>
      </c>
      <c r="D52" s="1" t="s">
        <v>65</v>
      </c>
      <c r="E52" s="14" t="s">
        <v>56</v>
      </c>
      <c r="F52" s="4" t="s">
        <v>27</v>
      </c>
      <c r="G52" s="95" t="s">
        <v>52</v>
      </c>
      <c r="H52" s="11" t="s">
        <v>3</v>
      </c>
      <c r="I52" t="s">
        <v>916</v>
      </c>
    </row>
    <row r="53" spans="1:9" ht="21" x14ac:dyDescent="0.35">
      <c r="A53" s="1">
        <f t="shared" si="0"/>
        <v>450</v>
      </c>
      <c r="B53" s="1">
        <v>52</v>
      </c>
      <c r="C53" s="1" t="s">
        <v>138</v>
      </c>
      <c r="D53" s="1" t="s">
        <v>79</v>
      </c>
      <c r="E53" s="5" t="s">
        <v>66</v>
      </c>
      <c r="F53" s="4" t="s">
        <v>71</v>
      </c>
      <c r="G53" s="95" t="s">
        <v>139</v>
      </c>
      <c r="H53" s="11" t="s">
        <v>0</v>
      </c>
    </row>
    <row r="54" spans="1:9" ht="21" x14ac:dyDescent="0.35">
      <c r="A54" s="1">
        <f t="shared" si="0"/>
        <v>451</v>
      </c>
      <c r="B54" s="1">
        <v>53</v>
      </c>
      <c r="C54" s="1" t="s">
        <v>140</v>
      </c>
      <c r="D54" s="1" t="s">
        <v>35</v>
      </c>
      <c r="E54" s="5" t="s">
        <v>35</v>
      </c>
      <c r="F54" s="4" t="s">
        <v>109</v>
      </c>
      <c r="G54" s="93" t="s">
        <v>141</v>
      </c>
      <c r="H54" s="11" t="s">
        <v>2</v>
      </c>
    </row>
    <row r="55" spans="1:9" ht="21" x14ac:dyDescent="0.35">
      <c r="A55" s="1">
        <f t="shared" si="0"/>
        <v>452</v>
      </c>
      <c r="B55" s="1">
        <v>54</v>
      </c>
      <c r="C55" s="1" t="s">
        <v>142</v>
      </c>
      <c r="D55" s="1" t="s">
        <v>143</v>
      </c>
      <c r="E55" s="5" t="s">
        <v>66</v>
      </c>
      <c r="F55" s="4" t="s">
        <v>71</v>
      </c>
      <c r="G55" s="95" t="s">
        <v>144</v>
      </c>
      <c r="H55" s="11" t="s">
        <v>73</v>
      </c>
    </row>
    <row r="56" spans="1:9" ht="21" x14ac:dyDescent="0.35">
      <c r="A56" s="1">
        <f t="shared" si="0"/>
        <v>453</v>
      </c>
      <c r="B56" s="1">
        <v>55</v>
      </c>
      <c r="C56" s="14" t="s">
        <v>145</v>
      </c>
      <c r="D56" s="1"/>
      <c r="E56" s="5"/>
      <c r="F56" s="4"/>
      <c r="G56" s="93"/>
      <c r="H56" s="11"/>
    </row>
    <row r="57" spans="1:9" ht="21" x14ac:dyDescent="0.35">
      <c r="A57" s="1">
        <f t="shared" si="0"/>
        <v>454</v>
      </c>
      <c r="B57" s="1">
        <v>56</v>
      </c>
      <c r="C57" s="1" t="s">
        <v>146</v>
      </c>
      <c r="D57" s="1" t="s">
        <v>34</v>
      </c>
      <c r="E57" s="5" t="s">
        <v>35</v>
      </c>
      <c r="F57" s="4" t="s">
        <v>27</v>
      </c>
      <c r="G57" s="95" t="s">
        <v>52</v>
      </c>
      <c r="H57" s="11" t="s">
        <v>3</v>
      </c>
      <c r="I57" t="s">
        <v>916</v>
      </c>
    </row>
    <row r="58" spans="1:9" ht="21" x14ac:dyDescent="0.35">
      <c r="A58" s="1">
        <f t="shared" si="0"/>
        <v>455</v>
      </c>
      <c r="B58" s="1">
        <v>57</v>
      </c>
      <c r="C58" s="1" t="s">
        <v>147</v>
      </c>
      <c r="D58" s="1" t="s">
        <v>34</v>
      </c>
      <c r="E58" s="5" t="s">
        <v>35</v>
      </c>
      <c r="F58" s="4" t="s">
        <v>27</v>
      </c>
      <c r="G58" s="95" t="s">
        <v>32</v>
      </c>
      <c r="H58" s="11" t="s">
        <v>3</v>
      </c>
      <c r="I58" t="s">
        <v>916</v>
      </c>
    </row>
    <row r="59" spans="1:9" ht="21" x14ac:dyDescent="0.35">
      <c r="A59" s="1">
        <f t="shared" si="0"/>
        <v>456</v>
      </c>
      <c r="B59" s="1">
        <v>58</v>
      </c>
      <c r="C59" s="1" t="s">
        <v>148</v>
      </c>
      <c r="D59" s="1" t="s">
        <v>34</v>
      </c>
      <c r="E59" s="5" t="s">
        <v>35</v>
      </c>
      <c r="F59" s="4" t="s">
        <v>67</v>
      </c>
      <c r="G59" s="93" t="s">
        <v>68</v>
      </c>
      <c r="H59" s="11" t="s">
        <v>7</v>
      </c>
    </row>
    <row r="60" spans="1:9" ht="21" x14ac:dyDescent="0.35">
      <c r="A60" s="1">
        <f t="shared" si="0"/>
        <v>457</v>
      </c>
      <c r="B60" s="1">
        <v>59</v>
      </c>
      <c r="C60" s="1" t="s">
        <v>151</v>
      </c>
      <c r="D60" s="1" t="s">
        <v>85</v>
      </c>
      <c r="E60" s="5" t="s">
        <v>35</v>
      </c>
      <c r="F60" s="4" t="s">
        <v>27</v>
      </c>
      <c r="G60" s="95" t="s">
        <v>52</v>
      </c>
      <c r="H60" s="11" t="s">
        <v>8</v>
      </c>
    </row>
    <row r="61" spans="1:9" ht="21" x14ac:dyDescent="0.35">
      <c r="A61" s="1">
        <f t="shared" si="0"/>
        <v>458</v>
      </c>
      <c r="B61" s="1">
        <v>60</v>
      </c>
      <c r="C61" s="1" t="s">
        <v>152</v>
      </c>
      <c r="D61" s="1" t="s">
        <v>34</v>
      </c>
      <c r="E61" s="5" t="s">
        <v>35</v>
      </c>
      <c r="F61" s="4" t="s">
        <v>27</v>
      </c>
      <c r="G61" s="95" t="s">
        <v>52</v>
      </c>
      <c r="H61" s="11" t="s">
        <v>3</v>
      </c>
      <c r="I61" t="s">
        <v>916</v>
      </c>
    </row>
    <row r="62" spans="1:9" ht="21" x14ac:dyDescent="0.35">
      <c r="A62" s="1">
        <f t="shared" si="0"/>
        <v>459</v>
      </c>
      <c r="B62" s="1">
        <v>61</v>
      </c>
      <c r="C62" s="1" t="s">
        <v>286</v>
      </c>
      <c r="D62" s="1" t="s">
        <v>55</v>
      </c>
      <c r="E62" s="5" t="s">
        <v>154</v>
      </c>
      <c r="F62" s="4" t="s">
        <v>27</v>
      </c>
      <c r="G62" s="95" t="s">
        <v>153</v>
      </c>
      <c r="H62" s="19" t="s">
        <v>8</v>
      </c>
    </row>
    <row r="63" spans="1:9" ht="21" x14ac:dyDescent="0.35">
      <c r="A63" s="1">
        <f t="shared" si="0"/>
        <v>460</v>
      </c>
      <c r="B63" s="1">
        <v>62</v>
      </c>
      <c r="C63" s="1" t="s">
        <v>12</v>
      </c>
      <c r="D63" s="1" t="s">
        <v>34</v>
      </c>
      <c r="E63" s="5" t="s">
        <v>35</v>
      </c>
      <c r="F63" s="4" t="s">
        <v>67</v>
      </c>
      <c r="G63" s="93" t="s">
        <v>94</v>
      </c>
      <c r="H63" s="11" t="s">
        <v>0</v>
      </c>
    </row>
    <row r="64" spans="1:9" ht="21" x14ac:dyDescent="0.35">
      <c r="A64" s="1">
        <f t="shared" si="0"/>
        <v>461</v>
      </c>
      <c r="B64" s="1">
        <v>63</v>
      </c>
      <c r="C64" s="1" t="s">
        <v>287</v>
      </c>
      <c r="D64" s="1" t="s">
        <v>155</v>
      </c>
      <c r="E64" s="5" t="s">
        <v>156</v>
      </c>
      <c r="F64" s="4" t="s">
        <v>27</v>
      </c>
      <c r="G64" s="95" t="s">
        <v>36</v>
      </c>
      <c r="H64" s="11" t="s">
        <v>8</v>
      </c>
    </row>
    <row r="65" spans="1:12" ht="21" x14ac:dyDescent="0.35">
      <c r="A65" s="1">
        <f t="shared" si="0"/>
        <v>462</v>
      </c>
      <c r="B65" s="1">
        <v>64</v>
      </c>
      <c r="C65" s="1" t="s">
        <v>289</v>
      </c>
      <c r="D65" s="1" t="s">
        <v>35</v>
      </c>
      <c r="E65" s="5" t="s">
        <v>35</v>
      </c>
      <c r="F65" s="4" t="s">
        <v>117</v>
      </c>
      <c r="G65" s="93" t="s">
        <v>157</v>
      </c>
      <c r="H65" s="11" t="s">
        <v>2</v>
      </c>
    </row>
    <row r="66" spans="1:12" ht="21" x14ac:dyDescent="0.35">
      <c r="A66" s="1">
        <f t="shared" ref="A66:A129" si="1">IF(B66 &gt; 0,B66+398,"")</f>
        <v>463</v>
      </c>
      <c r="B66" s="1">
        <v>65</v>
      </c>
      <c r="C66" s="18" t="s">
        <v>290</v>
      </c>
      <c r="D66" s="1" t="s">
        <v>155</v>
      </c>
      <c r="E66" s="5" t="s">
        <v>158</v>
      </c>
      <c r="F66" s="4" t="s">
        <v>27</v>
      </c>
      <c r="G66" s="95" t="s">
        <v>32</v>
      </c>
      <c r="H66" s="11" t="s">
        <v>3</v>
      </c>
      <c r="I66" t="s">
        <v>916</v>
      </c>
    </row>
    <row r="67" spans="1:12" ht="21" x14ac:dyDescent="0.35">
      <c r="A67" s="1">
        <f t="shared" si="1"/>
        <v>464</v>
      </c>
      <c r="B67" s="1">
        <v>66</v>
      </c>
      <c r="C67" s="1" t="s">
        <v>292</v>
      </c>
      <c r="D67" s="1" t="s">
        <v>34</v>
      </c>
      <c r="E67" s="5" t="s">
        <v>35</v>
      </c>
      <c r="F67" s="4" t="s">
        <v>27</v>
      </c>
      <c r="G67" s="95" t="s">
        <v>36</v>
      </c>
      <c r="H67" s="11" t="s">
        <v>8</v>
      </c>
    </row>
    <row r="68" spans="1:12" ht="21" x14ac:dyDescent="0.35">
      <c r="A68" s="1">
        <f t="shared" si="1"/>
        <v>465</v>
      </c>
      <c r="B68" s="1">
        <v>67</v>
      </c>
      <c r="C68" s="1" t="s">
        <v>291</v>
      </c>
      <c r="D68" s="1" t="s">
        <v>149</v>
      </c>
      <c r="E68" s="5" t="s">
        <v>35</v>
      </c>
      <c r="F68" s="4" t="s">
        <v>41</v>
      </c>
      <c r="G68" s="93" t="s">
        <v>159</v>
      </c>
      <c r="H68" s="11" t="s">
        <v>8</v>
      </c>
      <c r="L68" t="s">
        <v>248</v>
      </c>
    </row>
    <row r="69" spans="1:12" ht="21" x14ac:dyDescent="0.35">
      <c r="A69" s="1">
        <f t="shared" si="1"/>
        <v>466</v>
      </c>
      <c r="B69" s="1">
        <v>68</v>
      </c>
      <c r="C69" s="1" t="s">
        <v>293</v>
      </c>
      <c r="D69" s="1" t="s">
        <v>85</v>
      </c>
      <c r="E69" s="5" t="s">
        <v>35</v>
      </c>
      <c r="F69" s="4" t="s">
        <v>27</v>
      </c>
      <c r="G69" s="95" t="s">
        <v>52</v>
      </c>
      <c r="H69" s="11" t="s">
        <v>3</v>
      </c>
      <c r="I69" t="s">
        <v>916</v>
      </c>
      <c r="K69" s="3" t="s">
        <v>27</v>
      </c>
      <c r="L69">
        <f>COUNTIF(F:F,"Boost")</f>
        <v>56</v>
      </c>
    </row>
    <row r="70" spans="1:12" ht="21" x14ac:dyDescent="0.35">
      <c r="A70" s="1">
        <f t="shared" si="1"/>
        <v>467</v>
      </c>
      <c r="B70" s="1">
        <v>69</v>
      </c>
      <c r="C70" s="18" t="s">
        <v>294</v>
      </c>
      <c r="D70" s="1" t="s">
        <v>34</v>
      </c>
      <c r="E70" s="5" t="s">
        <v>35</v>
      </c>
      <c r="F70" s="4" t="s">
        <v>27</v>
      </c>
      <c r="G70" s="95" t="s">
        <v>32</v>
      </c>
      <c r="H70" s="11" t="s">
        <v>3</v>
      </c>
      <c r="I70" t="s">
        <v>916</v>
      </c>
      <c r="K70" s="3" t="s">
        <v>49</v>
      </c>
      <c r="L70">
        <f>COUNTIF(F:F,"Confusion")</f>
        <v>1</v>
      </c>
    </row>
    <row r="71" spans="1:12" ht="21" x14ac:dyDescent="0.35">
      <c r="A71" s="1">
        <f t="shared" si="1"/>
        <v>468</v>
      </c>
      <c r="B71" s="1">
        <v>70</v>
      </c>
      <c r="C71" s="1" t="s">
        <v>295</v>
      </c>
      <c r="D71" s="1" t="s">
        <v>143</v>
      </c>
      <c r="E71" s="5" t="s">
        <v>160</v>
      </c>
      <c r="F71" s="4" t="s">
        <v>71</v>
      </c>
      <c r="G71" s="102" t="s">
        <v>161</v>
      </c>
      <c r="H71" s="11"/>
      <c r="K71" s="3" t="s">
        <v>91</v>
      </c>
      <c r="L71">
        <f>COUNTIF(F:F,"Disable")</f>
        <v>16</v>
      </c>
    </row>
    <row r="72" spans="1:12" ht="21" x14ac:dyDescent="0.35">
      <c r="A72" s="1">
        <f t="shared" si="1"/>
        <v>469</v>
      </c>
      <c r="B72" s="1">
        <v>71</v>
      </c>
      <c r="C72" s="1" t="s">
        <v>296</v>
      </c>
      <c r="D72" s="1" t="s">
        <v>34</v>
      </c>
      <c r="E72" s="5" t="s">
        <v>35</v>
      </c>
      <c r="F72" s="4" t="s">
        <v>162</v>
      </c>
      <c r="G72" s="93" t="s">
        <v>868</v>
      </c>
      <c r="H72" s="11" t="s">
        <v>3</v>
      </c>
      <c r="I72" t="s">
        <v>918</v>
      </c>
      <c r="K72" s="3" t="s">
        <v>162</v>
      </c>
      <c r="L72">
        <f>COUNTIF(F:F,"Disapate")</f>
        <v>2</v>
      </c>
    </row>
    <row r="73" spans="1:12" ht="21" x14ac:dyDescent="0.35">
      <c r="A73" s="1">
        <f t="shared" si="1"/>
        <v>470</v>
      </c>
      <c r="B73" s="1">
        <v>72</v>
      </c>
      <c r="C73" s="14" t="s">
        <v>306</v>
      </c>
      <c r="D73" s="1"/>
      <c r="E73" s="5"/>
      <c r="F73" s="4"/>
      <c r="G73" s="93"/>
      <c r="H73" s="11" t="s">
        <v>7</v>
      </c>
      <c r="K73" s="3" t="s">
        <v>71</v>
      </c>
      <c r="L73">
        <f>COUNTIF(F:F,"Drain")</f>
        <v>12</v>
      </c>
    </row>
    <row r="74" spans="1:12" ht="21" x14ac:dyDescent="0.35">
      <c r="A74" s="1">
        <f t="shared" si="1"/>
        <v>471</v>
      </c>
      <c r="B74" s="1">
        <v>73</v>
      </c>
      <c r="C74" s="14" t="s">
        <v>163</v>
      </c>
      <c r="D74" s="1"/>
      <c r="E74" s="5"/>
      <c r="F74" s="4"/>
      <c r="G74" s="93"/>
      <c r="H74" s="11"/>
      <c r="K74" s="3" t="s">
        <v>89</v>
      </c>
      <c r="L74">
        <f>COUNTIF(F:F,"Heal")</f>
        <v>5</v>
      </c>
    </row>
    <row r="75" spans="1:12" ht="21" x14ac:dyDescent="0.35">
      <c r="A75" s="1">
        <f t="shared" si="1"/>
        <v>472</v>
      </c>
      <c r="B75" s="1">
        <v>74</v>
      </c>
      <c r="C75" s="1" t="s">
        <v>297</v>
      </c>
      <c r="D75" s="1" t="s">
        <v>34</v>
      </c>
      <c r="E75" s="5" t="s">
        <v>35</v>
      </c>
      <c r="F75" s="4" t="s">
        <v>91</v>
      </c>
      <c r="G75" s="93" t="s">
        <v>164</v>
      </c>
      <c r="H75" s="11" t="s">
        <v>73</v>
      </c>
      <c r="K75" s="3" t="s">
        <v>135</v>
      </c>
      <c r="L75">
        <f>COUNTIF(F:F,"Heal -")</f>
        <v>3</v>
      </c>
    </row>
    <row r="76" spans="1:12" ht="21" x14ac:dyDescent="0.35">
      <c r="A76" s="1">
        <f t="shared" si="1"/>
        <v>473</v>
      </c>
      <c r="B76" s="1">
        <v>75</v>
      </c>
      <c r="C76" s="1" t="s">
        <v>165</v>
      </c>
      <c r="D76" s="1" t="s">
        <v>155</v>
      </c>
      <c r="E76" s="5" t="s">
        <v>66</v>
      </c>
      <c r="F76" s="4"/>
      <c r="G76" s="93" t="s">
        <v>166</v>
      </c>
      <c r="H76" s="11" t="s">
        <v>2</v>
      </c>
      <c r="K76" s="3" t="s">
        <v>41</v>
      </c>
      <c r="L76">
        <f>COUNTIF(F:F,"Immunity")</f>
        <v>7</v>
      </c>
    </row>
    <row r="77" spans="1:12" ht="21" x14ac:dyDescent="0.35">
      <c r="A77" s="1">
        <f t="shared" si="1"/>
        <v>474</v>
      </c>
      <c r="B77" s="1">
        <v>76</v>
      </c>
      <c r="C77" s="18" t="s">
        <v>298</v>
      </c>
      <c r="D77" s="1" t="s">
        <v>34</v>
      </c>
      <c r="E77" s="5" t="s">
        <v>35</v>
      </c>
      <c r="F77" s="4" t="s">
        <v>109</v>
      </c>
      <c r="G77" s="93" t="s">
        <v>167</v>
      </c>
      <c r="H77" s="11" t="s">
        <v>0</v>
      </c>
      <c r="K77" s="3" t="s">
        <v>67</v>
      </c>
      <c r="L77">
        <f>COUNTIF(F:F,"Instakill")</f>
        <v>14</v>
      </c>
    </row>
    <row r="78" spans="1:12" ht="21" x14ac:dyDescent="0.35">
      <c r="A78" s="1">
        <f t="shared" si="1"/>
        <v>475</v>
      </c>
      <c r="B78" s="1">
        <v>77</v>
      </c>
      <c r="C78" s="1" t="s">
        <v>299</v>
      </c>
      <c r="D78" s="1" t="s">
        <v>34</v>
      </c>
      <c r="E78" s="5" t="s">
        <v>35</v>
      </c>
      <c r="F78" s="4" t="s">
        <v>27</v>
      </c>
      <c r="G78" s="93" t="s">
        <v>168</v>
      </c>
      <c r="H78" s="19" t="s">
        <v>73</v>
      </c>
      <c r="K78" s="3" t="s">
        <v>22</v>
      </c>
      <c r="L78">
        <f>COUNTIF(F:F,"Mirror")</f>
        <v>1</v>
      </c>
    </row>
    <row r="79" spans="1:12" ht="21" x14ac:dyDescent="0.35">
      <c r="A79" s="1">
        <f t="shared" si="1"/>
        <v>476</v>
      </c>
      <c r="B79" s="1">
        <v>78</v>
      </c>
      <c r="C79" s="1" t="s">
        <v>300</v>
      </c>
      <c r="D79" s="1" t="s">
        <v>35</v>
      </c>
      <c r="E79" s="5" t="s">
        <v>35</v>
      </c>
      <c r="F79" s="4" t="s">
        <v>117</v>
      </c>
      <c r="G79" s="93" t="s">
        <v>169</v>
      </c>
      <c r="H79" s="11" t="s">
        <v>2</v>
      </c>
      <c r="K79" s="3" t="s">
        <v>61</v>
      </c>
      <c r="L79">
        <f>COUNTIF(F:F,"Reset")</f>
        <v>5</v>
      </c>
    </row>
    <row r="80" spans="1:12" ht="21" x14ac:dyDescent="0.35">
      <c r="A80" s="1">
        <f t="shared" si="1"/>
        <v>477</v>
      </c>
      <c r="B80" s="1">
        <v>79</v>
      </c>
      <c r="C80" s="1" t="s">
        <v>301</v>
      </c>
      <c r="D80" s="1" t="s">
        <v>155</v>
      </c>
      <c r="E80" s="5" t="s">
        <v>170</v>
      </c>
      <c r="F80" s="4" t="s">
        <v>171</v>
      </c>
      <c r="G80" s="93" t="s">
        <v>172</v>
      </c>
      <c r="H80" s="11" t="s">
        <v>3</v>
      </c>
      <c r="K80" s="3" t="s">
        <v>109</v>
      </c>
      <c r="L80">
        <f>COUNTIF(F:F,"Resurrect")</f>
        <v>4</v>
      </c>
    </row>
    <row r="81" spans="1:12" ht="42" x14ac:dyDescent="0.35">
      <c r="A81" s="1">
        <f t="shared" si="1"/>
        <v>478</v>
      </c>
      <c r="B81" s="1">
        <v>80</v>
      </c>
      <c r="C81" s="1" t="s">
        <v>302</v>
      </c>
      <c r="D81" s="1" t="s">
        <v>30</v>
      </c>
      <c r="E81" s="5" t="s">
        <v>173</v>
      </c>
      <c r="F81" s="94" t="s">
        <v>876</v>
      </c>
      <c r="G81" s="93" t="s">
        <v>877</v>
      </c>
      <c r="H81" s="19" t="s">
        <v>2</v>
      </c>
      <c r="K81" s="3" t="s">
        <v>113</v>
      </c>
      <c r="L81">
        <f>COUNTIF(F:F,"Reveal")</f>
        <v>2</v>
      </c>
    </row>
    <row r="82" spans="1:12" ht="21" x14ac:dyDescent="0.35">
      <c r="A82" s="1">
        <f t="shared" si="1"/>
        <v>479</v>
      </c>
      <c r="B82" s="1">
        <v>81</v>
      </c>
      <c r="C82" s="1" t="s">
        <v>303</v>
      </c>
      <c r="D82" s="1" t="s">
        <v>34</v>
      </c>
      <c r="E82" s="5" t="s">
        <v>35</v>
      </c>
      <c r="F82" s="4" t="s">
        <v>27</v>
      </c>
      <c r="G82" s="95" t="s">
        <v>32</v>
      </c>
      <c r="H82" s="19" t="s">
        <v>3</v>
      </c>
      <c r="I82" t="s">
        <v>916</v>
      </c>
      <c r="K82" s="3" t="s">
        <v>117</v>
      </c>
      <c r="L82">
        <f>COUNTIF(F:F,"Summon")</f>
        <v>23</v>
      </c>
    </row>
    <row r="83" spans="1:12" ht="21" x14ac:dyDescent="0.35">
      <c r="A83" s="1">
        <f t="shared" si="1"/>
        <v>480</v>
      </c>
      <c r="B83" s="1">
        <v>82</v>
      </c>
      <c r="C83" s="1" t="s">
        <v>304</v>
      </c>
      <c r="D83" s="1" t="s">
        <v>35</v>
      </c>
      <c r="E83" s="5" t="s">
        <v>35</v>
      </c>
      <c r="F83" s="4" t="s">
        <v>117</v>
      </c>
      <c r="G83" s="93" t="s">
        <v>174</v>
      </c>
      <c r="H83" s="19" t="s">
        <v>2</v>
      </c>
      <c r="K83" s="3" t="s">
        <v>171</v>
      </c>
      <c r="L83">
        <f>COUNTIF(F:F,"Swap")</f>
        <v>2</v>
      </c>
    </row>
    <row r="84" spans="1:12" ht="21" x14ac:dyDescent="0.35">
      <c r="A84" s="1">
        <f t="shared" si="1"/>
        <v>481</v>
      </c>
      <c r="B84" s="1">
        <v>83</v>
      </c>
      <c r="C84" s="1" t="s">
        <v>305</v>
      </c>
      <c r="D84" s="1" t="s">
        <v>143</v>
      </c>
      <c r="E84" s="5" t="s">
        <v>66</v>
      </c>
      <c r="F84" s="4" t="s">
        <v>67</v>
      </c>
      <c r="G84" s="93" t="s">
        <v>175</v>
      </c>
      <c r="H84" s="19" t="s">
        <v>0</v>
      </c>
      <c r="K84" s="3" t="s">
        <v>104</v>
      </c>
      <c r="L84">
        <f>COUNTIF(F:F,"Time")</f>
        <v>3</v>
      </c>
    </row>
    <row r="85" spans="1:12" ht="21" x14ac:dyDescent="0.35">
      <c r="A85" s="1">
        <f t="shared" si="1"/>
        <v>482</v>
      </c>
      <c r="B85" s="1">
        <v>84</v>
      </c>
      <c r="C85" s="14" t="s">
        <v>10</v>
      </c>
      <c r="D85" s="1"/>
      <c r="E85" s="5"/>
      <c r="F85" s="4"/>
      <c r="G85" s="93"/>
      <c r="H85" s="19"/>
      <c r="K85" s="3" t="s">
        <v>185</v>
      </c>
      <c r="L85">
        <f>COUNTIF(F:F,"Taunt")</f>
        <v>1</v>
      </c>
    </row>
    <row r="86" spans="1:12" ht="21" x14ac:dyDescent="0.35">
      <c r="A86" s="1">
        <f t="shared" si="1"/>
        <v>483</v>
      </c>
      <c r="B86" s="1">
        <v>85</v>
      </c>
      <c r="C86" s="1" t="s">
        <v>307</v>
      </c>
      <c r="D86" s="1" t="s">
        <v>176</v>
      </c>
      <c r="E86" s="5" t="s">
        <v>35</v>
      </c>
      <c r="F86" s="4" t="s">
        <v>27</v>
      </c>
      <c r="G86" s="95" t="s">
        <v>882</v>
      </c>
      <c r="H86" s="19" t="s">
        <v>3</v>
      </c>
      <c r="I86" t="s">
        <v>918</v>
      </c>
    </row>
    <row r="87" spans="1:12" ht="21" x14ac:dyDescent="0.35">
      <c r="A87" s="1">
        <f t="shared" si="1"/>
        <v>484</v>
      </c>
      <c r="B87" s="1">
        <v>86</v>
      </c>
      <c r="C87" s="14" t="s">
        <v>13</v>
      </c>
      <c r="D87" s="1"/>
      <c r="E87" s="5"/>
      <c r="F87" s="4" t="s">
        <v>177</v>
      </c>
      <c r="G87" s="93"/>
      <c r="H87" s="19"/>
    </row>
    <row r="88" spans="1:12" ht="21" x14ac:dyDescent="0.35">
      <c r="A88" s="1">
        <f t="shared" si="1"/>
        <v>485</v>
      </c>
      <c r="B88" s="1">
        <v>87</v>
      </c>
      <c r="C88" s="1" t="s">
        <v>308</v>
      </c>
      <c r="D88" s="1" t="s">
        <v>85</v>
      </c>
      <c r="E88" s="5" t="s">
        <v>35</v>
      </c>
      <c r="F88" s="4" t="s">
        <v>27</v>
      </c>
      <c r="G88" s="95" t="s">
        <v>178</v>
      </c>
      <c r="H88" s="19" t="s">
        <v>73</v>
      </c>
    </row>
    <row r="89" spans="1:12" ht="21" x14ac:dyDescent="0.35">
      <c r="A89" s="1">
        <f t="shared" si="1"/>
        <v>486</v>
      </c>
      <c r="B89" s="1">
        <v>88</v>
      </c>
      <c r="C89" s="1" t="s">
        <v>309</v>
      </c>
      <c r="D89" s="1" t="s">
        <v>35</v>
      </c>
      <c r="E89" s="5" t="s">
        <v>35</v>
      </c>
      <c r="F89" s="4" t="s">
        <v>135</v>
      </c>
      <c r="G89" s="95" t="s">
        <v>179</v>
      </c>
      <c r="H89" s="19" t="s">
        <v>73</v>
      </c>
    </row>
    <row r="90" spans="1:12" ht="21" x14ac:dyDescent="0.35">
      <c r="A90" s="1">
        <f t="shared" si="1"/>
        <v>487</v>
      </c>
      <c r="B90" s="1">
        <v>89</v>
      </c>
      <c r="C90" s="15" t="s">
        <v>14</v>
      </c>
      <c r="D90" s="2"/>
      <c r="E90" s="6"/>
      <c r="F90" s="8"/>
      <c r="G90" s="95"/>
      <c r="H90" s="19"/>
    </row>
    <row r="91" spans="1:12" ht="21" x14ac:dyDescent="0.35">
      <c r="A91" s="1">
        <f t="shared" si="1"/>
        <v>488</v>
      </c>
      <c r="B91" s="1">
        <v>90</v>
      </c>
      <c r="C91" s="16" t="s">
        <v>15</v>
      </c>
      <c r="D91" s="1"/>
      <c r="E91" s="5"/>
      <c r="F91" s="4"/>
      <c r="G91" s="93"/>
      <c r="H91" s="19"/>
    </row>
    <row r="92" spans="1:12" ht="21" x14ac:dyDescent="0.35">
      <c r="A92" s="1">
        <f t="shared" si="1"/>
        <v>489</v>
      </c>
      <c r="B92" s="1">
        <v>91</v>
      </c>
      <c r="C92" s="1" t="s">
        <v>310</v>
      </c>
      <c r="D92" s="1" t="s">
        <v>180</v>
      </c>
      <c r="E92" s="5" t="s">
        <v>35</v>
      </c>
      <c r="F92" s="4" t="s">
        <v>67</v>
      </c>
      <c r="G92" s="93" t="s">
        <v>181</v>
      </c>
      <c r="H92" s="19" t="s">
        <v>2</v>
      </c>
    </row>
    <row r="93" spans="1:12" ht="21" x14ac:dyDescent="0.35">
      <c r="A93" s="1">
        <f t="shared" si="1"/>
        <v>490</v>
      </c>
      <c r="B93" s="1">
        <v>92</v>
      </c>
      <c r="C93" s="1" t="s">
        <v>182</v>
      </c>
      <c r="D93" s="1" t="s">
        <v>35</v>
      </c>
      <c r="E93" s="5" t="s">
        <v>35</v>
      </c>
      <c r="F93" s="4" t="s">
        <v>135</v>
      </c>
      <c r="G93" s="95" t="s">
        <v>183</v>
      </c>
      <c r="H93" s="19" t="s">
        <v>73</v>
      </c>
    </row>
    <row r="94" spans="1:12" ht="21" x14ac:dyDescent="0.35">
      <c r="A94" s="1">
        <f t="shared" si="1"/>
        <v>491</v>
      </c>
      <c r="B94" s="1">
        <v>93</v>
      </c>
      <c r="C94" s="1" t="s">
        <v>311</v>
      </c>
      <c r="D94" s="1" t="s">
        <v>35</v>
      </c>
      <c r="E94" s="5" t="s">
        <v>35</v>
      </c>
      <c r="F94" s="4" t="s">
        <v>117</v>
      </c>
      <c r="G94" s="93" t="s">
        <v>184</v>
      </c>
      <c r="H94" s="19" t="s">
        <v>2</v>
      </c>
    </row>
    <row r="95" spans="1:12" ht="21" x14ac:dyDescent="0.35">
      <c r="A95" s="1">
        <f t="shared" si="1"/>
        <v>492</v>
      </c>
      <c r="B95" s="1">
        <v>94</v>
      </c>
      <c r="C95" s="1" t="s">
        <v>312</v>
      </c>
      <c r="D95" s="1" t="s">
        <v>85</v>
      </c>
      <c r="E95" s="5" t="s">
        <v>35</v>
      </c>
      <c r="F95" s="4" t="s">
        <v>185</v>
      </c>
      <c r="G95" s="93" t="s">
        <v>186</v>
      </c>
      <c r="H95" s="19" t="s">
        <v>3</v>
      </c>
    </row>
    <row r="96" spans="1:12" ht="21" x14ac:dyDescent="0.35">
      <c r="A96" s="1">
        <f t="shared" si="1"/>
        <v>493</v>
      </c>
      <c r="B96" s="1">
        <v>95</v>
      </c>
      <c r="C96" s="1" t="s">
        <v>313</v>
      </c>
      <c r="D96" s="1" t="s">
        <v>187</v>
      </c>
      <c r="E96" s="5"/>
      <c r="F96" s="4" t="s">
        <v>27</v>
      </c>
      <c r="G96" s="93" t="s">
        <v>188</v>
      </c>
      <c r="H96" s="19" t="s">
        <v>73</v>
      </c>
    </row>
    <row r="97" spans="1:9" ht="21" x14ac:dyDescent="0.35">
      <c r="A97" s="1">
        <f t="shared" si="1"/>
        <v>494</v>
      </c>
      <c r="B97" s="1">
        <v>96</v>
      </c>
      <c r="C97" s="1" t="s">
        <v>314</v>
      </c>
      <c r="D97" s="1" t="s">
        <v>34</v>
      </c>
      <c r="E97" s="5" t="s">
        <v>35</v>
      </c>
      <c r="F97" s="4" t="s">
        <v>117</v>
      </c>
      <c r="G97" s="103" t="s">
        <v>606</v>
      </c>
      <c r="H97" s="19" t="s">
        <v>2</v>
      </c>
    </row>
    <row r="98" spans="1:9" ht="21" x14ac:dyDescent="0.35">
      <c r="A98" s="1">
        <f t="shared" si="1"/>
        <v>495</v>
      </c>
      <c r="B98" s="1">
        <v>97</v>
      </c>
      <c r="C98" s="16" t="s">
        <v>16</v>
      </c>
      <c r="D98" s="1"/>
      <c r="E98" s="5"/>
      <c r="F98" s="4"/>
      <c r="G98" s="104"/>
      <c r="H98" s="19"/>
    </row>
    <row r="99" spans="1:9" ht="21" x14ac:dyDescent="0.35">
      <c r="A99" s="1">
        <f t="shared" si="1"/>
        <v>496</v>
      </c>
      <c r="B99" s="1">
        <v>98</v>
      </c>
      <c r="C99" s="14" t="s">
        <v>17</v>
      </c>
      <c r="D99" s="1"/>
      <c r="E99" s="5"/>
      <c r="F99" s="4"/>
      <c r="G99" s="93"/>
      <c r="H99" s="19"/>
    </row>
    <row r="100" spans="1:9" ht="21" x14ac:dyDescent="0.35">
      <c r="A100" s="1">
        <f t="shared" si="1"/>
        <v>497</v>
      </c>
      <c r="B100" s="1">
        <v>99</v>
      </c>
      <c r="C100" s="1" t="s">
        <v>315</v>
      </c>
      <c r="D100" s="1" t="s">
        <v>65</v>
      </c>
      <c r="E100" s="5" t="s">
        <v>66</v>
      </c>
      <c r="F100" s="4" t="s">
        <v>91</v>
      </c>
      <c r="G100" s="93" t="s">
        <v>43</v>
      </c>
      <c r="H100" s="19" t="s">
        <v>0</v>
      </c>
    </row>
    <row r="101" spans="1:9" ht="21" x14ac:dyDescent="0.35">
      <c r="A101" s="1">
        <f t="shared" si="1"/>
        <v>498</v>
      </c>
      <c r="B101" s="1">
        <v>100</v>
      </c>
      <c r="C101" s="1" t="s">
        <v>316</v>
      </c>
      <c r="D101" s="1" t="s">
        <v>189</v>
      </c>
      <c r="E101" s="5"/>
      <c r="F101" s="4" t="s">
        <v>27</v>
      </c>
      <c r="G101" s="95" t="s">
        <v>150</v>
      </c>
      <c r="H101" s="19" t="s">
        <v>73</v>
      </c>
    </row>
    <row r="102" spans="1:9" ht="21" x14ac:dyDescent="0.35">
      <c r="A102" s="1">
        <f t="shared" si="1"/>
        <v>499</v>
      </c>
      <c r="B102" s="1">
        <v>101</v>
      </c>
      <c r="C102" s="1" t="s">
        <v>317</v>
      </c>
      <c r="D102" s="1" t="s">
        <v>35</v>
      </c>
      <c r="E102" s="5" t="s">
        <v>35</v>
      </c>
      <c r="F102" s="4" t="s">
        <v>117</v>
      </c>
      <c r="G102" s="93" t="s">
        <v>190</v>
      </c>
      <c r="H102" s="19" t="s">
        <v>2</v>
      </c>
    </row>
    <row r="103" spans="1:9" ht="21" x14ac:dyDescent="0.35">
      <c r="A103" s="1">
        <f t="shared" si="1"/>
        <v>500</v>
      </c>
      <c r="B103" s="1">
        <v>102</v>
      </c>
      <c r="C103" s="1" t="s">
        <v>318</v>
      </c>
      <c r="D103" s="1" t="s">
        <v>35</v>
      </c>
      <c r="E103" s="5" t="s">
        <v>35</v>
      </c>
      <c r="F103" s="4" t="s">
        <v>91</v>
      </c>
      <c r="G103" s="93" t="s">
        <v>192</v>
      </c>
      <c r="H103" s="19" t="s">
        <v>73</v>
      </c>
    </row>
    <row r="104" spans="1:9" ht="21" x14ac:dyDescent="0.35">
      <c r="A104" s="1">
        <f t="shared" si="1"/>
        <v>501</v>
      </c>
      <c r="B104" s="1">
        <v>103</v>
      </c>
      <c r="C104" s="1" t="s">
        <v>193</v>
      </c>
      <c r="D104" s="1" t="s">
        <v>194</v>
      </c>
      <c r="E104" s="5" t="s">
        <v>66</v>
      </c>
      <c r="F104" s="4" t="s">
        <v>71</v>
      </c>
      <c r="G104" s="95" t="s">
        <v>195</v>
      </c>
      <c r="H104" s="19" t="s">
        <v>0</v>
      </c>
    </row>
    <row r="105" spans="1:9" ht="21" x14ac:dyDescent="0.35">
      <c r="A105" s="1">
        <f t="shared" si="1"/>
        <v>502</v>
      </c>
      <c r="B105" s="1">
        <v>104</v>
      </c>
      <c r="C105" s="1" t="s">
        <v>319</v>
      </c>
      <c r="D105" s="1" t="s">
        <v>34</v>
      </c>
      <c r="E105" s="5" t="s">
        <v>35</v>
      </c>
      <c r="F105" s="4" t="s">
        <v>91</v>
      </c>
      <c r="G105" s="93" t="s">
        <v>197</v>
      </c>
      <c r="H105" s="19" t="s">
        <v>73</v>
      </c>
    </row>
    <row r="106" spans="1:9" ht="21" x14ac:dyDescent="0.35">
      <c r="A106" s="1">
        <f t="shared" si="1"/>
        <v>503</v>
      </c>
      <c r="B106" s="1">
        <v>105</v>
      </c>
      <c r="C106" s="1" t="s">
        <v>196</v>
      </c>
      <c r="D106" s="1" t="s">
        <v>198</v>
      </c>
      <c r="E106" s="5" t="s">
        <v>66</v>
      </c>
      <c r="F106" s="4" t="s">
        <v>91</v>
      </c>
      <c r="G106" s="93" t="s">
        <v>199</v>
      </c>
      <c r="H106" s="19" t="s">
        <v>0</v>
      </c>
    </row>
    <row r="107" spans="1:9" ht="21" x14ac:dyDescent="0.35">
      <c r="A107" s="1">
        <f t="shared" si="1"/>
        <v>504</v>
      </c>
      <c r="B107" s="1">
        <v>106</v>
      </c>
      <c r="C107" s="1" t="s">
        <v>320</v>
      </c>
      <c r="D107" s="1" t="s">
        <v>200</v>
      </c>
      <c r="E107" s="5" t="s">
        <v>35</v>
      </c>
      <c r="F107" s="4" t="s">
        <v>61</v>
      </c>
      <c r="G107" s="93" t="s">
        <v>201</v>
      </c>
      <c r="H107" s="19" t="s">
        <v>2</v>
      </c>
      <c r="I107" t="s">
        <v>918</v>
      </c>
    </row>
    <row r="108" spans="1:9" ht="21" x14ac:dyDescent="0.35">
      <c r="A108" s="1">
        <f t="shared" si="1"/>
        <v>505</v>
      </c>
      <c r="B108" s="1">
        <v>107</v>
      </c>
      <c r="C108" s="1" t="s">
        <v>321</v>
      </c>
      <c r="D108" s="1" t="s">
        <v>34</v>
      </c>
      <c r="E108" s="5" t="s">
        <v>35</v>
      </c>
      <c r="F108" s="4" t="s">
        <v>202</v>
      </c>
      <c r="G108" s="93" t="s">
        <v>203</v>
      </c>
      <c r="H108" s="19" t="s">
        <v>3</v>
      </c>
    </row>
    <row r="109" spans="1:9" ht="21" x14ac:dyDescent="0.35">
      <c r="A109" s="1">
        <f t="shared" si="1"/>
        <v>506</v>
      </c>
      <c r="B109" s="1">
        <v>108</v>
      </c>
      <c r="C109" s="1" t="s">
        <v>322</v>
      </c>
      <c r="D109" s="1" t="s">
        <v>34</v>
      </c>
      <c r="E109" s="5" t="s">
        <v>35</v>
      </c>
      <c r="F109" s="4" t="s">
        <v>71</v>
      </c>
      <c r="G109" s="105" t="s">
        <v>204</v>
      </c>
      <c r="H109" s="19" t="s">
        <v>3</v>
      </c>
    </row>
    <row r="110" spans="1:9" ht="21" x14ac:dyDescent="0.35">
      <c r="A110" s="1">
        <f t="shared" si="1"/>
        <v>507</v>
      </c>
      <c r="B110" s="1">
        <v>109</v>
      </c>
      <c r="C110" s="1" t="s">
        <v>323</v>
      </c>
      <c r="D110" s="1" t="s">
        <v>35</v>
      </c>
      <c r="E110" s="5" t="s">
        <v>35</v>
      </c>
      <c r="F110" s="4" t="s">
        <v>117</v>
      </c>
      <c r="G110" s="93" t="s">
        <v>205</v>
      </c>
      <c r="H110" s="19" t="s">
        <v>2</v>
      </c>
    </row>
    <row r="111" spans="1:9" ht="42" x14ac:dyDescent="0.35">
      <c r="A111" s="1">
        <f t="shared" si="1"/>
        <v>508</v>
      </c>
      <c r="B111" s="1">
        <v>110</v>
      </c>
      <c r="C111" s="1" t="s">
        <v>324</v>
      </c>
      <c r="D111" s="1" t="s">
        <v>206</v>
      </c>
      <c r="E111" s="5" t="s">
        <v>35</v>
      </c>
      <c r="F111" s="4" t="s">
        <v>27</v>
      </c>
      <c r="G111" s="93" t="s">
        <v>904</v>
      </c>
      <c r="H111" s="19" t="s">
        <v>73</v>
      </c>
    </row>
    <row r="112" spans="1:9" ht="21" x14ac:dyDescent="0.35">
      <c r="A112" s="1">
        <f t="shared" si="1"/>
        <v>509</v>
      </c>
      <c r="B112" s="1">
        <v>111</v>
      </c>
      <c r="C112" s="1" t="s">
        <v>207</v>
      </c>
      <c r="D112" s="1" t="s">
        <v>34</v>
      </c>
      <c r="E112" s="5" t="s">
        <v>35</v>
      </c>
      <c r="F112" s="4" t="s">
        <v>41</v>
      </c>
      <c r="G112" s="93" t="s">
        <v>208</v>
      </c>
      <c r="H112" s="19" t="s">
        <v>0</v>
      </c>
    </row>
    <row r="113" spans="1:12" ht="21" x14ac:dyDescent="0.35">
      <c r="A113" s="1">
        <f t="shared" si="1"/>
        <v>510</v>
      </c>
      <c r="B113" s="1">
        <v>112</v>
      </c>
      <c r="C113" s="1" t="s">
        <v>325</v>
      </c>
      <c r="D113" s="1" t="s">
        <v>206</v>
      </c>
      <c r="E113" s="5" t="s">
        <v>35</v>
      </c>
      <c r="F113" s="4" t="s">
        <v>67</v>
      </c>
      <c r="G113" s="93" t="s">
        <v>209</v>
      </c>
      <c r="H113" s="19" t="s">
        <v>2</v>
      </c>
      <c r="I113" t="s">
        <v>918</v>
      </c>
    </row>
    <row r="114" spans="1:12" ht="21" x14ac:dyDescent="0.35">
      <c r="A114" s="1">
        <f t="shared" si="1"/>
        <v>511</v>
      </c>
      <c r="B114" s="1">
        <v>113</v>
      </c>
      <c r="C114" s="1" t="s">
        <v>210</v>
      </c>
      <c r="D114" s="1" t="s">
        <v>211</v>
      </c>
      <c r="E114" s="5" t="s">
        <v>35</v>
      </c>
      <c r="F114" s="4" t="s">
        <v>67</v>
      </c>
      <c r="G114" s="93" t="s">
        <v>212</v>
      </c>
      <c r="H114" s="19" t="s">
        <v>2</v>
      </c>
    </row>
    <row r="115" spans="1:12" ht="21" x14ac:dyDescent="0.35">
      <c r="A115" s="1">
        <f t="shared" si="1"/>
        <v>512</v>
      </c>
      <c r="B115" s="1">
        <v>114</v>
      </c>
      <c r="C115" s="1" t="s">
        <v>213</v>
      </c>
      <c r="D115" s="1" t="s">
        <v>34</v>
      </c>
      <c r="E115" s="5" t="s">
        <v>35</v>
      </c>
      <c r="F115" s="4" t="s">
        <v>117</v>
      </c>
      <c r="G115" s="93" t="s">
        <v>215</v>
      </c>
      <c r="H115" s="19" t="s">
        <v>2</v>
      </c>
    </row>
    <row r="116" spans="1:12" ht="21" x14ac:dyDescent="0.35">
      <c r="A116" s="1">
        <f t="shared" si="1"/>
        <v>513</v>
      </c>
      <c r="B116" s="1">
        <v>115</v>
      </c>
      <c r="C116" s="1" t="s">
        <v>217</v>
      </c>
      <c r="D116" s="1" t="s">
        <v>214</v>
      </c>
      <c r="E116" s="5" t="s">
        <v>35</v>
      </c>
      <c r="F116" s="4" t="s">
        <v>27</v>
      </c>
      <c r="G116" s="95" t="s">
        <v>216</v>
      </c>
      <c r="H116" s="19" t="s">
        <v>73</v>
      </c>
    </row>
    <row r="117" spans="1:12" ht="21" x14ac:dyDescent="0.35">
      <c r="A117" s="1">
        <f t="shared" si="1"/>
        <v>514</v>
      </c>
      <c r="B117" s="1">
        <v>116</v>
      </c>
      <c r="C117" s="1" t="s">
        <v>218</v>
      </c>
      <c r="D117" s="1" t="s">
        <v>219</v>
      </c>
      <c r="E117" s="5" t="s">
        <v>35</v>
      </c>
      <c r="F117" s="4" t="s">
        <v>67</v>
      </c>
      <c r="G117" s="93" t="s">
        <v>220</v>
      </c>
      <c r="H117" s="19" t="s">
        <v>2</v>
      </c>
    </row>
    <row r="118" spans="1:12" ht="21" x14ac:dyDescent="0.35">
      <c r="A118" s="1">
        <f t="shared" si="1"/>
        <v>515</v>
      </c>
      <c r="B118" s="1">
        <v>117</v>
      </c>
      <c r="C118" s="10"/>
      <c r="D118" s="1"/>
      <c r="E118" s="5"/>
      <c r="F118" s="4"/>
      <c r="G118" s="93"/>
      <c r="H118" s="19"/>
    </row>
    <row r="119" spans="1:12" ht="21" x14ac:dyDescent="0.35">
      <c r="A119" s="1">
        <f t="shared" si="1"/>
        <v>516</v>
      </c>
      <c r="B119" s="1">
        <v>118</v>
      </c>
      <c r="C119" s="1" t="s">
        <v>233</v>
      </c>
      <c r="D119" s="1" t="s">
        <v>234</v>
      </c>
      <c r="E119" s="5" t="s">
        <v>35</v>
      </c>
      <c r="F119" s="4" t="s">
        <v>67</v>
      </c>
      <c r="G119" s="93" t="s">
        <v>235</v>
      </c>
      <c r="H119" s="19" t="s">
        <v>2</v>
      </c>
    </row>
    <row r="120" spans="1:12" ht="21" x14ac:dyDescent="0.35">
      <c r="A120" s="1">
        <f t="shared" si="1"/>
        <v>517</v>
      </c>
      <c r="B120" s="1">
        <v>119</v>
      </c>
      <c r="C120" s="1" t="s">
        <v>236</v>
      </c>
      <c r="D120" s="1" t="s">
        <v>76</v>
      </c>
      <c r="E120" s="5" t="s">
        <v>35</v>
      </c>
      <c r="F120" s="4" t="s">
        <v>117</v>
      </c>
      <c r="G120" s="93" t="s">
        <v>237</v>
      </c>
      <c r="H120" s="19" t="s">
        <v>2</v>
      </c>
    </row>
    <row r="121" spans="1:12" ht="21" x14ac:dyDescent="0.35">
      <c r="A121" s="1">
        <f t="shared" si="1"/>
        <v>518</v>
      </c>
      <c r="B121" s="1">
        <v>120</v>
      </c>
      <c r="C121" s="1" t="s">
        <v>238</v>
      </c>
      <c r="D121" s="1" t="s">
        <v>194</v>
      </c>
      <c r="E121" s="5" t="s">
        <v>239</v>
      </c>
      <c r="F121" s="4" t="s">
        <v>27</v>
      </c>
      <c r="G121" s="95" t="s">
        <v>150</v>
      </c>
      <c r="H121" s="19" t="s">
        <v>3</v>
      </c>
      <c r="I121" t="s">
        <v>916</v>
      </c>
    </row>
    <row r="122" spans="1:12" ht="21" x14ac:dyDescent="0.35">
      <c r="A122" s="1">
        <f t="shared" si="1"/>
        <v>519</v>
      </c>
      <c r="B122" s="1">
        <v>121</v>
      </c>
      <c r="C122" s="1" t="s">
        <v>240</v>
      </c>
      <c r="D122" s="1" t="s">
        <v>55</v>
      </c>
      <c r="E122" s="5" t="s">
        <v>66</v>
      </c>
      <c r="F122" s="4" t="s">
        <v>71</v>
      </c>
      <c r="G122" s="95" t="s">
        <v>241</v>
      </c>
      <c r="H122" s="19" t="s">
        <v>0</v>
      </c>
    </row>
    <row r="123" spans="1:12" ht="21" x14ac:dyDescent="0.35">
      <c r="A123" s="1">
        <f t="shared" si="1"/>
        <v>520</v>
      </c>
      <c r="B123" s="1">
        <v>122</v>
      </c>
      <c r="C123" s="1" t="s">
        <v>242</v>
      </c>
      <c r="D123" s="1" t="s">
        <v>34</v>
      </c>
      <c r="E123" s="5" t="s">
        <v>35</v>
      </c>
      <c r="F123" s="4" t="s">
        <v>91</v>
      </c>
      <c r="G123" s="93" t="s">
        <v>243</v>
      </c>
      <c r="H123" s="19" t="s">
        <v>73</v>
      </c>
    </row>
    <row r="124" spans="1:12" ht="21" x14ac:dyDescent="0.35">
      <c r="A124" s="1">
        <f t="shared" si="1"/>
        <v>521</v>
      </c>
      <c r="B124" s="1">
        <v>123</v>
      </c>
      <c r="C124" s="1" t="s">
        <v>326</v>
      </c>
      <c r="D124" s="1" t="s">
        <v>34</v>
      </c>
      <c r="E124" s="5" t="s">
        <v>35</v>
      </c>
      <c r="F124" s="4" t="s">
        <v>89</v>
      </c>
      <c r="G124" s="93" t="s">
        <v>244</v>
      </c>
      <c r="H124" s="19" t="s">
        <v>3</v>
      </c>
      <c r="I124" t="s">
        <v>918</v>
      </c>
    </row>
    <row r="125" spans="1:12" ht="21" x14ac:dyDescent="0.35">
      <c r="A125" s="1">
        <f t="shared" si="1"/>
        <v>522</v>
      </c>
      <c r="B125" s="1">
        <v>124</v>
      </c>
      <c r="C125" s="1" t="s">
        <v>245</v>
      </c>
      <c r="D125" s="1" t="s">
        <v>35</v>
      </c>
      <c r="E125" s="5" t="s">
        <v>35</v>
      </c>
      <c r="F125" s="4" t="s">
        <v>117</v>
      </c>
      <c r="G125" s="93" t="s">
        <v>246</v>
      </c>
      <c r="H125" s="19" t="s">
        <v>73</v>
      </c>
    </row>
    <row r="126" spans="1:12" ht="21" x14ac:dyDescent="0.35">
      <c r="A126" s="1">
        <f t="shared" si="1"/>
        <v>523</v>
      </c>
      <c r="B126" s="1">
        <v>125</v>
      </c>
      <c r="C126" s="10"/>
      <c r="D126" s="1"/>
      <c r="E126" s="5"/>
      <c r="F126" s="4"/>
      <c r="G126" s="93"/>
      <c r="H126" s="19"/>
    </row>
    <row r="127" spans="1:12" ht="21" x14ac:dyDescent="0.35">
      <c r="A127" s="1">
        <f t="shared" si="1"/>
        <v>524</v>
      </c>
      <c r="B127" s="1">
        <v>126</v>
      </c>
      <c r="C127" s="1" t="s">
        <v>327</v>
      </c>
      <c r="D127" s="1" t="s">
        <v>81</v>
      </c>
      <c r="E127" s="5" t="s">
        <v>35</v>
      </c>
      <c r="F127" s="4" t="s">
        <v>117</v>
      </c>
      <c r="G127" s="93" t="s">
        <v>247</v>
      </c>
      <c r="H127" s="19" t="s">
        <v>2</v>
      </c>
      <c r="L127" s="3" t="s">
        <v>830</v>
      </c>
    </row>
    <row r="128" spans="1:12" ht="21" x14ac:dyDescent="0.35">
      <c r="A128" s="1">
        <f t="shared" si="1"/>
        <v>525</v>
      </c>
      <c r="B128" s="1">
        <v>127</v>
      </c>
      <c r="C128" s="1" t="s">
        <v>328</v>
      </c>
      <c r="D128" s="1" t="s">
        <v>35</v>
      </c>
      <c r="E128" s="5" t="s">
        <v>35</v>
      </c>
      <c r="F128" s="4" t="s">
        <v>117</v>
      </c>
      <c r="G128" s="93" t="s">
        <v>249</v>
      </c>
      <c r="H128" s="19" t="s">
        <v>2</v>
      </c>
      <c r="L128" t="s">
        <v>27</v>
      </c>
    </row>
    <row r="129" spans="1:12" ht="21" x14ac:dyDescent="0.35">
      <c r="A129" s="1">
        <f t="shared" si="1"/>
        <v>526</v>
      </c>
      <c r="B129" s="1">
        <v>128</v>
      </c>
      <c r="C129" s="1" t="s">
        <v>250</v>
      </c>
      <c r="D129" s="1" t="s">
        <v>251</v>
      </c>
      <c r="E129" s="5" t="s">
        <v>35</v>
      </c>
      <c r="F129" s="4" t="s">
        <v>67</v>
      </c>
      <c r="G129" s="93" t="s">
        <v>252</v>
      </c>
      <c r="H129" s="19" t="s">
        <v>2</v>
      </c>
      <c r="L129" t="s">
        <v>89</v>
      </c>
    </row>
    <row r="130" spans="1:12" ht="21" x14ac:dyDescent="0.35">
      <c r="A130" s="1">
        <f t="shared" ref="A130:A193" si="2">IF(B130 &gt; 0,B130+398,"")</f>
        <v>527</v>
      </c>
      <c r="B130" s="1">
        <v>129</v>
      </c>
      <c r="C130" s="9"/>
      <c r="D130" s="1"/>
      <c r="E130" s="5"/>
      <c r="F130" s="4"/>
      <c r="G130" s="93"/>
      <c r="H130" s="19"/>
      <c r="L130" t="s">
        <v>71</v>
      </c>
    </row>
    <row r="131" spans="1:12" ht="21" x14ac:dyDescent="0.35">
      <c r="A131" s="1">
        <f t="shared" si="2"/>
        <v>528</v>
      </c>
      <c r="B131" s="1">
        <v>130</v>
      </c>
      <c r="C131" s="9" t="s">
        <v>253</v>
      </c>
      <c r="D131" s="1"/>
      <c r="E131" s="5"/>
      <c r="F131" s="4"/>
      <c r="G131" s="93"/>
      <c r="H131" s="19"/>
      <c r="L131" t="s">
        <v>162</v>
      </c>
    </row>
    <row r="132" spans="1:12" ht="21" x14ac:dyDescent="0.35">
      <c r="A132" s="1">
        <f t="shared" si="2"/>
        <v>529</v>
      </c>
      <c r="B132" s="1">
        <v>131</v>
      </c>
      <c r="C132" s="9" t="s">
        <v>254</v>
      </c>
      <c r="D132" s="1"/>
      <c r="E132" s="5"/>
      <c r="F132" s="4"/>
      <c r="G132" s="93"/>
      <c r="H132" s="19"/>
      <c r="L132" t="s">
        <v>41</v>
      </c>
    </row>
    <row r="133" spans="1:12" ht="42" x14ac:dyDescent="0.35">
      <c r="A133" s="1">
        <f t="shared" si="2"/>
        <v>530</v>
      </c>
      <c r="B133" s="1">
        <v>132</v>
      </c>
      <c r="C133" s="1" t="s">
        <v>329</v>
      </c>
      <c r="D133" s="1" t="s">
        <v>255</v>
      </c>
      <c r="E133" s="5" t="s">
        <v>256</v>
      </c>
      <c r="F133" s="94" t="s">
        <v>878</v>
      </c>
      <c r="G133" s="93" t="s">
        <v>879</v>
      </c>
      <c r="H133" s="19" t="s">
        <v>2</v>
      </c>
      <c r="L133" t="s">
        <v>91</v>
      </c>
    </row>
    <row r="134" spans="1:12" ht="21" x14ac:dyDescent="0.35">
      <c r="A134" s="1">
        <f t="shared" si="2"/>
        <v>531</v>
      </c>
      <c r="B134" s="1">
        <v>133</v>
      </c>
      <c r="C134" s="1" t="s">
        <v>330</v>
      </c>
      <c r="D134" s="1" t="s">
        <v>257</v>
      </c>
      <c r="E134" s="5" t="s">
        <v>35</v>
      </c>
      <c r="F134" s="4" t="s">
        <v>27</v>
      </c>
      <c r="G134" s="95" t="s">
        <v>258</v>
      </c>
      <c r="H134" s="19" t="s">
        <v>3</v>
      </c>
      <c r="I134" t="s">
        <v>916</v>
      </c>
      <c r="L134" t="s">
        <v>171</v>
      </c>
    </row>
    <row r="135" spans="1:12" ht="21" x14ac:dyDescent="0.35">
      <c r="A135" s="1">
        <f t="shared" si="2"/>
        <v>532</v>
      </c>
      <c r="B135" s="1">
        <v>134</v>
      </c>
      <c r="C135" s="9"/>
      <c r="D135" s="1"/>
      <c r="E135" s="5"/>
      <c r="F135" s="4"/>
      <c r="G135" s="93"/>
      <c r="H135" s="19"/>
      <c r="L135" t="s">
        <v>49</v>
      </c>
    </row>
    <row r="136" spans="1:12" ht="21" x14ac:dyDescent="0.35">
      <c r="A136" s="1">
        <f t="shared" si="2"/>
        <v>533</v>
      </c>
      <c r="B136" s="1">
        <v>135</v>
      </c>
      <c r="C136" s="1" t="s">
        <v>259</v>
      </c>
      <c r="D136" s="1" t="s">
        <v>65</v>
      </c>
      <c r="E136" s="5" t="s">
        <v>260</v>
      </c>
      <c r="F136" s="4" t="s">
        <v>27</v>
      </c>
      <c r="G136" s="95" t="s">
        <v>261</v>
      </c>
      <c r="H136" s="19" t="s">
        <v>3</v>
      </c>
    </row>
    <row r="137" spans="1:12" ht="21" x14ac:dyDescent="0.35">
      <c r="A137" s="1">
        <f t="shared" si="2"/>
        <v>534</v>
      </c>
      <c r="B137" s="1">
        <v>136</v>
      </c>
      <c r="C137" s="1" t="s">
        <v>331</v>
      </c>
      <c r="D137" s="1" t="s">
        <v>34</v>
      </c>
      <c r="E137" s="5" t="s">
        <v>35</v>
      </c>
      <c r="F137" s="4" t="s">
        <v>27</v>
      </c>
      <c r="G137" s="95" t="s">
        <v>903</v>
      </c>
      <c r="H137" s="19" t="s">
        <v>3</v>
      </c>
    </row>
    <row r="138" spans="1:12" ht="21" x14ac:dyDescent="0.35">
      <c r="A138" s="1">
        <f t="shared" si="2"/>
        <v>535</v>
      </c>
      <c r="B138" s="1">
        <v>137</v>
      </c>
      <c r="C138" s="1" t="s">
        <v>332</v>
      </c>
      <c r="D138" s="1" t="s">
        <v>35</v>
      </c>
      <c r="E138" s="5" t="s">
        <v>35</v>
      </c>
      <c r="F138" s="4" t="s">
        <v>117</v>
      </c>
      <c r="G138" s="106" t="s">
        <v>262</v>
      </c>
      <c r="H138" s="19" t="s">
        <v>2</v>
      </c>
    </row>
    <row r="139" spans="1:12" ht="21" x14ac:dyDescent="0.35">
      <c r="A139" s="1">
        <f t="shared" si="2"/>
        <v>536</v>
      </c>
      <c r="B139" s="1">
        <v>138</v>
      </c>
      <c r="C139" s="1" t="s">
        <v>333</v>
      </c>
      <c r="D139" s="1" t="s">
        <v>35</v>
      </c>
      <c r="E139" s="5" t="s">
        <v>35</v>
      </c>
      <c r="F139" s="4" t="s">
        <v>117</v>
      </c>
      <c r="G139" s="93" t="s">
        <v>263</v>
      </c>
      <c r="H139" s="19" t="s">
        <v>73</v>
      </c>
    </row>
    <row r="140" spans="1:12" ht="21" x14ac:dyDescent="0.35">
      <c r="A140" s="1">
        <f t="shared" si="2"/>
        <v>537</v>
      </c>
      <c r="B140" s="1">
        <v>139</v>
      </c>
      <c r="C140" s="1" t="s">
        <v>334</v>
      </c>
      <c r="D140" s="1" t="s">
        <v>35</v>
      </c>
      <c r="E140" s="5" t="s">
        <v>35</v>
      </c>
      <c r="F140" s="4" t="s">
        <v>89</v>
      </c>
      <c r="G140" s="95" t="s">
        <v>264</v>
      </c>
      <c r="H140" s="19" t="s">
        <v>2</v>
      </c>
    </row>
    <row r="141" spans="1:12" ht="21" x14ac:dyDescent="0.35">
      <c r="A141" s="1">
        <f t="shared" si="2"/>
        <v>538</v>
      </c>
      <c r="B141" s="1">
        <v>140</v>
      </c>
      <c r="C141" s="1" t="s">
        <v>265</v>
      </c>
      <c r="D141" s="1" t="s">
        <v>34</v>
      </c>
      <c r="E141" s="5" t="s">
        <v>35</v>
      </c>
      <c r="F141" s="4" t="s">
        <v>71</v>
      </c>
      <c r="G141" s="95" t="s">
        <v>607</v>
      </c>
      <c r="H141" s="19" t="s">
        <v>73</v>
      </c>
    </row>
    <row r="142" spans="1:12" ht="21" x14ac:dyDescent="0.35">
      <c r="A142" s="1">
        <f t="shared" si="2"/>
        <v>539</v>
      </c>
      <c r="B142" s="1">
        <v>141</v>
      </c>
      <c r="C142" s="1" t="s">
        <v>266</v>
      </c>
      <c r="D142" s="1" t="s">
        <v>267</v>
      </c>
      <c r="E142" s="5" t="s">
        <v>35</v>
      </c>
      <c r="F142" s="4" t="s">
        <v>117</v>
      </c>
      <c r="G142" s="93" t="s">
        <v>268</v>
      </c>
      <c r="H142" s="19" t="s">
        <v>2</v>
      </c>
    </row>
    <row r="143" spans="1:12" ht="21" x14ac:dyDescent="0.35">
      <c r="A143" s="1">
        <f t="shared" si="2"/>
        <v>540</v>
      </c>
      <c r="B143" s="1">
        <v>142</v>
      </c>
      <c r="C143" s="1" t="s">
        <v>335</v>
      </c>
      <c r="D143" s="1" t="s">
        <v>198</v>
      </c>
      <c r="E143" s="5" t="s">
        <v>57</v>
      </c>
      <c r="F143" s="4" t="s">
        <v>27</v>
      </c>
      <c r="G143" s="95" t="s">
        <v>52</v>
      </c>
      <c r="H143" s="19" t="s">
        <v>3</v>
      </c>
      <c r="I143" t="s">
        <v>916</v>
      </c>
    </row>
    <row r="144" spans="1:12" ht="21" x14ac:dyDescent="0.35">
      <c r="A144" s="1">
        <f t="shared" si="2"/>
        <v>541</v>
      </c>
      <c r="B144" s="1">
        <v>143</v>
      </c>
      <c r="C144" s="1" t="s">
        <v>336</v>
      </c>
      <c r="D144" s="1" t="s">
        <v>206</v>
      </c>
      <c r="E144" s="5" t="s">
        <v>35</v>
      </c>
      <c r="F144" s="4" t="s">
        <v>61</v>
      </c>
      <c r="G144" s="93" t="s">
        <v>269</v>
      </c>
      <c r="H144" s="19" t="s">
        <v>2</v>
      </c>
      <c r="I144" t="s">
        <v>918</v>
      </c>
    </row>
    <row r="145" spans="1:9" ht="21" x14ac:dyDescent="0.35">
      <c r="A145" s="1">
        <f t="shared" si="2"/>
        <v>542</v>
      </c>
      <c r="B145" s="1">
        <v>144</v>
      </c>
      <c r="C145" s="1" t="s">
        <v>337</v>
      </c>
      <c r="D145" s="1" t="s">
        <v>34</v>
      </c>
      <c r="E145" s="5" t="s">
        <v>35</v>
      </c>
      <c r="F145" s="4" t="s">
        <v>91</v>
      </c>
      <c r="G145" s="107" t="s">
        <v>270</v>
      </c>
      <c r="H145" s="19" t="s">
        <v>3</v>
      </c>
    </row>
    <row r="146" spans="1:9" ht="21" x14ac:dyDescent="0.35">
      <c r="A146" s="1">
        <f t="shared" si="2"/>
        <v>543</v>
      </c>
      <c r="B146" s="1">
        <v>145</v>
      </c>
      <c r="C146" s="1" t="s">
        <v>338</v>
      </c>
      <c r="D146" s="1" t="s">
        <v>34</v>
      </c>
      <c r="E146" s="5" t="s">
        <v>35</v>
      </c>
      <c r="F146" s="4" t="s">
        <v>41</v>
      </c>
      <c r="G146" s="93" t="s">
        <v>271</v>
      </c>
      <c r="H146" s="19" t="s">
        <v>3</v>
      </c>
    </row>
    <row r="147" spans="1:9" ht="21" x14ac:dyDescent="0.35">
      <c r="A147" s="1">
        <f t="shared" si="2"/>
        <v>544</v>
      </c>
      <c r="B147" s="1">
        <v>146</v>
      </c>
      <c r="C147" s="1" t="s">
        <v>274</v>
      </c>
      <c r="D147" s="1" t="s">
        <v>272</v>
      </c>
      <c r="E147" s="5" t="s">
        <v>35</v>
      </c>
      <c r="F147" s="4" t="s">
        <v>27</v>
      </c>
      <c r="G147" s="93" t="s">
        <v>273</v>
      </c>
      <c r="H147" s="19" t="s">
        <v>73</v>
      </c>
    </row>
    <row r="148" spans="1:9" ht="21" x14ac:dyDescent="0.35">
      <c r="A148" s="1">
        <f t="shared" si="2"/>
        <v>545</v>
      </c>
      <c r="B148" s="1">
        <v>147</v>
      </c>
      <c r="C148" s="1" t="s">
        <v>275</v>
      </c>
      <c r="D148" s="1" t="s">
        <v>35</v>
      </c>
      <c r="E148" s="5" t="s">
        <v>35</v>
      </c>
      <c r="F148" s="4" t="s">
        <v>61</v>
      </c>
      <c r="G148" s="93" t="s">
        <v>276</v>
      </c>
      <c r="H148" s="19" t="s">
        <v>0</v>
      </c>
    </row>
    <row r="149" spans="1:9" ht="21" x14ac:dyDescent="0.35">
      <c r="A149" s="1">
        <f t="shared" si="2"/>
        <v>546</v>
      </c>
      <c r="B149" s="1">
        <v>148</v>
      </c>
      <c r="C149" s="1" t="s">
        <v>277</v>
      </c>
      <c r="D149" s="1" t="s">
        <v>278</v>
      </c>
      <c r="E149" s="5" t="s">
        <v>35</v>
      </c>
      <c r="F149" s="4" t="s">
        <v>27</v>
      </c>
      <c r="G149" s="95" t="s">
        <v>279</v>
      </c>
      <c r="H149" s="19" t="s">
        <v>2</v>
      </c>
      <c r="I149" t="s">
        <v>918</v>
      </c>
    </row>
    <row r="150" spans="1:9" ht="21" x14ac:dyDescent="0.35">
      <c r="A150" s="1">
        <f t="shared" si="2"/>
        <v>547</v>
      </c>
      <c r="B150" s="1">
        <v>149</v>
      </c>
      <c r="C150" s="1" t="s">
        <v>280</v>
      </c>
      <c r="D150" s="1" t="s">
        <v>34</v>
      </c>
      <c r="E150" s="5" t="s">
        <v>35</v>
      </c>
      <c r="F150" s="4" t="s">
        <v>162</v>
      </c>
      <c r="G150" s="93" t="s">
        <v>281</v>
      </c>
      <c r="H150" s="19" t="s">
        <v>2</v>
      </c>
      <c r="I150" t="s">
        <v>918</v>
      </c>
    </row>
    <row r="151" spans="1:9" ht="21" x14ac:dyDescent="0.35">
      <c r="A151" s="1">
        <f t="shared" si="2"/>
        <v>548</v>
      </c>
      <c r="B151" s="1">
        <v>150</v>
      </c>
      <c r="C151" s="1" t="s">
        <v>282</v>
      </c>
      <c r="D151" s="1" t="s">
        <v>283</v>
      </c>
      <c r="E151" s="5" t="s">
        <v>35</v>
      </c>
      <c r="F151" s="4" t="s">
        <v>91</v>
      </c>
      <c r="G151" s="93" t="s">
        <v>284</v>
      </c>
      <c r="H151" s="19" t="s">
        <v>73</v>
      </c>
    </row>
    <row r="152" spans="1:9" ht="21" x14ac:dyDescent="0.35">
      <c r="A152" s="1">
        <f t="shared" si="2"/>
        <v>549</v>
      </c>
      <c r="B152" s="1">
        <v>151</v>
      </c>
      <c r="C152" s="1" t="s">
        <v>339</v>
      </c>
      <c r="D152" s="1" t="s">
        <v>133</v>
      </c>
      <c r="E152" s="5" t="s">
        <v>35</v>
      </c>
      <c r="F152" s="4" t="s">
        <v>71</v>
      </c>
      <c r="G152" s="95" t="s">
        <v>915</v>
      </c>
      <c r="H152" s="19" t="s">
        <v>3</v>
      </c>
      <c r="I152" t="s">
        <v>916</v>
      </c>
    </row>
    <row r="153" spans="1:9" ht="21" x14ac:dyDescent="0.35">
      <c r="A153" s="1">
        <f t="shared" si="2"/>
        <v>550</v>
      </c>
      <c r="B153" s="1">
        <v>152</v>
      </c>
      <c r="C153" s="1" t="s">
        <v>340</v>
      </c>
      <c r="D153" s="1" t="s">
        <v>189</v>
      </c>
      <c r="E153" s="5" t="s">
        <v>35</v>
      </c>
      <c r="F153" s="4" t="s">
        <v>27</v>
      </c>
      <c r="G153" s="95" t="s">
        <v>86</v>
      </c>
      <c r="H153" s="19" t="s">
        <v>3</v>
      </c>
      <c r="I153" t="s">
        <v>916</v>
      </c>
    </row>
    <row r="154" spans="1:9" ht="21" x14ac:dyDescent="0.35">
      <c r="A154" s="1">
        <f t="shared" si="2"/>
        <v>551</v>
      </c>
      <c r="B154" s="1">
        <v>153</v>
      </c>
      <c r="C154" s="1" t="s">
        <v>341</v>
      </c>
      <c r="D154" s="1" t="s">
        <v>35</v>
      </c>
      <c r="E154" s="5" t="s">
        <v>35</v>
      </c>
      <c r="F154" s="4" t="s">
        <v>104</v>
      </c>
      <c r="G154" s="93" t="s">
        <v>285</v>
      </c>
      <c r="H154" s="19" t="s">
        <v>2</v>
      </c>
    </row>
    <row r="155" spans="1:9" ht="21" x14ac:dyDescent="0.35">
      <c r="A155" s="1">
        <f t="shared" si="2"/>
        <v>552</v>
      </c>
      <c r="B155" s="1">
        <v>154</v>
      </c>
      <c r="C155" s="10"/>
      <c r="D155" s="1"/>
      <c r="E155" s="5"/>
      <c r="F155" s="4"/>
      <c r="G155" s="93"/>
      <c r="H155" s="19"/>
    </row>
    <row r="156" spans="1:9" ht="21" x14ac:dyDescent="0.35">
      <c r="A156" s="1">
        <f t="shared" si="2"/>
        <v>553</v>
      </c>
      <c r="B156" s="1">
        <v>155</v>
      </c>
      <c r="C156" s="1" t="s">
        <v>920</v>
      </c>
      <c r="D156" s="1" t="s">
        <v>34</v>
      </c>
      <c r="E156" s="5" t="s">
        <v>35</v>
      </c>
      <c r="F156" s="4" t="s">
        <v>27</v>
      </c>
      <c r="G156" s="95" t="s">
        <v>922</v>
      </c>
      <c r="H156" s="19" t="s">
        <v>3</v>
      </c>
    </row>
    <row r="157" spans="1:9" ht="21" x14ac:dyDescent="0.35">
      <c r="A157" s="1">
        <f t="shared" si="2"/>
        <v>554</v>
      </c>
      <c r="B157" s="1">
        <v>156</v>
      </c>
      <c r="C157" s="1" t="s">
        <v>921</v>
      </c>
      <c r="D157" s="1" t="s">
        <v>34</v>
      </c>
      <c r="E157" s="5" t="s">
        <v>35</v>
      </c>
      <c r="F157" s="4" t="s">
        <v>171</v>
      </c>
      <c r="G157" s="93" t="s">
        <v>923</v>
      </c>
      <c r="H157" s="19" t="s">
        <v>0</v>
      </c>
    </row>
    <row r="158" spans="1:9" ht="21" x14ac:dyDescent="0.35">
      <c r="A158" s="1">
        <f t="shared" si="2"/>
        <v>555</v>
      </c>
      <c r="B158" s="1">
        <v>157</v>
      </c>
      <c r="C158" s="1" t="s">
        <v>925</v>
      </c>
      <c r="D158" s="1" t="s">
        <v>34</v>
      </c>
      <c r="E158" s="5" t="s">
        <v>35</v>
      </c>
      <c r="F158" s="4" t="s">
        <v>71</v>
      </c>
      <c r="G158" s="95" t="s">
        <v>924</v>
      </c>
      <c r="H158" s="19" t="s">
        <v>2</v>
      </c>
    </row>
    <row r="159" spans="1:9" ht="21" x14ac:dyDescent="0.35">
      <c r="A159" s="1">
        <f t="shared" si="2"/>
        <v>556</v>
      </c>
      <c r="B159" s="1">
        <v>158</v>
      </c>
      <c r="C159" s="1" t="s">
        <v>926</v>
      </c>
      <c r="D159" s="1" t="s">
        <v>34</v>
      </c>
      <c r="E159" s="5" t="s">
        <v>35</v>
      </c>
      <c r="F159" s="4" t="s">
        <v>27</v>
      </c>
      <c r="G159" s="95" t="s">
        <v>927</v>
      </c>
      <c r="H159" s="19" t="s">
        <v>3</v>
      </c>
    </row>
    <row r="160" spans="1:9" ht="21" x14ac:dyDescent="0.35">
      <c r="A160" s="1">
        <f t="shared" si="2"/>
        <v>557</v>
      </c>
      <c r="B160" s="1">
        <v>159</v>
      </c>
      <c r="C160" s="1" t="s">
        <v>928</v>
      </c>
      <c r="D160" s="1" t="s">
        <v>34</v>
      </c>
      <c r="E160" s="5" t="s">
        <v>35</v>
      </c>
      <c r="F160" s="4" t="s">
        <v>27</v>
      </c>
      <c r="G160" s="95" t="s">
        <v>52</v>
      </c>
      <c r="H160" s="19" t="s">
        <v>3</v>
      </c>
    </row>
    <row r="161" spans="1:8" ht="42" x14ac:dyDescent="0.35">
      <c r="A161" s="1">
        <f t="shared" si="2"/>
        <v>558</v>
      </c>
      <c r="B161" s="1">
        <v>160</v>
      </c>
      <c r="C161" s="1" t="s">
        <v>929</v>
      </c>
      <c r="D161" s="1" t="s">
        <v>35</v>
      </c>
      <c r="E161" s="5" t="s">
        <v>35</v>
      </c>
      <c r="F161" s="4" t="s">
        <v>109</v>
      </c>
      <c r="G161" s="93" t="s">
        <v>931</v>
      </c>
      <c r="H161" s="19" t="s">
        <v>2</v>
      </c>
    </row>
    <row r="162" spans="1:8" ht="21" x14ac:dyDescent="0.35">
      <c r="A162" s="1">
        <f t="shared" si="2"/>
        <v>559</v>
      </c>
      <c r="B162" s="1">
        <v>161</v>
      </c>
      <c r="C162" s="1" t="s">
        <v>932</v>
      </c>
      <c r="D162" s="1" t="s">
        <v>30</v>
      </c>
      <c r="E162" s="6" t="s">
        <v>52</v>
      </c>
      <c r="F162" s="4" t="s">
        <v>27</v>
      </c>
      <c r="G162" s="95" t="s">
        <v>933</v>
      </c>
      <c r="H162" s="19" t="s">
        <v>3</v>
      </c>
    </row>
    <row r="163" spans="1:8" ht="21" x14ac:dyDescent="0.35">
      <c r="A163" s="1">
        <f t="shared" si="2"/>
        <v>560</v>
      </c>
      <c r="B163" s="1">
        <v>162</v>
      </c>
      <c r="C163" s="1" t="s">
        <v>934</v>
      </c>
      <c r="D163" s="1" t="s">
        <v>85</v>
      </c>
      <c r="E163" s="5" t="s">
        <v>35</v>
      </c>
      <c r="F163" s="4" t="s">
        <v>936</v>
      </c>
      <c r="G163" s="95" t="s">
        <v>935</v>
      </c>
      <c r="H163" s="19" t="s">
        <v>3</v>
      </c>
    </row>
    <row r="164" spans="1:8" ht="21" x14ac:dyDescent="0.35">
      <c r="A164" s="1">
        <f t="shared" si="2"/>
        <v>561</v>
      </c>
      <c r="B164" s="1">
        <v>163</v>
      </c>
      <c r="C164" s="1" t="s">
        <v>937</v>
      </c>
      <c r="D164" s="1" t="s">
        <v>35</v>
      </c>
      <c r="E164" s="5" t="s">
        <v>35</v>
      </c>
      <c r="F164" s="4" t="s">
        <v>117</v>
      </c>
      <c r="G164" s="93" t="s">
        <v>938</v>
      </c>
      <c r="H164" s="19" t="s">
        <v>2</v>
      </c>
    </row>
    <row r="165" spans="1:8" ht="21" x14ac:dyDescent="0.35">
      <c r="A165" s="1">
        <f t="shared" si="2"/>
        <v>562</v>
      </c>
      <c r="B165" s="1">
        <v>164</v>
      </c>
      <c r="C165" s="1" t="s">
        <v>939</v>
      </c>
      <c r="D165" s="1" t="s">
        <v>23</v>
      </c>
      <c r="E165" s="5" t="s">
        <v>35</v>
      </c>
      <c r="F165" s="4" t="s">
        <v>27</v>
      </c>
      <c r="G165" s="95" t="s">
        <v>940</v>
      </c>
      <c r="H165" s="19" t="s">
        <v>73</v>
      </c>
    </row>
    <row r="166" spans="1:8" ht="21" x14ac:dyDescent="0.35">
      <c r="A166" s="1">
        <f t="shared" si="2"/>
        <v>563</v>
      </c>
      <c r="B166" s="1">
        <v>165</v>
      </c>
      <c r="C166" s="1" t="s">
        <v>941</v>
      </c>
      <c r="D166" s="1" t="s">
        <v>942</v>
      </c>
      <c r="E166" s="5" t="s">
        <v>943</v>
      </c>
      <c r="F166" s="4" t="s">
        <v>27</v>
      </c>
      <c r="G166" s="95" t="s">
        <v>944</v>
      </c>
      <c r="H166" s="19" t="s">
        <v>73</v>
      </c>
    </row>
    <row r="167" spans="1:8" ht="21" x14ac:dyDescent="0.35">
      <c r="A167" s="1">
        <f t="shared" si="2"/>
        <v>564</v>
      </c>
      <c r="B167" s="1">
        <v>166</v>
      </c>
      <c r="C167" s="1" t="s">
        <v>945</v>
      </c>
      <c r="D167" s="1" t="s">
        <v>46</v>
      </c>
      <c r="E167" s="5" t="s">
        <v>35</v>
      </c>
      <c r="F167" s="4" t="s">
        <v>27</v>
      </c>
      <c r="G167" s="95" t="s">
        <v>946</v>
      </c>
      <c r="H167" s="19" t="s">
        <v>73</v>
      </c>
    </row>
    <row r="168" spans="1:8" ht="21" x14ac:dyDescent="0.35">
      <c r="A168" s="1">
        <f t="shared" si="2"/>
        <v>565</v>
      </c>
      <c r="B168" s="1">
        <v>167</v>
      </c>
      <c r="C168" s="1" t="s">
        <v>947</v>
      </c>
      <c r="D168" s="1" t="s">
        <v>34</v>
      </c>
      <c r="E168" s="5" t="s">
        <v>35</v>
      </c>
      <c r="F168" s="4" t="s">
        <v>49</v>
      </c>
      <c r="G168" s="93" t="s">
        <v>948</v>
      </c>
      <c r="H168" s="19" t="s">
        <v>2</v>
      </c>
    </row>
    <row r="169" spans="1:8" ht="21" x14ac:dyDescent="0.35">
      <c r="A169" s="1">
        <f t="shared" si="2"/>
        <v>566</v>
      </c>
      <c r="B169" s="1">
        <v>168</v>
      </c>
      <c r="C169" s="1" t="s">
        <v>949</v>
      </c>
      <c r="D169" s="1" t="s">
        <v>34</v>
      </c>
      <c r="E169" s="5" t="s">
        <v>35</v>
      </c>
      <c r="F169" s="4" t="s">
        <v>27</v>
      </c>
      <c r="G169" s="95" t="s">
        <v>153</v>
      </c>
      <c r="H169" s="19" t="s">
        <v>3</v>
      </c>
    </row>
    <row r="170" spans="1:8" ht="21" x14ac:dyDescent="0.35">
      <c r="A170" s="1">
        <f t="shared" si="2"/>
        <v>567</v>
      </c>
      <c r="B170" s="1">
        <v>169</v>
      </c>
      <c r="C170" s="1" t="s">
        <v>950</v>
      </c>
      <c r="D170" s="1" t="s">
        <v>206</v>
      </c>
      <c r="E170" s="5" t="s">
        <v>35</v>
      </c>
      <c r="F170" s="4" t="s">
        <v>91</v>
      </c>
      <c r="G170" s="93" t="s">
        <v>951</v>
      </c>
      <c r="H170" s="19" t="s">
        <v>73</v>
      </c>
    </row>
    <row r="171" spans="1:8" ht="21" x14ac:dyDescent="0.35">
      <c r="A171" s="1">
        <f t="shared" si="2"/>
        <v>568</v>
      </c>
      <c r="B171" s="1">
        <v>170</v>
      </c>
      <c r="C171" s="1" t="s">
        <v>952</v>
      </c>
      <c r="D171" s="1" t="s">
        <v>864</v>
      </c>
      <c r="E171" s="5" t="s">
        <v>206</v>
      </c>
      <c r="F171" s="4" t="s">
        <v>117</v>
      </c>
      <c r="G171" s="93" t="s">
        <v>954</v>
      </c>
      <c r="H171" s="19" t="s">
        <v>2</v>
      </c>
    </row>
    <row r="172" spans="1:8" ht="42" x14ac:dyDescent="0.35">
      <c r="A172" s="1">
        <f t="shared" si="2"/>
        <v>569</v>
      </c>
      <c r="B172" s="1">
        <v>171</v>
      </c>
      <c r="C172" s="1" t="s">
        <v>955</v>
      </c>
      <c r="D172" s="1" t="s">
        <v>214</v>
      </c>
      <c r="E172" s="5"/>
      <c r="F172" s="4" t="s">
        <v>91</v>
      </c>
      <c r="G172" s="93" t="s">
        <v>956</v>
      </c>
      <c r="H172" s="19" t="s">
        <v>2</v>
      </c>
    </row>
    <row r="173" spans="1:8" ht="21" x14ac:dyDescent="0.35">
      <c r="A173" s="1">
        <f t="shared" si="2"/>
        <v>570</v>
      </c>
      <c r="B173" s="1">
        <v>172</v>
      </c>
      <c r="C173" s="1" t="s">
        <v>957</v>
      </c>
      <c r="D173" s="1" t="s">
        <v>34</v>
      </c>
      <c r="E173" s="5" t="s">
        <v>35</v>
      </c>
      <c r="F173" s="4" t="s">
        <v>953</v>
      </c>
      <c r="G173" s="93" t="s">
        <v>958</v>
      </c>
      <c r="H173" s="19" t="s">
        <v>73</v>
      </c>
    </row>
    <row r="174" spans="1:8" ht="21" x14ac:dyDescent="0.35">
      <c r="A174" s="1">
        <f t="shared" si="2"/>
        <v>571</v>
      </c>
      <c r="B174" s="1">
        <v>173</v>
      </c>
      <c r="C174" s="1" t="s">
        <v>959</v>
      </c>
      <c r="D174" s="1" t="s">
        <v>34</v>
      </c>
      <c r="E174" s="5" t="s">
        <v>35</v>
      </c>
      <c r="F174" s="4" t="s">
        <v>41</v>
      </c>
      <c r="G174" s="93" t="s">
        <v>960</v>
      </c>
      <c r="H174" s="19" t="s">
        <v>3</v>
      </c>
    </row>
    <row r="175" spans="1:8" ht="21" x14ac:dyDescent="0.35">
      <c r="A175" s="1">
        <f t="shared" si="2"/>
        <v>572</v>
      </c>
      <c r="B175" s="1">
        <v>174</v>
      </c>
      <c r="C175" s="1" t="s">
        <v>961</v>
      </c>
      <c r="D175" s="1" t="s">
        <v>35</v>
      </c>
      <c r="E175" s="5" t="s">
        <v>35</v>
      </c>
      <c r="F175" s="4" t="s">
        <v>117</v>
      </c>
      <c r="G175" s="93" t="s">
        <v>994</v>
      </c>
      <c r="H175" s="19" t="s">
        <v>2</v>
      </c>
    </row>
    <row r="176" spans="1:8" ht="21" x14ac:dyDescent="0.35">
      <c r="A176" s="1">
        <f t="shared" si="2"/>
        <v>573</v>
      </c>
      <c r="B176" s="1">
        <v>175</v>
      </c>
      <c r="C176" s="1" t="s">
        <v>962</v>
      </c>
      <c r="D176" s="1" t="s">
        <v>343</v>
      </c>
      <c r="E176" s="5" t="s">
        <v>35</v>
      </c>
      <c r="F176" s="4" t="s">
        <v>117</v>
      </c>
      <c r="G176" s="93" t="s">
        <v>963</v>
      </c>
      <c r="H176" s="19" t="s">
        <v>2</v>
      </c>
    </row>
    <row r="177" spans="1:8" ht="21" x14ac:dyDescent="0.35">
      <c r="A177" s="1">
        <f t="shared" si="2"/>
        <v>574</v>
      </c>
      <c r="B177" s="1">
        <v>176</v>
      </c>
      <c r="C177" s="1" t="s">
        <v>964</v>
      </c>
      <c r="D177" s="1" t="s">
        <v>34</v>
      </c>
      <c r="E177" s="5" t="s">
        <v>35</v>
      </c>
      <c r="F177" s="4"/>
      <c r="G177" s="108"/>
      <c r="H177" s="19"/>
    </row>
    <row r="178" spans="1:8" ht="21" x14ac:dyDescent="0.35">
      <c r="A178" s="1">
        <f t="shared" si="2"/>
        <v>575</v>
      </c>
      <c r="B178" s="1">
        <v>177</v>
      </c>
      <c r="C178" s="1" t="s">
        <v>965</v>
      </c>
      <c r="D178" s="1" t="s">
        <v>34</v>
      </c>
      <c r="E178" s="5" t="s">
        <v>35</v>
      </c>
      <c r="F178" s="4" t="s">
        <v>91</v>
      </c>
      <c r="G178" s="93" t="s">
        <v>966</v>
      </c>
      <c r="H178" s="19" t="s">
        <v>7</v>
      </c>
    </row>
    <row r="179" spans="1:8" ht="21" x14ac:dyDescent="0.35">
      <c r="A179" s="1">
        <f t="shared" si="2"/>
        <v>576</v>
      </c>
      <c r="B179" s="1">
        <v>178</v>
      </c>
      <c r="C179" s="1" t="s">
        <v>967</v>
      </c>
      <c r="D179" s="1" t="s">
        <v>76</v>
      </c>
      <c r="E179" s="5" t="s">
        <v>35</v>
      </c>
      <c r="F179" s="4" t="s">
        <v>9</v>
      </c>
      <c r="G179" s="93" t="s">
        <v>968</v>
      </c>
      <c r="H179" s="19" t="s">
        <v>73</v>
      </c>
    </row>
    <row r="180" spans="1:8" ht="21" x14ac:dyDescent="0.35">
      <c r="A180" s="1">
        <f t="shared" si="2"/>
        <v>577</v>
      </c>
      <c r="B180" s="1">
        <v>179</v>
      </c>
      <c r="C180" s="1" t="s">
        <v>969</v>
      </c>
      <c r="D180" s="1" t="s">
        <v>995</v>
      </c>
      <c r="E180" s="5" t="s">
        <v>35</v>
      </c>
      <c r="F180" s="4" t="s">
        <v>27</v>
      </c>
      <c r="G180" s="95" t="s">
        <v>970</v>
      </c>
      <c r="H180" s="19" t="s">
        <v>73</v>
      </c>
    </row>
    <row r="181" spans="1:8" ht="21" x14ac:dyDescent="0.35">
      <c r="A181" s="1">
        <f t="shared" si="2"/>
        <v>578</v>
      </c>
      <c r="B181" s="1">
        <v>180</v>
      </c>
      <c r="C181" s="1" t="s">
        <v>971</v>
      </c>
      <c r="D181" s="1" t="s">
        <v>34</v>
      </c>
      <c r="E181" s="5" t="s">
        <v>35</v>
      </c>
      <c r="F181" s="4" t="s">
        <v>972</v>
      </c>
      <c r="G181" s="93" t="s">
        <v>973</v>
      </c>
      <c r="H181" s="19" t="s">
        <v>73</v>
      </c>
    </row>
    <row r="182" spans="1:8" ht="21" x14ac:dyDescent="0.35">
      <c r="A182" s="1">
        <f t="shared" si="2"/>
        <v>579</v>
      </c>
      <c r="B182" s="1">
        <v>181</v>
      </c>
      <c r="C182" s="1" t="s">
        <v>974</v>
      </c>
      <c r="D182" s="1" t="s">
        <v>34</v>
      </c>
      <c r="E182" s="5" t="s">
        <v>35</v>
      </c>
      <c r="F182" s="4" t="s">
        <v>27</v>
      </c>
      <c r="G182" s="93" t="s">
        <v>975</v>
      </c>
      <c r="H182" s="19" t="s">
        <v>73</v>
      </c>
    </row>
    <row r="183" spans="1:8" ht="21" x14ac:dyDescent="0.35">
      <c r="A183" s="1">
        <f t="shared" si="2"/>
        <v>580</v>
      </c>
      <c r="B183" s="1">
        <v>182</v>
      </c>
      <c r="C183" s="1" t="s">
        <v>976</v>
      </c>
      <c r="D183" s="1" t="s">
        <v>34</v>
      </c>
      <c r="E183" s="5" t="s">
        <v>35</v>
      </c>
      <c r="F183" s="4" t="s">
        <v>91</v>
      </c>
      <c r="G183" s="93" t="s">
        <v>977</v>
      </c>
      <c r="H183" s="19" t="s">
        <v>73</v>
      </c>
    </row>
    <row r="184" spans="1:8" ht="21" x14ac:dyDescent="0.35">
      <c r="A184" s="1">
        <f t="shared" si="2"/>
        <v>581</v>
      </c>
      <c r="B184" s="1">
        <v>183</v>
      </c>
      <c r="C184" s="1" t="s">
        <v>978</v>
      </c>
      <c r="D184" s="1" t="s">
        <v>35</v>
      </c>
      <c r="E184" s="5" t="s">
        <v>35</v>
      </c>
      <c r="F184" s="4" t="s">
        <v>972</v>
      </c>
      <c r="G184" s="93" t="s">
        <v>979</v>
      </c>
      <c r="H184" s="19" t="s">
        <v>2</v>
      </c>
    </row>
    <row r="185" spans="1:8" ht="21" x14ac:dyDescent="0.35">
      <c r="A185" s="1">
        <f t="shared" si="2"/>
        <v>582</v>
      </c>
      <c r="B185" s="1">
        <v>184</v>
      </c>
      <c r="C185" s="1" t="s">
        <v>980</v>
      </c>
      <c r="D185" s="1" t="s">
        <v>149</v>
      </c>
      <c r="E185" s="5" t="s">
        <v>35</v>
      </c>
      <c r="F185" s="4" t="s">
        <v>117</v>
      </c>
      <c r="G185" s="93" t="s">
        <v>981</v>
      </c>
      <c r="H185" s="19" t="s">
        <v>2</v>
      </c>
    </row>
    <row r="186" spans="1:8" ht="21" x14ac:dyDescent="0.35">
      <c r="A186" s="1">
        <f t="shared" si="2"/>
        <v>583</v>
      </c>
      <c r="B186" s="1">
        <v>185</v>
      </c>
      <c r="C186" s="1" t="s">
        <v>982</v>
      </c>
      <c r="D186" s="1" t="s">
        <v>983</v>
      </c>
      <c r="E186" s="5" t="s">
        <v>984</v>
      </c>
      <c r="F186" s="4" t="s">
        <v>27</v>
      </c>
      <c r="G186" s="95" t="s">
        <v>922</v>
      </c>
      <c r="H186" s="19" t="s">
        <v>73</v>
      </c>
    </row>
    <row r="187" spans="1:8" ht="21" x14ac:dyDescent="0.35">
      <c r="A187" s="1">
        <f t="shared" si="2"/>
        <v>584</v>
      </c>
      <c r="B187" s="1">
        <v>186</v>
      </c>
      <c r="C187" s="1" t="s">
        <v>985</v>
      </c>
      <c r="D187" s="1" t="s">
        <v>34</v>
      </c>
      <c r="E187" s="5" t="s">
        <v>35</v>
      </c>
      <c r="F187" s="4" t="s">
        <v>953</v>
      </c>
      <c r="G187" s="93" t="s">
        <v>986</v>
      </c>
      <c r="H187" s="19" t="s">
        <v>2</v>
      </c>
    </row>
    <row r="188" spans="1:8" ht="21" x14ac:dyDescent="0.35">
      <c r="A188" s="1">
        <f t="shared" si="2"/>
        <v>585</v>
      </c>
      <c r="B188" s="1">
        <v>187</v>
      </c>
      <c r="C188" s="1" t="s">
        <v>996</v>
      </c>
      <c r="D188" s="1" t="s">
        <v>85</v>
      </c>
      <c r="E188" s="5" t="s">
        <v>35</v>
      </c>
      <c r="F188" s="4" t="s">
        <v>117</v>
      </c>
      <c r="G188" s="93" t="s">
        <v>997</v>
      </c>
      <c r="H188" s="19" t="s">
        <v>2</v>
      </c>
    </row>
    <row r="189" spans="1:8" ht="21" x14ac:dyDescent="0.35">
      <c r="A189" s="1">
        <f t="shared" si="2"/>
        <v>586</v>
      </c>
      <c r="B189" s="1">
        <v>188</v>
      </c>
      <c r="C189" s="1" t="s">
        <v>987</v>
      </c>
      <c r="D189" s="1" t="s">
        <v>34</v>
      </c>
      <c r="E189" s="5" t="s">
        <v>35</v>
      </c>
      <c r="F189" s="4" t="s">
        <v>71</v>
      </c>
      <c r="G189" s="95" t="s">
        <v>988</v>
      </c>
      <c r="H189" s="19" t="s">
        <v>2</v>
      </c>
    </row>
    <row r="190" spans="1:8" ht="21" x14ac:dyDescent="0.35">
      <c r="A190" s="1">
        <f t="shared" si="2"/>
        <v>587</v>
      </c>
      <c r="B190" s="1">
        <v>189</v>
      </c>
      <c r="C190" s="1" t="s">
        <v>989</v>
      </c>
      <c r="D190" s="1" t="s">
        <v>34</v>
      </c>
      <c r="E190" s="5" t="s">
        <v>35</v>
      </c>
      <c r="F190" s="4" t="s">
        <v>71</v>
      </c>
      <c r="G190" s="95" t="s">
        <v>990</v>
      </c>
      <c r="H190" s="19" t="s">
        <v>2</v>
      </c>
    </row>
    <row r="191" spans="1:8" ht="21" x14ac:dyDescent="0.35">
      <c r="A191" s="1">
        <f t="shared" si="2"/>
        <v>588</v>
      </c>
      <c r="B191" s="1">
        <v>190</v>
      </c>
      <c r="C191" s="1" t="s">
        <v>991</v>
      </c>
      <c r="D191" s="1" t="s">
        <v>34</v>
      </c>
      <c r="E191" s="5" t="s">
        <v>35</v>
      </c>
      <c r="F191" s="4" t="s">
        <v>27</v>
      </c>
      <c r="G191" s="93" t="s">
        <v>992</v>
      </c>
      <c r="H191" s="19" t="s">
        <v>73</v>
      </c>
    </row>
    <row r="192" spans="1:8" ht="21" x14ac:dyDescent="0.35">
      <c r="A192" s="1">
        <f t="shared" si="2"/>
        <v>589</v>
      </c>
      <c r="B192" s="1">
        <v>191</v>
      </c>
      <c r="C192" s="1" t="s">
        <v>993</v>
      </c>
      <c r="D192" s="1" t="s">
        <v>34</v>
      </c>
      <c r="E192" s="5" t="s">
        <v>35</v>
      </c>
      <c r="F192" s="4" t="s">
        <v>27</v>
      </c>
      <c r="G192" s="93" t="s">
        <v>998</v>
      </c>
      <c r="H192" s="19" t="s">
        <v>73</v>
      </c>
    </row>
    <row r="193" spans="1:8" ht="21" x14ac:dyDescent="0.35">
      <c r="A193" s="1">
        <f t="shared" si="2"/>
        <v>590</v>
      </c>
      <c r="B193" s="1">
        <v>192</v>
      </c>
      <c r="C193" s="1" t="s">
        <v>999</v>
      </c>
      <c r="D193" s="1" t="s">
        <v>34</v>
      </c>
      <c r="E193" s="5" t="s">
        <v>35</v>
      </c>
      <c r="F193" s="4" t="s">
        <v>41</v>
      </c>
      <c r="G193" s="93" t="s">
        <v>1000</v>
      </c>
      <c r="H193" s="19" t="s">
        <v>0</v>
      </c>
    </row>
    <row r="194" spans="1:8" ht="21" x14ac:dyDescent="0.35">
      <c r="A194" s="1">
        <f t="shared" ref="A194:A257" si="3">IF(B194 &gt; 0,B194+398,"")</f>
        <v>591</v>
      </c>
      <c r="B194" s="1">
        <v>193</v>
      </c>
      <c r="C194" s="1" t="s">
        <v>1001</v>
      </c>
      <c r="D194" s="1" t="s">
        <v>34</v>
      </c>
      <c r="E194" s="5" t="s">
        <v>35</v>
      </c>
      <c r="F194" s="4" t="s">
        <v>27</v>
      </c>
      <c r="G194" s="93" t="s">
        <v>1002</v>
      </c>
      <c r="H194" s="19" t="s">
        <v>73</v>
      </c>
    </row>
    <row r="195" spans="1:8" ht="21" x14ac:dyDescent="0.35">
      <c r="A195" s="1">
        <f t="shared" si="3"/>
        <v>592</v>
      </c>
      <c r="B195" s="1">
        <v>194</v>
      </c>
      <c r="C195" s="1" t="s">
        <v>1003</v>
      </c>
      <c r="D195" s="1" t="s">
        <v>34</v>
      </c>
      <c r="E195" s="5" t="s">
        <v>35</v>
      </c>
      <c r="F195" s="4" t="s">
        <v>41</v>
      </c>
      <c r="G195" s="93" t="s">
        <v>1004</v>
      </c>
      <c r="H195" s="19" t="s">
        <v>0</v>
      </c>
    </row>
    <row r="196" spans="1:8" ht="21" x14ac:dyDescent="0.35">
      <c r="A196" s="1">
        <f t="shared" si="3"/>
        <v>593</v>
      </c>
      <c r="B196" s="1">
        <v>195</v>
      </c>
      <c r="C196" s="1" t="s">
        <v>1005</v>
      </c>
      <c r="D196" s="1" t="s">
        <v>1006</v>
      </c>
      <c r="E196" s="5" t="s">
        <v>35</v>
      </c>
      <c r="F196" s="4" t="s">
        <v>91</v>
      </c>
      <c r="G196" s="93" t="s">
        <v>1007</v>
      </c>
      <c r="H196" s="19" t="s">
        <v>2</v>
      </c>
    </row>
    <row r="197" spans="1:8" ht="21" x14ac:dyDescent="0.35">
      <c r="A197" s="1">
        <f t="shared" si="3"/>
        <v>594</v>
      </c>
      <c r="B197" s="1">
        <v>196</v>
      </c>
      <c r="C197" s="1" t="s">
        <v>1008</v>
      </c>
      <c r="D197" s="1" t="s">
        <v>1009</v>
      </c>
      <c r="E197" s="5" t="s">
        <v>35</v>
      </c>
      <c r="F197" s="4" t="s">
        <v>61</v>
      </c>
      <c r="G197" s="93" t="s">
        <v>1010</v>
      </c>
      <c r="H197" s="19" t="s">
        <v>2</v>
      </c>
    </row>
    <row r="198" spans="1:8" ht="21" x14ac:dyDescent="0.35">
      <c r="A198" s="1">
        <f t="shared" si="3"/>
        <v>595</v>
      </c>
      <c r="B198" s="1">
        <v>197</v>
      </c>
      <c r="C198" s="1" t="s">
        <v>1011</v>
      </c>
      <c r="D198" s="1" t="s">
        <v>35</v>
      </c>
      <c r="E198" s="5" t="s">
        <v>35</v>
      </c>
      <c r="F198" s="4" t="s">
        <v>113</v>
      </c>
      <c r="G198" s="93" t="s">
        <v>1012</v>
      </c>
      <c r="H198" s="19" t="s">
        <v>2</v>
      </c>
    </row>
    <row r="199" spans="1:8" ht="42" x14ac:dyDescent="0.35">
      <c r="A199" s="1">
        <f t="shared" si="3"/>
        <v>596</v>
      </c>
      <c r="B199" s="1">
        <v>198</v>
      </c>
      <c r="C199" s="1" t="s">
        <v>1013</v>
      </c>
      <c r="D199" s="1" t="s">
        <v>35</v>
      </c>
      <c r="E199" s="5" t="s">
        <v>35</v>
      </c>
      <c r="F199" s="4" t="s">
        <v>117</v>
      </c>
      <c r="G199" s="93" t="s">
        <v>1014</v>
      </c>
      <c r="H199" s="19" t="s">
        <v>2</v>
      </c>
    </row>
    <row r="200" spans="1:8" ht="21" x14ac:dyDescent="0.35">
      <c r="A200" s="1">
        <f t="shared" si="3"/>
        <v>597</v>
      </c>
      <c r="B200" s="1">
        <v>199</v>
      </c>
      <c r="C200" s="1" t="s">
        <v>1015</v>
      </c>
      <c r="D200" s="1" t="s">
        <v>149</v>
      </c>
      <c r="E200" s="5" t="s">
        <v>35</v>
      </c>
      <c r="F200" s="4" t="s">
        <v>27</v>
      </c>
      <c r="G200" s="95" t="s">
        <v>1016</v>
      </c>
      <c r="H200" s="19" t="s">
        <v>3</v>
      </c>
    </row>
    <row r="201" spans="1:8" ht="21" x14ac:dyDescent="0.35">
      <c r="A201" s="1">
        <f t="shared" si="3"/>
        <v>598</v>
      </c>
      <c r="B201" s="1">
        <v>200</v>
      </c>
      <c r="C201" s="1" t="s">
        <v>1017</v>
      </c>
      <c r="D201" s="1" t="s">
        <v>1018</v>
      </c>
      <c r="E201" s="5" t="s">
        <v>1019</v>
      </c>
      <c r="F201" s="4" t="s">
        <v>27</v>
      </c>
      <c r="G201" s="95" t="s">
        <v>1020</v>
      </c>
      <c r="H201" s="19" t="s">
        <v>3</v>
      </c>
    </row>
    <row r="202" spans="1:8" ht="21" x14ac:dyDescent="0.35">
      <c r="A202" s="1">
        <f t="shared" si="3"/>
        <v>599</v>
      </c>
      <c r="B202" s="1">
        <v>201</v>
      </c>
      <c r="C202" s="1" t="s">
        <v>1021</v>
      </c>
      <c r="D202" s="1"/>
      <c r="E202" s="5"/>
      <c r="F202" s="4"/>
      <c r="G202" s="93"/>
      <c r="H202" s="19"/>
    </row>
    <row r="203" spans="1:8" ht="21" x14ac:dyDescent="0.35">
      <c r="A203" s="1">
        <f t="shared" si="3"/>
        <v>600</v>
      </c>
      <c r="B203" s="1">
        <v>202</v>
      </c>
      <c r="C203" s="1"/>
      <c r="D203" s="1"/>
      <c r="E203" s="5"/>
      <c r="F203" s="4"/>
      <c r="G203" s="93"/>
      <c r="H203" s="19"/>
    </row>
    <row r="204" spans="1:8" ht="21" x14ac:dyDescent="0.35">
      <c r="A204" s="1">
        <f t="shared" si="3"/>
        <v>601</v>
      </c>
      <c r="B204" s="1">
        <v>203</v>
      </c>
      <c r="C204" s="1"/>
      <c r="D204" s="1"/>
      <c r="E204" s="5"/>
      <c r="F204" s="4"/>
      <c r="G204" s="93"/>
      <c r="H204" s="19"/>
    </row>
    <row r="205" spans="1:8" ht="21" x14ac:dyDescent="0.35">
      <c r="A205" s="1">
        <f t="shared" si="3"/>
        <v>602</v>
      </c>
      <c r="B205" s="1">
        <v>204</v>
      </c>
      <c r="C205" s="1"/>
      <c r="D205" s="1"/>
      <c r="E205" s="5"/>
      <c r="F205" s="4"/>
      <c r="G205" s="93"/>
      <c r="H205" s="19"/>
    </row>
    <row r="206" spans="1:8" ht="21" x14ac:dyDescent="0.35">
      <c r="A206" s="1">
        <f t="shared" si="3"/>
        <v>603</v>
      </c>
      <c r="B206" s="1">
        <v>205</v>
      </c>
      <c r="C206" s="1"/>
      <c r="D206" s="1"/>
      <c r="E206" s="5"/>
      <c r="F206" s="4"/>
      <c r="G206" s="93"/>
      <c r="H206" s="19"/>
    </row>
    <row r="207" spans="1:8" ht="21" x14ac:dyDescent="0.35">
      <c r="A207" s="1">
        <f t="shared" si="3"/>
        <v>604</v>
      </c>
      <c r="B207" s="1">
        <v>206</v>
      </c>
      <c r="C207" s="1"/>
      <c r="D207" s="1"/>
      <c r="E207" s="5"/>
      <c r="F207" s="4"/>
      <c r="G207" s="93"/>
      <c r="H207" s="19"/>
    </row>
    <row r="208" spans="1:8" ht="21" x14ac:dyDescent="0.35">
      <c r="A208" s="1">
        <f t="shared" si="3"/>
        <v>605</v>
      </c>
      <c r="B208" s="1">
        <v>207</v>
      </c>
      <c r="C208" s="1"/>
      <c r="D208" s="1"/>
      <c r="E208" s="5"/>
      <c r="F208" s="4"/>
      <c r="G208" s="93"/>
      <c r="H208" s="19"/>
    </row>
    <row r="209" spans="1:8" ht="21" x14ac:dyDescent="0.35">
      <c r="A209" s="1">
        <f t="shared" si="3"/>
        <v>606</v>
      </c>
      <c r="B209" s="1">
        <v>208</v>
      </c>
      <c r="C209" s="1"/>
      <c r="D209" s="1"/>
      <c r="E209" s="5"/>
      <c r="F209" s="4"/>
      <c r="G209" s="93"/>
      <c r="H209" s="19"/>
    </row>
    <row r="210" spans="1:8" ht="21" x14ac:dyDescent="0.35">
      <c r="A210" s="1">
        <f t="shared" si="3"/>
        <v>607</v>
      </c>
      <c r="B210" s="1">
        <v>209</v>
      </c>
      <c r="C210" s="1"/>
      <c r="D210" s="1"/>
      <c r="E210" s="5"/>
      <c r="F210" s="4"/>
      <c r="G210" s="93"/>
      <c r="H210" s="19"/>
    </row>
    <row r="211" spans="1:8" ht="21" x14ac:dyDescent="0.35">
      <c r="A211" s="1">
        <f t="shared" si="3"/>
        <v>608</v>
      </c>
      <c r="B211" s="1">
        <v>210</v>
      </c>
      <c r="C211" s="1"/>
      <c r="D211" s="1"/>
      <c r="E211" s="5"/>
      <c r="F211" s="4"/>
      <c r="G211" s="93"/>
      <c r="H211" s="19"/>
    </row>
    <row r="212" spans="1:8" ht="21" x14ac:dyDescent="0.35">
      <c r="A212" s="1">
        <f t="shared" si="3"/>
        <v>609</v>
      </c>
      <c r="B212" s="1">
        <v>211</v>
      </c>
      <c r="C212" s="1"/>
      <c r="D212" s="1"/>
      <c r="E212" s="5"/>
      <c r="F212" s="4"/>
      <c r="G212" s="93"/>
      <c r="H212" s="19"/>
    </row>
    <row r="213" spans="1:8" ht="21" x14ac:dyDescent="0.35">
      <c r="A213" s="1">
        <f t="shared" si="3"/>
        <v>610</v>
      </c>
      <c r="B213" s="1">
        <v>212</v>
      </c>
      <c r="C213" s="1"/>
      <c r="D213" s="1"/>
      <c r="E213" s="5"/>
      <c r="F213" s="4"/>
      <c r="G213" s="93"/>
      <c r="H213" s="19"/>
    </row>
    <row r="214" spans="1:8" ht="21" x14ac:dyDescent="0.35">
      <c r="A214" s="1">
        <f t="shared" si="3"/>
        <v>611</v>
      </c>
      <c r="B214" s="1">
        <v>213</v>
      </c>
      <c r="C214" s="1"/>
      <c r="D214" s="1"/>
      <c r="E214" s="5"/>
      <c r="F214" s="4"/>
      <c r="G214" s="93"/>
      <c r="H214" s="19"/>
    </row>
    <row r="215" spans="1:8" ht="21" x14ac:dyDescent="0.35">
      <c r="A215" s="1">
        <f t="shared" si="3"/>
        <v>612</v>
      </c>
      <c r="B215" s="1">
        <v>214</v>
      </c>
      <c r="C215" s="1"/>
      <c r="D215" s="1"/>
      <c r="E215" s="5"/>
      <c r="F215" s="4"/>
      <c r="G215" s="93"/>
      <c r="H215" s="19"/>
    </row>
    <row r="216" spans="1:8" ht="21" x14ac:dyDescent="0.35">
      <c r="A216" s="1">
        <f t="shared" si="3"/>
        <v>613</v>
      </c>
      <c r="B216" s="1">
        <v>215</v>
      </c>
      <c r="C216" s="1"/>
      <c r="D216" s="1"/>
      <c r="E216" s="5"/>
      <c r="F216" s="4"/>
      <c r="G216" s="93"/>
      <c r="H216" s="19"/>
    </row>
    <row r="217" spans="1:8" ht="21" x14ac:dyDescent="0.35">
      <c r="A217" s="1">
        <f t="shared" si="3"/>
        <v>614</v>
      </c>
      <c r="B217" s="1">
        <v>216</v>
      </c>
      <c r="C217" s="1"/>
      <c r="D217" s="1"/>
      <c r="E217" s="5"/>
      <c r="F217" s="4"/>
      <c r="G217" s="93"/>
      <c r="H217" s="19"/>
    </row>
    <row r="218" spans="1:8" ht="21" x14ac:dyDescent="0.35">
      <c r="A218" s="1">
        <f t="shared" si="3"/>
        <v>615</v>
      </c>
      <c r="B218" s="1">
        <v>217</v>
      </c>
      <c r="C218" s="1"/>
      <c r="D218" s="1"/>
      <c r="E218" s="5"/>
      <c r="F218" s="4"/>
      <c r="G218" s="93"/>
      <c r="H218" s="19"/>
    </row>
    <row r="219" spans="1:8" ht="21" x14ac:dyDescent="0.35">
      <c r="A219" s="1">
        <f t="shared" si="3"/>
        <v>616</v>
      </c>
      <c r="B219" s="1">
        <v>218</v>
      </c>
      <c r="C219" s="1"/>
      <c r="D219" s="1"/>
      <c r="E219" s="5"/>
      <c r="F219" s="4"/>
      <c r="G219" s="93"/>
      <c r="H219" s="19"/>
    </row>
    <row r="220" spans="1:8" ht="21" x14ac:dyDescent="0.35">
      <c r="A220" s="1">
        <f t="shared" si="3"/>
        <v>617</v>
      </c>
      <c r="B220" s="1">
        <v>219</v>
      </c>
      <c r="C220" s="1"/>
      <c r="D220" s="1"/>
      <c r="E220" s="5"/>
      <c r="F220" s="4"/>
      <c r="G220" s="93"/>
      <c r="H220" s="19"/>
    </row>
    <row r="221" spans="1:8" ht="21" x14ac:dyDescent="0.35">
      <c r="A221" s="1">
        <f t="shared" si="3"/>
        <v>618</v>
      </c>
      <c r="B221" s="1">
        <v>220</v>
      </c>
      <c r="C221" s="1"/>
      <c r="D221" s="1"/>
      <c r="E221" s="5"/>
      <c r="F221" s="4"/>
      <c r="G221" s="93"/>
      <c r="H221" s="19"/>
    </row>
    <row r="222" spans="1:8" ht="21" x14ac:dyDescent="0.35">
      <c r="A222" s="1">
        <f t="shared" si="3"/>
        <v>619</v>
      </c>
      <c r="B222" s="1">
        <v>221</v>
      </c>
      <c r="C222" s="1"/>
      <c r="D222" s="1"/>
      <c r="E222" s="5"/>
      <c r="F222" s="4"/>
      <c r="G222" s="93"/>
      <c r="H222" s="19"/>
    </row>
    <row r="223" spans="1:8" ht="21" x14ac:dyDescent="0.35">
      <c r="A223" s="1">
        <f t="shared" si="3"/>
        <v>620</v>
      </c>
      <c r="B223" s="1">
        <v>222</v>
      </c>
      <c r="C223" s="1"/>
      <c r="D223" s="1"/>
      <c r="E223" s="5"/>
      <c r="F223" s="4"/>
      <c r="G223" s="93"/>
      <c r="H223" s="19"/>
    </row>
    <row r="224" spans="1:8" ht="21" x14ac:dyDescent="0.35">
      <c r="A224" s="1">
        <f t="shared" si="3"/>
        <v>621</v>
      </c>
      <c r="B224" s="1">
        <v>223</v>
      </c>
      <c r="C224" s="1"/>
      <c r="D224" s="1"/>
      <c r="E224" s="5"/>
      <c r="F224" s="4"/>
      <c r="G224" s="93"/>
      <c r="H224" s="19"/>
    </row>
    <row r="225" spans="1:8" ht="21" x14ac:dyDescent="0.35">
      <c r="A225" s="1">
        <f t="shared" si="3"/>
        <v>622</v>
      </c>
      <c r="B225" s="1">
        <v>224</v>
      </c>
      <c r="C225" s="1"/>
      <c r="D225" s="1"/>
      <c r="E225" s="5"/>
      <c r="F225" s="4"/>
      <c r="G225" s="93"/>
      <c r="H225" s="19"/>
    </row>
    <row r="226" spans="1:8" ht="21" x14ac:dyDescent="0.35">
      <c r="A226" s="1">
        <f t="shared" si="3"/>
        <v>623</v>
      </c>
      <c r="B226" s="1">
        <v>225</v>
      </c>
      <c r="C226" s="1"/>
      <c r="D226" s="1"/>
      <c r="E226" s="5"/>
      <c r="F226" s="4"/>
      <c r="G226" s="93"/>
      <c r="H226" s="19"/>
    </row>
    <row r="227" spans="1:8" ht="21" x14ac:dyDescent="0.35">
      <c r="A227" s="1">
        <f t="shared" si="3"/>
        <v>624</v>
      </c>
      <c r="B227" s="1">
        <v>226</v>
      </c>
      <c r="C227" s="1"/>
      <c r="D227" s="1"/>
      <c r="E227" s="5"/>
      <c r="F227" s="4"/>
      <c r="G227" s="93"/>
      <c r="H227" s="19"/>
    </row>
    <row r="228" spans="1:8" ht="21" x14ac:dyDescent="0.35">
      <c r="A228" s="1">
        <f t="shared" si="3"/>
        <v>625</v>
      </c>
      <c r="B228" s="1">
        <v>227</v>
      </c>
      <c r="C228" s="1"/>
      <c r="D228" s="1"/>
      <c r="E228" s="5"/>
      <c r="F228" s="4"/>
      <c r="G228" s="93"/>
      <c r="H228" s="19"/>
    </row>
    <row r="229" spans="1:8" ht="21" x14ac:dyDescent="0.35">
      <c r="A229" s="1">
        <f t="shared" si="3"/>
        <v>626</v>
      </c>
      <c r="B229" s="1">
        <v>228</v>
      </c>
      <c r="C229" s="1"/>
      <c r="D229" s="1"/>
      <c r="E229" s="5"/>
      <c r="F229" s="4"/>
      <c r="G229" s="93"/>
      <c r="H229" s="19"/>
    </row>
    <row r="230" spans="1:8" ht="21" x14ac:dyDescent="0.35">
      <c r="A230" s="1">
        <f t="shared" si="3"/>
        <v>627</v>
      </c>
      <c r="B230" s="1">
        <v>229</v>
      </c>
      <c r="C230" s="1"/>
      <c r="D230" s="1"/>
      <c r="E230" s="5"/>
      <c r="F230" s="4"/>
      <c r="G230" s="93"/>
      <c r="H230" s="19"/>
    </row>
    <row r="231" spans="1:8" ht="21" x14ac:dyDescent="0.35">
      <c r="A231" s="1">
        <f t="shared" si="3"/>
        <v>628</v>
      </c>
      <c r="B231" s="1">
        <v>230</v>
      </c>
      <c r="C231" s="1"/>
      <c r="D231" s="1"/>
      <c r="E231" s="5"/>
      <c r="F231" s="4"/>
      <c r="G231" s="93"/>
      <c r="H231" s="19"/>
    </row>
    <row r="232" spans="1:8" ht="21" x14ac:dyDescent="0.35">
      <c r="A232" s="1">
        <f t="shared" si="3"/>
        <v>629</v>
      </c>
      <c r="B232" s="1">
        <v>231</v>
      </c>
      <c r="C232" s="1"/>
      <c r="D232" s="1"/>
      <c r="E232" s="5"/>
      <c r="F232" s="4"/>
      <c r="G232" s="93"/>
      <c r="H232" s="19"/>
    </row>
    <row r="233" spans="1:8" ht="21" x14ac:dyDescent="0.35">
      <c r="A233" s="1">
        <f t="shared" si="3"/>
        <v>630</v>
      </c>
      <c r="B233" s="1">
        <v>232</v>
      </c>
      <c r="C233" s="1"/>
      <c r="D233" s="1"/>
      <c r="E233" s="5"/>
      <c r="F233" s="4"/>
      <c r="G233" s="93"/>
      <c r="H233" s="19"/>
    </row>
    <row r="234" spans="1:8" ht="21" x14ac:dyDescent="0.35">
      <c r="A234" s="1">
        <f t="shared" si="3"/>
        <v>631</v>
      </c>
      <c r="B234" s="1">
        <v>233</v>
      </c>
      <c r="C234" s="1"/>
      <c r="D234" s="1"/>
      <c r="E234" s="5"/>
      <c r="F234" s="4"/>
      <c r="G234" s="93"/>
      <c r="H234" s="19"/>
    </row>
    <row r="235" spans="1:8" ht="21" x14ac:dyDescent="0.35">
      <c r="A235" s="1">
        <f t="shared" si="3"/>
        <v>632</v>
      </c>
      <c r="B235" s="1">
        <v>234</v>
      </c>
      <c r="C235" s="1"/>
      <c r="D235" s="1"/>
      <c r="E235" s="5"/>
      <c r="F235" s="4"/>
      <c r="G235" s="93"/>
      <c r="H235" s="19"/>
    </row>
    <row r="236" spans="1:8" ht="21" x14ac:dyDescent="0.35">
      <c r="A236" s="1">
        <f t="shared" si="3"/>
        <v>633</v>
      </c>
      <c r="B236" s="1">
        <v>235</v>
      </c>
      <c r="C236" s="1"/>
      <c r="D236" s="1"/>
      <c r="E236" s="5"/>
      <c r="F236" s="4"/>
      <c r="G236" s="93"/>
      <c r="H236" s="19"/>
    </row>
    <row r="237" spans="1:8" ht="21" x14ac:dyDescent="0.35">
      <c r="A237" s="1">
        <f t="shared" si="3"/>
        <v>634</v>
      </c>
      <c r="B237" s="1">
        <v>236</v>
      </c>
      <c r="C237" s="1"/>
      <c r="D237" s="1"/>
      <c r="E237" s="5"/>
      <c r="F237" s="4"/>
      <c r="G237" s="93"/>
      <c r="H237" s="19"/>
    </row>
    <row r="238" spans="1:8" ht="21" x14ac:dyDescent="0.35">
      <c r="A238" s="1">
        <f t="shared" si="3"/>
        <v>635</v>
      </c>
      <c r="B238" s="1">
        <v>237</v>
      </c>
      <c r="C238" s="1"/>
      <c r="D238" s="1"/>
      <c r="E238" s="5"/>
      <c r="F238" s="4"/>
      <c r="G238" s="93"/>
      <c r="H238" s="19"/>
    </row>
    <row r="239" spans="1:8" ht="21" x14ac:dyDescent="0.35">
      <c r="A239" s="10">
        <f t="shared" si="3"/>
        <v>636</v>
      </c>
      <c r="B239" s="1">
        <v>238</v>
      </c>
      <c r="C239" s="1"/>
      <c r="D239" s="1"/>
      <c r="E239" s="5"/>
      <c r="F239" s="4"/>
      <c r="G239" s="93"/>
      <c r="H239" s="19"/>
    </row>
    <row r="240" spans="1:8" ht="21" x14ac:dyDescent="0.35">
      <c r="A240" s="1">
        <f t="shared" si="3"/>
        <v>637</v>
      </c>
      <c r="B240" s="1">
        <v>239</v>
      </c>
      <c r="C240" s="1"/>
      <c r="D240" s="1"/>
      <c r="E240" s="5"/>
      <c r="F240" s="4"/>
      <c r="G240" s="93"/>
      <c r="H240" s="19"/>
    </row>
    <row r="241" spans="1:8" ht="21" x14ac:dyDescent="0.35">
      <c r="A241" s="1">
        <f t="shared" si="3"/>
        <v>638</v>
      </c>
      <c r="B241" s="1">
        <v>240</v>
      </c>
      <c r="C241" s="1"/>
      <c r="D241" s="1"/>
      <c r="E241" s="5"/>
      <c r="F241" s="4"/>
      <c r="G241" s="93"/>
      <c r="H241" s="19"/>
    </row>
    <row r="242" spans="1:8" ht="21" x14ac:dyDescent="0.35">
      <c r="A242" s="1">
        <f t="shared" si="3"/>
        <v>639</v>
      </c>
      <c r="B242" s="1">
        <v>241</v>
      </c>
      <c r="C242" s="1"/>
      <c r="D242" s="1"/>
      <c r="E242" s="5"/>
      <c r="F242" s="4"/>
      <c r="G242" s="93"/>
      <c r="H242" s="19"/>
    </row>
    <row r="243" spans="1:8" ht="21" x14ac:dyDescent="0.35">
      <c r="A243" s="1">
        <f t="shared" si="3"/>
        <v>640</v>
      </c>
      <c r="B243" s="1">
        <v>242</v>
      </c>
      <c r="C243" s="1"/>
      <c r="D243" s="1"/>
      <c r="E243" s="5"/>
      <c r="F243" s="4"/>
      <c r="G243" s="93"/>
      <c r="H243" s="19"/>
    </row>
    <row r="244" spans="1:8" ht="21" x14ac:dyDescent="0.35">
      <c r="A244" s="1">
        <f t="shared" si="3"/>
        <v>641</v>
      </c>
      <c r="B244" s="1">
        <v>243</v>
      </c>
      <c r="C244" s="1"/>
      <c r="D244" s="1"/>
      <c r="E244" s="5"/>
      <c r="F244" s="4"/>
      <c r="G244" s="93"/>
      <c r="H244" s="19"/>
    </row>
    <row r="245" spans="1:8" ht="21" x14ac:dyDescent="0.35">
      <c r="A245" s="1">
        <f t="shared" si="3"/>
        <v>642</v>
      </c>
      <c r="B245" s="1">
        <v>244</v>
      </c>
      <c r="C245" s="1"/>
      <c r="D245" s="1"/>
      <c r="E245" s="5"/>
      <c r="F245" s="4"/>
      <c r="G245" s="93"/>
      <c r="H245" s="19"/>
    </row>
    <row r="246" spans="1:8" ht="21" x14ac:dyDescent="0.35">
      <c r="A246" s="1">
        <f t="shared" si="3"/>
        <v>643</v>
      </c>
      <c r="B246" s="1">
        <v>245</v>
      </c>
      <c r="C246" s="1"/>
      <c r="D246" s="1"/>
      <c r="E246" s="5"/>
      <c r="F246" s="4"/>
      <c r="G246" s="93"/>
      <c r="H246" s="19"/>
    </row>
    <row r="247" spans="1:8" ht="21" x14ac:dyDescent="0.35">
      <c r="A247" s="1">
        <f t="shared" si="3"/>
        <v>644</v>
      </c>
      <c r="B247" s="1">
        <v>246</v>
      </c>
      <c r="C247" s="1"/>
      <c r="D247" s="1"/>
      <c r="E247" s="5"/>
      <c r="F247" s="4"/>
      <c r="G247" s="93"/>
      <c r="H247" s="19"/>
    </row>
    <row r="248" spans="1:8" ht="21" x14ac:dyDescent="0.35">
      <c r="A248" s="1">
        <f t="shared" si="3"/>
        <v>645</v>
      </c>
      <c r="B248" s="1">
        <v>247</v>
      </c>
      <c r="C248" s="1"/>
      <c r="D248" s="1"/>
      <c r="E248" s="5"/>
      <c r="F248" s="4"/>
      <c r="G248" s="93"/>
      <c r="H248" s="19"/>
    </row>
    <row r="249" spans="1:8" ht="21" x14ac:dyDescent="0.35">
      <c r="A249" s="1">
        <f t="shared" si="3"/>
        <v>646</v>
      </c>
      <c r="B249" s="1">
        <v>248</v>
      </c>
      <c r="C249" s="1"/>
      <c r="D249" s="1"/>
      <c r="E249" s="5"/>
      <c r="F249" s="4"/>
      <c r="G249" s="93"/>
      <c r="H249" s="19"/>
    </row>
    <row r="250" spans="1:8" ht="21" x14ac:dyDescent="0.35">
      <c r="A250" s="1">
        <f t="shared" si="3"/>
        <v>647</v>
      </c>
      <c r="B250" s="1">
        <v>249</v>
      </c>
      <c r="C250" s="1"/>
      <c r="D250" s="1"/>
      <c r="E250" s="5"/>
      <c r="F250" s="4"/>
      <c r="G250" s="93"/>
      <c r="H250" s="19"/>
    </row>
    <row r="251" spans="1:8" ht="21" x14ac:dyDescent="0.35">
      <c r="A251" s="1">
        <f t="shared" si="3"/>
        <v>648</v>
      </c>
      <c r="B251" s="1">
        <v>250</v>
      </c>
      <c r="C251" s="1"/>
      <c r="D251" s="1"/>
      <c r="E251" s="5"/>
      <c r="F251" s="4"/>
      <c r="G251" s="93"/>
      <c r="H251" s="19"/>
    </row>
    <row r="252" spans="1:8" ht="21" x14ac:dyDescent="0.35">
      <c r="A252" s="1">
        <f t="shared" si="3"/>
        <v>649</v>
      </c>
      <c r="B252" s="1">
        <v>251</v>
      </c>
      <c r="C252" s="1"/>
      <c r="D252" s="1"/>
      <c r="E252" s="5"/>
      <c r="F252" s="4"/>
      <c r="G252" s="93"/>
      <c r="H252" s="19"/>
    </row>
    <row r="253" spans="1:8" ht="21" x14ac:dyDescent="0.35">
      <c r="A253" s="1">
        <f t="shared" si="3"/>
        <v>650</v>
      </c>
      <c r="B253" s="1">
        <v>252</v>
      </c>
      <c r="C253" s="1"/>
      <c r="D253" s="1"/>
      <c r="E253" s="5"/>
      <c r="F253" s="4"/>
      <c r="G253" s="93"/>
      <c r="H253" s="19"/>
    </row>
    <row r="254" spans="1:8" ht="21" x14ac:dyDescent="0.35">
      <c r="A254" s="1">
        <f t="shared" si="3"/>
        <v>651</v>
      </c>
      <c r="B254" s="1">
        <v>253</v>
      </c>
      <c r="C254" s="1"/>
      <c r="D254" s="1"/>
      <c r="E254" s="5"/>
      <c r="F254" s="4"/>
      <c r="G254" s="93"/>
      <c r="H254" s="19"/>
    </row>
    <row r="255" spans="1:8" ht="21" x14ac:dyDescent="0.35">
      <c r="A255" s="1">
        <f t="shared" si="3"/>
        <v>652</v>
      </c>
      <c r="B255" s="1">
        <v>254</v>
      </c>
      <c r="C255" s="1"/>
      <c r="D255" s="1"/>
      <c r="E255" s="5"/>
      <c r="F255" s="4"/>
      <c r="G255" s="93"/>
      <c r="H255" s="19"/>
    </row>
    <row r="256" spans="1:8" ht="21" x14ac:dyDescent="0.35">
      <c r="A256" s="1">
        <f t="shared" si="3"/>
        <v>653</v>
      </c>
      <c r="B256" s="1">
        <v>255</v>
      </c>
      <c r="C256" s="1"/>
      <c r="D256" s="1"/>
      <c r="E256" s="5"/>
      <c r="F256" s="4"/>
      <c r="G256" s="93"/>
      <c r="H256" s="19"/>
    </row>
    <row r="257" spans="1:8" ht="21" x14ac:dyDescent="0.35">
      <c r="A257" s="1">
        <f t="shared" si="3"/>
        <v>654</v>
      </c>
      <c r="B257" s="1">
        <v>256</v>
      </c>
      <c r="C257" s="1"/>
      <c r="D257" s="1"/>
      <c r="E257" s="5"/>
      <c r="F257" s="4"/>
      <c r="G257" s="93"/>
      <c r="H257" s="19"/>
    </row>
    <row r="258" spans="1:8" ht="21" x14ac:dyDescent="0.35">
      <c r="A258" s="1">
        <f t="shared" ref="A258:A321" si="4">IF(B258 &gt; 0,B258+398,"")</f>
        <v>655</v>
      </c>
      <c r="B258" s="1">
        <v>257</v>
      </c>
      <c r="C258" s="1"/>
      <c r="D258" s="1"/>
      <c r="E258" s="5"/>
      <c r="F258" s="4"/>
      <c r="G258" s="93"/>
      <c r="H258" s="19"/>
    </row>
    <row r="259" spans="1:8" ht="21" x14ac:dyDescent="0.35">
      <c r="A259" s="1">
        <f t="shared" si="4"/>
        <v>656</v>
      </c>
      <c r="B259" s="1">
        <v>258</v>
      </c>
      <c r="C259" s="1"/>
      <c r="D259" s="1"/>
      <c r="E259" s="5"/>
      <c r="F259" s="4"/>
      <c r="G259" s="93"/>
      <c r="H259" s="19"/>
    </row>
    <row r="260" spans="1:8" ht="21" x14ac:dyDescent="0.35">
      <c r="A260" s="1">
        <f t="shared" si="4"/>
        <v>657</v>
      </c>
      <c r="B260" s="1">
        <v>259</v>
      </c>
      <c r="C260" s="1"/>
      <c r="D260" s="1"/>
      <c r="E260" s="5"/>
      <c r="F260" s="4"/>
      <c r="G260" s="93"/>
      <c r="H260" s="19"/>
    </row>
    <row r="261" spans="1:8" ht="21" x14ac:dyDescent="0.35">
      <c r="A261" s="1">
        <f t="shared" si="4"/>
        <v>658</v>
      </c>
      <c r="B261" s="1">
        <v>260</v>
      </c>
      <c r="C261" s="1"/>
      <c r="D261" s="1"/>
      <c r="E261" s="5"/>
      <c r="F261" s="4"/>
      <c r="G261" s="93"/>
      <c r="H261" s="19"/>
    </row>
    <row r="262" spans="1:8" ht="21" x14ac:dyDescent="0.35">
      <c r="A262" s="1">
        <f t="shared" si="4"/>
        <v>659</v>
      </c>
      <c r="B262" s="1">
        <v>261</v>
      </c>
      <c r="C262" s="1"/>
      <c r="D262" s="1"/>
      <c r="E262" s="5"/>
      <c r="F262" s="4"/>
      <c r="G262" s="93"/>
      <c r="H262" s="19"/>
    </row>
    <row r="263" spans="1:8" ht="21" x14ac:dyDescent="0.35">
      <c r="A263" s="1">
        <f t="shared" si="4"/>
        <v>660</v>
      </c>
      <c r="B263" s="1">
        <v>262</v>
      </c>
      <c r="C263" s="1"/>
      <c r="D263" s="1"/>
      <c r="E263" s="5"/>
      <c r="F263" s="4"/>
      <c r="G263" s="93"/>
      <c r="H263" s="19"/>
    </row>
    <row r="264" spans="1:8" ht="21" x14ac:dyDescent="0.35">
      <c r="A264" s="1">
        <f t="shared" si="4"/>
        <v>661</v>
      </c>
      <c r="B264" s="1">
        <v>263</v>
      </c>
      <c r="C264" s="1"/>
      <c r="D264" s="1"/>
      <c r="E264" s="5"/>
      <c r="F264" s="4"/>
      <c r="G264" s="93"/>
      <c r="H264" s="19"/>
    </row>
    <row r="265" spans="1:8" ht="21" x14ac:dyDescent="0.35">
      <c r="A265" s="1">
        <f t="shared" si="4"/>
        <v>662</v>
      </c>
      <c r="B265" s="1">
        <v>264</v>
      </c>
      <c r="C265" s="1"/>
      <c r="D265" s="1"/>
      <c r="E265" s="5"/>
      <c r="F265" s="4"/>
      <c r="G265" s="93"/>
      <c r="H265" s="19"/>
    </row>
    <row r="266" spans="1:8" ht="21" x14ac:dyDescent="0.35">
      <c r="A266" s="1">
        <f t="shared" si="4"/>
        <v>663</v>
      </c>
      <c r="B266" s="1">
        <v>265</v>
      </c>
      <c r="C266" s="1"/>
      <c r="D266" s="1"/>
      <c r="E266" s="5"/>
      <c r="F266" s="4"/>
      <c r="G266" s="93"/>
      <c r="H266" s="19"/>
    </row>
    <row r="267" spans="1:8" ht="21" x14ac:dyDescent="0.35">
      <c r="A267" s="1">
        <f t="shared" si="4"/>
        <v>664</v>
      </c>
      <c r="B267" s="1">
        <v>266</v>
      </c>
      <c r="C267" s="1"/>
      <c r="D267" s="1"/>
      <c r="E267" s="5"/>
      <c r="F267" s="4"/>
      <c r="G267" s="93"/>
      <c r="H267" s="19"/>
    </row>
    <row r="268" spans="1:8" ht="21" x14ac:dyDescent="0.35">
      <c r="A268" s="1">
        <f t="shared" si="4"/>
        <v>665</v>
      </c>
      <c r="B268" s="1">
        <v>267</v>
      </c>
      <c r="C268" s="1"/>
      <c r="D268" s="1"/>
      <c r="E268" s="5"/>
      <c r="F268" s="4"/>
      <c r="G268" s="93"/>
      <c r="H268" s="19"/>
    </row>
    <row r="269" spans="1:8" ht="21" x14ac:dyDescent="0.35">
      <c r="A269" s="1">
        <f t="shared" si="4"/>
        <v>666</v>
      </c>
      <c r="B269" s="1">
        <v>268</v>
      </c>
      <c r="C269" s="1"/>
      <c r="D269" s="1"/>
      <c r="E269" s="5"/>
      <c r="F269" s="4"/>
      <c r="G269" s="93"/>
      <c r="H269" s="19"/>
    </row>
    <row r="270" spans="1:8" ht="21" x14ac:dyDescent="0.35">
      <c r="A270" s="1">
        <f t="shared" si="4"/>
        <v>667</v>
      </c>
      <c r="B270" s="1">
        <v>269</v>
      </c>
      <c r="C270" s="1"/>
      <c r="D270" s="1"/>
      <c r="E270" s="5"/>
      <c r="F270" s="4"/>
      <c r="G270" s="93"/>
      <c r="H270" s="19"/>
    </row>
    <row r="271" spans="1:8" ht="21" x14ac:dyDescent="0.35">
      <c r="A271" s="1">
        <f t="shared" si="4"/>
        <v>668</v>
      </c>
      <c r="B271" s="1">
        <v>270</v>
      </c>
      <c r="C271" s="1"/>
      <c r="D271" s="1"/>
      <c r="E271" s="5"/>
      <c r="F271" s="4"/>
      <c r="G271" s="93"/>
      <c r="H271" s="19"/>
    </row>
    <row r="272" spans="1:8" ht="21" x14ac:dyDescent="0.35">
      <c r="A272" s="1">
        <f t="shared" si="4"/>
        <v>669</v>
      </c>
      <c r="B272" s="1">
        <v>271</v>
      </c>
      <c r="C272" s="1"/>
      <c r="D272" s="1"/>
      <c r="E272" s="5"/>
      <c r="F272" s="4"/>
      <c r="G272" s="93"/>
      <c r="H272" s="19"/>
    </row>
    <row r="273" spans="1:8" ht="21" x14ac:dyDescent="0.35">
      <c r="A273" s="1">
        <f t="shared" si="4"/>
        <v>670</v>
      </c>
      <c r="B273" s="1">
        <v>272</v>
      </c>
      <c r="C273" s="1"/>
      <c r="D273" s="1"/>
      <c r="E273" s="5"/>
      <c r="F273" s="4"/>
      <c r="G273" s="93"/>
      <c r="H273" s="19"/>
    </row>
    <row r="274" spans="1:8" ht="21" x14ac:dyDescent="0.35">
      <c r="A274" s="1">
        <f t="shared" si="4"/>
        <v>671</v>
      </c>
      <c r="B274" s="1">
        <v>273</v>
      </c>
      <c r="C274" s="1"/>
      <c r="D274" s="1"/>
      <c r="E274" s="5"/>
      <c r="F274" s="4"/>
      <c r="G274" s="93"/>
      <c r="H274" s="19"/>
    </row>
    <row r="275" spans="1:8" ht="21" x14ac:dyDescent="0.35">
      <c r="A275" s="1">
        <f t="shared" si="4"/>
        <v>672</v>
      </c>
      <c r="B275" s="1">
        <v>274</v>
      </c>
      <c r="C275" s="1"/>
      <c r="D275" s="1"/>
      <c r="E275" s="5"/>
      <c r="F275" s="4"/>
      <c r="G275" s="93"/>
      <c r="H275" s="19"/>
    </row>
    <row r="276" spans="1:8" ht="21" x14ac:dyDescent="0.35">
      <c r="A276" s="1">
        <f t="shared" si="4"/>
        <v>673</v>
      </c>
      <c r="B276" s="1">
        <v>275</v>
      </c>
      <c r="C276" s="1"/>
      <c r="D276" s="1"/>
      <c r="E276" s="5"/>
      <c r="F276" s="4"/>
      <c r="G276" s="93"/>
      <c r="H276" s="19"/>
    </row>
    <row r="277" spans="1:8" ht="21" x14ac:dyDescent="0.35">
      <c r="A277" s="1">
        <f t="shared" si="4"/>
        <v>674</v>
      </c>
      <c r="B277" s="1">
        <v>276</v>
      </c>
      <c r="C277" s="1"/>
      <c r="D277" s="1"/>
      <c r="E277" s="5"/>
      <c r="F277" s="4"/>
      <c r="G277" s="93"/>
      <c r="H277" s="19"/>
    </row>
    <row r="278" spans="1:8" ht="21" x14ac:dyDescent="0.35">
      <c r="A278" s="1">
        <f t="shared" si="4"/>
        <v>675</v>
      </c>
      <c r="B278" s="1">
        <v>277</v>
      </c>
      <c r="C278" s="1"/>
      <c r="D278" s="1"/>
      <c r="E278" s="5"/>
      <c r="F278" s="4"/>
      <c r="G278" s="93"/>
      <c r="H278" s="19"/>
    </row>
    <row r="279" spans="1:8" ht="21" x14ac:dyDescent="0.35">
      <c r="A279" s="1">
        <f t="shared" si="4"/>
        <v>676</v>
      </c>
      <c r="B279" s="1">
        <v>278</v>
      </c>
      <c r="C279" s="1"/>
      <c r="D279" s="1"/>
      <c r="E279" s="5"/>
      <c r="F279" s="4"/>
      <c r="G279" s="93"/>
      <c r="H279" s="19"/>
    </row>
    <row r="280" spans="1:8" ht="21" x14ac:dyDescent="0.35">
      <c r="A280" s="1">
        <f t="shared" si="4"/>
        <v>677</v>
      </c>
      <c r="B280" s="1">
        <v>279</v>
      </c>
      <c r="C280" s="1"/>
      <c r="D280" s="1"/>
      <c r="E280" s="5"/>
      <c r="F280" s="4"/>
      <c r="G280" s="93"/>
      <c r="H280" s="19"/>
    </row>
    <row r="281" spans="1:8" ht="21" x14ac:dyDescent="0.35">
      <c r="A281" s="1">
        <f t="shared" si="4"/>
        <v>678</v>
      </c>
      <c r="B281" s="1">
        <v>280</v>
      </c>
      <c r="C281" s="1"/>
      <c r="D281" s="1"/>
      <c r="E281" s="5"/>
      <c r="F281" s="4"/>
      <c r="G281" s="93"/>
      <c r="H281" s="19"/>
    </row>
    <row r="282" spans="1:8" ht="21" x14ac:dyDescent="0.35">
      <c r="A282" s="1">
        <f t="shared" si="4"/>
        <v>679</v>
      </c>
      <c r="B282" s="1">
        <v>281</v>
      </c>
      <c r="C282" s="1"/>
      <c r="D282" s="1"/>
      <c r="E282" s="5"/>
      <c r="F282" s="4"/>
      <c r="G282" s="93"/>
      <c r="H282" s="19"/>
    </row>
    <row r="283" spans="1:8" ht="21" x14ac:dyDescent="0.35">
      <c r="A283" s="1">
        <f t="shared" si="4"/>
        <v>680</v>
      </c>
      <c r="B283" s="1">
        <v>282</v>
      </c>
      <c r="C283" s="1"/>
      <c r="D283" s="1"/>
      <c r="E283" s="5"/>
      <c r="F283" s="4"/>
      <c r="G283" s="93"/>
      <c r="H283" s="19"/>
    </row>
    <row r="284" spans="1:8" ht="21" x14ac:dyDescent="0.35">
      <c r="A284" s="1">
        <f t="shared" si="4"/>
        <v>681</v>
      </c>
      <c r="B284" s="1">
        <v>283</v>
      </c>
      <c r="C284" s="1"/>
      <c r="D284" s="1"/>
      <c r="E284" s="5"/>
      <c r="F284" s="4"/>
      <c r="G284" s="93"/>
      <c r="H284" s="19"/>
    </row>
    <row r="285" spans="1:8" ht="21" x14ac:dyDescent="0.35">
      <c r="A285" s="1">
        <f t="shared" si="4"/>
        <v>682</v>
      </c>
      <c r="B285" s="1">
        <v>284</v>
      </c>
      <c r="C285" s="1"/>
      <c r="D285" s="1"/>
      <c r="E285" s="5"/>
      <c r="F285" s="4"/>
      <c r="G285" s="93"/>
      <c r="H285" s="19"/>
    </row>
    <row r="286" spans="1:8" ht="21" x14ac:dyDescent="0.35">
      <c r="A286" s="1">
        <f t="shared" si="4"/>
        <v>683</v>
      </c>
      <c r="B286" s="1">
        <v>285</v>
      </c>
      <c r="C286" s="1"/>
      <c r="D286" s="1"/>
      <c r="E286" s="5"/>
      <c r="F286" s="4"/>
      <c r="G286" s="93"/>
      <c r="H286" s="19"/>
    </row>
    <row r="287" spans="1:8" ht="21" x14ac:dyDescent="0.35">
      <c r="A287" s="1">
        <f t="shared" si="4"/>
        <v>684</v>
      </c>
      <c r="B287" s="1">
        <v>286</v>
      </c>
      <c r="C287" s="1"/>
      <c r="D287" s="1"/>
      <c r="E287" s="5"/>
      <c r="F287" s="4"/>
      <c r="G287" s="93"/>
      <c r="H287" s="19"/>
    </row>
    <row r="288" spans="1:8" ht="21" x14ac:dyDescent="0.35">
      <c r="A288" s="1">
        <f t="shared" si="4"/>
        <v>685</v>
      </c>
      <c r="B288" s="1">
        <v>287</v>
      </c>
      <c r="C288" s="1"/>
      <c r="D288" s="1"/>
      <c r="E288" s="5"/>
      <c r="F288" s="4"/>
      <c r="G288" s="93"/>
      <c r="H288" s="19"/>
    </row>
    <row r="289" spans="1:8" ht="21" x14ac:dyDescent="0.35">
      <c r="A289" s="1">
        <f t="shared" si="4"/>
        <v>686</v>
      </c>
      <c r="B289" s="1">
        <v>288</v>
      </c>
      <c r="C289" s="1"/>
      <c r="D289" s="1"/>
      <c r="E289" s="5"/>
      <c r="F289" s="4"/>
      <c r="G289" s="93"/>
      <c r="H289" s="19"/>
    </row>
    <row r="290" spans="1:8" ht="21" x14ac:dyDescent="0.35">
      <c r="A290" s="1">
        <f t="shared" si="4"/>
        <v>687</v>
      </c>
      <c r="B290" s="1">
        <v>289</v>
      </c>
      <c r="C290" s="1"/>
      <c r="D290" s="1"/>
      <c r="E290" s="5"/>
      <c r="F290" s="4"/>
      <c r="G290" s="93"/>
      <c r="H290" s="19"/>
    </row>
    <row r="291" spans="1:8" ht="21" x14ac:dyDescent="0.35">
      <c r="A291" s="1">
        <f t="shared" si="4"/>
        <v>688</v>
      </c>
      <c r="B291" s="1">
        <v>290</v>
      </c>
      <c r="C291" s="1"/>
      <c r="D291" s="1"/>
      <c r="E291" s="5"/>
      <c r="F291" s="4"/>
      <c r="G291" s="93"/>
      <c r="H291" s="19"/>
    </row>
    <row r="292" spans="1:8" ht="21" x14ac:dyDescent="0.35">
      <c r="A292" s="1">
        <f t="shared" si="4"/>
        <v>689</v>
      </c>
      <c r="B292" s="1">
        <v>291</v>
      </c>
      <c r="C292" s="1"/>
      <c r="D292" s="1"/>
      <c r="E292" s="5"/>
      <c r="F292" s="4"/>
      <c r="G292" s="93"/>
      <c r="H292" s="19"/>
    </row>
    <row r="293" spans="1:8" ht="21" x14ac:dyDescent="0.35">
      <c r="A293" s="1">
        <f t="shared" si="4"/>
        <v>690</v>
      </c>
      <c r="B293" s="1">
        <v>292</v>
      </c>
      <c r="C293" s="1"/>
      <c r="D293" s="1"/>
      <c r="E293" s="5"/>
      <c r="F293" s="4"/>
      <c r="G293" s="93"/>
      <c r="H293" s="19"/>
    </row>
    <row r="294" spans="1:8" ht="21" x14ac:dyDescent="0.35">
      <c r="A294" s="1">
        <f t="shared" si="4"/>
        <v>691</v>
      </c>
      <c r="B294" s="1">
        <v>293</v>
      </c>
      <c r="C294" s="1"/>
      <c r="D294" s="1"/>
      <c r="E294" s="5"/>
      <c r="F294" s="4"/>
      <c r="G294" s="93"/>
      <c r="H294" s="19"/>
    </row>
    <row r="295" spans="1:8" ht="21" x14ac:dyDescent="0.35">
      <c r="A295" s="1">
        <f t="shared" si="4"/>
        <v>692</v>
      </c>
      <c r="B295" s="1">
        <v>294</v>
      </c>
      <c r="C295" s="1"/>
      <c r="D295" s="1"/>
      <c r="E295" s="5"/>
      <c r="F295" s="4"/>
      <c r="G295" s="93"/>
      <c r="H295" s="19"/>
    </row>
    <row r="296" spans="1:8" ht="21" x14ac:dyDescent="0.35">
      <c r="A296" s="1">
        <f t="shared" si="4"/>
        <v>693</v>
      </c>
      <c r="B296" s="1">
        <v>295</v>
      </c>
      <c r="C296" s="1"/>
      <c r="D296" s="1"/>
      <c r="E296" s="5"/>
      <c r="F296" s="4"/>
      <c r="G296" s="93"/>
      <c r="H296" s="19"/>
    </row>
    <row r="297" spans="1:8" ht="21" x14ac:dyDescent="0.35">
      <c r="A297" s="1">
        <f t="shared" si="4"/>
        <v>694</v>
      </c>
      <c r="B297" s="1">
        <v>296</v>
      </c>
      <c r="C297" s="1"/>
      <c r="D297" s="1"/>
      <c r="E297" s="5"/>
      <c r="F297" s="4"/>
      <c r="G297" s="93"/>
      <c r="H297" s="19"/>
    </row>
    <row r="298" spans="1:8" ht="21" x14ac:dyDescent="0.35">
      <c r="A298" s="1">
        <f t="shared" si="4"/>
        <v>695</v>
      </c>
      <c r="B298" s="1">
        <v>297</v>
      </c>
      <c r="C298" s="1"/>
      <c r="D298" s="1"/>
      <c r="E298" s="5"/>
      <c r="F298" s="4"/>
      <c r="G298" s="93"/>
      <c r="H298" s="19"/>
    </row>
    <row r="299" spans="1:8" ht="21" x14ac:dyDescent="0.35">
      <c r="A299" s="1">
        <f t="shared" si="4"/>
        <v>696</v>
      </c>
      <c r="B299" s="1">
        <v>298</v>
      </c>
      <c r="C299" s="1"/>
      <c r="D299" s="1"/>
      <c r="E299" s="5"/>
      <c r="F299" s="4"/>
      <c r="G299" s="93"/>
      <c r="H299" s="19"/>
    </row>
    <row r="300" spans="1:8" ht="21" x14ac:dyDescent="0.35">
      <c r="A300" s="1">
        <f t="shared" si="4"/>
        <v>697</v>
      </c>
      <c r="B300" s="1">
        <v>299</v>
      </c>
      <c r="C300" s="1"/>
      <c r="D300" s="1"/>
      <c r="E300" s="5"/>
      <c r="F300" s="4"/>
      <c r="G300" s="93"/>
      <c r="H300" s="19"/>
    </row>
    <row r="301" spans="1:8" ht="21" customHeight="1" x14ac:dyDescent="0.35">
      <c r="A301" s="1">
        <f t="shared" si="4"/>
        <v>698</v>
      </c>
      <c r="B301" s="1">
        <v>300</v>
      </c>
      <c r="C301" s="1"/>
      <c r="D301" s="1"/>
      <c r="E301" s="5"/>
      <c r="F301" s="4"/>
      <c r="G301" s="93"/>
      <c r="H301" s="19"/>
    </row>
  </sheetData>
  <sortState ref="A2:I301">
    <sortCondition ref="A1"/>
  </sortState>
  <conditionalFormatting sqref="H304:H1048576 H2:H187 H189:H302">
    <cfRule type="containsText" dxfId="9" priority="7" operator="containsText" text="/">
      <formula>NOT(ISERROR(SEARCH("/",H2)))</formula>
    </cfRule>
    <cfRule type="containsText" dxfId="8" priority="10" operator="containsText" text="R">
      <formula>NOT(ISERROR(SEARCH("R",H2)))</formula>
    </cfRule>
    <cfRule type="containsText" dxfId="7" priority="11" operator="containsText" text="A">
      <formula>NOT(ISERROR(SEARCH("A",H2)))</formula>
    </cfRule>
    <cfRule type="containsText" dxfId="6" priority="12" operator="containsText" text="U">
      <formula>NOT(ISERROR(SEARCH("U",H2)))</formula>
    </cfRule>
  </conditionalFormatting>
  <conditionalFormatting sqref="H304:H1048576 H2:H187 H189:H302">
    <cfRule type="containsText" dxfId="5" priority="6" operator="containsText" text="F">
      <formula>NOT(ISERROR(SEARCH("F",H2)))</formula>
    </cfRule>
  </conditionalFormatting>
  <conditionalFormatting sqref="H188">
    <cfRule type="containsText" dxfId="4" priority="2" operator="containsText" text="/">
      <formula>NOT(ISERROR(SEARCH("/",H188)))</formula>
    </cfRule>
    <cfRule type="containsText" dxfId="3" priority="3" operator="containsText" text="R">
      <formula>NOT(ISERROR(SEARCH("R",H188)))</formula>
    </cfRule>
    <cfRule type="containsText" dxfId="2" priority="4" operator="containsText" text="A">
      <formula>NOT(ISERROR(SEARCH("A",H188)))</formula>
    </cfRule>
    <cfRule type="containsText" dxfId="1" priority="5" operator="containsText" text="U">
      <formula>NOT(ISERROR(SEARCH("U",H188)))</formula>
    </cfRule>
  </conditionalFormatting>
  <conditionalFormatting sqref="H188">
    <cfRule type="containsText" dxfId="0" priority="1" operator="containsText" text="F">
      <formula>NOT(ISERROR(SEARCH("F",H188)))</formula>
    </cfRule>
  </conditionalFormatting>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E4581"/>
  </sheetPr>
  <dimension ref="B1:Z21"/>
  <sheetViews>
    <sheetView workbookViewId="0">
      <selection activeCell="P33" sqref="P33"/>
    </sheetView>
  </sheetViews>
  <sheetFormatPr defaultRowHeight="15" x14ac:dyDescent="0.25"/>
  <sheetData>
    <row r="1" spans="2:26" x14ac:dyDescent="0.25">
      <c r="B1" s="3" t="s">
        <v>91</v>
      </c>
      <c r="F1" s="3" t="s">
        <v>22</v>
      </c>
      <c r="J1" s="3" t="s">
        <v>27</v>
      </c>
      <c r="N1" s="3" t="s">
        <v>41</v>
      </c>
      <c r="R1" s="3" t="s">
        <v>49</v>
      </c>
      <c r="V1" s="3" t="s">
        <v>61</v>
      </c>
      <c r="Z1" s="3" t="s">
        <v>67</v>
      </c>
    </row>
    <row r="10" spans="2:26" x14ac:dyDescent="0.25">
      <c r="J10" s="3"/>
    </row>
    <row r="21" spans="2:18" x14ac:dyDescent="0.25">
      <c r="B21" s="3" t="s">
        <v>71</v>
      </c>
      <c r="F21" s="3" t="s">
        <v>89</v>
      </c>
      <c r="J21" s="3" t="s">
        <v>113</v>
      </c>
      <c r="N21" s="3" t="s">
        <v>104</v>
      </c>
      <c r="R21" s="3" t="s">
        <v>117</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A6" sqref="A6"/>
    </sheetView>
  </sheetViews>
  <sheetFormatPr defaultRowHeight="15" x14ac:dyDescent="0.25"/>
  <cols>
    <col min="1" max="1" width="26.85546875" customWidth="1"/>
    <col min="2" max="2" width="28.7109375" customWidth="1"/>
    <col min="3" max="3" width="33" bestFit="1" customWidth="1"/>
  </cols>
  <sheetData>
    <row r="1" spans="1:3" ht="24" thickBot="1" x14ac:dyDescent="0.4">
      <c r="A1" s="97" t="s">
        <v>892</v>
      </c>
      <c r="B1" s="97" t="s">
        <v>893</v>
      </c>
      <c r="C1" s="97" t="s">
        <v>894</v>
      </c>
    </row>
    <row r="2" spans="1:3" x14ac:dyDescent="0.25">
      <c r="A2" t="s">
        <v>895</v>
      </c>
      <c r="B2" t="s">
        <v>899</v>
      </c>
      <c r="C2" t="s">
        <v>900</v>
      </c>
    </row>
    <row r="3" spans="1:3" x14ac:dyDescent="0.25">
      <c r="A3" t="s">
        <v>898</v>
      </c>
      <c r="C3" t="s">
        <v>896</v>
      </c>
    </row>
    <row r="4" spans="1:3" x14ac:dyDescent="0.25">
      <c r="A4" t="s">
        <v>901</v>
      </c>
      <c r="B4" t="s">
        <v>364</v>
      </c>
      <c r="C4" t="s">
        <v>902</v>
      </c>
    </row>
    <row r="5" spans="1:3" x14ac:dyDescent="0.25">
      <c r="A5" t="s">
        <v>897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Gameplay</vt:lpstr>
      <vt:lpstr>Monster</vt:lpstr>
      <vt:lpstr>Affinities &amp; Levels</vt:lpstr>
      <vt:lpstr>Affinities &amp; Levels 2</vt:lpstr>
      <vt:lpstr>Special</vt:lpstr>
      <vt:lpstr>Special Icons</vt:lpstr>
      <vt:lpstr>Whiteboard</vt:lpstr>
    </vt:vector>
  </TitlesOfParts>
  <Company>home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2015-06-27T00:21:02Z</dcterms:created>
  <dcterms:modified xsi:type="dcterms:W3CDTF">2016-09-21T06:47:21Z</dcterms:modified>
</cp:coreProperties>
</file>