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rsgov-my.sharepoint.com/personal/dx9wb_ds_irsnet_gov/Documents/Reference/"/>
    </mc:Choice>
  </mc:AlternateContent>
  <xr:revisionPtr revIDLastSave="1033" documentId="8_{DFCC6C7C-556A-45F3-B25E-26BAB67E1C36}" xr6:coauthVersionLast="47" xr6:coauthVersionMax="47" xr10:uidLastSave="{7106E83A-2DCC-423C-87E3-F26D8229FC19}"/>
  <bookViews>
    <workbookView xWindow="28680" yWindow="-120" windowWidth="29040" windowHeight="16440" xr2:uid="{E8D7D86B-65C3-4792-A10F-0A32210FA33F}"/>
  </bookViews>
  <sheets>
    <sheet name="Plan1" sheetId="1" r:id="rId1"/>
  </sheets>
  <definedNames>
    <definedName name="arrayEROR" localSheetId="0">OFFSET(Plan1!$I$14,,1,1,Plan1!$F$7)</definedName>
    <definedName name="detDates" localSheetId="0">_xlfn.ANCHORARRAY(Plan1!$I$4)</definedName>
    <definedName name="detFrom" localSheetId="0">_xlfn.ANCHORARRAY(Plan1!$J$11)</definedName>
    <definedName name="detTo" localSheetId="0">_xlfn.ANCHORARRAY(Plan1!$J$12)</definedName>
    <definedName name="inputList" localSheetId="0">_xlfn.LET(_xlpm.f,OFFSET(Plan1!$B$14:$F$999,1,0),_xlfn._xlws.FILTER(_xlpm.f,_xlfn.CHOOSECOLS(_xlpm.f,1)&lt;&gt;""))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6" i="1" l="1"/>
  <c r="J50" i="1" a="1"/>
  <c r="J50" i="1" s="1"/>
  <c r="I33" i="1" a="1"/>
  <c r="I33" i="1" s="1"/>
  <c r="I4" i="1" a="1"/>
  <c r="I4" i="1" s="1"/>
  <c r="I7" i="1" s="1" a="1"/>
  <c r="I7" i="1" s="1"/>
  <c r="I9" i="1" l="1" a="1"/>
  <c r="I9" i="1" s="1"/>
  <c r="J46" i="1" a="1"/>
  <c r="J46" i="1" s="1"/>
  <c r="J45" i="1" a="1"/>
  <c r="J45" i="1" s="1"/>
  <c r="J11" i="1" a="1"/>
  <c r="J11" i="1" s="1"/>
  <c r="J12" i="1" a="1"/>
  <c r="J12" i="1" s="1"/>
  <c r="J16" i="1" l="1" a="1"/>
  <c r="J16" i="1" s="1"/>
  <c r="J18" i="1" a="1"/>
  <c r="J18" i="1" s="1"/>
  <c r="J24" i="1" a="1"/>
  <c r="J24" i="1" s="1"/>
  <c r="J21" i="1" a="1"/>
  <c r="J21" i="1" s="1"/>
  <c r="J27" i="1" a="1"/>
  <c r="J27" i="1" s="1"/>
  <c r="J48" i="1" l="1" a="1"/>
  <c r="J48" i="1" s="1"/>
  <c r="J36" i="1" a="1"/>
  <c r="J36" i="1" s="1"/>
  <c r="I35" i="1" a="1"/>
  <c r="I35" i="1" s="1"/>
  <c r="J39" i="1" a="1"/>
  <c r="J39" i="1" s="1"/>
  <c r="J38" i="1" a="1"/>
  <c r="J38" i="1" s="1"/>
  <c r="J37" i="1" a="1"/>
  <c r="J37" i="1" s="1"/>
  <c r="J30" i="1" l="1" a="1"/>
  <c r="J30" i="1" s="1"/>
  <c r="J40" i="1" s="1" a="1"/>
  <c r="J40" i="1" s="1"/>
  <c r="I41" i="1" l="1" a="1"/>
  <c r="J49" i="1" a="1"/>
  <c r="J49" i="1" s="1"/>
  <c r="J51" i="1" s="1" a="1"/>
  <c r="J51" i="1" s="1"/>
  <c r="I52" i="1" s="1"/>
  <c r="I53" i="1" s="1"/>
  <c r="I41" i="1" l="1"/>
  <c r="I42" i="1" s="1"/>
  <c r="I44" i="1" s="1"/>
  <c r="J43" i="1"/>
  <c r="J53" i="1"/>
  <c r="I55" i="1"/>
  <c r="I5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<sst xmlns="http://schemas.openxmlformats.org/spreadsheetml/2006/main" count="56" uniqueCount="46">
  <si>
    <t>Taxpayer</t>
  </si>
  <si>
    <t>Plan name</t>
  </si>
  <si>
    <t>Valuation date</t>
  </si>
  <si>
    <t>Number of prior periods</t>
  </si>
  <si>
    <t>Number of months between each</t>
  </si>
  <si>
    <t>Benefit payments</t>
  </si>
  <si>
    <t>Date</t>
  </si>
  <si>
    <t>Contributions</t>
  </si>
  <si>
    <t>Transfers</t>
  </si>
  <si>
    <t>List of inflows and outflows</t>
  </si>
  <si>
    <t>Cash +in/–out</t>
  </si>
  <si>
    <t>Type</t>
  </si>
  <si>
    <t>Basic information</t>
  </si>
  <si>
    <t>Plan asset sanity check</t>
  </si>
  <si>
    <t>Admin expenses</t>
  </si>
  <si>
    <t>Fair value of assets</t>
  </si>
  <si>
    <t>Total expected return</t>
  </si>
  <si>
    <t>Actual return</t>
  </si>
  <si>
    <t>Expected rate of return during period:</t>
  </si>
  <si>
    <t>Gain (loss) deferral base</t>
  </si>
  <si>
    <t>Proportion deferred as of valuation date</t>
  </si>
  <si>
    <t>EIR</t>
  </si>
  <si>
    <t>Plan Year End</t>
  </si>
  <si>
    <t>for receivable contrib's:</t>
  </si>
  <si>
    <t>Amount deferred as of valuation date</t>
  </si>
  <si>
    <t>Receivable contribs</t>
  </si>
  <si>
    <t>Discounted to det.date</t>
  </si>
  <si>
    <t>Market value of assets</t>
  </si>
  <si>
    <t>Method of counting elapsed time, for expected return</t>
  </si>
  <si>
    <t>Determination dates…</t>
  </si>
  <si>
    <t>Periods…</t>
  </si>
  <si>
    <t>Cash flow</t>
  </si>
  <si>
    <t>Expected return</t>
  </si>
  <si>
    <t>Contributions (excluding prior year receivables, including current year receivables)</t>
  </si>
  <si>
    <t>Expected return on opening market value</t>
  </si>
  <si>
    <t>Method of counting elapsed time, for discounting rec'ble</t>
  </si>
  <si>
    <t>Effect of deferred g(l)</t>
  </si>
  <si>
    <t>Effect of corridor</t>
  </si>
  <si>
    <t>Final actuarial value</t>
  </si>
  <si>
    <t>Smoothed method</t>
  </si>
  <si>
    <t>Average value method</t>
  </si>
  <si>
    <t>Expected earnings</t>
  </si>
  <si>
    <t>Adjusted market value</t>
  </si>
  <si>
    <t>Average market value</t>
  </si>
  <si>
    <t>Smoothed asset value</t>
  </si>
  <si>
    <t>Last updated 2025 Feb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</si>
</sst>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#,##0;\–#,##0"/>
    <numFmt numFmtId="165" formatCode="yyyy\ mmm\ d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>
      <alignment vertical="top"/>
    </xf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10" applyNumberFormat="0" applyFont="0" applyProtection="0">
      <alignment vertical="top" wrapText="1"/>
    </xf>
  </cellStyleXfs>
  <cellXfs count="55">
    <xf numFmtId="0" fontId="0" fillId="0" borderId="0" xfId="0">
      <alignment vertical="top"/>
    </xf>
    <xf numFmtId="164" fontId="0" fillId="34" borderId="0" xfId="1" applyFont="1" applyFill="1" applyAlignment="1">
      <alignment vertical="top"/>
    </xf>
    <xf numFmtId="164" fontId="0" fillId="0" borderId="0" xfId="1" applyFont="1" applyFill="1" applyAlignment="1">
      <alignment vertical="top"/>
    </xf>
    <xf numFmtId="0" fontId="0" fillId="0" borderId="0" xfId="0" applyNumberFormat="1" applyAlignment="1">
      <alignment vertical="top"/>
    </xf>
    <xf numFmtId="0" fontId="0" fillId="34" borderId="0" xfId="1" applyNumberFormat="1" applyFont="1" applyFill="1" applyAlignment="1">
      <alignment vertical="top"/>
    </xf>
    <xf numFmtId="0" fontId="18" fillId="0" borderId="0" xfId="0" applyNumberFormat="1" applyFont="1" applyAlignment="1">
      <alignment vertical="top"/>
    </xf>
    <xf numFmtId="0" fontId="0" fillId="34" borderId="0" xfId="0" applyNumberFormat="1" applyFill="1" applyAlignment="1">
      <alignment vertical="top"/>
    </xf>
    <xf numFmtId="0" fontId="0" fillId="0" borderId="0" xfId="0" applyNumberFormat="1" applyAlignment="1">
      <alignment horizontal="left" vertical="top"/>
    </xf>
    <xf numFmtId="165" fontId="0" fillId="0" borderId="0" xfId="0" applyNumberFormat="1" applyAlignment="1">
      <alignment vertical="top"/>
    </xf>
    <xf numFmtId="165" fontId="0" fillId="0" borderId="0" xfId="0" applyNumberFormat="1" applyFont="1" applyAlignment="1">
      <alignment vertical="top"/>
    </xf>
    <xf numFmtId="165" fontId="0" fillId="0" borderId="0" xfId="0" applyNumberFormat="1" applyAlignment="1">
      <alignment horizontal="center" vertical="top"/>
    </xf>
    <xf numFmtId="164" fontId="0" fillId="0" borderId="0" xfId="1" applyFont="1" applyAlignment="1">
      <alignment vertical="top"/>
    </xf>
    <xf numFmtId="10" fontId="0" fillId="0" borderId="0" xfId="4" applyNumberFormat="1" applyFont="1" applyAlignment="1">
      <alignment vertical="top"/>
    </xf>
    <xf numFmtId="10" fontId="0" fillId="34" borderId="0" xfId="4" applyNumberFormat="1" applyFont="1" applyFill="1" applyAlignment="1">
      <alignment vertical="top"/>
    </xf>
    <xf numFmtId="164" fontId="0" fillId="0" borderId="0" xfId="1" applyFont="1" applyAlignment="1">
      <alignment horizontal="left" vertical="top"/>
    </xf>
    <xf numFmtId="164" fontId="0" fillId="0" borderId="10" xfId="1" quotePrefix="1" applyFont="1" applyBorder="1" applyAlignment="1">
      <alignment vertical="top"/>
    </xf>
    <xf numFmtId="0" fontId="0" fillId="0" borderId="0" xfId="1" applyNumberFormat="1" applyFont="1" applyAlignment="1">
      <alignment vertical="top"/>
    </xf>
    <xf numFmtId="0" fontId="18" fillId="0" borderId="0" xfId="4" applyNumberFormat="1" applyFont="1" applyAlignment="1">
      <alignment vertical="top"/>
    </xf>
    <xf numFmtId="0" fontId="0" fillId="0" borderId="0" xfId="4" applyNumberFormat="1" applyFont="1" applyAlignment="1">
      <alignment vertical="top"/>
    </xf>
    <xf numFmtId="0" fontId="16" fillId="0" borderId="0" xfId="1" applyNumberFormat="1" applyFont="1" applyAlignment="1">
      <alignment vertical="top"/>
    </xf>
    <xf numFmtId="0" fontId="0" fillId="0" borderId="10" xfId="1" quotePrefix="1" applyNumberFormat="1" applyFont="1" applyBorder="1" applyAlignment="1">
      <alignment vertical="top"/>
    </xf>
    <xf numFmtId="165" fontId="16" fillId="0" borderId="0" xfId="0" applyNumberFormat="1" applyFont="1" applyAlignment="1">
      <alignment vertical="top"/>
    </xf>
    <xf numFmtId="165" fontId="0" fillId="0" borderId="0" xfId="1" applyNumberFormat="1" applyFont="1" applyAlignment="1">
      <alignment vertical="top"/>
    </xf>
    <xf numFmtId="165" fontId="0" fillId="0" borderId="0" xfId="4" applyNumberFormat="1" applyFont="1" applyAlignment="1">
      <alignment vertical="top"/>
    </xf>
    <xf numFmtId="165" fontId="16" fillId="0" borderId="0" xfId="1" applyNumberFormat="1" applyFont="1" applyAlignment="1">
      <alignment vertical="top"/>
    </xf>
    <xf numFmtId="165" fontId="0" fillId="0" borderId="10" xfId="1" applyNumberFormat="1" applyFont="1" applyBorder="1" applyAlignment="1">
      <alignment vertical="top"/>
    </xf>
    <xf numFmtId="165" fontId="0" fillId="34" borderId="0" xfId="1" applyNumberFormat="1" applyFont="1" applyFill="1" applyAlignment="1">
      <alignment vertical="top"/>
    </xf>
    <xf numFmtId="165" fontId="0" fillId="34" borderId="0" xfId="0" applyNumberFormat="1" applyFill="1" applyAlignment="1">
      <alignment vertical="top"/>
    </xf>
    <xf numFmtId="165" fontId="0" fillId="34" borderId="0" xfId="4" applyNumberFormat="1" applyFont="1" applyFill="1" applyAlignment="1">
      <alignment vertical="top"/>
    </xf>
    <xf numFmtId="0" fontId="0" fillId="34" borderId="0" xfId="4" applyNumberFormat="1" applyFont="1" applyFill="1" applyAlignment="1">
      <alignment vertical="top"/>
    </xf>
    <xf numFmtId="0" fontId="0" fillId="34" borderId="0" xfId="0" applyNumberFormat="1" applyFont="1" applyFill="1" applyAlignment="1">
      <alignment vertical="top"/>
    </xf>
    <xf numFmtId="164" fontId="19" fillId="0" borderId="0" xfId="1" applyFont="1" applyBorder="1" applyAlignment="1">
      <alignment vertical="top"/>
    </xf>
    <xf numFmtId="10" fontId="0" fillId="0" borderId="0" xfId="4" applyNumberFormat="1" applyFont="1" applyAlignment="1">
      <alignment horizontal="left" vertical="top"/>
    </xf>
    <xf numFmtId="10" fontId="0" fillId="0" borderId="10" xfId="4" applyNumberFormat="1" applyFont="1" applyBorder="1" applyAlignment="1">
      <alignment vertical="top"/>
    </xf>
    <xf numFmtId="10" fontId="18" fillId="0" borderId="0" xfId="4" applyNumberFormat="1" applyFont="1" applyAlignment="1">
      <alignment vertical="top"/>
    </xf>
    <xf numFmtId="165" fontId="0" fillId="34" borderId="0" xfId="0" applyNumberFormat="1" applyFill="1" applyAlignment="1">
      <alignment horizontal="center" vertical="top"/>
    </xf>
    <xf numFmtId="0" fontId="16" fillId="0" borderId="0" xfId="0" applyNumberFormat="1" applyFont="1" applyFill="1" applyAlignment="1">
      <alignment vertical="top"/>
    </xf>
    <xf numFmtId="0" fontId="0" fillId="0" borderId="0" xfId="0" applyNumberFormat="1" applyFill="1" applyAlignment="1">
      <alignment vertical="top"/>
    </xf>
    <xf numFmtId="0" fontId="0" fillId="0" borderId="0" xfId="0" applyNumberFormat="1" applyFill="1" applyBorder="1" applyAlignment="1">
      <alignment vertical="top"/>
    </xf>
    <xf numFmtId="165" fontId="0" fillId="0" borderId="0" xfId="0" applyNumberFormat="1" applyFill="1" applyBorder="1" applyAlignment="1">
      <alignment vertical="top"/>
    </xf>
    <xf numFmtId="165" fontId="0" fillId="0" borderId="0" xfId="0" applyNumberFormat="1" applyFill="1" applyAlignment="1">
      <alignment vertical="top"/>
    </xf>
    <xf numFmtId="164" fontId="0" fillId="0" borderId="0" xfId="1" applyFont="1" applyFill="1" applyBorder="1" applyAlignment="1">
      <alignment vertical="top"/>
    </xf>
    <xf numFmtId="165" fontId="0" fillId="0" borderId="0" xfId="0" applyNumberFormat="1" applyFill="1" applyAlignment="1">
      <alignment horizontal="left" vertical="top"/>
    </xf>
    <xf numFmtId="165" fontId="0" fillId="0" borderId="0" xfId="1" applyNumberFormat="1" applyFont="1" applyFill="1" applyAlignment="1">
      <alignment vertical="top"/>
    </xf>
    <xf numFmtId="165" fontId="0" fillId="0" borderId="0" xfId="0" applyNumberFormat="1" applyFill="1" applyAlignment="1">
      <alignment horizontal="right" vertical="top"/>
    </xf>
    <xf numFmtId="10" fontId="0" fillId="0" borderId="0" xfId="4" applyNumberFormat="1" applyFont="1" applyFill="1" applyAlignment="1">
      <alignment vertical="top"/>
    </xf>
    <xf numFmtId="164" fontId="18" fillId="0" borderId="0" xfId="1" applyFont="1" applyFill="1" applyAlignment="1">
      <alignment vertical="top"/>
    </xf>
    <xf numFmtId="164" fontId="16" fillId="0" borderId="0" xfId="1" applyFont="1" applyFill="1" applyAlignment="1">
      <alignment vertical="top"/>
    </xf>
    <xf numFmtId="12" fontId="0" fillId="0" borderId="0" xfId="1" applyNumberFormat="1" applyFont="1" applyFill="1" applyAlignment="1">
      <alignment vertical="top"/>
    </xf>
    <xf numFmtId="13" fontId="0" fillId="0" borderId="0" xfId="1" applyNumberFormat="1" applyFont="1" applyFill="1" applyBorder="1" applyAlignment="1">
      <alignment vertical="top"/>
    </xf>
    <xf numFmtId="13" fontId="0" fillId="0" borderId="0" xfId="1" applyNumberFormat="1" applyFont="1" applyFill="1" applyAlignment="1">
      <alignment vertical="top"/>
    </xf>
    <xf numFmtId="13" fontId="0" fillId="0" borderId="0" xfId="0" applyNumberFormat="1" applyFill="1" applyAlignment="1">
      <alignment vertical="top"/>
    </xf>
    <xf numFmtId="0" fontId="0" fillId="34" borderId="0" xfId="1" applyNumberFormat="1" applyFont="1" applyFill="1" applyAlignment="1">
      <alignment horizontal="right" vertical="top"/>
    </xf>
    <xf numFmtId="164" fontId="0" fillId="35" borderId="0" xfId="1" applyFont="1" applyFill="1" applyAlignment="1">
      <alignment vertical="top"/>
    </xf>
    <xf numFmtId="164" fontId="0" fillId="36" borderId="0" xfId="0" applyNumberFormat="1" applyFill="1" applyAlignment="1">
      <alignment vertical="top"/>
    </xf>
  </cellXfs>
  <cellStyles count="47">
    <cellStyle name="20% - Accent1" xfId="23" builtinId="30" hidden="1"/>
    <cellStyle name="20% - Accent2" xfId="27" builtinId="34" hidden="1"/>
    <cellStyle name="20% - Accent3" xfId="31" builtinId="38" hidden="1"/>
    <cellStyle name="20% - Accent4" xfId="35" builtinId="42" hidden="1"/>
    <cellStyle name="20% - Accent5" xfId="39" builtinId="46" hidden="1"/>
    <cellStyle name="20% - Accent6" xfId="43" builtinId="50" hidden="1"/>
    <cellStyle name="40% - Accent1" xfId="24" builtinId="31" hidden="1"/>
    <cellStyle name="40% - Accent2" xfId="28" builtinId="35" hidden="1"/>
    <cellStyle name="40% - Accent3" xfId="32" builtinId="39" hidden="1"/>
    <cellStyle name="40% - Accent4" xfId="36" builtinId="43" hidden="1"/>
    <cellStyle name="40% - Accent5" xfId="40" builtinId="47" hidden="1"/>
    <cellStyle name="40% - Accent6" xfId="44" builtinId="51" hidden="1"/>
    <cellStyle name="60% - Accent1" xfId="25" builtinId="32" hidden="1"/>
    <cellStyle name="60% - Accent2" xfId="29" builtinId="36" hidden="1"/>
    <cellStyle name="60% - Accent3" xfId="33" builtinId="40" hidden="1"/>
    <cellStyle name="60% - Accent4" xfId="37" builtinId="44" hidden="1"/>
    <cellStyle name="60% - Accent5" xfId="41" builtinId="48" hidden="1"/>
    <cellStyle name="60% - Accent6" xfId="45" builtinId="52" hidden="1"/>
    <cellStyle name="Accent1" xfId="22" builtinId="29" hidden="1"/>
    <cellStyle name="Accent2" xfId="26" builtinId="33" hidden="1"/>
    <cellStyle name="Accent3" xfId="30" builtinId="37" hidden="1"/>
    <cellStyle name="Accent4" xfId="34" builtinId="41" hidden="1"/>
    <cellStyle name="Accent5" xfId="38" builtinId="45" hidden="1"/>
    <cellStyle name="Accent6" xfId="42" builtinId="49" hidden="1"/>
    <cellStyle name="Bad" xfId="11" builtinId="27" hidden="1"/>
    <cellStyle name="Calculation" xfId="15" builtinId="22" hidden="1"/>
    <cellStyle name="Check Cell" xfId="17" builtinId="23" hidden="1"/>
    <cellStyle name="Comma" xfId="1" builtinId="3" customBuiltin="1"/>
    <cellStyle name="Comma [0]" xfId="2" builtinId="6" hidden="1"/>
    <cellStyle name="Currency [0]" xfId="3" builtinId="7" hidden="1"/>
    <cellStyle name="Explanatory Text" xfId="20" builtinId="53" hidden="1"/>
    <cellStyle name="Good" xfId="10" builtinId="26" hidden="1"/>
    <cellStyle name="Header" xfId="46" xr:uid="{D664B0AE-CEF0-4999-84EB-EC4AE5F39B79}"/>
    <cellStyle name="Heading 1" xfId="6" builtinId="16" hidden="1"/>
    <cellStyle name="Heading 2" xfId="7" builtinId="17" hidden="1"/>
    <cellStyle name="Heading 3" xfId="8" builtinId="18" hidden="1"/>
    <cellStyle name="Heading 4" xfId="9" builtinId="19" hidden="1"/>
    <cellStyle name="Input" xfId="13" builtinId="20" hidden="1"/>
    <cellStyle name="Linked Cell" xfId="16" builtinId="24" hidden="1"/>
    <cellStyle name="Neutral" xfId="12" builtinId="28" hidden="1"/>
    <cellStyle name="Normal" xfId="0" builtinId="0" customBuiltin="1"/>
    <cellStyle name="Note" xfId="19" builtinId="10" hidden="1"/>
    <cellStyle name="Output" xfId="14" builtinId="21" hidden="1"/>
    <cellStyle name="Percent" xfId="4" builtinId="5"/>
    <cellStyle name="Title" xfId="5" builtinId="15" hidden="1"/>
    <cellStyle name="Total" xfId="21" builtinId="25" hidden="1"/>
    <cellStyle name="Warning Text" xfId="18" builtinId="11" hidden="1"/>
  </cellStyles>
  <dxfs count="3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3EF4-6056-45D8-9F70-B4A4EBEAC3F1}">
  <sheetPr>
    <outlinePr summaryBelow="0" summaryRight="0"/>
  </sheetPr>
  <dimension ref="A1:M56"/>
  <sheetViews>
    <sheetView tabSelected="1" zoomScaleNormal="100" workbookViewId="0">
      <selection activeCell="A14" sqref="A14"/>
    </sheetView>
  </sheetViews>
  <sheetFormatPr defaultColWidth="8.625" defaultRowHeight="14.25" x14ac:dyDescent="0.2"/>
  <cols>
    <col min="1" max="1" width="2.25" style="3" customWidth="1"/>
    <col min="2" max="2" width="11.625" style="8" customWidth="1"/>
    <col min="3" max="3" width="14" style="3" customWidth="1"/>
    <col min="4" max="4" width="13.625" style="11" customWidth="1"/>
    <col min="5" max="5" width="6.5" style="12" customWidth="1"/>
    <col min="6" max="6" width="11.625" style="8" customWidth="1"/>
    <col min="7" max="7" width="2.5" style="37" customWidth="1"/>
    <col min="8" max="8" width="21.375" style="38" customWidth="1"/>
    <col min="9" max="33" width="14.75" style="37" bestFit="1" customWidth="1"/>
    <col min="34" max="34" width="2.25" style="37" customWidth="1"/>
    <col min="35" max="16384" width="8.625" style="37"/>
  </cols>
  <sheetData>
    <row r="1" spans="1:13" ht="15" x14ac:dyDescent="0.2">
      <c r="B1" s="9"/>
      <c r="F1" s="9"/>
      <c r="H1" s="36"/>
    </row>
    <row r="2" spans="1:13" ht="15" x14ac:dyDescent="0.2">
      <c r="B2" s="21" t="s">
        <v>12</v>
      </c>
      <c r="F2" s="21"/>
      <c r="H2" s="36" t="s">
        <v>13</v>
      </c>
    </row>
    <row r="3" spans="1:13" ht="15" x14ac:dyDescent="0.2">
      <c r="B3" s="21"/>
      <c r="F3" s="21"/>
      <c r="I3" s="37" t="s">
        <v>29</v>
      </c>
    </row>
    <row r="4" spans="1:13" s="40" customFormat="1" x14ac:dyDescent="0.2">
      <c r="A4" s="3"/>
      <c r="B4" s="9" t="s">
        <v>0</v>
      </c>
      <c r="C4" s="52" t="s">
        <v>45</v>
      </c>
      <c r="D4" s="52"/>
      <c r="E4" s="52"/>
      <c r="F4" s="52"/>
      <c r="H4" s="39"/>
      <c r="I4" s="40" cm="1">
        <f t="array" ref="I4">DATE(YEAR($F$6),MONTH($F$6)+_xlfn.SEQUENCE(,1+$F$7,0,-$F$8),DAY($F$6))</f>
        <v>0</v>
      </c>
    </row>
    <row r="5" spans="1:13" s="2" customFormat="1" x14ac:dyDescent="0.2">
      <c r="A5" s="16"/>
      <c r="B5" s="22" t="s">
        <v>1</v>
      </c>
      <c r="C5" s="52"/>
      <c r="D5" s="52"/>
      <c r="E5" s="52"/>
      <c r="F5" s="52"/>
    </row>
    <row r="6" spans="1:13" s="2" customFormat="1" x14ac:dyDescent="0.2">
      <c r="A6" s="17"/>
      <c r="B6" s="23" t="s">
        <v>2</v>
      </c>
      <c r="C6" s="18"/>
      <c r="D6" s="11"/>
      <c r="E6" s="12"/>
      <c r="F6" s="28"/>
      <c r="H6" s="2" t="s">
        <v>15</v>
      </c>
    </row>
    <row r="7" spans="1:13" s="2" customFormat="1" x14ac:dyDescent="0.2">
      <c r="A7" s="17"/>
      <c r="B7" s="23" t="s">
        <v>3</v>
      </c>
      <c r="C7" s="18"/>
      <c r="D7" s="11"/>
      <c r="E7" s="12"/>
      <c r="F7" s="29"/>
      <c r="H7" s="2" t="s">
        <v>25</v>
      </c>
      <c r="I7" s="2" cm="1">
        <f t="array" aca="1" ref="I7:I8" ca="1">_xlfn.LET(_xlpm.PYE,_xlfn.CHOOSECOLS(inputList,5),
_xlpm.filterA, _xlfn._xlws.FILTER(inputList, (_xlfn.CHOOSECOLS(inputList,2)="Contribution")*(_xlpm.PYE&gt;0)*(_xlpm.PYE&lt;_xlfn.CHOOSECOLS(inputList,1))),
_xlfn.MAKEARRAY(2,$F$7+1,_xlfn.LAMBDA(_xlpm.row,_xlpm.col, _xlfn.LET(_xlpm.detDate, INDEX(detDates,_xlpm.col),
_xlpm.filterB, _xlfn._xlws.FILTER(_xlpm.filterA,(_xlfn.CHOOSECOLS(_xlpm.filterA,1)&gt;_xlpm.detDate)*(_xlfn.CHOOSECOLS(_xlpm.filterA,5)&lt;=_xlpm.detDate)),
IFERROR(SUM(_xlfn.CHOOSECOLS(_xlpm.filterB,3) * IF(_xlpm.row=2,(1+_xlfn.CHOOSECOLS(_xlpm.filterB,4))^-MROUND(YEARFRAC(_xlfn.CHOOSECOLS(_xlpm.filterB,1),_xlpm.detDate,1),IF($F$10="Half-months",1/24,0.0000000001)),1)),0)))))</f>
        <v>0</v>
      </c>
    </row>
    <row r="8" spans="1:13" s="2" customFormat="1" x14ac:dyDescent="0.2">
      <c r="A8" s="5"/>
      <c r="B8" s="9" t="s">
        <v>4</v>
      </c>
      <c r="C8" s="3"/>
      <c r="D8" s="11"/>
      <c r="E8" s="12"/>
      <c r="F8" s="30"/>
      <c r="H8" s="41" t="s">
        <v>26</v>
      </c>
      <c r="I8" s="2">
        <f ca="1"/>
        <v>0</v>
      </c>
    </row>
    <row r="9" spans="1:13" s="2" customFormat="1" x14ac:dyDescent="0.2">
      <c r="A9" s="7"/>
      <c r="B9" s="31" t="s">
        <v>28</v>
      </c>
      <c r="C9" s="10"/>
      <c r="D9" s="14"/>
      <c r="E9" s="32"/>
      <c r="F9" s="35"/>
      <c r="H9" s="41" t="s">
        <v>27</v>
      </c>
      <c r="I9" s="2" cm="1">
        <f t="array" aca="1" ref="I9" ca="1">_xlfn.CHOOSEROWS(_xlfn.ANCHORARRAY(I7),2)+OFFSET($I$6,,,1,$F$7+1)</f>
        <v>0</v>
      </c>
    </row>
    <row r="10" spans="1:13" s="2" customFormat="1" x14ac:dyDescent="0.2">
      <c r="A10" s="7"/>
      <c r="B10" s="31" t="s">
        <v>35</v>
      </c>
      <c r="C10" s="7"/>
      <c r="D10" s="14"/>
      <c r="E10" s="32"/>
      <c r="F10" s="35"/>
      <c r="H10" s="41"/>
      <c r="I10" s="41"/>
      <c r="J10" s="41"/>
      <c r="K10" s="41"/>
    </row>
    <row r="11" spans="1:13" s="43" customFormat="1" x14ac:dyDescent="0.2">
      <c r="A11" s="16"/>
      <c r="B11" s="22"/>
      <c r="C11" s="16"/>
      <c r="D11" s="11"/>
      <c r="E11" s="12"/>
      <c r="F11" s="16"/>
      <c r="H11" s="40"/>
      <c r="I11" s="42" t="s">
        <v>30</v>
      </c>
      <c r="J11" s="40" t="e" cm="1" vm="1">
        <f t="array" ref="J11">_xlfn.DROP(detDates,,1)</f>
        <v>#VALUE!</v>
      </c>
      <c r="K11" s="40"/>
      <c r="L11" s="40"/>
      <c r="M11" s="40"/>
    </row>
    <row r="12" spans="1:13" s="43" customFormat="1" ht="15" x14ac:dyDescent="0.2">
      <c r="A12" s="16"/>
      <c r="B12" s="24" t="s">
        <v>9</v>
      </c>
      <c r="C12" s="16"/>
      <c r="D12" s="11"/>
      <c r="E12" s="12"/>
      <c r="F12" s="19"/>
      <c r="H12" s="40"/>
      <c r="I12" s="44"/>
      <c r="J12" s="40" t="e" cm="1" vm="1">
        <f t="array" ref="J12">_xlfn.DROP(detDates,,-1)-1</f>
        <v>#VALUE!</v>
      </c>
      <c r="K12" s="40"/>
      <c r="L12" s="40"/>
      <c r="M12" s="40"/>
    </row>
    <row r="13" spans="1:13" s="2" customFormat="1" x14ac:dyDescent="0.2">
      <c r="A13" s="16"/>
      <c r="B13" s="22"/>
      <c r="C13" s="16"/>
      <c r="D13" s="11"/>
      <c r="E13" s="34" t="s">
        <v>23</v>
      </c>
      <c r="F13" s="22"/>
    </row>
    <row r="14" spans="1:13" s="45" customFormat="1" x14ac:dyDescent="0.2">
      <c r="A14" s="16"/>
      <c r="B14" s="25" t="s">
        <v>6</v>
      </c>
      <c r="C14" s="20" t="s">
        <v>11</v>
      </c>
      <c r="D14" s="15" t="s">
        <v>10</v>
      </c>
      <c r="E14" s="33" t="s">
        <v>21</v>
      </c>
      <c r="F14" s="25" t="s">
        <v>22</v>
      </c>
      <c r="H14" s="45" t="s">
        <v>18</v>
      </c>
    </row>
    <row r="15" spans="1:13" s="2" customFormat="1" x14ac:dyDescent="0.2">
      <c r="A15" s="16"/>
      <c r="B15" s="26"/>
      <c r="C15" s="4"/>
      <c r="D15" s="1"/>
      <c r="E15" s="13"/>
      <c r="F15" s="26"/>
    </row>
    <row r="16" spans="1:13" s="2" customFormat="1" x14ac:dyDescent="0.2">
      <c r="A16" s="16"/>
      <c r="B16" s="26"/>
      <c r="C16" s="4"/>
      <c r="D16" s="1"/>
      <c r="E16" s="13"/>
      <c r="F16" s="26"/>
      <c r="H16" s="2" t="s">
        <v>34</v>
      </c>
      <c r="J16" s="2" t="e" cm="1">
        <f t="array" ref="J16">_xlfn.MAKEARRAY(1,$F$7,_xlfn.LAMBDA(_xlpm.row,_xlpm.col,INDEX(_xlfn.ANCHORARRAY(I9),,1+_xlpm.col)*((1+INDEX(arrayEROR,_xlpm.col))^MROUND(YEARFRAC(INDEX(detFrom,_xlpm.col),INDEX(1+detTo,_xlpm.col),1),IF($F$9="Half-months",1/24,0.0000000001))-1)))</f>
        <v>#VALUE!</v>
      </c>
    </row>
    <row r="17" spans="1:10" s="2" customFormat="1" x14ac:dyDescent="0.2">
      <c r="A17" s="16"/>
      <c r="B17" s="26"/>
      <c r="C17" s="4"/>
      <c r="D17" s="1"/>
      <c r="E17" s="13"/>
      <c r="F17" s="26"/>
      <c r="H17" s="46" t="s">
        <v>33</v>
      </c>
    </row>
    <row r="18" spans="1:10" s="2" customFormat="1" x14ac:dyDescent="0.2">
      <c r="A18" s="16"/>
      <c r="B18" s="26"/>
      <c r="C18" s="4"/>
      <c r="D18" s="1"/>
      <c r="E18" s="13"/>
      <c r="F18" s="26"/>
      <c r="I18" s="2" t="s">
        <v>31</v>
      </c>
      <c r="J18" s="2" t="e" cm="1">
        <f t="array" aca="1" ref="J18" ca="1">_xlfn.LET(_xlpm.CFs,_xlfn._xlws.FILTER(inputList,_xlfn.CHOOSECOLS(inputList,2)="Contribution"),_xlpm.PYEcol,_xlfn.CHOOSECOLS(_xlpm.CFs,5),_xlpm.ctbDateCol,_xlfn.CHOOSECOLS(_xlpm.CFs,1),_xlpm.effCtbDateCol,IF(_xlpm.PYEcol&gt;0,IF(_xlpm.PYEcol&lt;_xlpm.ctbDateCol,_xlpm.PYEcol,_xlpm.ctbDateCol),_xlpm.ctbDateCol),_xlpm.discCtbCol,_xlfn.CHOOSECOLS(_xlpm.CFs,3)*IF(_xlpm.effCtbDateCol=_xlpm.ctbDateCol,1,(1+_xlfn.CHOOSECOLS(_xlpm.CFs,4))^-MROUND(YEARFRAC(_xlpm.ctbDateCol,1+_xlpm.effCtbDateCol,1),IF($F$10="Half-months",1/24,0.0000000001))),_xlfn.MAKEARRAY(2,$F$7,_xlfn.LAMBDA(_xlpm.row,_xlpm.col, _xlfn.LET(_xlpm.inThisPeriod, (_xlpm.effCtbDateCol &gt;= INDEX(detFrom,_xlpm.col))*(_xlpm.effCtbDateCol&lt;= INDEX(detTo,_xlpm.col)), IFERROR(SUM(_xlfn._xlws.FILTER(_xlpm.discCtbCol * IF(_xlpm.row=1,1,(1+INDEX(arrayEROR,_xlpm.col))^MROUND(YEARFRAC(_xlpm.effCtbDateCol,  INDEX(detTo,_xlpm.col),1),IF($F$9="Half-months",1/24,0.0000000001))-1),_xlpm.inThisPeriod)),0)))))</f>
        <v>#VALUE!</v>
      </c>
    </row>
    <row r="19" spans="1:10" s="2" customFormat="1" x14ac:dyDescent="0.2">
      <c r="A19" s="16"/>
      <c r="B19" s="26"/>
      <c r="C19" s="4"/>
      <c r="D19" s="1"/>
      <c r="E19" s="13"/>
      <c r="F19" s="26"/>
      <c r="I19" s="2" t="s">
        <v>32</v>
      </c>
    </row>
    <row r="20" spans="1:10" s="2" customFormat="1" x14ac:dyDescent="0.2">
      <c r="A20" s="16"/>
      <c r="B20" s="26"/>
      <c r="C20" s="4"/>
      <c r="D20" s="1"/>
      <c r="E20" s="13"/>
      <c r="F20" s="26"/>
      <c r="H20" s="46" t="s">
        <v>5</v>
      </c>
    </row>
    <row r="21" spans="1:10" s="2" customFormat="1" x14ac:dyDescent="0.2">
      <c r="A21" s="3"/>
      <c r="B21" s="26"/>
      <c r="C21" s="6"/>
      <c r="D21" s="1"/>
      <c r="E21" s="13"/>
      <c r="F21" s="27"/>
      <c r="I21" s="2" t="s">
        <v>31</v>
      </c>
      <c r="J21" s="2" t="e" cm="1">
        <f t="array" aca="1" ref="J21" ca="1">_xlfn.LET(_xlpm.CFs,_xlfn._xlws.FILTER(inputList,_xlfn.CHOOSECOLS(inputList,2)&amp;"s"=$H20),_xlpm.dateCol,_xlfn.CHOOSECOLS(_xlpm.CFs,1),_xlpm.amtCol,_xlfn.CHOOSECOLS(_xlpm.CFs,3),_xlfn.MAKEARRAY(2,$F$7,_xlfn.LAMBDA(_xlpm.row,_xlpm.col, _xlfn.LET(_xlpm.inThisPeriod, (_xlpm.dateCol &gt;= INDEX(detFrom,_xlpm.col))*(_xlpm.dateCol&lt;= INDEX(detTo,_xlpm.col)), IFERROR(SUM(_xlfn._xlws.FILTER(_xlpm.amtCol * IF(_xlpm.row=1,1,(1+INDEX(arrayEROR,_xlpm.col))^MROUND(YEARFRAC(_xlpm.dateCol,  INDEX(detTo,_xlpm.col),1),IF($F$9="Half-months",1/24,0.0000000001))-1),_xlpm.inThisPeriod)),0)))))</f>
        <v>#VALUE!</v>
      </c>
    </row>
    <row r="22" spans="1:10" s="2" customFormat="1" x14ac:dyDescent="0.2">
      <c r="A22" s="3"/>
      <c r="B22" s="26"/>
      <c r="C22" s="6"/>
      <c r="D22" s="1"/>
      <c r="E22" s="13"/>
      <c r="F22" s="27"/>
      <c r="I22" s="2" t="s">
        <v>32</v>
      </c>
    </row>
    <row r="23" spans="1:10" s="2" customFormat="1" x14ac:dyDescent="0.2">
      <c r="A23" s="3"/>
      <c r="B23" s="26"/>
      <c r="C23" s="6"/>
      <c r="D23" s="1"/>
      <c r="E23" s="13"/>
      <c r="F23" s="27"/>
      <c r="H23" s="46" t="s">
        <v>14</v>
      </c>
    </row>
    <row r="24" spans="1:10" s="2" customFormat="1" x14ac:dyDescent="0.2">
      <c r="A24" s="3"/>
      <c r="B24" s="26"/>
      <c r="C24" s="6"/>
      <c r="D24" s="1"/>
      <c r="E24" s="13"/>
      <c r="F24" s="27"/>
      <c r="H24" s="41"/>
      <c r="I24" s="2" t="s">
        <v>31</v>
      </c>
      <c r="J24" s="2" t="e" cm="1">
        <f t="array" aca="1" ref="J24" ca="1">_xlfn.LET(_xlpm.CFs,_xlfn._xlws.FILTER(inputList,_xlfn.CHOOSECOLS(inputList,2)&amp;"s"=$H23),_xlpm.dateCol,_xlfn.CHOOSECOLS(_xlpm.CFs,1),_xlpm.amtCol,_xlfn.CHOOSECOLS(_xlpm.CFs,3),_xlfn.MAKEARRAY(2,$F$7,_xlfn.LAMBDA(_xlpm.row,_xlpm.col, _xlfn.LET(_xlpm.inThisPeriod, (_xlpm.dateCol &gt;= INDEX(detFrom,_xlpm.col))*(_xlpm.dateCol&lt;= INDEX(detTo,_xlpm.col)), IFERROR(SUM(_xlfn._xlws.FILTER(_xlpm.amtCol * IF(_xlpm.row=1,1,(1+INDEX(arrayEROR,_xlpm.col))^MROUND(YEARFRAC(_xlpm.dateCol,  INDEX(detTo,_xlpm.col),1),IF($F$9="Half-months",1/24,0.0000000001))-1),_xlpm.inThisPeriod)),0)))))</f>
        <v>#VALUE!</v>
      </c>
    </row>
    <row r="25" spans="1:10" s="2" customFormat="1" x14ac:dyDescent="0.2">
      <c r="A25" s="3"/>
      <c r="B25" s="26"/>
      <c r="C25" s="6"/>
      <c r="D25" s="1"/>
      <c r="E25" s="13"/>
      <c r="F25" s="26"/>
      <c r="I25" s="2" t="s">
        <v>32</v>
      </c>
    </row>
    <row r="26" spans="1:10" s="2" customFormat="1" x14ac:dyDescent="0.2">
      <c r="A26" s="3"/>
      <c r="B26" s="27"/>
      <c r="C26" s="6"/>
      <c r="D26" s="1"/>
      <c r="E26" s="13"/>
      <c r="F26" s="27"/>
      <c r="H26" s="46" t="s">
        <v>8</v>
      </c>
    </row>
    <row r="27" spans="1:10" s="2" customFormat="1" x14ac:dyDescent="0.2">
      <c r="A27" s="3"/>
      <c r="B27" s="27"/>
      <c r="C27" s="6"/>
      <c r="D27" s="1"/>
      <c r="E27" s="13"/>
      <c r="F27" s="27"/>
      <c r="H27" s="41"/>
      <c r="I27" s="2" t="s">
        <v>31</v>
      </c>
      <c r="J27" s="2" t="e" cm="1">
        <f t="array" aca="1" ref="J27" ca="1">_xlfn.LET(_xlpm.CFs,_xlfn._xlws.FILTER(inputList,_xlfn.CHOOSECOLS(inputList,2)&amp;"s"=$H26),_xlpm.dateCol,_xlfn.CHOOSECOLS(_xlpm.CFs,1),_xlpm.amtCol,_xlfn.CHOOSECOLS(_xlpm.CFs,3),_xlfn.MAKEARRAY(2,$F$7,_xlfn.LAMBDA(_xlpm.row,_xlpm.col, _xlfn.LET(_xlpm.inThisPeriod, (_xlpm.dateCol &gt;= INDEX(detFrom,_xlpm.col))*(_xlpm.dateCol&lt;= INDEX(detTo,_xlpm.col)), IFERROR(SUM(_xlfn._xlws.FILTER(_xlpm.amtCol * IF(_xlpm.row=1,1,(1+INDEX(arrayEROR,_xlpm.col))^MROUND(YEARFRAC(_xlpm.dateCol,  INDEX(detTo,_xlpm.col),1),IF($F$9="Half-months",1/24,0.0000000001))-1),_xlpm.inThisPeriod)),0)))))</f>
        <v>#VALUE!</v>
      </c>
    </row>
    <row r="28" spans="1:10" s="2" customFormat="1" x14ac:dyDescent="0.2">
      <c r="A28" s="3"/>
      <c r="B28" s="27"/>
      <c r="C28" s="6"/>
      <c r="D28" s="1"/>
      <c r="E28" s="13"/>
      <c r="F28" s="27"/>
      <c r="H28" s="41"/>
      <c r="I28" s="2" t="s">
        <v>32</v>
      </c>
    </row>
    <row r="29" spans="1:10" s="2" customFormat="1" x14ac:dyDescent="0.2">
      <c r="A29" s="3"/>
      <c r="B29" s="27"/>
      <c r="C29" s="6"/>
      <c r="D29" s="1"/>
      <c r="E29" s="13"/>
      <c r="F29" s="27"/>
    </row>
    <row r="30" spans="1:10" s="2" customFormat="1" x14ac:dyDescent="0.2">
      <c r="A30" s="3"/>
      <c r="B30" s="27"/>
      <c r="C30" s="6"/>
      <c r="D30" s="1"/>
      <c r="E30" s="13"/>
      <c r="F30" s="27"/>
      <c r="H30" s="41" t="s">
        <v>16</v>
      </c>
      <c r="J30" s="2" t="e" cm="1">
        <f t="array" aca="1" ref="J30" ca="1">_xlfn.CHOOSEROWS(_xlfn.ANCHORARRAY(J18)+_xlfn.ANCHORARRAY(J21)+_xlfn.ANCHORARRAY(J24)+_xlfn.ANCHORARRAY(J27),2)+_xlfn.ANCHORARRAY(J16)</f>
        <v>#VALUE!</v>
      </c>
    </row>
    <row r="31" spans="1:10" s="2" customFormat="1" x14ac:dyDescent="0.2">
      <c r="A31" s="3"/>
      <c r="B31" s="27"/>
      <c r="C31" s="6"/>
      <c r="D31" s="1"/>
      <c r="E31" s="13"/>
      <c r="F31" s="27"/>
    </row>
    <row r="32" spans="1:10" s="2" customFormat="1" ht="15" x14ac:dyDescent="0.2">
      <c r="A32" s="3"/>
      <c r="B32" s="27"/>
      <c r="C32" s="6"/>
      <c r="D32" s="1"/>
      <c r="E32" s="13"/>
      <c r="F32" s="27"/>
      <c r="H32" s="47" t="s">
        <v>40</v>
      </c>
    </row>
    <row r="33" spans="1:13" s="40" customFormat="1" x14ac:dyDescent="0.2">
      <c r="A33" s="3"/>
      <c r="B33" s="27"/>
      <c r="C33" s="6"/>
      <c r="D33" s="1"/>
      <c r="E33" s="13"/>
      <c r="F33" s="27"/>
      <c r="H33" s="39"/>
      <c r="I33" s="40" cm="1">
        <f t="array" ref="I33">DATE(YEAR($F$6),MONTH($F$6)+_xlfn.SEQUENCE(,1+$F$7,0,-$F$8),DAY($F$6))</f>
        <v>0</v>
      </c>
    </row>
    <row r="34" spans="1:13" s="2" customFormat="1" x14ac:dyDescent="0.2">
      <c r="A34" s="3"/>
      <c r="B34" s="27"/>
      <c r="C34" s="6"/>
      <c r="D34" s="1"/>
      <c r="E34" s="13"/>
      <c r="F34" s="27"/>
    </row>
    <row r="35" spans="1:13" s="2" customFormat="1" x14ac:dyDescent="0.2">
      <c r="A35" s="3"/>
      <c r="B35" s="27"/>
      <c r="C35" s="6"/>
      <c r="D35" s="1"/>
      <c r="E35" s="13"/>
      <c r="F35" s="27"/>
      <c r="H35" s="41" t="s">
        <v>27</v>
      </c>
      <c r="I35" s="2" cm="1">
        <f t="array" aca="1" ref="I35" ca="1">_xlfn.ANCHORARRAY(I9)</f>
        <v>0</v>
      </c>
    </row>
    <row r="36" spans="1:13" s="2" customFormat="1" x14ac:dyDescent="0.2">
      <c r="A36" s="3"/>
      <c r="B36" s="27"/>
      <c r="C36" s="6"/>
      <c r="D36" s="1"/>
      <c r="E36" s="13"/>
      <c r="F36" s="27"/>
      <c r="H36" s="2" t="s">
        <v>7</v>
      </c>
      <c r="J36" s="2" t="e" cm="1">
        <f t="array" aca="1" ref="J36" ca="1">_xlfn.SCAN(0,_xlfn.CHOOSEROWS(_xlfn.ANCHORARRAY(J18),1),_xlfn.LAMBDA(_xlpm.a,_xlpm.b,_xlpm.a+_xlpm.b))</f>
        <v>#VALUE!</v>
      </c>
    </row>
    <row r="37" spans="1:13" s="2" customFormat="1" x14ac:dyDescent="0.2">
      <c r="A37" s="3"/>
      <c r="B37" s="27"/>
      <c r="C37" s="6"/>
      <c r="D37" s="1"/>
      <c r="E37" s="13"/>
      <c r="F37" s="27"/>
      <c r="H37" s="2" t="s">
        <v>5</v>
      </c>
      <c r="J37" s="2" t="e" cm="1">
        <f t="array" aca="1" ref="J37" ca="1">_xlfn.SCAN(0,_xlfn.CHOOSEROWS(_xlfn.ANCHORARRAY(J21),1),_xlfn.LAMBDA(_xlpm.a,_xlpm.b,_xlpm.a+_xlpm.b))</f>
        <v>#VALUE!</v>
      </c>
    </row>
    <row r="38" spans="1:13" s="2" customFormat="1" x14ac:dyDescent="0.2">
      <c r="A38" s="3"/>
      <c r="B38" s="27"/>
      <c r="C38" s="6"/>
      <c r="D38" s="1"/>
      <c r="E38" s="13"/>
      <c r="F38" s="27"/>
      <c r="H38" s="2" t="s">
        <v>14</v>
      </c>
      <c r="J38" s="2" t="e" cm="1">
        <f t="array" aca="1" ref="J38" ca="1">_xlfn.SCAN(0,_xlfn.CHOOSEROWS(_xlfn.ANCHORARRAY(J24),1),_xlfn.LAMBDA(_xlpm.a,_xlpm.b,_xlpm.a+_xlpm.b))</f>
        <v>#VALUE!</v>
      </c>
    </row>
    <row r="39" spans="1:13" s="2" customFormat="1" x14ac:dyDescent="0.2">
      <c r="A39" s="3"/>
      <c r="B39" s="27"/>
      <c r="C39" s="6"/>
      <c r="D39" s="1"/>
      <c r="E39" s="13"/>
      <c r="F39" s="27"/>
      <c r="H39" s="2" t="s">
        <v>8</v>
      </c>
      <c r="J39" s="2" t="e" cm="1">
        <f t="array" aca="1" ref="J39" ca="1">_xlfn.SCAN(0,_xlfn.CHOOSEROWS(_xlfn.ANCHORARRAY(J27),1),_xlfn.LAMBDA(_xlpm.a,_xlpm.b,_xlpm.a+_xlpm.b))</f>
        <v>#VALUE!</v>
      </c>
    </row>
    <row r="40" spans="1:13" s="2" customFormat="1" x14ac:dyDescent="0.2">
      <c r="A40" s="3"/>
      <c r="B40" s="27"/>
      <c r="C40" s="6"/>
      <c r="D40" s="1"/>
      <c r="E40" s="13"/>
      <c r="F40" s="27"/>
      <c r="H40" s="2" t="s">
        <v>41</v>
      </c>
      <c r="J40" s="2" t="e" cm="1">
        <f t="array" aca="1" ref="J40" ca="1">_xlfn.SCAN(0,_xlfn.ANCHORARRAY(J30),_xlfn.LAMBDA(_xlpm.a,_xlpm.b,_xlpm.a+_xlpm.b))</f>
        <v>#VALUE!</v>
      </c>
    </row>
    <row r="41" spans="1:13" s="2" customFormat="1" x14ac:dyDescent="0.2">
      <c r="A41" s="3"/>
      <c r="B41" s="27"/>
      <c r="C41" s="6"/>
      <c r="D41" s="1"/>
      <c r="E41" s="13"/>
      <c r="F41" s="27"/>
      <c r="H41" s="2" t="s">
        <v>42</v>
      </c>
      <c r="I41" s="2" t="e" cm="1">
        <f t="array" aca="1" ref="I41" ca="1">_xlfn.ANCHORARRAY(I35)+_xlfn.HSTACK(0,_xlfn.ANCHORARRAY(J36)+_xlfn.ANCHORARRAY(J37)+_xlfn.ANCHORARRAY(J38)+_xlfn.ANCHORARRAY(J39)+_xlfn.ANCHORARRAY(J40))</f>
        <v>#VALUE!</v>
      </c>
    </row>
    <row r="42" spans="1:13" s="2" customFormat="1" x14ac:dyDescent="0.2">
      <c r="A42" s="3"/>
      <c r="B42" s="27"/>
      <c r="C42" s="6"/>
      <c r="D42" s="1"/>
      <c r="E42" s="13"/>
      <c r="F42" s="27"/>
      <c r="H42" s="2" t="s">
        <v>43</v>
      </c>
      <c r="I42" s="2" t="e">
        <f ca="1">AVERAGE(_xlfn.ANCHORARRAY(I41))</f>
        <v>#VALUE!</v>
      </c>
      <c r="J42" s="53"/>
    </row>
    <row r="43" spans="1:13" s="2" customFormat="1" x14ac:dyDescent="0.2">
      <c r="A43" s="3"/>
      <c r="B43" s="27"/>
      <c r="C43" s="6"/>
      <c r="D43" s="1"/>
      <c r="E43" s="13"/>
      <c r="F43" s="27"/>
      <c r="I43" s="53"/>
      <c r="J43" s="54">
        <f>+J41-J42</f>
        <v>0</v>
      </c>
    </row>
    <row r="44" spans="1:13" x14ac:dyDescent="0.2">
      <c r="B44" s="27"/>
      <c r="C44" s="6"/>
      <c r="D44" s="1"/>
      <c r="E44" s="13"/>
      <c r="F44" s="27"/>
      <c r="I44" s="54" t="e">
        <f ca="1">+I42-I43</f>
        <v>#VALUE!</v>
      </c>
    </row>
    <row r="45" spans="1:13" s="43" customFormat="1" ht="15" x14ac:dyDescent="0.2">
      <c r="A45" s="3"/>
      <c r="B45" s="27"/>
      <c r="C45" s="6"/>
      <c r="D45" s="1"/>
      <c r="E45" s="13"/>
      <c r="F45" s="27"/>
      <c r="H45" s="47" t="s">
        <v>39</v>
      </c>
      <c r="I45" s="42"/>
      <c r="J45" s="40" t="e" cm="1" vm="1">
        <f t="array" ref="J45">_xlfn.DROP(detDates,,1)</f>
        <v>#VALUE!</v>
      </c>
      <c r="K45" s="40"/>
      <c r="L45" s="40"/>
      <c r="M45" s="40"/>
    </row>
    <row r="46" spans="1:13" s="43" customFormat="1" x14ac:dyDescent="0.2">
      <c r="A46" s="3"/>
      <c r="B46" s="27"/>
      <c r="C46" s="6"/>
      <c r="D46" s="1"/>
      <c r="E46" s="13"/>
      <c r="F46" s="27"/>
      <c r="H46" s="40"/>
      <c r="I46" s="44"/>
      <c r="J46" s="40" t="e" cm="1" vm="1">
        <f t="array" ref="J46">_xlfn.DROP(detDates,,-1)-1</f>
        <v>#VALUE!</v>
      </c>
      <c r="K46" s="40"/>
      <c r="L46" s="40"/>
      <c r="M46" s="40"/>
    </row>
    <row r="47" spans="1:13" x14ac:dyDescent="0.2">
      <c r="B47" s="27"/>
      <c r="C47" s="6"/>
      <c r="D47" s="1"/>
      <c r="E47" s="13"/>
      <c r="F47" s="27"/>
      <c r="H47" s="48"/>
      <c r="I47" s="48"/>
      <c r="J47" s="48"/>
      <c r="K47" s="48"/>
      <c r="L47" s="48"/>
      <c r="M47" s="48"/>
    </row>
    <row r="48" spans="1:13" s="2" customFormat="1" x14ac:dyDescent="0.2">
      <c r="A48" s="3"/>
      <c r="B48" s="27"/>
      <c r="C48" s="6"/>
      <c r="D48" s="1"/>
      <c r="E48" s="13"/>
      <c r="F48" s="27"/>
      <c r="H48" s="41" t="s">
        <v>17</v>
      </c>
      <c r="J48" s="2" t="e" cm="1">
        <f t="array" aca="1" ref="J48" ca="1">_xlfn.LET(_xlpm.FVAend,OFFSET(_xlfn.ANCHORARRAY($I$9),,,1,$F$7),_xlpm.FVAbegin,OFFSET(_xlpm.FVAend,,1),_xlpm.FVAend-_xlpm.FVAbegin-_xlfn.CHOOSEROWS(_xlfn.ANCHORARRAY(J18)+_xlfn.ANCHORARRAY(J21)+_xlfn.ANCHORARRAY(J24)+_xlfn.ANCHORARRAY(J27),1))</f>
        <v>#REF!</v>
      </c>
    </row>
    <row r="49" spans="1:13" s="2" customFormat="1" x14ac:dyDescent="0.2">
      <c r="A49" s="3"/>
      <c r="B49" s="27"/>
      <c r="C49" s="6"/>
      <c r="D49" s="1"/>
      <c r="E49" s="13"/>
      <c r="F49" s="27"/>
      <c r="H49" s="41" t="s">
        <v>19</v>
      </c>
      <c r="J49" s="2" t="e" cm="1">
        <f t="array" aca="1" ref="J49" ca="1">_xlfn.ANCHORARRAY(J48)-_xlfn.ANCHORARRAY(J30)</f>
        <v>#REF!</v>
      </c>
    </row>
    <row r="50" spans="1:13" s="51" customFormat="1" x14ac:dyDescent="0.2">
      <c r="A50" s="3"/>
      <c r="B50" s="27"/>
      <c r="C50" s="6"/>
      <c r="D50" s="1"/>
      <c r="E50" s="13"/>
      <c r="F50" s="27"/>
      <c r="H50" s="49" t="s">
        <v>20</v>
      </c>
      <c r="I50" s="50"/>
      <c r="J50" s="50" t="e" cm="1" vm="1">
        <f t="array" ref="J50">1-_xlfn.SEQUENCE(,$F$7)/(1+$F$7)</f>
        <v>#VALUE!</v>
      </c>
      <c r="K50" s="50"/>
      <c r="L50" s="50"/>
      <c r="M50" s="50"/>
    </row>
    <row r="51" spans="1:13" s="2" customFormat="1" x14ac:dyDescent="0.2">
      <c r="A51" s="3"/>
      <c r="B51" s="27"/>
      <c r="C51" s="6"/>
      <c r="D51" s="1"/>
      <c r="E51" s="13"/>
      <c r="F51" s="27"/>
      <c r="H51" s="41" t="s">
        <v>24</v>
      </c>
      <c r="J51" s="2" t="e" cm="1">
        <f t="array" aca="1" ref="J51" ca="1">_xlfn.ANCHORARRAY(J49)*_xlfn.ANCHORARRAY(J50)</f>
        <v>#REF!</v>
      </c>
    </row>
    <row r="52" spans="1:13" s="2" customFormat="1" x14ac:dyDescent="0.2">
      <c r="A52" s="3"/>
      <c r="B52" s="27"/>
      <c r="C52" s="6"/>
      <c r="D52" s="1"/>
      <c r="E52" s="13"/>
      <c r="F52" s="27"/>
      <c r="H52" s="41" t="s">
        <v>36</v>
      </c>
      <c r="I52" s="2" t="e">
        <f ca="1">-SUM(_xlfn.ANCHORARRAY(J51))</f>
        <v>#REF!</v>
      </c>
    </row>
    <row r="53" spans="1:13" s="2" customFormat="1" x14ac:dyDescent="0.2">
      <c r="A53" s="3"/>
      <c r="B53" s="27"/>
      <c r="C53" s="6"/>
      <c r="D53" s="1"/>
      <c r="E53" s="13"/>
      <c r="F53" s="27"/>
      <c r="H53" s="2" t="s">
        <v>44</v>
      </c>
      <c r="I53" s="2" t="e">
        <f ca="1">I9+I52</f>
        <v>#REF!</v>
      </c>
      <c r="J53" s="2" t="e">
        <f ca="1">I53=I42</f>
        <v>#REF!</v>
      </c>
    </row>
    <row r="54" spans="1:13" s="2" customFormat="1" x14ac:dyDescent="0.2">
      <c r="A54" s="3"/>
      <c r="B54" s="27"/>
      <c r="C54" s="6"/>
      <c r="D54" s="1"/>
      <c r="E54" s="13"/>
      <c r="F54" s="27"/>
    </row>
    <row r="55" spans="1:13" x14ac:dyDescent="0.2">
      <c r="B55" s="27"/>
      <c r="C55" s="6"/>
      <c r="D55" s="1"/>
      <c r="E55" s="13"/>
      <c r="F55" s="27"/>
      <c r="H55" s="41" t="s">
        <v>37</v>
      </c>
      <c r="I55" s="2" t="e">
        <f ca="1">-SIGN(I52)*MAX(0,ABS(I52)-I9*0.1)</f>
        <v>#REF!</v>
      </c>
    </row>
    <row r="56" spans="1:13" x14ac:dyDescent="0.2">
      <c r="B56" s="27"/>
      <c r="C56" s="6"/>
      <c r="D56" s="1"/>
      <c r="E56" s="13"/>
      <c r="F56" s="27"/>
      <c r="H56" s="41" t="s">
        <v>38</v>
      </c>
      <c r="I56" s="2" t="e">
        <f ca="1">I9+I52+I55</f>
        <v>#REF!</v>
      </c>
      <c r="J56" s="53"/>
      <c r="K56" s="54">
        <f>+J55-J56</f>
        <v>0</v>
      </c>
    </row>
  </sheetData>
  <mergeCells count="2">
    <mergeCell ref="C5:F5"/>
    <mergeCell ref="C4:F4"/>
  </mergeCells>
  <conditionalFormatting sqref="I4:AG4 J12:AG12 I33:AG33 J46:AG46">
    <cfRule type="notContainsBlanks" dxfId="2" priority="3">
      <formula>LEN(TRIM(I4))&gt;0</formula>
    </cfRule>
  </conditionalFormatting>
  <conditionalFormatting sqref="I6:AG6">
    <cfRule type="expression" dxfId="1" priority="2">
      <formula>NOT(ISBLANK(I$4))</formula>
    </cfRule>
  </conditionalFormatting>
  <conditionalFormatting sqref="J14:AG14">
    <cfRule type="expression" dxfId="0" priority="1">
      <formula>NOT(ISBLANK(J$12))</formula>
    </cfRule>
  </conditionalFormatting>
  <dataValidations count="2">
    <dataValidation type="list" allowBlank="1" showInputMessage="1" showErrorMessage="1" sqref="C1 C12:C1048576" xr:uid="{D3804B32-53E7-4AA7-B1F2-3750AB549063}">
      <formula1>"Admin expense,Benefit payment,Contribution,Transfer"</formula1>
    </dataValidation>
    <dataValidation type="list" allowBlank="1" showInputMessage="1" showErrorMessage="1" sqref="F9:F10" xr:uid="{F2D4B81B-D100-44F5-8927-FA806B536B5D}">
      <formula1>"Half-months,Days"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Nicholas K</dc:creator>
  <cp:lastModifiedBy>Fox Nicholas K</cp:lastModifiedBy>
  <dcterms:created xsi:type="dcterms:W3CDTF">2023-12-15T14:19:22Z</dcterms:created>
  <dcterms:modified xsi:type="dcterms:W3CDTF">2025-02-26T17:20:32Z</dcterms:modified>
</cp:coreProperties>
</file>