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ocuments\Studia\MISMaP\Pracownia I R\Zarowka\"/>
    </mc:Choice>
  </mc:AlternateContent>
  <xr:revisionPtr revIDLastSave="0" documentId="13_ncr:1_{DBA0EA1E-3100-4569-A0C9-1DD3C8BEBA4A}" xr6:coauthVersionLast="47" xr6:coauthVersionMax="47" xr10:uidLastSave="{00000000-0000-0000-0000-000000000000}"/>
  <bookViews>
    <workbookView xWindow="-108" yWindow="-108" windowWidth="23256" windowHeight="12576" xr2:uid="{FAA075C8-EB34-44D4-8C7A-4DDA2E54DFA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1" l="1"/>
  <c r="L72" i="1"/>
  <c r="M72" i="1" s="1"/>
  <c r="L73" i="1"/>
  <c r="L74" i="1"/>
  <c r="L75" i="1"/>
  <c r="L76" i="1"/>
  <c r="L77" i="1"/>
  <c r="L71" i="1"/>
  <c r="J72" i="1"/>
  <c r="J73" i="1"/>
  <c r="J74" i="1"/>
  <c r="J75" i="1"/>
  <c r="M75" i="1" s="1"/>
  <c r="J76" i="1"/>
  <c r="J77" i="1"/>
  <c r="J71" i="1"/>
  <c r="K71" i="1"/>
  <c r="K72" i="1"/>
  <c r="K73" i="1"/>
  <c r="K74" i="1"/>
  <c r="K75" i="1"/>
  <c r="K76" i="1"/>
  <c r="K77" i="1"/>
  <c r="I72" i="1"/>
  <c r="I73" i="1"/>
  <c r="I74" i="1"/>
  <c r="I75" i="1"/>
  <c r="I76" i="1"/>
  <c r="I77" i="1"/>
  <c r="I71" i="1"/>
  <c r="G72" i="1"/>
  <c r="G73" i="1"/>
  <c r="G74" i="1"/>
  <c r="G75" i="1"/>
  <c r="G76" i="1"/>
  <c r="G77" i="1"/>
  <c r="R72" i="1"/>
  <c r="R73" i="1"/>
  <c r="R74" i="1"/>
  <c r="R75" i="1"/>
  <c r="R76" i="1"/>
  <c r="R77" i="1"/>
  <c r="R71" i="1"/>
  <c r="Q72" i="1"/>
  <c r="Q73" i="1"/>
  <c r="Q74" i="1"/>
  <c r="Q75" i="1"/>
  <c r="Q76" i="1"/>
  <c r="Q77" i="1"/>
  <c r="Q71" i="1"/>
  <c r="P72" i="1"/>
  <c r="P73" i="1"/>
  <c r="P74" i="1"/>
  <c r="P75" i="1"/>
  <c r="P76" i="1"/>
  <c r="P77" i="1"/>
  <c r="P71" i="1"/>
  <c r="O72" i="1"/>
  <c r="O73" i="1"/>
  <c r="O74" i="1"/>
  <c r="O75" i="1"/>
  <c r="O76" i="1"/>
  <c r="O77" i="1"/>
  <c r="O71" i="1"/>
  <c r="N72" i="1"/>
  <c r="N73" i="1"/>
  <c r="N74" i="1"/>
  <c r="N75" i="1"/>
  <c r="N76" i="1"/>
  <c r="N77" i="1"/>
  <c r="N71" i="1"/>
  <c r="M71" i="1"/>
  <c r="H72" i="1"/>
  <c r="H73" i="1"/>
  <c r="H74" i="1"/>
  <c r="H75" i="1"/>
  <c r="H76" i="1"/>
  <c r="H77" i="1"/>
  <c r="H7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1" i="1"/>
  <c r="S61" i="1"/>
  <c r="S62" i="1"/>
  <c r="S63" i="1"/>
  <c r="S64" i="1"/>
  <c r="S65" i="1"/>
  <c r="S66" i="1"/>
  <c r="S60" i="1"/>
  <c r="P61" i="1"/>
  <c r="P62" i="1"/>
  <c r="P63" i="1"/>
  <c r="P64" i="1"/>
  <c r="P65" i="1"/>
  <c r="P66" i="1"/>
  <c r="P60" i="1"/>
  <c r="M61" i="1"/>
  <c r="M62" i="1"/>
  <c r="M63" i="1"/>
  <c r="M64" i="1"/>
  <c r="M65" i="1"/>
  <c r="M66" i="1"/>
  <c r="M60" i="1"/>
  <c r="I61" i="1"/>
  <c r="I62" i="1"/>
  <c r="I63" i="1"/>
  <c r="I64" i="1"/>
  <c r="I65" i="1"/>
  <c r="I66" i="1"/>
  <c r="I60" i="1"/>
  <c r="F61" i="1"/>
  <c r="F62" i="1"/>
  <c r="F63" i="1"/>
  <c r="F64" i="1"/>
  <c r="F65" i="1"/>
  <c r="F66" i="1"/>
  <c r="F60" i="1"/>
  <c r="C61" i="1"/>
  <c r="C62" i="1"/>
  <c r="C63" i="1"/>
  <c r="C64" i="1"/>
  <c r="C65" i="1"/>
  <c r="C66" i="1"/>
  <c r="C6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1" i="1"/>
  <c r="M76" i="1" l="1"/>
  <c r="M74" i="1"/>
  <c r="M73" i="1"/>
  <c r="M77" i="1"/>
</calcChain>
</file>

<file path=xl/sharedStrings.xml><?xml version="1.0" encoding="utf-8"?>
<sst xmlns="http://schemas.openxmlformats.org/spreadsheetml/2006/main" count="54" uniqueCount="37">
  <si>
    <t>Uo [V]</t>
  </si>
  <si>
    <t>I [mA]</t>
  </si>
  <si>
    <t>Ur [mV]</t>
  </si>
  <si>
    <t>+</t>
  </si>
  <si>
    <t>=</t>
  </si>
  <si>
    <t>[V]</t>
  </si>
  <si>
    <t>[mV]</t>
  </si>
  <si>
    <t>Uo pocz [V]</t>
  </si>
  <si>
    <t>Uo kon [V]</t>
  </si>
  <si>
    <t>Ur pocz [V]</t>
  </si>
  <si>
    <t>********************</t>
  </si>
  <si>
    <t>Ut kon [V]</t>
  </si>
  <si>
    <t>dt [ms]</t>
  </si>
  <si>
    <t>dU [V]</t>
  </si>
  <si>
    <t>-</t>
  </si>
  <si>
    <t>Rz</t>
  </si>
  <si>
    <t>Pz</t>
  </si>
  <si>
    <t>niep Rz R</t>
  </si>
  <si>
    <t>niep Rz Uo</t>
  </si>
  <si>
    <t>niep Rz Ur</t>
  </si>
  <si>
    <t>u(Rz)</t>
  </si>
  <si>
    <t>niep Pz R</t>
  </si>
  <si>
    <t>niep Pz Uo</t>
  </si>
  <si>
    <t>niep Pz Ur</t>
  </si>
  <si>
    <t>u(Pz)</t>
  </si>
  <si>
    <t>P-Ps</t>
  </si>
  <si>
    <t>dT/dt</t>
  </si>
  <si>
    <t>niep R P</t>
  </si>
  <si>
    <t>niep Uo P</t>
  </si>
  <si>
    <t>niep Ur P</t>
  </si>
  <si>
    <t>niep Uro P</t>
  </si>
  <si>
    <t>u(P)</t>
  </si>
  <si>
    <t>niep R T</t>
  </si>
  <si>
    <t>niep Uo T</t>
  </si>
  <si>
    <t>nirp Ro T</t>
  </si>
  <si>
    <t>niep Ur T</t>
  </si>
  <si>
    <t>u(T)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</si>
</sst>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8C28-2F68-4879-987F-7BED5754D848}">
  <dimension ref="A3:S77"/>
  <sheetViews>
    <sheetView tabSelected="1" topLeftCell="A63" workbookViewId="0">
      <selection activeCell="G83" sqref="G83"/>
    </sheetView>
  </sheetViews>
  <sheetFormatPr defaultRowHeight="14.4" x14ac:dyDescent="0.3"/>
  <cols>
    <col min="1" max="2" width="9.109375" bestFit="1" customWidth="1"/>
    <col min="3" max="3" width="10.77734375" bestFit="1" customWidth="1"/>
    <col min="4" max="5" width="9.109375" bestFit="1" customWidth="1"/>
    <col min="6" max="6" width="10" bestFit="1" customWidth="1"/>
    <col min="7" max="7" width="9.109375" bestFit="1" customWidth="1"/>
    <col min="8" max="8" width="10.109375" bestFit="1" customWidth="1"/>
    <col min="9" max="9" width="10.33203125" bestFit="1" customWidth="1"/>
    <col min="10" max="11" width="9.109375" bestFit="1" customWidth="1"/>
    <col min="12" max="12" width="12.21875" bestFit="1" customWidth="1"/>
    <col min="13" max="13" width="9.5546875" bestFit="1" customWidth="1"/>
    <col min="14" max="15" width="12.88671875" bestFit="1" customWidth="1"/>
    <col min="16" max="16" width="9.109375" bestFit="1" customWidth="1"/>
    <col min="17" max="17" width="12.88671875" bestFit="1" customWidth="1"/>
    <col min="18" max="18" width="9.10937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>
        <v>0.21</v>
      </c>
      <c r="B4">
        <v>17.7</v>
      </c>
    </row>
    <row r="5" spans="1:2" x14ac:dyDescent="0.3">
      <c r="A5">
        <v>0.41</v>
      </c>
      <c r="B5">
        <v>34.9</v>
      </c>
    </row>
    <row r="6" spans="1:2" x14ac:dyDescent="0.3">
      <c r="A6">
        <v>0.61</v>
      </c>
      <c r="B6">
        <v>52.1</v>
      </c>
    </row>
    <row r="7" spans="1:2" x14ac:dyDescent="0.3">
      <c r="A7">
        <v>0.81</v>
      </c>
      <c r="B7">
        <v>69.5</v>
      </c>
    </row>
    <row r="8" spans="1:2" x14ac:dyDescent="0.3">
      <c r="A8">
        <v>1.01</v>
      </c>
      <c r="B8">
        <v>86.8</v>
      </c>
    </row>
    <row r="9" spans="1:2" x14ac:dyDescent="0.3">
      <c r="A9">
        <v>1.21</v>
      </c>
      <c r="B9">
        <v>104.2</v>
      </c>
    </row>
    <row r="10" spans="1:2" x14ac:dyDescent="0.3">
      <c r="A10">
        <v>1.41</v>
      </c>
      <c r="B10">
        <v>121.5</v>
      </c>
    </row>
    <row r="11" spans="1:2" x14ac:dyDescent="0.3">
      <c r="A11">
        <v>1.61</v>
      </c>
      <c r="B11">
        <v>138.9</v>
      </c>
    </row>
    <row r="12" spans="1:2" x14ac:dyDescent="0.3">
      <c r="A12">
        <v>1.81</v>
      </c>
      <c r="B12">
        <v>156.30000000000001</v>
      </c>
    </row>
    <row r="13" spans="1:2" x14ac:dyDescent="0.3">
      <c r="A13">
        <v>2.0099999999999998</v>
      </c>
      <c r="B13">
        <v>173.8</v>
      </c>
    </row>
    <row r="14" spans="1:2" x14ac:dyDescent="0.3">
      <c r="A14">
        <v>2.21</v>
      </c>
      <c r="B14">
        <v>191.3</v>
      </c>
    </row>
    <row r="15" spans="1:2" x14ac:dyDescent="0.3">
      <c r="A15">
        <v>2.41</v>
      </c>
      <c r="B15">
        <v>209.1</v>
      </c>
    </row>
    <row r="16" spans="1:2" x14ac:dyDescent="0.3">
      <c r="A16">
        <v>2.61</v>
      </c>
      <c r="B16">
        <v>226.8</v>
      </c>
    </row>
    <row r="20" spans="1:15" x14ac:dyDescent="0.3">
      <c r="A20" s="2" t="s">
        <v>0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15</v>
      </c>
      <c r="G20" s="2" t="s">
        <v>16</v>
      </c>
      <c r="H20" s="2" t="s">
        <v>17</v>
      </c>
      <c r="I20" s="2" t="s">
        <v>18</v>
      </c>
      <c r="J20" s="2" t="s">
        <v>19</v>
      </c>
      <c r="K20" s="2" t="s">
        <v>20</v>
      </c>
      <c r="L20" s="2" t="s">
        <v>21</v>
      </c>
      <c r="M20" s="2" t="s">
        <v>22</v>
      </c>
      <c r="N20" s="2" t="s">
        <v>23</v>
      </c>
      <c r="O20" s="2" t="s">
        <v>24</v>
      </c>
    </row>
    <row r="21" spans="1:15" x14ac:dyDescent="0.3">
      <c r="A21" s="2">
        <v>0.21</v>
      </c>
      <c r="B21" s="2">
        <v>145</v>
      </c>
      <c r="C21" s="2">
        <v>3</v>
      </c>
      <c r="D21" s="2">
        <f>B21+C21</f>
        <v>148</v>
      </c>
      <c r="E21" s="2">
        <f>D21/1000</f>
        <v>0.14799999999999999</v>
      </c>
      <c r="F21" s="2">
        <f>(A21-E21)*12/E21</f>
        <v>5.0270270270270272</v>
      </c>
      <c r="G21" s="2">
        <f>(A21-E21)*E21/12</f>
        <v>7.6466666666666664E-4</v>
      </c>
      <c r="H21" s="2">
        <f>(A21-E21)*0.0013/E21</f>
        <v>5.4459459459459461E-4</v>
      </c>
      <c r="I21" s="2">
        <f>12*0.01/E21</f>
        <v>0.81081081081081086</v>
      </c>
      <c r="J21" s="2">
        <f>A21*12*0.001/E21/E21</f>
        <v>0.1150474799123448</v>
      </c>
      <c r="K21" s="2">
        <f>SQRT((H21*H21)+(I21*I21)+(J21*J21))</f>
        <v>0.8189324698319993</v>
      </c>
      <c r="L21" s="2">
        <f>(A21-E21)*E21*0.0013/12/12</f>
        <v>8.2838888888888891E-8</v>
      </c>
      <c r="M21" s="2">
        <f>E21*0.01/12</f>
        <v>1.2333333333333334E-4</v>
      </c>
      <c r="N21" s="2">
        <f>(A21-2*E21)*0.001/12</f>
        <v>-7.1666666666666661E-6</v>
      </c>
      <c r="O21" s="2">
        <f>SQRT((L21*L21)+(M21*M21)+(N21*N21))</f>
        <v>1.2354140635634572E-4</v>
      </c>
    </row>
    <row r="22" spans="1:15" x14ac:dyDescent="0.3">
      <c r="A22" s="2">
        <v>0.41</v>
      </c>
      <c r="B22" s="2">
        <v>278</v>
      </c>
      <c r="C22" s="2">
        <v>3</v>
      </c>
      <c r="D22" s="2">
        <f t="shared" ref="D22:D55" si="0">B22+C22</f>
        <v>281</v>
      </c>
      <c r="E22" s="2">
        <f t="shared" ref="E22:E55" si="1">D22/1000</f>
        <v>0.28100000000000003</v>
      </c>
      <c r="F22" s="2">
        <f t="shared" ref="F22:F55" si="2">(A22-E22)*12/E22</f>
        <v>5.5088967971530218</v>
      </c>
      <c r="G22" s="2">
        <f t="shared" ref="G22:G55" si="3">(A22-E22)*E22/12</f>
        <v>3.0207499999999991E-3</v>
      </c>
      <c r="H22" s="2">
        <f t="shared" ref="H22:H55" si="4">(A22-E22)*0.0013/E22</f>
        <v>5.9679715302491071E-4</v>
      </c>
      <c r="I22" s="2">
        <f t="shared" ref="I22:I55" si="5">12*0.01/E22</f>
        <v>0.42704626334519569</v>
      </c>
      <c r="J22" s="2">
        <f t="shared" ref="J22:J55" si="6">A22*12*0.001/E22/E22</f>
        <v>6.2309241271007197E-2</v>
      </c>
      <c r="K22" s="2">
        <f t="shared" ref="K22:K55" si="7">SQRT((H22*H22)+(I22*I22)+(J22*J22))</f>
        <v>0.43156842881715141</v>
      </c>
      <c r="L22" s="2">
        <f t="shared" ref="L22:L55" si="8">(A22-E22)*E22*0.0013/12/12</f>
        <v>3.2724791666666658E-7</v>
      </c>
      <c r="M22" s="2">
        <f t="shared" ref="M22:M55" si="9">E22*0.01/12</f>
        <v>2.341666666666667E-4</v>
      </c>
      <c r="N22" s="2">
        <f t="shared" ref="N22:N55" si="10">(A22-2*E22)*0.001/12</f>
        <v>-1.2666666666666674E-5</v>
      </c>
      <c r="O22" s="2">
        <f t="shared" ref="O22:O55" si="11">SQRT((L22*L22)+(M22*M22)+(N22*N22))</f>
        <v>2.3450923076378293E-4</v>
      </c>
    </row>
    <row r="23" spans="1:15" x14ac:dyDescent="0.3">
      <c r="A23" s="2">
        <v>0.51</v>
      </c>
      <c r="B23" s="2">
        <v>344</v>
      </c>
      <c r="C23" s="2">
        <v>4</v>
      </c>
      <c r="D23" s="2">
        <f t="shared" si="0"/>
        <v>348</v>
      </c>
      <c r="E23" s="2">
        <f t="shared" si="1"/>
        <v>0.34799999999999998</v>
      </c>
      <c r="F23" s="2">
        <f t="shared" si="2"/>
        <v>5.586206896551726</v>
      </c>
      <c r="G23" s="2">
        <f t="shared" si="3"/>
        <v>4.6980000000000008E-3</v>
      </c>
      <c r="H23" s="2">
        <f t="shared" si="4"/>
        <v>6.0517241379310358E-4</v>
      </c>
      <c r="I23" s="2">
        <f t="shared" si="5"/>
        <v>0.34482758620689657</v>
      </c>
      <c r="J23" s="2">
        <f t="shared" si="6"/>
        <v>5.0535077288941743E-2</v>
      </c>
      <c r="K23" s="2">
        <f t="shared" si="7"/>
        <v>0.34851144095929537</v>
      </c>
      <c r="L23" s="2">
        <f t="shared" si="8"/>
        <v>5.0895000000000012E-7</v>
      </c>
      <c r="M23" s="2">
        <f t="shared" si="9"/>
        <v>2.9E-4</v>
      </c>
      <c r="N23" s="2">
        <f t="shared" si="10"/>
        <v>-1.5499999999999994E-5</v>
      </c>
      <c r="O23" s="2">
        <f t="shared" si="11"/>
        <v>2.9041437469605821E-4</v>
      </c>
    </row>
    <row r="24" spans="1:15" x14ac:dyDescent="0.3">
      <c r="A24" s="2">
        <v>0.61</v>
      </c>
      <c r="B24" s="2">
        <v>384</v>
      </c>
      <c r="C24" s="2">
        <v>2</v>
      </c>
      <c r="D24" s="2">
        <f t="shared" si="0"/>
        <v>386</v>
      </c>
      <c r="E24" s="2">
        <f t="shared" si="1"/>
        <v>0.38600000000000001</v>
      </c>
      <c r="F24" s="2">
        <f t="shared" si="2"/>
        <v>6.9637305699481855</v>
      </c>
      <c r="G24" s="2">
        <f t="shared" si="3"/>
        <v>7.2053333333333336E-3</v>
      </c>
      <c r="H24" s="2">
        <f t="shared" si="4"/>
        <v>7.544041450777201E-4</v>
      </c>
      <c r="I24" s="2">
        <f t="shared" si="5"/>
        <v>0.31088082901554404</v>
      </c>
      <c r="J24" s="2">
        <f t="shared" si="6"/>
        <v>4.9128835673440896E-2</v>
      </c>
      <c r="K24" s="2">
        <f t="shared" si="7"/>
        <v>0.31473973608305961</v>
      </c>
      <c r="L24" s="2">
        <f t="shared" si="8"/>
        <v>7.8057777777777768E-7</v>
      </c>
      <c r="M24" s="2">
        <f t="shared" si="9"/>
        <v>3.2166666666666666E-4</v>
      </c>
      <c r="N24" s="2">
        <f t="shared" si="10"/>
        <v>-1.3500000000000003E-5</v>
      </c>
      <c r="O24" s="2">
        <f t="shared" si="11"/>
        <v>3.2195077845240816E-4</v>
      </c>
    </row>
    <row r="25" spans="1:15" x14ac:dyDescent="0.3">
      <c r="A25" s="2">
        <v>0.81</v>
      </c>
      <c r="B25" s="2">
        <v>454</v>
      </c>
      <c r="C25" s="2">
        <v>2</v>
      </c>
      <c r="D25" s="2">
        <f t="shared" si="0"/>
        <v>456</v>
      </c>
      <c r="E25" s="2">
        <f t="shared" si="1"/>
        <v>0.45600000000000002</v>
      </c>
      <c r="F25" s="2">
        <f t="shared" si="2"/>
        <v>9.3157894736842106</v>
      </c>
      <c r="G25" s="2">
        <f t="shared" si="3"/>
        <v>1.3452E-2</v>
      </c>
      <c r="H25" s="2">
        <f t="shared" si="4"/>
        <v>1.0092105263157895E-3</v>
      </c>
      <c r="I25" s="2">
        <f t="shared" si="5"/>
        <v>0.26315789473684209</v>
      </c>
      <c r="J25" s="2">
        <f t="shared" si="6"/>
        <v>4.6745152354570635E-2</v>
      </c>
      <c r="K25" s="2">
        <f t="shared" si="7"/>
        <v>0.26727926469680602</v>
      </c>
      <c r="L25" s="2">
        <f t="shared" si="8"/>
        <v>1.4573000000000002E-6</v>
      </c>
      <c r="M25" s="2">
        <f t="shared" si="9"/>
        <v>3.8000000000000008E-4</v>
      </c>
      <c r="N25" s="2">
        <f t="shared" si="10"/>
        <v>-8.4999999999999982E-6</v>
      </c>
      <c r="O25" s="2">
        <f t="shared" si="11"/>
        <v>3.8009784756466334E-4</v>
      </c>
    </row>
    <row r="26" spans="1:15" x14ac:dyDescent="0.3">
      <c r="A26" s="2">
        <v>1.01</v>
      </c>
      <c r="B26" s="2">
        <v>518</v>
      </c>
      <c r="C26" s="2">
        <v>6</v>
      </c>
      <c r="D26" s="2">
        <f t="shared" si="0"/>
        <v>524</v>
      </c>
      <c r="E26" s="2">
        <f t="shared" si="1"/>
        <v>0.52400000000000002</v>
      </c>
      <c r="F26" s="2">
        <f t="shared" si="2"/>
        <v>11.129770992366412</v>
      </c>
      <c r="G26" s="2">
        <f t="shared" si="3"/>
        <v>2.1222000000000001E-2</v>
      </c>
      <c r="H26" s="2">
        <f t="shared" si="4"/>
        <v>1.2057251908396945E-3</v>
      </c>
      <c r="I26" s="2">
        <f t="shared" si="5"/>
        <v>0.22900763358778625</v>
      </c>
      <c r="J26" s="2">
        <f t="shared" si="6"/>
        <v>4.4140784336577123E-2</v>
      </c>
      <c r="K26" s="2">
        <f t="shared" si="7"/>
        <v>0.23322598237881176</v>
      </c>
      <c r="L26" s="2">
        <f t="shared" si="8"/>
        <v>2.29905E-6</v>
      </c>
      <c r="M26" s="2">
        <f t="shared" si="9"/>
        <v>4.3666666666666675E-4</v>
      </c>
      <c r="N26" s="2">
        <f t="shared" si="10"/>
        <v>-3.1666666666666697E-6</v>
      </c>
      <c r="O26" s="2">
        <f t="shared" si="11"/>
        <v>4.3668420075205166E-4</v>
      </c>
    </row>
    <row r="27" spans="1:15" x14ac:dyDescent="0.3">
      <c r="A27" s="2">
        <v>1.21</v>
      </c>
      <c r="B27" s="2">
        <v>582</v>
      </c>
      <c r="C27" s="2">
        <v>2</v>
      </c>
      <c r="D27" s="2">
        <f t="shared" si="0"/>
        <v>584</v>
      </c>
      <c r="E27" s="2">
        <f t="shared" si="1"/>
        <v>0.58399999999999996</v>
      </c>
      <c r="F27" s="2">
        <f t="shared" si="2"/>
        <v>12.863013698630139</v>
      </c>
      <c r="G27" s="2">
        <f t="shared" si="3"/>
        <v>3.046533333333333E-2</v>
      </c>
      <c r="H27" s="2">
        <f t="shared" si="4"/>
        <v>1.3934931506849315E-3</v>
      </c>
      <c r="I27" s="2">
        <f t="shared" si="5"/>
        <v>0.20547945205479454</v>
      </c>
      <c r="J27" s="2">
        <f t="shared" si="6"/>
        <v>4.2573653593544765E-2</v>
      </c>
      <c r="K27" s="2">
        <f t="shared" si="7"/>
        <v>0.20984819041441066</v>
      </c>
      <c r="L27" s="2">
        <f t="shared" si="8"/>
        <v>3.3004111111111103E-6</v>
      </c>
      <c r="M27" s="2">
        <f t="shared" si="9"/>
        <v>4.8666666666666666E-4</v>
      </c>
      <c r="N27" s="2">
        <f t="shared" si="10"/>
        <v>3.5000000000000033E-6</v>
      </c>
      <c r="O27" s="2">
        <f t="shared" si="11"/>
        <v>4.8669044284631969E-4</v>
      </c>
    </row>
    <row r="28" spans="1:15" x14ac:dyDescent="0.3">
      <c r="A28" s="2">
        <v>1.41</v>
      </c>
      <c r="B28" s="2">
        <v>652</v>
      </c>
      <c r="C28" s="2">
        <v>4</v>
      </c>
      <c r="D28" s="2">
        <f t="shared" si="0"/>
        <v>656</v>
      </c>
      <c r="E28" s="2">
        <f t="shared" si="1"/>
        <v>0.65600000000000003</v>
      </c>
      <c r="F28" s="2">
        <f t="shared" si="2"/>
        <v>13.792682926829265</v>
      </c>
      <c r="G28" s="2">
        <f t="shared" si="3"/>
        <v>4.121866666666666E-2</v>
      </c>
      <c r="H28" s="2">
        <f t="shared" si="4"/>
        <v>1.4942073170731705E-3</v>
      </c>
      <c r="I28" s="2">
        <f t="shared" si="5"/>
        <v>0.18292682926829268</v>
      </c>
      <c r="J28" s="2">
        <f t="shared" si="6"/>
        <v>3.9318114217727532E-2</v>
      </c>
      <c r="K28" s="2">
        <f t="shared" si="7"/>
        <v>0.18711058662538518</v>
      </c>
      <c r="L28" s="2">
        <f t="shared" si="8"/>
        <v>4.4653555555555548E-6</v>
      </c>
      <c r="M28" s="2">
        <f t="shared" si="9"/>
        <v>5.4666666666666676E-4</v>
      </c>
      <c r="N28" s="2">
        <f t="shared" si="10"/>
        <v>8.1666666666666557E-6</v>
      </c>
      <c r="O28" s="2">
        <f t="shared" si="11"/>
        <v>5.4674589919735705E-4</v>
      </c>
    </row>
    <row r="29" spans="1:15" x14ac:dyDescent="0.3">
      <c r="A29" s="2">
        <v>1.51</v>
      </c>
      <c r="B29" s="2">
        <v>680</v>
      </c>
      <c r="C29" s="2">
        <v>12</v>
      </c>
      <c r="D29" s="2">
        <f t="shared" si="0"/>
        <v>692</v>
      </c>
      <c r="E29" s="2">
        <f t="shared" si="1"/>
        <v>0.69199999999999995</v>
      </c>
      <c r="F29" s="2">
        <f t="shared" si="2"/>
        <v>14.184971098265898</v>
      </c>
      <c r="G29" s="2">
        <f t="shared" si="3"/>
        <v>4.7171333333333336E-2</v>
      </c>
      <c r="H29" s="2">
        <f t="shared" si="4"/>
        <v>1.5367052023121388E-3</v>
      </c>
      <c r="I29" s="2">
        <f t="shared" si="5"/>
        <v>0.17341040462427745</v>
      </c>
      <c r="J29" s="2">
        <f t="shared" si="6"/>
        <v>3.7839553610210838E-2</v>
      </c>
      <c r="K29" s="2">
        <f t="shared" si="7"/>
        <v>0.17749749776336132</v>
      </c>
      <c r="L29" s="2">
        <f t="shared" si="8"/>
        <v>5.1102277777777771E-6</v>
      </c>
      <c r="M29" s="2">
        <f t="shared" si="9"/>
        <v>5.7666666666666663E-4</v>
      </c>
      <c r="N29" s="2">
        <f t="shared" si="10"/>
        <v>1.050000000000001E-5</v>
      </c>
      <c r="O29" s="2">
        <f t="shared" si="11"/>
        <v>5.7678488960130115E-4</v>
      </c>
    </row>
    <row r="30" spans="1:15" x14ac:dyDescent="0.3">
      <c r="A30" s="2">
        <v>1.61</v>
      </c>
      <c r="B30" s="2">
        <v>708</v>
      </c>
      <c r="C30" s="2">
        <v>4</v>
      </c>
      <c r="D30" s="2">
        <f t="shared" si="0"/>
        <v>712</v>
      </c>
      <c r="E30" s="2">
        <f t="shared" si="1"/>
        <v>0.71199999999999997</v>
      </c>
      <c r="F30" s="2">
        <f t="shared" si="2"/>
        <v>15.13483146067416</v>
      </c>
      <c r="G30" s="2">
        <f t="shared" si="3"/>
        <v>5.328133333333334E-2</v>
      </c>
      <c r="H30" s="2">
        <f t="shared" si="4"/>
        <v>1.6396067415730339E-3</v>
      </c>
      <c r="I30" s="2">
        <f t="shared" si="5"/>
        <v>0.16853932584269662</v>
      </c>
      <c r="J30" s="2">
        <f t="shared" si="6"/>
        <v>3.8110718343643483E-2</v>
      </c>
      <c r="K30" s="2">
        <f t="shared" si="7"/>
        <v>0.17280225553633899</v>
      </c>
      <c r="L30" s="2">
        <f t="shared" si="8"/>
        <v>5.7721444444444442E-6</v>
      </c>
      <c r="M30" s="2">
        <f t="shared" si="9"/>
        <v>5.933333333333333E-4</v>
      </c>
      <c r="N30" s="2">
        <f t="shared" si="10"/>
        <v>1.5500000000000014E-5</v>
      </c>
      <c r="O30" s="2">
        <f t="shared" si="11"/>
        <v>5.9356382310239556E-4</v>
      </c>
    </row>
    <row r="31" spans="1:15" x14ac:dyDescent="0.3">
      <c r="A31" s="2">
        <v>1.81</v>
      </c>
      <c r="B31" s="2">
        <v>764</v>
      </c>
      <c r="C31" s="2">
        <v>4</v>
      </c>
      <c r="D31" s="2">
        <f t="shared" si="0"/>
        <v>768</v>
      </c>
      <c r="E31" s="2">
        <f t="shared" si="1"/>
        <v>0.76800000000000002</v>
      </c>
      <c r="F31" s="2">
        <f t="shared" si="2"/>
        <v>16.28125</v>
      </c>
      <c r="G31" s="2">
        <f t="shared" si="3"/>
        <v>6.6688000000000011E-2</v>
      </c>
      <c r="H31" s="2">
        <f t="shared" si="4"/>
        <v>1.7638020833333334E-3</v>
      </c>
      <c r="I31" s="2">
        <f t="shared" si="5"/>
        <v>0.15625</v>
      </c>
      <c r="J31" s="2">
        <f t="shared" si="6"/>
        <v>3.6824544270833329E-2</v>
      </c>
      <c r="K31" s="2">
        <f t="shared" si="7"/>
        <v>0.16054040163941205</v>
      </c>
      <c r="L31" s="2">
        <f t="shared" si="8"/>
        <v>7.2245333333333326E-6</v>
      </c>
      <c r="M31" s="2">
        <f t="shared" si="9"/>
        <v>6.4000000000000005E-4</v>
      </c>
      <c r="N31" s="2">
        <f t="shared" si="10"/>
        <v>2.2833333333333337E-5</v>
      </c>
      <c r="O31" s="2">
        <f t="shared" si="11"/>
        <v>6.4044793308511475E-4</v>
      </c>
    </row>
    <row r="32" spans="1:15" x14ac:dyDescent="0.3">
      <c r="A32" s="2">
        <v>2.0099999999999998</v>
      </c>
      <c r="B32" s="2">
        <v>820</v>
      </c>
      <c r="C32" s="2">
        <v>12</v>
      </c>
      <c r="D32" s="2">
        <f t="shared" si="0"/>
        <v>832</v>
      </c>
      <c r="E32" s="2">
        <f t="shared" si="1"/>
        <v>0.83199999999999996</v>
      </c>
      <c r="F32" s="2">
        <f t="shared" si="2"/>
        <v>16.990384615384617</v>
      </c>
      <c r="G32" s="2">
        <f t="shared" si="3"/>
        <v>8.1674666666666659E-2</v>
      </c>
      <c r="H32" s="2">
        <f t="shared" si="4"/>
        <v>1.8406249999999998E-3</v>
      </c>
      <c r="I32" s="2">
        <f t="shared" si="5"/>
        <v>0.14423076923076925</v>
      </c>
      <c r="J32" s="2">
        <f t="shared" si="6"/>
        <v>3.4844212278106509E-2</v>
      </c>
      <c r="K32" s="2">
        <f t="shared" si="7"/>
        <v>0.14839144794283729</v>
      </c>
      <c r="L32" s="2">
        <f t="shared" si="8"/>
        <v>8.8480888888888869E-6</v>
      </c>
      <c r="M32" s="2">
        <f t="shared" si="9"/>
        <v>6.9333333333333324E-4</v>
      </c>
      <c r="N32" s="2">
        <f t="shared" si="10"/>
        <v>2.883333333333332E-5</v>
      </c>
      <c r="O32" s="2">
        <f t="shared" si="11"/>
        <v>6.9398902073390743E-4</v>
      </c>
    </row>
    <row r="33" spans="1:15" x14ac:dyDescent="0.3">
      <c r="A33" s="2">
        <v>2.21</v>
      </c>
      <c r="B33" s="2">
        <v>872</v>
      </c>
      <c r="C33" s="2">
        <v>4</v>
      </c>
      <c r="D33" s="2">
        <f t="shared" si="0"/>
        <v>876</v>
      </c>
      <c r="E33" s="2">
        <f t="shared" si="1"/>
        <v>0.876</v>
      </c>
      <c r="F33" s="2">
        <f t="shared" si="2"/>
        <v>18.273972602739729</v>
      </c>
      <c r="G33" s="2">
        <f t="shared" si="3"/>
        <v>9.738200000000001E-2</v>
      </c>
      <c r="H33" s="2">
        <f t="shared" si="4"/>
        <v>1.9796803652968038E-3</v>
      </c>
      <c r="I33" s="2">
        <f t="shared" si="5"/>
        <v>0.13698630136986301</v>
      </c>
      <c r="J33" s="2">
        <f t="shared" si="6"/>
        <v>3.4559329455182336E-2</v>
      </c>
      <c r="K33" s="2">
        <f t="shared" si="7"/>
        <v>0.1412922968520772</v>
      </c>
      <c r="L33" s="2">
        <f t="shared" si="8"/>
        <v>1.0549716666666667E-5</v>
      </c>
      <c r="M33" s="2">
        <f t="shared" si="9"/>
        <v>7.3000000000000007E-4</v>
      </c>
      <c r="N33" s="2">
        <f t="shared" si="10"/>
        <v>3.8166666666666662E-5</v>
      </c>
      <c r="O33" s="2">
        <f t="shared" si="11"/>
        <v>7.3107317757266366E-4</v>
      </c>
    </row>
    <row r="34" spans="1:15" x14ac:dyDescent="0.3">
      <c r="A34" s="2">
        <v>2.41</v>
      </c>
      <c r="B34" s="2">
        <v>924</v>
      </c>
      <c r="C34" s="2">
        <v>4</v>
      </c>
      <c r="D34" s="2">
        <f t="shared" si="0"/>
        <v>928</v>
      </c>
      <c r="E34" s="2">
        <f t="shared" si="1"/>
        <v>0.92800000000000005</v>
      </c>
      <c r="F34" s="2">
        <f t="shared" si="2"/>
        <v>19.163793103448278</v>
      </c>
      <c r="G34" s="2">
        <f t="shared" si="3"/>
        <v>0.11460800000000003</v>
      </c>
      <c r="H34" s="2">
        <f t="shared" si="4"/>
        <v>2.0760775862068963E-3</v>
      </c>
      <c r="I34" s="2">
        <f t="shared" si="5"/>
        <v>0.12931034482758619</v>
      </c>
      <c r="J34" s="2">
        <f t="shared" si="6"/>
        <v>3.3581673602853745E-2</v>
      </c>
      <c r="K34" s="2">
        <f t="shared" si="7"/>
        <v>0.13361588296135232</v>
      </c>
      <c r="L34" s="2">
        <f t="shared" si="8"/>
        <v>1.2415866666666669E-5</v>
      </c>
      <c r="M34" s="2">
        <f t="shared" si="9"/>
        <v>7.7333333333333334E-4</v>
      </c>
      <c r="N34" s="2">
        <f t="shared" si="10"/>
        <v>4.6166666666666666E-5</v>
      </c>
      <c r="O34" s="2">
        <f t="shared" si="11"/>
        <v>7.7480962778003737E-4</v>
      </c>
    </row>
    <row r="35" spans="1:15" x14ac:dyDescent="0.3">
      <c r="A35" s="2">
        <v>2.5099999999999998</v>
      </c>
      <c r="B35" s="2">
        <v>948</v>
      </c>
      <c r="C35" s="2">
        <v>12</v>
      </c>
      <c r="D35" s="2">
        <f t="shared" si="0"/>
        <v>960</v>
      </c>
      <c r="E35" s="2">
        <f t="shared" si="1"/>
        <v>0.96</v>
      </c>
      <c r="F35" s="2">
        <f t="shared" si="2"/>
        <v>19.375</v>
      </c>
      <c r="G35" s="2">
        <f t="shared" si="3"/>
        <v>0.12399999999999999</v>
      </c>
      <c r="H35" s="2">
        <f t="shared" si="4"/>
        <v>2.0989583333333333E-3</v>
      </c>
      <c r="I35" s="2">
        <f t="shared" si="5"/>
        <v>0.125</v>
      </c>
      <c r="J35" s="2">
        <f t="shared" si="6"/>
        <v>3.2682291666666669E-2</v>
      </c>
      <c r="K35" s="2">
        <f t="shared" si="7"/>
        <v>0.12921895300098254</v>
      </c>
      <c r="L35" s="2">
        <f t="shared" si="8"/>
        <v>1.3433333333333331E-5</v>
      </c>
      <c r="M35" s="2">
        <f t="shared" si="9"/>
        <v>7.9999999999999993E-4</v>
      </c>
      <c r="N35" s="2">
        <f t="shared" si="10"/>
        <v>4.9166666666666658E-5</v>
      </c>
      <c r="O35" s="2">
        <f t="shared" si="11"/>
        <v>8.0162199043910679E-4</v>
      </c>
    </row>
    <row r="36" spans="1:15" x14ac:dyDescent="0.3">
      <c r="A36" s="2">
        <v>2.61</v>
      </c>
      <c r="B36" s="2">
        <v>968</v>
      </c>
      <c r="C36" s="2">
        <v>4</v>
      </c>
      <c r="D36" s="2">
        <f t="shared" si="0"/>
        <v>972</v>
      </c>
      <c r="E36" s="2">
        <f t="shared" si="1"/>
        <v>0.97199999999999998</v>
      </c>
      <c r="F36" s="2">
        <f t="shared" si="2"/>
        <v>20.222222222222221</v>
      </c>
      <c r="G36" s="2">
        <f t="shared" si="3"/>
        <v>0.13267799999999999</v>
      </c>
      <c r="H36" s="2">
        <f t="shared" si="4"/>
        <v>2.1907407407407405E-3</v>
      </c>
      <c r="I36" s="2">
        <f t="shared" si="5"/>
        <v>0.12345679012345678</v>
      </c>
      <c r="J36" s="2">
        <f t="shared" si="6"/>
        <v>3.3150434385002286E-2</v>
      </c>
      <c r="K36" s="2">
        <f t="shared" si="7"/>
        <v>0.1278488547953979</v>
      </c>
      <c r="L36" s="2">
        <f t="shared" si="8"/>
        <v>1.4373449999999997E-5</v>
      </c>
      <c r="M36" s="2">
        <f t="shared" si="9"/>
        <v>8.0999999999999996E-4</v>
      </c>
      <c r="N36" s="2">
        <f t="shared" si="10"/>
        <v>5.5499999999999994E-5</v>
      </c>
      <c r="O36" s="2">
        <f t="shared" si="11"/>
        <v>8.1202638261629312E-4</v>
      </c>
    </row>
    <row r="37" spans="1:15" x14ac:dyDescent="0.3">
      <c r="A37" s="2">
        <v>2.81</v>
      </c>
      <c r="B37" s="2">
        <v>1012</v>
      </c>
      <c r="C37" s="2">
        <v>4</v>
      </c>
      <c r="D37" s="2">
        <f t="shared" si="0"/>
        <v>1016</v>
      </c>
      <c r="E37" s="2">
        <f t="shared" si="1"/>
        <v>1.016</v>
      </c>
      <c r="F37" s="2">
        <f t="shared" si="2"/>
        <v>21.188976377952756</v>
      </c>
      <c r="G37" s="2">
        <f t="shared" si="3"/>
        <v>0.151892</v>
      </c>
      <c r="H37" s="2">
        <f t="shared" si="4"/>
        <v>2.295472440944882E-3</v>
      </c>
      <c r="I37" s="2">
        <f t="shared" si="5"/>
        <v>0.11811023622047244</v>
      </c>
      <c r="J37" s="2">
        <f t="shared" si="6"/>
        <v>3.266631533263066E-2</v>
      </c>
      <c r="K37" s="2">
        <f t="shared" si="7"/>
        <v>0.12256584047439073</v>
      </c>
      <c r="L37" s="2">
        <f t="shared" si="8"/>
        <v>1.6454966666666667E-5</v>
      </c>
      <c r="M37" s="2">
        <f t="shared" si="9"/>
        <v>8.4666666666666668E-4</v>
      </c>
      <c r="N37" s="2">
        <f t="shared" si="10"/>
        <v>6.4833333333333342E-5</v>
      </c>
      <c r="O37" s="2">
        <f t="shared" si="11"/>
        <v>8.4930475771866293E-4</v>
      </c>
    </row>
    <row r="38" spans="1:15" x14ac:dyDescent="0.3">
      <c r="A38" s="2">
        <v>3.01</v>
      </c>
      <c r="B38" s="2">
        <v>1060</v>
      </c>
      <c r="C38" s="2">
        <v>12</v>
      </c>
      <c r="D38" s="2">
        <f t="shared" si="0"/>
        <v>1072</v>
      </c>
      <c r="E38" s="2">
        <f t="shared" si="1"/>
        <v>1.0720000000000001</v>
      </c>
      <c r="F38" s="2">
        <f t="shared" si="2"/>
        <v>21.694029850746265</v>
      </c>
      <c r="G38" s="2">
        <f t="shared" si="3"/>
        <v>0.17312799999999998</v>
      </c>
      <c r="H38" s="2">
        <f t="shared" si="4"/>
        <v>2.3501865671641782E-3</v>
      </c>
      <c r="I38" s="2">
        <f t="shared" si="5"/>
        <v>0.11194029850746268</v>
      </c>
      <c r="J38" s="2">
        <f t="shared" si="6"/>
        <v>3.1430997995099123E-2</v>
      </c>
      <c r="K38" s="2">
        <f t="shared" si="7"/>
        <v>0.11629299824928521</v>
      </c>
      <c r="L38" s="2">
        <f t="shared" si="8"/>
        <v>1.875553333333333E-5</v>
      </c>
      <c r="M38" s="2">
        <f t="shared" si="9"/>
        <v>8.9333333333333333E-4</v>
      </c>
      <c r="N38" s="2">
        <f t="shared" si="10"/>
        <v>7.2166666666666641E-5</v>
      </c>
      <c r="O38" s="2">
        <f t="shared" si="11"/>
        <v>8.9643975941099358E-4</v>
      </c>
    </row>
    <row r="39" spans="1:15" x14ac:dyDescent="0.3">
      <c r="A39" s="2">
        <v>3.21</v>
      </c>
      <c r="B39" s="2">
        <v>1112</v>
      </c>
      <c r="C39" s="2">
        <v>4</v>
      </c>
      <c r="D39" s="2">
        <f t="shared" si="0"/>
        <v>1116</v>
      </c>
      <c r="E39" s="2">
        <f t="shared" si="1"/>
        <v>1.1160000000000001</v>
      </c>
      <c r="F39" s="2">
        <f t="shared" si="2"/>
        <v>22.516129032258064</v>
      </c>
      <c r="G39" s="2">
        <f t="shared" si="3"/>
        <v>0.194742</v>
      </c>
      <c r="H39" s="2">
        <f t="shared" si="4"/>
        <v>2.4392473118279565E-3</v>
      </c>
      <c r="I39" s="2">
        <f t="shared" si="5"/>
        <v>0.1075268817204301</v>
      </c>
      <c r="J39" s="2">
        <f t="shared" si="6"/>
        <v>3.0928431032489295E-2</v>
      </c>
      <c r="K39" s="2">
        <f t="shared" si="7"/>
        <v>0.11191312731801874</v>
      </c>
      <c r="L39" s="2">
        <f t="shared" si="8"/>
        <v>2.1097049999999998E-5</v>
      </c>
      <c r="M39" s="2">
        <f t="shared" si="9"/>
        <v>9.3000000000000016E-4</v>
      </c>
      <c r="N39" s="2">
        <f t="shared" si="10"/>
        <v>8.1499999999999975E-5</v>
      </c>
      <c r="O39" s="2">
        <f t="shared" si="11"/>
        <v>9.3380262128498165E-4</v>
      </c>
    </row>
    <row r="40" spans="1:15" x14ac:dyDescent="0.3">
      <c r="A40" s="2">
        <v>3.41</v>
      </c>
      <c r="B40" s="2">
        <v>1156</v>
      </c>
      <c r="C40" s="2">
        <v>4</v>
      </c>
      <c r="D40" s="2">
        <f t="shared" si="0"/>
        <v>1160</v>
      </c>
      <c r="E40" s="2">
        <f t="shared" si="1"/>
        <v>1.1599999999999999</v>
      </c>
      <c r="F40" s="2">
        <f t="shared" si="2"/>
        <v>23.27586206896552</v>
      </c>
      <c r="G40" s="2">
        <f t="shared" si="3"/>
        <v>0.2175</v>
      </c>
      <c r="H40" s="2">
        <f t="shared" si="4"/>
        <v>2.521551724137931E-3</v>
      </c>
      <c r="I40" s="2">
        <f t="shared" si="5"/>
        <v>0.10344827586206896</v>
      </c>
      <c r="J40" s="2">
        <f t="shared" si="6"/>
        <v>3.0410225921522007E-2</v>
      </c>
      <c r="K40" s="2">
        <f t="shared" si="7"/>
        <v>0.10785492961626851</v>
      </c>
      <c r="L40" s="2">
        <f t="shared" si="8"/>
        <v>2.3562499999999997E-5</v>
      </c>
      <c r="M40" s="2">
        <f t="shared" si="9"/>
        <v>9.6666666666666656E-4</v>
      </c>
      <c r="N40" s="2">
        <f t="shared" si="10"/>
        <v>9.083333333333335E-5</v>
      </c>
      <c r="O40" s="2">
        <f t="shared" si="11"/>
        <v>9.7121075482880582E-4</v>
      </c>
    </row>
    <row r="41" spans="1:15" x14ac:dyDescent="0.3">
      <c r="A41" s="2">
        <v>3.51</v>
      </c>
      <c r="B41" s="2">
        <v>1180</v>
      </c>
      <c r="C41" s="2">
        <v>12</v>
      </c>
      <c r="D41" s="2">
        <f t="shared" si="0"/>
        <v>1192</v>
      </c>
      <c r="E41" s="2">
        <f t="shared" si="1"/>
        <v>1.1919999999999999</v>
      </c>
      <c r="F41" s="2">
        <f t="shared" si="2"/>
        <v>23.335570469798654</v>
      </c>
      <c r="G41" s="2">
        <f t="shared" si="3"/>
        <v>0.23025466666666661</v>
      </c>
      <c r="H41" s="2">
        <f t="shared" si="4"/>
        <v>2.5280201342281873E-3</v>
      </c>
      <c r="I41" s="2">
        <f t="shared" si="5"/>
        <v>0.10067114093959732</v>
      </c>
      <c r="J41" s="2">
        <f t="shared" si="6"/>
        <v>2.9643934957884779E-2</v>
      </c>
      <c r="K41" s="2">
        <f t="shared" si="7"/>
        <v>0.10497538941898066</v>
      </c>
      <c r="L41" s="2">
        <f t="shared" si="8"/>
        <v>2.4944255555555552E-5</v>
      </c>
      <c r="M41" s="2">
        <f t="shared" si="9"/>
        <v>9.9333333333333326E-4</v>
      </c>
      <c r="N41" s="2">
        <f t="shared" si="10"/>
        <v>9.3833333333333315E-5</v>
      </c>
      <c r="O41" s="2">
        <f t="shared" si="11"/>
        <v>9.9806714275181715E-4</v>
      </c>
    </row>
    <row r="42" spans="1:15" x14ac:dyDescent="0.3">
      <c r="A42" s="2">
        <v>3.61</v>
      </c>
      <c r="B42" s="2">
        <v>1196</v>
      </c>
      <c r="C42" s="2">
        <v>4</v>
      </c>
      <c r="D42" s="2">
        <f t="shared" si="0"/>
        <v>1200</v>
      </c>
      <c r="E42" s="2">
        <f t="shared" si="1"/>
        <v>1.2</v>
      </c>
      <c r="F42" s="2">
        <f t="shared" si="2"/>
        <v>24.1</v>
      </c>
      <c r="G42" s="2">
        <f t="shared" si="3"/>
        <v>0.24099999999999999</v>
      </c>
      <c r="H42" s="2">
        <f t="shared" si="4"/>
        <v>2.6108333333333335E-3</v>
      </c>
      <c r="I42" s="2">
        <f t="shared" si="5"/>
        <v>0.1</v>
      </c>
      <c r="J42" s="2">
        <f t="shared" si="6"/>
        <v>3.008333333333334E-2</v>
      </c>
      <c r="K42" s="2">
        <f t="shared" si="7"/>
        <v>0.10445967353547919</v>
      </c>
      <c r="L42" s="2">
        <f t="shared" si="8"/>
        <v>2.6108333333333332E-5</v>
      </c>
      <c r="M42" s="2">
        <f t="shared" si="9"/>
        <v>1E-3</v>
      </c>
      <c r="N42" s="2">
        <f t="shared" si="10"/>
        <v>1.0083333333333332E-4</v>
      </c>
      <c r="O42" s="2">
        <f t="shared" si="11"/>
        <v>1.0054098697449491E-3</v>
      </c>
    </row>
    <row r="43" spans="1:15" x14ac:dyDescent="0.3">
      <c r="A43" s="2">
        <v>3.81</v>
      </c>
      <c r="B43" s="2">
        <v>1236</v>
      </c>
      <c r="C43" s="2">
        <v>4</v>
      </c>
      <c r="D43" s="2">
        <f t="shared" si="0"/>
        <v>1240</v>
      </c>
      <c r="E43" s="2">
        <f t="shared" si="1"/>
        <v>1.24</v>
      </c>
      <c r="F43" s="2">
        <f t="shared" si="2"/>
        <v>24.870967741935488</v>
      </c>
      <c r="G43" s="2">
        <f t="shared" si="3"/>
        <v>0.26556666666666667</v>
      </c>
      <c r="H43" s="2">
        <f t="shared" si="4"/>
        <v>2.6943548387096776E-3</v>
      </c>
      <c r="I43" s="2">
        <f t="shared" si="5"/>
        <v>9.6774193548387094E-2</v>
      </c>
      <c r="J43" s="2">
        <f t="shared" si="6"/>
        <v>2.9734651404786681E-2</v>
      </c>
      <c r="K43" s="2">
        <f t="shared" si="7"/>
        <v>0.1012751380107761</v>
      </c>
      <c r="L43" s="2">
        <f t="shared" si="8"/>
        <v>2.8769722222222221E-5</v>
      </c>
      <c r="M43" s="2">
        <f t="shared" si="9"/>
        <v>1.0333333333333334E-3</v>
      </c>
      <c r="N43" s="2">
        <f t="shared" si="10"/>
        <v>1.1083333333333333E-4</v>
      </c>
      <c r="O43" s="2">
        <f t="shared" si="11"/>
        <v>1.0396583585352928E-3</v>
      </c>
    </row>
    <row r="44" spans="1:15" x14ac:dyDescent="0.3">
      <c r="A44" s="2">
        <v>4.01</v>
      </c>
      <c r="B44" s="2">
        <v>1288</v>
      </c>
      <c r="C44" s="2">
        <v>12</v>
      </c>
      <c r="D44" s="2">
        <f t="shared" si="0"/>
        <v>1300</v>
      </c>
      <c r="E44" s="2">
        <f t="shared" si="1"/>
        <v>1.3</v>
      </c>
      <c r="F44" s="2">
        <f t="shared" si="2"/>
        <v>25.015384615384612</v>
      </c>
      <c r="G44" s="2">
        <f t="shared" si="3"/>
        <v>0.29358333333333336</v>
      </c>
      <c r="H44" s="2">
        <f t="shared" si="4"/>
        <v>2.7099999999999997E-3</v>
      </c>
      <c r="I44" s="2">
        <f t="shared" si="5"/>
        <v>9.2307692307692299E-2</v>
      </c>
      <c r="J44" s="2">
        <f t="shared" si="6"/>
        <v>2.8473372781065084E-2</v>
      </c>
      <c r="K44" s="2">
        <f t="shared" si="7"/>
        <v>9.6637400196306469E-2</v>
      </c>
      <c r="L44" s="2">
        <f t="shared" si="8"/>
        <v>3.180486111111111E-5</v>
      </c>
      <c r="M44" s="2">
        <f t="shared" si="9"/>
        <v>1.0833333333333335E-3</v>
      </c>
      <c r="N44" s="2">
        <f t="shared" si="10"/>
        <v>1.1749999999999998E-4</v>
      </c>
      <c r="O44" s="2">
        <f t="shared" si="11"/>
        <v>1.0901508658444521E-3</v>
      </c>
    </row>
    <row r="45" spans="1:15" x14ac:dyDescent="0.3">
      <c r="A45" s="2">
        <v>4.21</v>
      </c>
      <c r="B45" s="2">
        <v>1324</v>
      </c>
      <c r="C45" s="2">
        <v>4</v>
      </c>
      <c r="D45" s="2">
        <f t="shared" si="0"/>
        <v>1328</v>
      </c>
      <c r="E45" s="2">
        <f t="shared" si="1"/>
        <v>1.3280000000000001</v>
      </c>
      <c r="F45" s="2">
        <f t="shared" si="2"/>
        <v>26.042168674698789</v>
      </c>
      <c r="G45" s="2">
        <f t="shared" si="3"/>
        <v>0.3189413333333333</v>
      </c>
      <c r="H45" s="2">
        <f t="shared" si="4"/>
        <v>2.8212349397590355E-3</v>
      </c>
      <c r="I45" s="2">
        <f t="shared" si="5"/>
        <v>9.0361445783132516E-2</v>
      </c>
      <c r="J45" s="2">
        <f t="shared" si="6"/>
        <v>2.864621135142981E-2</v>
      </c>
      <c r="K45" s="2">
        <f t="shared" si="7"/>
        <v>9.4835413614293373E-2</v>
      </c>
      <c r="L45" s="2">
        <f t="shared" si="8"/>
        <v>3.4551977777777773E-5</v>
      </c>
      <c r="M45" s="2">
        <f t="shared" si="9"/>
        <v>1.1066666666666666E-3</v>
      </c>
      <c r="N45" s="2">
        <f t="shared" si="10"/>
        <v>1.2949999999999998E-4</v>
      </c>
      <c r="O45" s="2">
        <f t="shared" si="11"/>
        <v>1.1147534257760624E-3</v>
      </c>
    </row>
    <row r="46" spans="1:15" x14ac:dyDescent="0.3">
      <c r="A46" s="2">
        <v>4.41</v>
      </c>
      <c r="B46" s="2">
        <v>1380</v>
      </c>
      <c r="C46" s="2">
        <v>10</v>
      </c>
      <c r="D46" s="2">
        <f t="shared" si="0"/>
        <v>1390</v>
      </c>
      <c r="E46" s="2">
        <f t="shared" si="1"/>
        <v>1.39</v>
      </c>
      <c r="F46" s="2">
        <f t="shared" si="2"/>
        <v>26.071942446043174</v>
      </c>
      <c r="G46" s="2">
        <f t="shared" si="3"/>
        <v>0.34981666666666666</v>
      </c>
      <c r="H46" s="2">
        <f t="shared" si="4"/>
        <v>2.8244604316546768E-3</v>
      </c>
      <c r="I46" s="2">
        <f t="shared" si="5"/>
        <v>8.6330935251798566E-2</v>
      </c>
      <c r="J46" s="2">
        <f t="shared" si="6"/>
        <v>2.7389886651829624E-2</v>
      </c>
      <c r="K46" s="2">
        <f t="shared" si="7"/>
        <v>9.0615748349722816E-2</v>
      </c>
      <c r="L46" s="2">
        <f t="shared" si="8"/>
        <v>3.7896805555555554E-5</v>
      </c>
      <c r="M46" s="2">
        <f t="shared" si="9"/>
        <v>1.1583333333333333E-3</v>
      </c>
      <c r="N46" s="2">
        <f t="shared" si="10"/>
        <v>1.3583333333333337E-4</v>
      </c>
      <c r="O46" s="2">
        <f t="shared" si="11"/>
        <v>1.1668860156102956E-3</v>
      </c>
    </row>
    <row r="47" spans="1:15" x14ac:dyDescent="0.3">
      <c r="A47" s="2">
        <v>4.51</v>
      </c>
      <c r="B47" s="2">
        <v>1350</v>
      </c>
      <c r="C47" s="2">
        <v>30</v>
      </c>
      <c r="D47" s="2">
        <f t="shared" si="0"/>
        <v>1380</v>
      </c>
      <c r="E47" s="2">
        <f t="shared" si="1"/>
        <v>1.38</v>
      </c>
      <c r="F47" s="2">
        <f t="shared" si="2"/>
        <v>27.217391304347831</v>
      </c>
      <c r="G47" s="2">
        <f t="shared" si="3"/>
        <v>0.35994999999999999</v>
      </c>
      <c r="H47" s="2">
        <f t="shared" si="4"/>
        <v>2.9485507246376813E-3</v>
      </c>
      <c r="I47" s="2">
        <f t="shared" si="5"/>
        <v>8.6956521739130432E-2</v>
      </c>
      <c r="J47" s="2">
        <f t="shared" si="6"/>
        <v>2.8418399495904224E-2</v>
      </c>
      <c r="K47" s="2">
        <f t="shared" si="7"/>
        <v>9.1529973529180228E-2</v>
      </c>
      <c r="L47" s="2">
        <f t="shared" si="8"/>
        <v>3.8994583333333331E-5</v>
      </c>
      <c r="M47" s="2">
        <f t="shared" si="9"/>
        <v>1.15E-3</v>
      </c>
      <c r="N47" s="2">
        <f t="shared" si="10"/>
        <v>1.4583333333333335E-4</v>
      </c>
      <c r="O47" s="2">
        <f t="shared" si="11"/>
        <v>1.1598654829938044E-3</v>
      </c>
    </row>
    <row r="48" spans="1:15" x14ac:dyDescent="0.3">
      <c r="A48" s="2">
        <v>4.8099999999999996</v>
      </c>
      <c r="B48" s="2">
        <v>1450</v>
      </c>
      <c r="C48" s="2">
        <v>10</v>
      </c>
      <c r="D48" s="2">
        <f t="shared" si="0"/>
        <v>1460</v>
      </c>
      <c r="E48" s="2">
        <f t="shared" si="1"/>
        <v>1.46</v>
      </c>
      <c r="F48" s="2">
        <f t="shared" si="2"/>
        <v>27.534246575342465</v>
      </c>
      <c r="G48" s="2">
        <f t="shared" si="3"/>
        <v>0.40758333333333324</v>
      </c>
      <c r="H48" s="2">
        <f t="shared" si="4"/>
        <v>2.9828767123287669E-3</v>
      </c>
      <c r="I48" s="2">
        <f t="shared" si="5"/>
        <v>8.2191780821917804E-2</v>
      </c>
      <c r="J48" s="2">
        <f t="shared" si="6"/>
        <v>2.7078251079001692E-2</v>
      </c>
      <c r="K48" s="2">
        <f t="shared" si="7"/>
        <v>8.6588787205137505E-2</v>
      </c>
      <c r="L48" s="2">
        <f t="shared" si="8"/>
        <v>4.4154861111111098E-5</v>
      </c>
      <c r="M48" s="2">
        <f t="shared" si="9"/>
        <v>1.2166666666666667E-3</v>
      </c>
      <c r="N48" s="2">
        <f t="shared" si="10"/>
        <v>1.5749999999999998E-4</v>
      </c>
      <c r="O48" s="2">
        <f t="shared" si="11"/>
        <v>1.2276130007203082E-3</v>
      </c>
    </row>
    <row r="49" spans="1:19" x14ac:dyDescent="0.3">
      <c r="A49" s="2">
        <v>5.01</v>
      </c>
      <c r="B49" s="2">
        <v>1450</v>
      </c>
      <c r="C49" s="2">
        <v>30</v>
      </c>
      <c r="D49" s="2">
        <f t="shared" si="0"/>
        <v>1480</v>
      </c>
      <c r="E49" s="2">
        <f t="shared" si="1"/>
        <v>1.48</v>
      </c>
      <c r="F49" s="2">
        <f t="shared" si="2"/>
        <v>28.621621621621621</v>
      </c>
      <c r="G49" s="2">
        <f t="shared" si="3"/>
        <v>0.43536666666666662</v>
      </c>
      <c r="H49" s="2">
        <f t="shared" si="4"/>
        <v>3.1006756756756754E-3</v>
      </c>
      <c r="I49" s="2">
        <f t="shared" si="5"/>
        <v>8.1081081081081086E-2</v>
      </c>
      <c r="J49" s="2">
        <f t="shared" si="6"/>
        <v>2.7447041636230823E-2</v>
      </c>
      <c r="K49" s="2">
        <f t="shared" si="7"/>
        <v>8.5656850242718824E-2</v>
      </c>
      <c r="L49" s="2">
        <f t="shared" si="8"/>
        <v>4.7164722222222217E-5</v>
      </c>
      <c r="M49" s="2">
        <f t="shared" si="9"/>
        <v>1.2333333333333335E-3</v>
      </c>
      <c r="N49" s="2">
        <f t="shared" si="10"/>
        <v>1.708333333333333E-4</v>
      </c>
      <c r="O49" s="2">
        <f t="shared" si="11"/>
        <v>1.2460014646504989E-3</v>
      </c>
    </row>
    <row r="50" spans="1:19" x14ac:dyDescent="0.3">
      <c r="A50" s="2">
        <v>5.51</v>
      </c>
      <c r="B50" s="2">
        <v>1570</v>
      </c>
      <c r="C50" s="2">
        <v>30</v>
      </c>
      <c r="D50" s="2">
        <f t="shared" si="0"/>
        <v>1600</v>
      </c>
      <c r="E50" s="2">
        <f t="shared" si="1"/>
        <v>1.6</v>
      </c>
      <c r="F50" s="2">
        <f t="shared" si="2"/>
        <v>29.324999999999996</v>
      </c>
      <c r="G50" s="2">
        <f t="shared" si="3"/>
        <v>0.52133333333333332</v>
      </c>
      <c r="H50" s="2">
        <f t="shared" si="4"/>
        <v>3.1768749999999991E-3</v>
      </c>
      <c r="I50" s="2">
        <f t="shared" si="5"/>
        <v>7.4999999999999997E-2</v>
      </c>
      <c r="J50" s="2">
        <f t="shared" si="6"/>
        <v>2.5828125000000004E-2</v>
      </c>
      <c r="K50" s="2">
        <f t="shared" si="7"/>
        <v>7.9386299673062294E-2</v>
      </c>
      <c r="L50" s="2">
        <f t="shared" si="8"/>
        <v>5.6477777777777772E-5</v>
      </c>
      <c r="M50" s="2">
        <f t="shared" si="9"/>
        <v>1.3333333333333333E-3</v>
      </c>
      <c r="N50" s="2">
        <f t="shared" si="10"/>
        <v>1.9249999999999996E-4</v>
      </c>
      <c r="O50" s="2">
        <f t="shared" si="11"/>
        <v>1.3483411167655216E-3</v>
      </c>
    </row>
    <row r="51" spans="1:19" x14ac:dyDescent="0.3">
      <c r="A51" s="2">
        <v>6.01</v>
      </c>
      <c r="B51" s="2">
        <v>1660</v>
      </c>
      <c r="C51" s="2">
        <v>30</v>
      </c>
      <c r="D51" s="2">
        <f t="shared" si="0"/>
        <v>1690</v>
      </c>
      <c r="E51" s="2">
        <f t="shared" si="1"/>
        <v>1.69</v>
      </c>
      <c r="F51" s="2">
        <f t="shared" si="2"/>
        <v>30.674556213017755</v>
      </c>
      <c r="G51" s="2">
        <f t="shared" si="3"/>
        <v>0.60840000000000005</v>
      </c>
      <c r="H51" s="2">
        <f t="shared" si="4"/>
        <v>3.3230769230769234E-3</v>
      </c>
      <c r="I51" s="2">
        <f t="shared" si="5"/>
        <v>7.1005917159763315E-2</v>
      </c>
      <c r="J51" s="2">
        <f t="shared" si="6"/>
        <v>2.5251216694093345E-2</v>
      </c>
      <c r="K51" s="2">
        <f t="shared" si="7"/>
        <v>7.5435449600754129E-2</v>
      </c>
      <c r="L51" s="2">
        <f t="shared" si="8"/>
        <v>6.5910000000000011E-5</v>
      </c>
      <c r="M51" s="2">
        <f t="shared" si="9"/>
        <v>1.4083333333333333E-3</v>
      </c>
      <c r="N51" s="2">
        <f t="shared" si="10"/>
        <v>2.1916666666666666E-4</v>
      </c>
      <c r="O51" s="2">
        <f t="shared" si="11"/>
        <v>1.4268079526185561E-3</v>
      </c>
    </row>
    <row r="52" spans="1:19" x14ac:dyDescent="0.3">
      <c r="A52" s="2">
        <v>6.51</v>
      </c>
      <c r="B52" s="2">
        <v>1760</v>
      </c>
      <c r="C52" s="2">
        <v>30</v>
      </c>
      <c r="D52" s="2">
        <f t="shared" si="0"/>
        <v>1790</v>
      </c>
      <c r="E52" s="2">
        <f t="shared" si="1"/>
        <v>1.79</v>
      </c>
      <c r="F52" s="2">
        <f t="shared" si="2"/>
        <v>31.64245810055866</v>
      </c>
      <c r="G52" s="2">
        <f t="shared" si="3"/>
        <v>0.70406666666666673</v>
      </c>
      <c r="H52" s="2">
        <f t="shared" si="4"/>
        <v>3.4279329608938544E-3</v>
      </c>
      <c r="I52" s="2">
        <f t="shared" si="5"/>
        <v>6.7039106145251395E-2</v>
      </c>
      <c r="J52" s="2">
        <f t="shared" si="6"/>
        <v>2.4381261508691989E-2</v>
      </c>
      <c r="K52" s="2">
        <f t="shared" si="7"/>
        <v>7.1417353562659353E-2</v>
      </c>
      <c r="L52" s="2">
        <f t="shared" si="8"/>
        <v>7.6273888888888893E-5</v>
      </c>
      <c r="M52" s="2">
        <f t="shared" si="9"/>
        <v>1.4916666666666665E-3</v>
      </c>
      <c r="N52" s="2">
        <f t="shared" si="10"/>
        <v>2.4416666666666667E-4</v>
      </c>
      <c r="O52" s="2">
        <f t="shared" si="11"/>
        <v>1.5134412812137081E-3</v>
      </c>
    </row>
    <row r="53" spans="1:19" x14ac:dyDescent="0.3">
      <c r="A53" s="2">
        <v>7.01</v>
      </c>
      <c r="B53" s="2">
        <v>1800</v>
      </c>
      <c r="C53" s="2">
        <v>30</v>
      </c>
      <c r="D53" s="2">
        <f t="shared" si="0"/>
        <v>1830</v>
      </c>
      <c r="E53" s="2">
        <f t="shared" si="1"/>
        <v>1.83</v>
      </c>
      <c r="F53" s="2">
        <f t="shared" si="2"/>
        <v>33.967213114754095</v>
      </c>
      <c r="G53" s="2">
        <f t="shared" si="3"/>
        <v>0.78995000000000004</v>
      </c>
      <c r="H53" s="2">
        <f t="shared" si="4"/>
        <v>3.679781420765027E-3</v>
      </c>
      <c r="I53" s="2">
        <f t="shared" si="5"/>
        <v>6.5573770491803268E-2</v>
      </c>
      <c r="J53" s="2">
        <f t="shared" si="6"/>
        <v>2.5118695691122454E-2</v>
      </c>
      <c r="K53" s="2">
        <f t="shared" si="7"/>
        <v>7.031649195629365E-2</v>
      </c>
      <c r="L53" s="2">
        <f t="shared" si="8"/>
        <v>8.5577916666666656E-5</v>
      </c>
      <c r="M53" s="2">
        <f t="shared" si="9"/>
        <v>1.5250000000000001E-3</v>
      </c>
      <c r="N53" s="2">
        <f t="shared" si="10"/>
        <v>2.7916666666666666E-4</v>
      </c>
      <c r="O53" s="2">
        <f t="shared" si="11"/>
        <v>1.5527017123706617E-3</v>
      </c>
    </row>
    <row r="54" spans="1:19" x14ac:dyDescent="0.3">
      <c r="A54" s="2">
        <v>7.51</v>
      </c>
      <c r="B54" s="2">
        <v>1920</v>
      </c>
      <c r="C54" s="2">
        <v>30</v>
      </c>
      <c r="D54" s="2">
        <f t="shared" si="0"/>
        <v>1950</v>
      </c>
      <c r="E54" s="2">
        <f t="shared" si="1"/>
        <v>1.95</v>
      </c>
      <c r="F54" s="2">
        <f t="shared" si="2"/>
        <v>34.215384615384615</v>
      </c>
      <c r="G54" s="2">
        <f t="shared" si="3"/>
        <v>0.90349999999999986</v>
      </c>
      <c r="H54" s="2">
        <f t="shared" si="4"/>
        <v>3.7066666666666663E-3</v>
      </c>
      <c r="I54" s="2">
        <f t="shared" si="5"/>
        <v>6.1538461538461535E-2</v>
      </c>
      <c r="J54" s="2">
        <f t="shared" si="6"/>
        <v>2.3700197238658779E-2</v>
      </c>
      <c r="K54" s="2">
        <f t="shared" si="7"/>
        <v>6.6048625840738104E-2</v>
      </c>
      <c r="L54" s="2">
        <f t="shared" si="8"/>
        <v>9.7879166666666636E-5</v>
      </c>
      <c r="M54" s="2">
        <f t="shared" si="9"/>
        <v>1.6249999999999999E-3</v>
      </c>
      <c r="N54" s="2">
        <f t="shared" si="10"/>
        <v>3.0083333333333335E-4</v>
      </c>
      <c r="O54" s="2">
        <f t="shared" si="11"/>
        <v>1.6555077848538814E-3</v>
      </c>
    </row>
    <row r="55" spans="1:19" x14ac:dyDescent="0.3">
      <c r="A55" s="2">
        <v>8.01</v>
      </c>
      <c r="B55" s="2">
        <v>1990</v>
      </c>
      <c r="C55" s="2">
        <v>30</v>
      </c>
      <c r="D55" s="2">
        <f t="shared" si="0"/>
        <v>2020</v>
      </c>
      <c r="E55" s="2">
        <f t="shared" si="1"/>
        <v>2.02</v>
      </c>
      <c r="F55" s="2">
        <f t="shared" si="2"/>
        <v>35.584158415841578</v>
      </c>
      <c r="G55" s="2">
        <f t="shared" si="3"/>
        <v>1.0083166666666667</v>
      </c>
      <c r="H55" s="2">
        <f t="shared" si="4"/>
        <v>3.8549504950495046E-3</v>
      </c>
      <c r="I55" s="2">
        <f t="shared" si="5"/>
        <v>5.9405940594059403E-2</v>
      </c>
      <c r="J55" s="2">
        <f t="shared" si="6"/>
        <v>2.3556514067248312E-2</v>
      </c>
      <c r="K55" s="2">
        <f t="shared" si="7"/>
        <v>6.4022150668223143E-2</v>
      </c>
      <c r="L55" s="2">
        <f t="shared" si="8"/>
        <v>1.0923430555555555E-4</v>
      </c>
      <c r="M55" s="2">
        <f t="shared" si="9"/>
        <v>1.6833333333333333E-3</v>
      </c>
      <c r="N55" s="2">
        <f t="shared" si="10"/>
        <v>3.3083333333333332E-4</v>
      </c>
      <c r="O55" s="2">
        <f t="shared" si="11"/>
        <v>1.7190095808533937E-3</v>
      </c>
    </row>
    <row r="59" spans="1:19" x14ac:dyDescent="0.3">
      <c r="A59" t="s">
        <v>5</v>
      </c>
      <c r="B59" t="s">
        <v>6</v>
      </c>
      <c r="C59" t="s">
        <v>7</v>
      </c>
      <c r="D59" t="s">
        <v>5</v>
      </c>
      <c r="E59" t="s">
        <v>6</v>
      </c>
      <c r="F59" t="s">
        <v>8</v>
      </c>
      <c r="G59" t="s">
        <v>5</v>
      </c>
      <c r="H59" t="s">
        <v>6</v>
      </c>
      <c r="I59" t="s">
        <v>9</v>
      </c>
      <c r="K59" t="s">
        <v>5</v>
      </c>
      <c r="L59" t="s">
        <v>6</v>
      </c>
      <c r="M59" t="s">
        <v>11</v>
      </c>
      <c r="N59" t="s">
        <v>14</v>
      </c>
      <c r="O59" t="s">
        <v>3</v>
      </c>
      <c r="P59" t="s">
        <v>12</v>
      </c>
      <c r="Q59" t="s">
        <v>3</v>
      </c>
      <c r="R59" t="s">
        <v>14</v>
      </c>
      <c r="S59" t="s">
        <v>13</v>
      </c>
    </row>
    <row r="60" spans="1:19" x14ac:dyDescent="0.3">
      <c r="A60">
        <v>29.2</v>
      </c>
      <c r="B60">
        <v>200</v>
      </c>
      <c r="C60">
        <f>A60+(B60/1000)</f>
        <v>29.4</v>
      </c>
      <c r="D60">
        <v>38.799999999999997</v>
      </c>
      <c r="E60">
        <v>200</v>
      </c>
      <c r="F60">
        <f>D60+(E60/1000)</f>
        <v>39</v>
      </c>
      <c r="G60">
        <v>49</v>
      </c>
      <c r="H60">
        <v>-21</v>
      </c>
      <c r="I60">
        <f>G60+(H60/1000)</f>
        <v>48.978999999999999</v>
      </c>
      <c r="J60" t="s">
        <v>10</v>
      </c>
      <c r="K60">
        <v>45.2</v>
      </c>
      <c r="L60">
        <v>-21</v>
      </c>
      <c r="M60">
        <f>K60+(L60/1000)</f>
        <v>45.179000000000002</v>
      </c>
      <c r="N60">
        <v>988</v>
      </c>
      <c r="O60">
        <v>764</v>
      </c>
      <c r="P60">
        <f>O60-N60</f>
        <v>-224</v>
      </c>
      <c r="Q60">
        <v>48.6</v>
      </c>
      <c r="R60">
        <v>46</v>
      </c>
      <c r="S60">
        <f>Q60-R60</f>
        <v>2.6000000000000014</v>
      </c>
    </row>
    <row r="61" spans="1:19" x14ac:dyDescent="0.3">
      <c r="A61">
        <v>25.2</v>
      </c>
      <c r="B61">
        <v>-200</v>
      </c>
      <c r="C61">
        <f t="shared" ref="C61:C66" si="12">A61+(B61/1000)</f>
        <v>25</v>
      </c>
      <c r="D61">
        <v>30.6</v>
      </c>
      <c r="E61">
        <v>-200</v>
      </c>
      <c r="F61">
        <f t="shared" ref="F61:F66" si="13">D61+(E61/1000)</f>
        <v>30.400000000000002</v>
      </c>
      <c r="G61">
        <v>1.08</v>
      </c>
      <c r="H61">
        <v>0</v>
      </c>
      <c r="I61">
        <f t="shared" ref="I61:I66" si="14">G61+(H61/1000)</f>
        <v>1.08</v>
      </c>
      <c r="K61">
        <v>0.98</v>
      </c>
      <c r="L61">
        <v>0</v>
      </c>
      <c r="M61">
        <f t="shared" ref="M61:M66" si="15">K61+(L61/1000)</f>
        <v>0.98</v>
      </c>
      <c r="N61">
        <v>988</v>
      </c>
      <c r="O61">
        <v>572</v>
      </c>
      <c r="P61">
        <f t="shared" ref="P61:P66" si="16">O61-N61</f>
        <v>-416</v>
      </c>
      <c r="Q61">
        <v>1.0900000000000001</v>
      </c>
      <c r="R61">
        <v>0.99</v>
      </c>
      <c r="S61">
        <f t="shared" ref="S61:S66" si="17">Q61-R61</f>
        <v>0.10000000000000009</v>
      </c>
    </row>
    <row r="62" spans="1:19" x14ac:dyDescent="0.3">
      <c r="A62">
        <v>26.8</v>
      </c>
      <c r="B62">
        <v>-400</v>
      </c>
      <c r="C62">
        <f t="shared" si="12"/>
        <v>26.400000000000002</v>
      </c>
      <c r="D62">
        <v>34.4</v>
      </c>
      <c r="E62">
        <v>-400</v>
      </c>
      <c r="F62">
        <f t="shared" si="13"/>
        <v>34</v>
      </c>
      <c r="G62">
        <v>1.24</v>
      </c>
      <c r="H62">
        <v>0</v>
      </c>
      <c r="I62">
        <f t="shared" si="14"/>
        <v>1.24</v>
      </c>
      <c r="K62">
        <v>1.0840000000000001</v>
      </c>
      <c r="L62">
        <v>0</v>
      </c>
      <c r="M62">
        <f t="shared" si="15"/>
        <v>1.0840000000000001</v>
      </c>
      <c r="N62">
        <v>988</v>
      </c>
      <c r="O62">
        <v>748</v>
      </c>
      <c r="P62">
        <f t="shared" si="16"/>
        <v>-240</v>
      </c>
      <c r="Q62">
        <v>1.1519999999999999</v>
      </c>
      <c r="R62">
        <v>1.24</v>
      </c>
      <c r="S62">
        <f t="shared" si="17"/>
        <v>-8.8000000000000078E-2</v>
      </c>
    </row>
    <row r="63" spans="1:19" x14ac:dyDescent="0.3">
      <c r="A63">
        <v>28.6</v>
      </c>
      <c r="B63">
        <v>-400</v>
      </c>
      <c r="C63">
        <f t="shared" si="12"/>
        <v>28.200000000000003</v>
      </c>
      <c r="D63">
        <v>36.200000000000003</v>
      </c>
      <c r="E63">
        <v>-400</v>
      </c>
      <c r="F63">
        <f t="shared" si="13"/>
        <v>35.800000000000004</v>
      </c>
      <c r="G63">
        <v>1.304</v>
      </c>
      <c r="H63">
        <v>-8</v>
      </c>
      <c r="I63">
        <f t="shared" si="14"/>
        <v>1.296</v>
      </c>
      <c r="K63">
        <v>1.1599999999999999</v>
      </c>
      <c r="L63">
        <v>-8</v>
      </c>
      <c r="M63">
        <f t="shared" si="15"/>
        <v>1.1519999999999999</v>
      </c>
      <c r="N63">
        <v>1000</v>
      </c>
      <c r="O63">
        <v>684</v>
      </c>
      <c r="P63">
        <f t="shared" si="16"/>
        <v>-316</v>
      </c>
      <c r="Q63">
        <v>1.304</v>
      </c>
      <c r="R63">
        <v>1.204</v>
      </c>
      <c r="S63">
        <f t="shared" si="17"/>
        <v>0.10000000000000009</v>
      </c>
    </row>
    <row r="64" spans="1:19" x14ac:dyDescent="0.3">
      <c r="A64">
        <v>25.8</v>
      </c>
      <c r="B64">
        <v>-400</v>
      </c>
      <c r="C64">
        <f t="shared" si="12"/>
        <v>25.400000000000002</v>
      </c>
      <c r="D64">
        <v>32.6</v>
      </c>
      <c r="E64">
        <v>-400</v>
      </c>
      <c r="F64">
        <f t="shared" si="13"/>
        <v>32.200000000000003</v>
      </c>
      <c r="G64">
        <v>1.1599999999999999</v>
      </c>
      <c r="H64">
        <v>0</v>
      </c>
      <c r="I64">
        <f t="shared" si="14"/>
        <v>1.1599999999999999</v>
      </c>
      <c r="K64">
        <v>1.036</v>
      </c>
      <c r="L64">
        <v>0</v>
      </c>
      <c r="M64">
        <f t="shared" si="15"/>
        <v>1.036</v>
      </c>
      <c r="N64">
        <v>992</v>
      </c>
      <c r="O64">
        <v>660</v>
      </c>
      <c r="P64">
        <f t="shared" si="16"/>
        <v>-332</v>
      </c>
      <c r="Q64">
        <v>1.1559999999999999</v>
      </c>
      <c r="R64">
        <v>1.0840000000000001</v>
      </c>
      <c r="S64">
        <f t="shared" si="17"/>
        <v>7.1999999999999842E-2</v>
      </c>
    </row>
    <row r="65" spans="1:19" x14ac:dyDescent="0.3">
      <c r="A65">
        <v>29</v>
      </c>
      <c r="B65">
        <v>0</v>
      </c>
      <c r="C65">
        <f t="shared" si="12"/>
        <v>29</v>
      </c>
      <c r="D65">
        <v>36.799999999999997</v>
      </c>
      <c r="E65">
        <v>0</v>
      </c>
      <c r="F65">
        <f t="shared" si="13"/>
        <v>36.799999999999997</v>
      </c>
      <c r="G65">
        <v>1.3320000000000001</v>
      </c>
      <c r="H65">
        <v>-4</v>
      </c>
      <c r="I65">
        <f t="shared" si="14"/>
        <v>1.3280000000000001</v>
      </c>
      <c r="K65">
        <v>1.18</v>
      </c>
      <c r="L65">
        <v>-4</v>
      </c>
      <c r="M65">
        <f t="shared" si="15"/>
        <v>1.1759999999999999</v>
      </c>
      <c r="N65">
        <v>992</v>
      </c>
      <c r="O65">
        <v>732</v>
      </c>
      <c r="P65">
        <f t="shared" si="16"/>
        <v>-260</v>
      </c>
      <c r="Q65">
        <v>1.34</v>
      </c>
      <c r="R65">
        <v>1.232</v>
      </c>
      <c r="S65">
        <f t="shared" si="17"/>
        <v>0.1080000000000001</v>
      </c>
    </row>
    <row r="66" spans="1:19" x14ac:dyDescent="0.3">
      <c r="A66">
        <v>27.2</v>
      </c>
      <c r="B66">
        <v>-200</v>
      </c>
      <c r="C66">
        <f t="shared" si="12"/>
        <v>27</v>
      </c>
      <c r="D66">
        <v>35</v>
      </c>
      <c r="E66">
        <v>-200</v>
      </c>
      <c r="F66">
        <f t="shared" si="13"/>
        <v>34.799999999999997</v>
      </c>
      <c r="G66">
        <v>1.272</v>
      </c>
      <c r="H66">
        <v>0</v>
      </c>
      <c r="I66">
        <f t="shared" si="14"/>
        <v>1.272</v>
      </c>
      <c r="K66">
        <v>1.1200000000000001</v>
      </c>
      <c r="L66">
        <v>0</v>
      </c>
      <c r="M66">
        <f t="shared" si="15"/>
        <v>1.1200000000000001</v>
      </c>
      <c r="N66">
        <v>922</v>
      </c>
      <c r="O66">
        <v>760</v>
      </c>
      <c r="P66">
        <f t="shared" si="16"/>
        <v>-162</v>
      </c>
      <c r="Q66">
        <v>1.1839999999999999</v>
      </c>
      <c r="R66">
        <v>1.272</v>
      </c>
      <c r="S66">
        <f t="shared" si="17"/>
        <v>-8.8000000000000078E-2</v>
      </c>
    </row>
    <row r="70" spans="1:19" x14ac:dyDescent="0.3">
      <c r="A70" s="2" t="s">
        <v>7</v>
      </c>
      <c r="B70" s="2" t="s">
        <v>8</v>
      </c>
      <c r="C70" s="2" t="s">
        <v>9</v>
      </c>
      <c r="D70" s="2" t="s">
        <v>11</v>
      </c>
      <c r="E70" s="2" t="s">
        <v>12</v>
      </c>
      <c r="F70" s="2" t="s">
        <v>13</v>
      </c>
      <c r="G70" s="1" t="s">
        <v>25</v>
      </c>
      <c r="H70" s="1" t="s">
        <v>26</v>
      </c>
      <c r="I70" s="1" t="s">
        <v>27</v>
      </c>
      <c r="J70" s="1" t="s">
        <v>28</v>
      </c>
      <c r="K70" s="1" t="s">
        <v>29</v>
      </c>
      <c r="L70" s="1" t="s">
        <v>30</v>
      </c>
      <c r="M70" s="1" t="s">
        <v>31</v>
      </c>
      <c r="N70" s="1" t="s">
        <v>32</v>
      </c>
      <c r="O70" s="1" t="s">
        <v>33</v>
      </c>
      <c r="P70" s="1" t="s">
        <v>34</v>
      </c>
      <c r="Q70" s="1" t="s">
        <v>35</v>
      </c>
      <c r="R70" s="1" t="s">
        <v>36</v>
      </c>
    </row>
    <row r="71" spans="1:19" x14ac:dyDescent="0.3">
      <c r="A71" s="2">
        <v>29.4</v>
      </c>
      <c r="B71" s="2">
        <v>39</v>
      </c>
      <c r="C71" s="2">
        <v>48.978999999999999</v>
      </c>
      <c r="D71" s="2">
        <v>45.179000000000002</v>
      </c>
      <c r="E71" s="2">
        <v>-224</v>
      </c>
      <c r="F71" s="2">
        <v>2.6000000000000014</v>
      </c>
      <c r="G71" s="1">
        <f>(C71*(B71-C71)-D71*(B71-D71))/12</f>
        <v>-17.466699999999985</v>
      </c>
      <c r="H71" s="1">
        <f>B71*12*F71*1000000/(4.5*5*D71*D71*E71)</f>
        <v>-118.28112232223212</v>
      </c>
      <c r="I71" s="1">
        <f>(C71*(B71-C71)-D71*(B71-D71))*0.0013/12/12</f>
        <v>-1.8922258333333314E-3</v>
      </c>
      <c r="J71" s="1">
        <f>(C71-D71)*0.001/12</f>
        <v>3.1666666666666643E-4</v>
      </c>
      <c r="K71" s="1">
        <f>(2*D71-B71)*0.001/12</f>
        <v>4.2798333333333343E-3</v>
      </c>
      <c r="L71" s="1">
        <f>(B71-2*C71)*0.001/12</f>
        <v>-4.9131666666666664E-3</v>
      </c>
      <c r="M71" s="1">
        <f>SQRT((I71*I71)+(J71*J71)+(K71*K71)+(L71*L71))</f>
        <v>6.7924205139013117E-3</v>
      </c>
      <c r="N71" s="1">
        <f>B71*F71*1000/(4.5*5*D71*D71*E71)</f>
        <v>-9.8567601935193438E-3</v>
      </c>
      <c r="O71" s="1">
        <f>12*1000*F71*0.001/(4.5*5*D71*D71*E71)</f>
        <v>-3.0328492903136447E-6</v>
      </c>
      <c r="P71" s="1">
        <f>B71*12*F71*1.1*1000/(4.5*5*5*D71*D71*E71)</f>
        <v>-2.6021846910891069E-2</v>
      </c>
      <c r="Q71" s="1">
        <f>B71*12*F71*1000*0.001/(4.5*5*D71*D71*D71*E71)</f>
        <v>-2.6180553425758011E-6</v>
      </c>
      <c r="R71" s="1">
        <f>SQRT((N71*N71)+(O71*O71)+(P71*P71)+(Q71*Q71))</f>
        <v>2.7826107421247175E-2</v>
      </c>
    </row>
    <row r="72" spans="1:19" x14ac:dyDescent="0.3">
      <c r="A72" s="2">
        <v>25</v>
      </c>
      <c r="B72" s="2">
        <v>30.400000000000002</v>
      </c>
      <c r="C72" s="2">
        <v>1.08</v>
      </c>
      <c r="D72" s="2">
        <v>0.98</v>
      </c>
      <c r="E72" s="2">
        <v>-416</v>
      </c>
      <c r="F72" s="2">
        <v>0.10000000000000009</v>
      </c>
      <c r="G72" s="1">
        <f t="shared" ref="G72:G77" si="18">(C72*(B72-C72)-D72*(B72-D72))/12</f>
        <v>0.23616666666666664</v>
      </c>
      <c r="H72" s="1">
        <f t="shared" ref="H72:H77" si="19">B72*12*F72*1000000/(4.5*5*D72*D72*E72)</f>
        <v>-4058.138168925344</v>
      </c>
      <c r="I72" s="1">
        <f t="shared" ref="I72:I77" si="20">(C72*(B72-C72)-D72*(B72-D72))*0.0013/12/12</f>
        <v>2.5584722222222217E-5</v>
      </c>
      <c r="J72" s="1">
        <f t="shared" ref="J72:J77" si="21">(C72-D72)*0.001/12</f>
        <v>8.3333333333333405E-6</v>
      </c>
      <c r="K72" s="1">
        <f t="shared" ref="K72:K77" si="22">(2*D72-B72)*0.001/12</f>
        <v>-2.3700000000000001E-3</v>
      </c>
      <c r="L72" s="1">
        <f t="shared" ref="L72:L77" si="23">(B72-2*C72)*0.001/12</f>
        <v>2.3533333333333336E-3</v>
      </c>
      <c r="M72" s="1">
        <f t="shared" ref="M72:M77" si="24">SQRT((I72*I72)+(J72*J72)+(K72*K72)+(L72*L72))</f>
        <v>3.3400302094791614E-3</v>
      </c>
      <c r="N72" s="1">
        <f t="shared" ref="N72:N77" si="25">B72*F72*1000/(4.5*5*D72*D72*E72)</f>
        <v>-0.3381781807437787</v>
      </c>
      <c r="O72" s="1">
        <f t="shared" ref="O72:O77" si="26">12*1000*F72*0.001/(4.5*5*D72*D72*E72)</f>
        <v>-1.3349138713570212E-4</v>
      </c>
      <c r="P72" s="1">
        <f t="shared" ref="P72:P77" si="27">B72*12*F72*1.1*1000/(4.5*5*5*D72*D72*E72)</f>
        <v>-0.89279039716357578</v>
      </c>
      <c r="Q72" s="1">
        <f t="shared" ref="Q72:Q77" si="28">B72*12*F72*1000*0.001/(4.5*5*D72*D72*D72*E72)</f>
        <v>-4.1409573152299426E-3</v>
      </c>
      <c r="R72" s="1">
        <f t="shared" ref="R72:R77" si="29">SQRT((N72*N72)+(O72*O72)+(P72*P72)+(Q72*Q72))</f>
        <v>0.95470222611351663</v>
      </c>
    </row>
    <row r="73" spans="1:19" x14ac:dyDescent="0.3">
      <c r="A73" s="2">
        <v>26.400000000000002</v>
      </c>
      <c r="B73" s="2">
        <v>34</v>
      </c>
      <c r="C73" s="2">
        <v>1.24</v>
      </c>
      <c r="D73" s="2">
        <v>1.0840000000000001</v>
      </c>
      <c r="E73" s="2">
        <v>-240</v>
      </c>
      <c r="F73" s="2">
        <v>-8.8000000000000078E-2</v>
      </c>
      <c r="G73" s="1">
        <f t="shared" si="18"/>
        <v>0.41178800000000021</v>
      </c>
      <c r="H73" s="1">
        <f t="shared" si="19"/>
        <v>5658.3591666175007</v>
      </c>
      <c r="I73" s="1">
        <f t="shared" si="20"/>
        <v>4.4610366666666689E-5</v>
      </c>
      <c r="J73" s="1">
        <f t="shared" si="21"/>
        <v>1.2999999999999992E-5</v>
      </c>
      <c r="K73" s="1">
        <f t="shared" si="22"/>
        <v>-2.6526666666666665E-3</v>
      </c>
      <c r="L73" s="1">
        <f t="shared" si="23"/>
        <v>2.6266666666666665E-3</v>
      </c>
      <c r="M73" s="1">
        <f t="shared" si="24"/>
        <v>3.7333868413327266E-3</v>
      </c>
      <c r="N73" s="1">
        <f t="shared" si="25"/>
        <v>0.47152993055145842</v>
      </c>
      <c r="O73" s="1">
        <f t="shared" si="26"/>
        <v>1.6642232842992651E-4</v>
      </c>
      <c r="P73" s="1">
        <f t="shared" si="27"/>
        <v>1.2448390166558503</v>
      </c>
      <c r="Q73" s="1">
        <f t="shared" si="28"/>
        <v>5.2198885300899457E-3</v>
      </c>
      <c r="R73" s="1">
        <f t="shared" si="29"/>
        <v>1.3311618713466913</v>
      </c>
    </row>
    <row r="74" spans="1:19" x14ac:dyDescent="0.3">
      <c r="A74" s="2">
        <v>28.200000000000003</v>
      </c>
      <c r="B74" s="2">
        <v>35.800000000000004</v>
      </c>
      <c r="C74" s="2">
        <v>1.296</v>
      </c>
      <c r="D74" s="2">
        <v>1.1519999999999999</v>
      </c>
      <c r="E74" s="2">
        <v>-316</v>
      </c>
      <c r="F74" s="2">
        <v>0.10000000000000009</v>
      </c>
      <c r="G74" s="1">
        <f t="shared" si="18"/>
        <v>0.40022400000000086</v>
      </c>
      <c r="H74" s="1">
        <f t="shared" si="19"/>
        <v>-4552.9167968953534</v>
      </c>
      <c r="I74" s="1">
        <f t="shared" si="20"/>
        <v>4.3357600000000095E-5</v>
      </c>
      <c r="J74" s="1">
        <f t="shared" si="21"/>
        <v>1.2000000000000012E-5</v>
      </c>
      <c r="K74" s="1">
        <f t="shared" si="22"/>
        <v>-2.7913333333333336E-3</v>
      </c>
      <c r="L74" s="1">
        <f t="shared" si="23"/>
        <v>2.7673333333333339E-3</v>
      </c>
      <c r="M74" s="1">
        <f t="shared" si="24"/>
        <v>3.9308649731367423E-3</v>
      </c>
      <c r="N74" s="1">
        <f t="shared" si="25"/>
        <v>-0.37940973307461279</v>
      </c>
      <c r="O74" s="1">
        <f t="shared" si="26"/>
        <v>-1.2717644684065232E-4</v>
      </c>
      <c r="P74" s="1">
        <f t="shared" si="27"/>
        <v>-1.0016416953169778</v>
      </c>
      <c r="Q74" s="1">
        <f t="shared" si="28"/>
        <v>-3.9521847195272165E-3</v>
      </c>
      <c r="R74" s="1">
        <f t="shared" si="29"/>
        <v>1.0710991864842043</v>
      </c>
    </row>
    <row r="75" spans="1:19" x14ac:dyDescent="0.3">
      <c r="A75" s="2">
        <v>25.400000000000002</v>
      </c>
      <c r="B75" s="2">
        <v>32.200000000000003</v>
      </c>
      <c r="C75" s="2">
        <v>1.1599999999999999</v>
      </c>
      <c r="D75" s="2">
        <v>1.036</v>
      </c>
      <c r="E75" s="2">
        <v>-332</v>
      </c>
      <c r="F75" s="2">
        <v>7.1999999999999842E-2</v>
      </c>
      <c r="G75" s="1">
        <f t="shared" si="18"/>
        <v>0.31004133333333311</v>
      </c>
      <c r="H75" s="1">
        <f t="shared" si="19"/>
        <v>-3470.0002137318897</v>
      </c>
      <c r="I75" s="1">
        <f t="shared" si="20"/>
        <v>3.3587811111111086E-5</v>
      </c>
      <c r="J75" s="1">
        <f t="shared" si="21"/>
        <v>1.0333333333333325E-5</v>
      </c>
      <c r="K75" s="1">
        <f t="shared" si="22"/>
        <v>-2.5106666666666671E-3</v>
      </c>
      <c r="L75" s="1">
        <f t="shared" si="23"/>
        <v>2.4900000000000005E-3</v>
      </c>
      <c r="M75" s="1">
        <f t="shared" si="24"/>
        <v>3.5362101224254375E-3</v>
      </c>
      <c r="N75" s="1">
        <f t="shared" si="25"/>
        <v>-0.28916668447765748</v>
      </c>
      <c r="O75" s="1">
        <f t="shared" si="26"/>
        <v>-1.0776398179291582E-4</v>
      </c>
      <c r="P75" s="1">
        <f t="shared" si="27"/>
        <v>-0.76340004702101583</v>
      </c>
      <c r="Q75" s="1">
        <f t="shared" si="28"/>
        <v>-3.3494210557257617E-3</v>
      </c>
      <c r="R75" s="1">
        <f t="shared" si="29"/>
        <v>0.81633830820192099</v>
      </c>
    </row>
    <row r="76" spans="1:19" x14ac:dyDescent="0.3">
      <c r="A76" s="2">
        <v>29</v>
      </c>
      <c r="B76" s="2">
        <v>36.799999999999997</v>
      </c>
      <c r="C76" s="2">
        <v>1.3280000000000001</v>
      </c>
      <c r="D76" s="2">
        <v>1.1759999999999999</v>
      </c>
      <c r="E76" s="2">
        <v>-260</v>
      </c>
      <c r="F76" s="2">
        <v>0.1080000000000001</v>
      </c>
      <c r="G76" s="1">
        <f t="shared" si="18"/>
        <v>0.43441599999999997</v>
      </c>
      <c r="H76" s="1">
        <f t="shared" si="19"/>
        <v>-5894.9796559126062</v>
      </c>
      <c r="I76" s="1">
        <f t="shared" si="20"/>
        <v>4.706173333333333E-5</v>
      </c>
      <c r="J76" s="1">
        <f t="shared" si="21"/>
        <v>1.2666666666666679E-5</v>
      </c>
      <c r="K76" s="1">
        <f t="shared" si="22"/>
        <v>-2.8706666666666668E-3</v>
      </c>
      <c r="L76" s="1">
        <f t="shared" si="23"/>
        <v>2.8453333333333334E-3</v>
      </c>
      <c r="M76" s="1">
        <f t="shared" si="24"/>
        <v>4.0421558777560367E-3</v>
      </c>
      <c r="N76" s="1">
        <f t="shared" si="25"/>
        <v>-0.49124830465938385</v>
      </c>
      <c r="O76" s="1">
        <f t="shared" si="26"/>
        <v>-1.6018966456284256E-4</v>
      </c>
      <c r="P76" s="1">
        <f t="shared" si="27"/>
        <v>-1.2968955243007736</v>
      </c>
      <c r="Q76" s="1">
        <f t="shared" si="28"/>
        <v>-5.0127378026467734E-3</v>
      </c>
      <c r="R76" s="1">
        <f t="shared" si="29"/>
        <v>1.3868266117230026</v>
      </c>
    </row>
    <row r="77" spans="1:19" x14ac:dyDescent="0.3">
      <c r="A77" s="2">
        <v>27</v>
      </c>
      <c r="B77" s="2">
        <v>34.799999999999997</v>
      </c>
      <c r="C77" s="2">
        <v>1.272</v>
      </c>
      <c r="D77" s="2">
        <v>1.1200000000000001</v>
      </c>
      <c r="E77" s="2">
        <v>-162</v>
      </c>
      <c r="F77" s="2">
        <v>-8.8000000000000078E-2</v>
      </c>
      <c r="G77" s="1">
        <f t="shared" si="18"/>
        <v>0.41050133333333311</v>
      </c>
      <c r="H77" s="1">
        <f t="shared" si="19"/>
        <v>8037.2889896699462</v>
      </c>
      <c r="I77" s="1">
        <f t="shared" si="20"/>
        <v>4.447097777777775E-5</v>
      </c>
      <c r="J77" s="1">
        <f t="shared" si="21"/>
        <v>1.266666666666666E-5</v>
      </c>
      <c r="K77" s="1">
        <f t="shared" si="22"/>
        <v>-2.7133333333333332E-3</v>
      </c>
      <c r="L77" s="1">
        <f t="shared" si="23"/>
        <v>2.6879999999999999E-3</v>
      </c>
      <c r="M77" s="1">
        <f t="shared" si="24"/>
        <v>3.8196413300317523E-3</v>
      </c>
      <c r="N77" s="1">
        <f t="shared" si="25"/>
        <v>0.66977408247249548</v>
      </c>
      <c r="O77" s="1">
        <f t="shared" si="26"/>
        <v>2.3095658016292951E-4</v>
      </c>
      <c r="P77" s="1">
        <f t="shared" si="27"/>
        <v>1.7682035777273883</v>
      </c>
      <c r="Q77" s="1">
        <f t="shared" si="28"/>
        <v>7.1761508836338805E-3</v>
      </c>
      <c r="R77" s="1">
        <f t="shared" si="29"/>
        <v>1.8908180145963958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2022-03-27T13:34:23Z</dcterms:created>
  <dcterms:modified xsi:type="dcterms:W3CDTF">2022-03-29T20:38:17Z</dcterms:modified>
</cp:coreProperties>
</file>