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ocuments\Studia\MISMaP\Pracownia I R\Pracownia-I-R\Widma\"/>
    </mc:Choice>
  </mc:AlternateContent>
  <xr:revisionPtr revIDLastSave="0" documentId="13_ncr:1_{4040E695-941A-4841-A4D7-7D11C441F983}" xr6:coauthVersionLast="47" xr6:coauthVersionMax="47" xr10:uidLastSave="{00000000-0000-0000-0000-000000000000}"/>
  <bookViews>
    <workbookView xWindow="-108" yWindow="-108" windowWidth="23256" windowHeight="12576" xr2:uid="{1358B45F-4DAF-4B59-8203-2998AE4501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R12" i="1" s="1"/>
  <c r="T12" i="1"/>
  <c r="N8" i="1"/>
  <c r="P4" i="1"/>
  <c r="O4" i="1"/>
  <c r="N4" i="1"/>
  <c r="R16" i="1"/>
  <c r="R21" i="1"/>
  <c r="R27" i="1"/>
  <c r="R31" i="1"/>
  <c r="R35" i="1"/>
  <c r="R39" i="1"/>
  <c r="R45" i="1"/>
  <c r="R49" i="1"/>
  <c r="R55" i="1"/>
  <c r="R60" i="1"/>
  <c r="Q16" i="1"/>
  <c r="Q21" i="1"/>
  <c r="Q27" i="1"/>
  <c r="Q31" i="1"/>
  <c r="Q35" i="1"/>
  <c r="Q39" i="1"/>
  <c r="Q45" i="1"/>
  <c r="Q49" i="1"/>
  <c r="Q55" i="1"/>
  <c r="Q60" i="1"/>
  <c r="Q12" i="1"/>
  <c r="P16" i="1"/>
  <c r="P21" i="1"/>
  <c r="P27" i="1"/>
  <c r="P31" i="1"/>
  <c r="P35" i="1"/>
  <c r="P39" i="1"/>
  <c r="P45" i="1"/>
  <c r="P49" i="1"/>
  <c r="P55" i="1"/>
  <c r="P60" i="1"/>
  <c r="O16" i="1"/>
  <c r="O21" i="1"/>
  <c r="O27" i="1"/>
  <c r="O31" i="1"/>
  <c r="O35" i="1"/>
  <c r="O39" i="1"/>
  <c r="O45" i="1"/>
  <c r="O49" i="1"/>
  <c r="O55" i="1"/>
  <c r="O60" i="1"/>
  <c r="O12" i="1"/>
  <c r="M8" i="1"/>
  <c r="M16" i="1"/>
  <c r="N16" i="1"/>
  <c r="M21" i="1"/>
  <c r="N21" i="1"/>
  <c r="M27" i="1"/>
  <c r="N27" i="1"/>
  <c r="M31" i="1"/>
  <c r="N31" i="1"/>
  <c r="M35" i="1"/>
  <c r="N35" i="1"/>
  <c r="M39" i="1"/>
  <c r="N39" i="1"/>
  <c r="M45" i="1"/>
  <c r="N45" i="1"/>
  <c r="M49" i="1"/>
  <c r="N49" i="1"/>
  <c r="M55" i="1"/>
  <c r="N55" i="1"/>
  <c r="M60" i="1"/>
  <c r="N60" i="1"/>
  <c r="N12" i="1"/>
  <c r="M12" i="1"/>
  <c r="L16" i="1"/>
  <c r="L21" i="1"/>
  <c r="L27" i="1"/>
  <c r="L31" i="1"/>
  <c r="L35" i="1"/>
  <c r="L39" i="1"/>
  <c r="L45" i="1"/>
  <c r="L49" i="1"/>
  <c r="L55" i="1"/>
  <c r="L60" i="1"/>
  <c r="L12" i="1"/>
  <c r="K45" i="1"/>
  <c r="K49" i="1"/>
  <c r="K55" i="1"/>
  <c r="K60" i="1"/>
  <c r="J60" i="1"/>
  <c r="J55" i="1"/>
  <c r="J49" i="1"/>
  <c r="J45" i="1"/>
  <c r="K27" i="1"/>
  <c r="K31" i="1"/>
  <c r="K35" i="1"/>
  <c r="K39" i="1"/>
  <c r="K16" i="1"/>
  <c r="K21" i="1"/>
  <c r="K12" i="1"/>
  <c r="J39" i="1"/>
  <c r="J35" i="1"/>
  <c r="J31" i="1"/>
  <c r="J27" i="1"/>
  <c r="J21" i="1"/>
  <c r="J16" i="1"/>
  <c r="J12" i="1"/>
  <c r="I12" i="1"/>
  <c r="I13" i="1"/>
  <c r="I14" i="1"/>
  <c r="I16" i="1"/>
  <c r="I17" i="1"/>
  <c r="I18" i="1"/>
  <c r="I19" i="1"/>
  <c r="I21" i="1"/>
  <c r="I22" i="1"/>
  <c r="I23" i="1"/>
  <c r="I27" i="1"/>
  <c r="I28" i="1"/>
  <c r="I29" i="1"/>
  <c r="I31" i="1"/>
  <c r="I32" i="1"/>
  <c r="I33" i="1"/>
  <c r="I35" i="1"/>
  <c r="I36" i="1"/>
  <c r="I37" i="1"/>
  <c r="I39" i="1"/>
  <c r="I40" i="1"/>
  <c r="I41" i="1"/>
  <c r="I45" i="1"/>
  <c r="I46" i="1"/>
  <c r="I47" i="1"/>
  <c r="I49" i="1"/>
  <c r="I50" i="1"/>
  <c r="I51" i="1"/>
  <c r="I55" i="1"/>
  <c r="I56" i="1"/>
  <c r="I57" i="1"/>
  <c r="I58" i="1"/>
  <c r="I60" i="1"/>
  <c r="I61" i="1"/>
  <c r="I62" i="1"/>
  <c r="I63" i="1"/>
  <c r="G12" i="1"/>
  <c r="G13" i="1"/>
  <c r="G14" i="1"/>
  <c r="G16" i="1"/>
  <c r="G17" i="1"/>
  <c r="G18" i="1"/>
  <c r="G19" i="1"/>
  <c r="G21" i="1"/>
  <c r="G22" i="1"/>
  <c r="G23" i="1"/>
  <c r="G27" i="1"/>
  <c r="G28" i="1"/>
  <c r="G29" i="1"/>
  <c r="G31" i="1"/>
  <c r="G32" i="1"/>
  <c r="G33" i="1"/>
  <c r="G35" i="1"/>
  <c r="G36" i="1"/>
  <c r="G37" i="1"/>
  <c r="G39" i="1"/>
  <c r="G40" i="1"/>
  <c r="G41" i="1"/>
  <c r="G45" i="1"/>
  <c r="G46" i="1"/>
  <c r="G47" i="1"/>
  <c r="G49" i="1"/>
  <c r="G50" i="1"/>
  <c r="G51" i="1"/>
  <c r="G55" i="1"/>
  <c r="G56" i="1"/>
  <c r="G57" i="1"/>
  <c r="G58" i="1"/>
  <c r="G60" i="1"/>
  <c r="G61" i="1"/>
  <c r="G62" i="1"/>
  <c r="G63" i="1"/>
  <c r="F12" i="1"/>
  <c r="F13" i="1"/>
  <c r="F14" i="1"/>
  <c r="F16" i="1"/>
  <c r="F17" i="1"/>
  <c r="F18" i="1"/>
  <c r="F19" i="1"/>
  <c r="F21" i="1"/>
  <c r="F22" i="1"/>
  <c r="F23" i="1"/>
  <c r="F27" i="1"/>
  <c r="F28" i="1"/>
  <c r="F29" i="1"/>
  <c r="F31" i="1"/>
  <c r="F32" i="1"/>
  <c r="F33" i="1"/>
  <c r="F35" i="1"/>
  <c r="F36" i="1"/>
  <c r="F37" i="1"/>
  <c r="F39" i="1"/>
  <c r="F40" i="1"/>
  <c r="F41" i="1"/>
  <c r="F45" i="1"/>
  <c r="F46" i="1"/>
  <c r="F47" i="1"/>
  <c r="F49" i="1"/>
  <c r="F50" i="1"/>
  <c r="F51" i="1"/>
  <c r="F55" i="1"/>
  <c r="F56" i="1"/>
  <c r="F57" i="1"/>
  <c r="F58" i="1"/>
  <c r="F60" i="1"/>
  <c r="F61" i="1"/>
  <c r="F62" i="1"/>
  <c r="F63" i="1"/>
  <c r="L8" i="1"/>
  <c r="K4" i="1"/>
  <c r="K5" i="1"/>
  <c r="K6" i="1"/>
  <c r="K7" i="1"/>
  <c r="K8" i="1"/>
  <c r="K3" i="1"/>
  <c r="I4" i="1"/>
  <c r="I5" i="1"/>
  <c r="I6" i="1"/>
  <c r="I7" i="1"/>
  <c r="I8" i="1"/>
  <c r="I3" i="1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<sst xmlns="http://schemas.openxmlformats.org/spreadsheetml/2006/main" count="48" uniqueCount="40">
  <si>
    <t>kąt pryzmatu</t>
  </si>
  <si>
    <t>stopnie</t>
  </si>
  <si>
    <t>minuty</t>
  </si>
  <si>
    <t>wodór</t>
  </si>
  <si>
    <t>czerwona</t>
  </si>
  <si>
    <t>656,3nm</t>
  </si>
  <si>
    <t>błękitna</t>
  </si>
  <si>
    <t>486,1nm</t>
  </si>
  <si>
    <t>granatowa</t>
  </si>
  <si>
    <t>434,5/410,2nm</t>
  </si>
  <si>
    <t>hel</t>
  </si>
  <si>
    <t>żółta</t>
  </si>
  <si>
    <t>587,6nm</t>
  </si>
  <si>
    <t>zielona</t>
  </si>
  <si>
    <t>504,8/501,6nm</t>
  </si>
  <si>
    <t>447,1nm</t>
  </si>
  <si>
    <t>neon</t>
  </si>
  <si>
    <t>594,5/585,2nm</t>
  </si>
  <si>
    <t>540/534,1nm</t>
  </si>
  <si>
    <t>światło białe</t>
  </si>
  <si>
    <t>niebieski kraniec</t>
  </si>
  <si>
    <t>czerwony kraniec</t>
  </si>
  <si>
    <t>stopnie l</t>
  </si>
  <si>
    <t>stopnie p</t>
  </si>
  <si>
    <t xml:space="preserve">różnica </t>
  </si>
  <si>
    <t>średnia</t>
  </si>
  <si>
    <t>n</t>
  </si>
  <si>
    <t>niepewność A</t>
  </si>
  <si>
    <t>niepewność</t>
  </si>
  <si>
    <t>licznik</t>
  </si>
  <si>
    <t>mianownik</t>
  </si>
  <si>
    <t>kąt min</t>
  </si>
  <si>
    <t>kąt min rad</t>
  </si>
  <si>
    <t>w rad</t>
  </si>
  <si>
    <t>niepewność min rad</t>
  </si>
  <si>
    <t>niepeność</t>
  </si>
  <si>
    <t>u(n)</t>
  </si>
  <si>
    <t>od min</t>
  </si>
  <si>
    <t>od pryzm</t>
  </si>
  <si>
    <t>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</si>
</sst>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18E1-E1A7-40BF-AC66-76F6873C56A1}">
  <dimension ref="A1:U63"/>
  <sheetViews>
    <sheetView tabSelected="1" topLeftCell="D7" workbookViewId="0">
      <selection activeCell="N21" sqref="N21"/>
    </sheetView>
  </sheetViews>
  <sheetFormatPr defaultRowHeight="14.4" x14ac:dyDescent="0.3"/>
  <cols>
    <col min="10" max="10" width="9.109375" bestFit="1" customWidth="1"/>
    <col min="12" max="12" width="9.109375" bestFit="1" customWidth="1"/>
    <col min="19" max="19" width="9.109375" bestFit="1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  <c r="C2" t="s">
        <v>1</v>
      </c>
      <c r="D2" t="s">
        <v>2</v>
      </c>
      <c r="F2" t="s">
        <v>22</v>
      </c>
      <c r="G2" t="s">
        <v>23</v>
      </c>
      <c r="I2" t="s">
        <v>24</v>
      </c>
      <c r="K2" t="s">
        <v>0</v>
      </c>
    </row>
    <row r="3" spans="1:21" x14ac:dyDescent="0.3">
      <c r="A3">
        <v>40</v>
      </c>
      <c r="B3">
        <v>1</v>
      </c>
      <c r="C3">
        <v>310</v>
      </c>
      <c r="D3">
        <v>0</v>
      </c>
      <c r="F3">
        <f>A3+(B3/60)</f>
        <v>40.016666666666666</v>
      </c>
      <c r="G3">
        <f>C3+(D3/60)</f>
        <v>310</v>
      </c>
      <c r="I3">
        <f>360 - G3 + F3</f>
        <v>90.016666666666666</v>
      </c>
      <c r="K3">
        <f>I3/2</f>
        <v>45.008333333333333</v>
      </c>
    </row>
    <row r="4" spans="1:21" x14ac:dyDescent="0.3">
      <c r="A4">
        <v>42</v>
      </c>
      <c r="B4">
        <v>3</v>
      </c>
      <c r="C4">
        <v>312</v>
      </c>
      <c r="D4">
        <v>2</v>
      </c>
      <c r="F4">
        <f t="shared" ref="F4:F63" si="0">A4+(B4/60)</f>
        <v>42.05</v>
      </c>
      <c r="G4">
        <f t="shared" ref="G4:G63" si="1">C4+(D4/60)</f>
        <v>312.03333333333336</v>
      </c>
      <c r="I4">
        <f t="shared" ref="I4:I63" si="2">360 - G4 + F4</f>
        <v>90.016666666666637</v>
      </c>
      <c r="K4">
        <f t="shared" ref="K4:K8" si="3">I4/2</f>
        <v>45.008333333333319</v>
      </c>
      <c r="N4">
        <f>L8-45</f>
        <v>5.5555555555528713E-3</v>
      </c>
      <c r="O4" s="1">
        <f>1/60</f>
        <v>1.6666666666666666E-2</v>
      </c>
      <c r="P4">
        <f>N4/O4</f>
        <v>0.33333333333317228</v>
      </c>
    </row>
    <row r="5" spans="1:21" x14ac:dyDescent="0.3">
      <c r="A5">
        <v>44</v>
      </c>
      <c r="B5">
        <v>45</v>
      </c>
      <c r="C5">
        <v>314</v>
      </c>
      <c r="D5">
        <v>45</v>
      </c>
      <c r="F5">
        <f t="shared" si="0"/>
        <v>44.75</v>
      </c>
      <c r="G5">
        <f t="shared" si="1"/>
        <v>314.75</v>
      </c>
      <c r="I5">
        <f t="shared" si="2"/>
        <v>90</v>
      </c>
      <c r="K5">
        <f t="shared" si="3"/>
        <v>45</v>
      </c>
    </row>
    <row r="6" spans="1:21" x14ac:dyDescent="0.3">
      <c r="A6">
        <v>49</v>
      </c>
      <c r="B6">
        <v>5</v>
      </c>
      <c r="C6">
        <v>319</v>
      </c>
      <c r="D6">
        <v>4</v>
      </c>
      <c r="F6">
        <f t="shared" si="0"/>
        <v>49.083333333333336</v>
      </c>
      <c r="G6">
        <f t="shared" si="1"/>
        <v>319.06666666666666</v>
      </c>
      <c r="I6">
        <f t="shared" si="2"/>
        <v>90.01666666666668</v>
      </c>
      <c r="K6">
        <f t="shared" si="3"/>
        <v>45.00833333333334</v>
      </c>
    </row>
    <row r="7" spans="1:21" x14ac:dyDescent="0.3">
      <c r="A7">
        <v>50</v>
      </c>
      <c r="B7">
        <v>47</v>
      </c>
      <c r="C7">
        <v>320</v>
      </c>
      <c r="D7">
        <v>48</v>
      </c>
      <c r="F7">
        <f t="shared" si="0"/>
        <v>50.783333333333331</v>
      </c>
      <c r="G7">
        <f t="shared" si="1"/>
        <v>320.8</v>
      </c>
      <c r="I7">
        <f t="shared" si="2"/>
        <v>89.98333333333332</v>
      </c>
      <c r="K7">
        <f t="shared" si="3"/>
        <v>44.99166666666666</v>
      </c>
      <c r="L7" t="s">
        <v>25</v>
      </c>
      <c r="M7" t="s">
        <v>33</v>
      </c>
      <c r="N7" t="s">
        <v>35</v>
      </c>
    </row>
    <row r="8" spans="1:21" x14ac:dyDescent="0.3">
      <c r="A8">
        <v>52</v>
      </c>
      <c r="B8">
        <v>49</v>
      </c>
      <c r="C8">
        <v>322</v>
      </c>
      <c r="D8">
        <v>47</v>
      </c>
      <c r="F8">
        <f t="shared" si="0"/>
        <v>52.81666666666667</v>
      </c>
      <c r="G8">
        <f t="shared" si="1"/>
        <v>322.78333333333336</v>
      </c>
      <c r="I8">
        <f t="shared" si="2"/>
        <v>90.033333333333303</v>
      </c>
      <c r="K8">
        <f t="shared" si="3"/>
        <v>45.016666666666652</v>
      </c>
      <c r="L8">
        <f>AVERAGE(K3:K8)</f>
        <v>45.005555555555553</v>
      </c>
      <c r="M8">
        <f>L8*PI()/180</f>
        <v>0.78549512613367001</v>
      </c>
      <c r="N8">
        <f>1*PI()/60/180</f>
        <v>2.9088820866572158E-4</v>
      </c>
    </row>
    <row r="10" spans="1:21" x14ac:dyDescent="0.3">
      <c r="A10" t="s">
        <v>3</v>
      </c>
    </row>
    <row r="11" spans="1:21" x14ac:dyDescent="0.3">
      <c r="A11" t="s">
        <v>4</v>
      </c>
      <c r="B11" t="s">
        <v>5</v>
      </c>
      <c r="J11" t="s">
        <v>25</v>
      </c>
      <c r="K11" t="s">
        <v>27</v>
      </c>
      <c r="L11" t="s">
        <v>28</v>
      </c>
      <c r="M11" t="s">
        <v>31</v>
      </c>
      <c r="N11" t="s">
        <v>32</v>
      </c>
      <c r="O11" t="s">
        <v>34</v>
      </c>
      <c r="P11" t="s">
        <v>29</v>
      </c>
      <c r="Q11" t="s">
        <v>30</v>
      </c>
      <c r="R11" t="s">
        <v>26</v>
      </c>
      <c r="S11" t="s">
        <v>36</v>
      </c>
      <c r="T11" t="s">
        <v>37</v>
      </c>
      <c r="U11" t="s">
        <v>38</v>
      </c>
    </row>
    <row r="12" spans="1:21" x14ac:dyDescent="0.3">
      <c r="A12">
        <v>33</v>
      </c>
      <c r="B12">
        <v>59</v>
      </c>
      <c r="C12">
        <v>323</v>
      </c>
      <c r="D12">
        <v>42</v>
      </c>
      <c r="F12">
        <f t="shared" si="0"/>
        <v>33.983333333333334</v>
      </c>
      <c r="G12">
        <f t="shared" si="1"/>
        <v>323.7</v>
      </c>
      <c r="I12">
        <f t="shared" si="2"/>
        <v>70.283333333333346</v>
      </c>
      <c r="J12">
        <f>AVERAGE(I12:I14)</f>
        <v>70.288888888888906</v>
      </c>
      <c r="K12">
        <f>(J12-I12)^2+(J12-I13)^2+(J12-I14)^2</f>
        <v>1.8518518518516412E-4</v>
      </c>
      <c r="L12">
        <f>SQRT(K12^2 + (1/20))</f>
        <v>0.2236068744326811</v>
      </c>
      <c r="M12">
        <f>J12/2</f>
        <v>35.144444444444453</v>
      </c>
      <c r="N12">
        <f>M12*PI()/180</f>
        <v>0.61338626933978513</v>
      </c>
      <c r="O12">
        <f>L12*PI()/360</f>
        <v>1.9513380944719062E-3</v>
      </c>
      <c r="P12">
        <f>SIN((N12+$M$8)/2)</f>
        <v>0.64378980853182877</v>
      </c>
      <c r="Q12">
        <f>SIN($M$8/2)</f>
        <v>0.38272822285904018</v>
      </c>
      <c r="R12">
        <f>P12/Q12</f>
        <v>1.682106962801482</v>
      </c>
      <c r="S12" t="s">
        <v>39</v>
      </c>
      <c r="T12">
        <f>COS((N12+$M$8)/2)/2/Q12</f>
        <v>0.9996680860526086</v>
      </c>
    </row>
    <row r="13" spans="1:21" x14ac:dyDescent="0.3">
      <c r="A13">
        <v>33</v>
      </c>
      <c r="B13">
        <v>59</v>
      </c>
      <c r="C13">
        <v>323</v>
      </c>
      <c r="D13">
        <v>42</v>
      </c>
      <c r="F13">
        <f t="shared" si="0"/>
        <v>33.983333333333334</v>
      </c>
      <c r="G13">
        <f t="shared" si="1"/>
        <v>323.7</v>
      </c>
      <c r="I13">
        <f t="shared" si="2"/>
        <v>70.283333333333346</v>
      </c>
    </row>
    <row r="14" spans="1:21" x14ac:dyDescent="0.3">
      <c r="A14">
        <v>34</v>
      </c>
      <c r="B14">
        <v>0</v>
      </c>
      <c r="C14">
        <v>323</v>
      </c>
      <c r="D14">
        <v>42</v>
      </c>
      <c r="F14">
        <f t="shared" si="0"/>
        <v>34</v>
      </c>
      <c r="G14">
        <f t="shared" si="1"/>
        <v>323.7</v>
      </c>
      <c r="I14">
        <f t="shared" si="2"/>
        <v>70.300000000000011</v>
      </c>
    </row>
    <row r="15" spans="1:21" x14ac:dyDescent="0.3">
      <c r="A15" t="s">
        <v>6</v>
      </c>
      <c r="B15" t="s">
        <v>7</v>
      </c>
    </row>
    <row r="16" spans="1:21" x14ac:dyDescent="0.3">
      <c r="A16">
        <v>34</v>
      </c>
      <c r="B16">
        <v>45</v>
      </c>
      <c r="C16">
        <v>322</v>
      </c>
      <c r="D16">
        <v>27</v>
      </c>
      <c r="F16">
        <f t="shared" si="0"/>
        <v>34.75</v>
      </c>
      <c r="G16">
        <f t="shared" si="1"/>
        <v>322.45</v>
      </c>
      <c r="I16">
        <f t="shared" si="2"/>
        <v>72.300000000000011</v>
      </c>
      <c r="J16">
        <f>AVERAGE(I16:I19)</f>
        <v>72.720833333333331</v>
      </c>
      <c r="K16">
        <f>(J16-I16)^2+(J16-I17)^2+(J16-I18)^2+(J16-I19)^2</f>
        <v>0.25298611111108954</v>
      </c>
      <c r="L16">
        <f t="shared" ref="L16:L60" si="4">SQRT(K16^2 + (1/20))</f>
        <v>0.33764178120474447</v>
      </c>
      <c r="M16">
        <f t="shared" ref="M16:M60" si="5">J16/2</f>
        <v>36.360416666666666</v>
      </c>
      <c r="N16">
        <f t="shared" ref="N16:N60" si="6">M16*PI()/180</f>
        <v>0.63460898823035483</v>
      </c>
      <c r="O16">
        <f t="shared" ref="O16:O60" si="7">L16*PI()/360</f>
        <v>2.9464803871605489E-3</v>
      </c>
      <c r="P16">
        <f t="shared" ref="P16:P60" si="8">SIN((N16+$M$8)/2)</f>
        <v>0.65187324832050997</v>
      </c>
      <c r="Q16">
        <f t="shared" ref="Q16:Q60" si="9">SIN($M$8/2)</f>
        <v>0.38272822285904018</v>
      </c>
      <c r="R16">
        <f t="shared" ref="R16:R60" si="10">P16/Q16</f>
        <v>1.7032275368952778</v>
      </c>
    </row>
    <row r="17" spans="1:18" x14ac:dyDescent="0.3">
      <c r="A17">
        <v>35</v>
      </c>
      <c r="B17">
        <v>15</v>
      </c>
      <c r="C17">
        <v>322</v>
      </c>
      <c r="D17">
        <v>26</v>
      </c>
      <c r="F17">
        <f t="shared" si="0"/>
        <v>35.25</v>
      </c>
      <c r="G17">
        <f t="shared" si="1"/>
        <v>322.43333333333334</v>
      </c>
      <c r="I17">
        <f t="shared" si="2"/>
        <v>72.816666666666663</v>
      </c>
    </row>
    <row r="18" spans="1:18" x14ac:dyDescent="0.3">
      <c r="A18">
        <v>35</v>
      </c>
      <c r="B18">
        <v>15</v>
      </c>
      <c r="C18">
        <v>322</v>
      </c>
      <c r="D18">
        <v>17</v>
      </c>
      <c r="F18">
        <f t="shared" si="0"/>
        <v>35.25</v>
      </c>
      <c r="G18">
        <f t="shared" si="1"/>
        <v>322.28333333333336</v>
      </c>
      <c r="I18">
        <f t="shared" si="2"/>
        <v>72.96666666666664</v>
      </c>
    </row>
    <row r="19" spans="1:18" x14ac:dyDescent="0.3">
      <c r="A19">
        <v>35</v>
      </c>
      <c r="B19">
        <v>15</v>
      </c>
      <c r="C19">
        <v>322</v>
      </c>
      <c r="D19">
        <v>27</v>
      </c>
      <c r="F19">
        <f t="shared" si="0"/>
        <v>35.25</v>
      </c>
      <c r="G19">
        <f t="shared" si="1"/>
        <v>322.45</v>
      </c>
      <c r="I19">
        <f t="shared" si="2"/>
        <v>72.800000000000011</v>
      </c>
    </row>
    <row r="20" spans="1:18" x14ac:dyDescent="0.3">
      <c r="A20" t="s">
        <v>8</v>
      </c>
      <c r="B20" t="s">
        <v>9</v>
      </c>
    </row>
    <row r="21" spans="1:18" x14ac:dyDescent="0.3">
      <c r="A21">
        <v>36</v>
      </c>
      <c r="B21">
        <v>3</v>
      </c>
      <c r="C21">
        <v>321</v>
      </c>
      <c r="D21">
        <v>39</v>
      </c>
      <c r="F21">
        <f t="shared" si="0"/>
        <v>36.049999999999997</v>
      </c>
      <c r="G21">
        <f t="shared" si="1"/>
        <v>321.64999999999998</v>
      </c>
      <c r="I21">
        <f t="shared" si="2"/>
        <v>74.40000000000002</v>
      </c>
      <c r="J21">
        <f>AVERAGE(I21:I24)</f>
        <v>74.433333333333351</v>
      </c>
      <c r="K21">
        <f t="shared" ref="K21:K60" si="11">(J21-I21)^2+(J21-I22)^2+(J21-I23)^2</f>
        <v>3.8888888888889204E-3</v>
      </c>
      <c r="L21">
        <f t="shared" si="4"/>
        <v>0.22364061227064758</v>
      </c>
      <c r="M21">
        <f t="shared" si="5"/>
        <v>37.216666666666676</v>
      </c>
      <c r="N21">
        <f t="shared" si="6"/>
        <v>0.64955336995055646</v>
      </c>
      <c r="O21">
        <f t="shared" si="7"/>
        <v>1.9516325126494158E-3</v>
      </c>
      <c r="P21">
        <f t="shared" si="8"/>
        <v>0.65752136856906362</v>
      </c>
      <c r="Q21">
        <f t="shared" si="9"/>
        <v>0.38272822285904018</v>
      </c>
      <c r="R21">
        <f t="shared" si="10"/>
        <v>1.7179850591034946</v>
      </c>
    </row>
    <row r="22" spans="1:18" x14ac:dyDescent="0.3">
      <c r="A22">
        <v>36</v>
      </c>
      <c r="B22">
        <v>7</v>
      </c>
      <c r="C22">
        <v>321</v>
      </c>
      <c r="D22">
        <v>38</v>
      </c>
      <c r="F22">
        <f t="shared" si="0"/>
        <v>36.116666666666667</v>
      </c>
      <c r="G22">
        <f t="shared" si="1"/>
        <v>321.63333333333333</v>
      </c>
      <c r="I22">
        <f t="shared" si="2"/>
        <v>74.483333333333348</v>
      </c>
    </row>
    <row r="23" spans="1:18" x14ac:dyDescent="0.3">
      <c r="A23">
        <v>36</v>
      </c>
      <c r="B23">
        <v>3</v>
      </c>
      <c r="C23">
        <v>321</v>
      </c>
      <c r="D23">
        <v>38</v>
      </c>
      <c r="F23">
        <f t="shared" si="0"/>
        <v>36.049999999999997</v>
      </c>
      <c r="G23">
        <f t="shared" si="1"/>
        <v>321.63333333333333</v>
      </c>
      <c r="I23">
        <f t="shared" si="2"/>
        <v>74.416666666666671</v>
      </c>
    </row>
    <row r="25" spans="1:18" x14ac:dyDescent="0.3">
      <c r="A25" t="s">
        <v>10</v>
      </c>
    </row>
    <row r="26" spans="1:18" x14ac:dyDescent="0.3">
      <c r="A26" t="s">
        <v>11</v>
      </c>
      <c r="B26" t="s">
        <v>12</v>
      </c>
    </row>
    <row r="27" spans="1:18" x14ac:dyDescent="0.3">
      <c r="A27">
        <v>34</v>
      </c>
      <c r="B27">
        <v>22</v>
      </c>
      <c r="C27">
        <v>323</v>
      </c>
      <c r="D27">
        <v>20</v>
      </c>
      <c r="F27">
        <f t="shared" si="0"/>
        <v>34.366666666666667</v>
      </c>
      <c r="G27">
        <f t="shared" si="1"/>
        <v>323.33333333333331</v>
      </c>
      <c r="I27">
        <f t="shared" si="2"/>
        <v>71.03333333333336</v>
      </c>
      <c r="J27">
        <f>AVERAGE(I27:I29)</f>
        <v>71.011111111111106</v>
      </c>
      <c r="K27">
        <f t="shared" si="11"/>
        <v>7.4074074074318287E-4</v>
      </c>
      <c r="L27">
        <f t="shared" si="4"/>
        <v>0.22360802467005739</v>
      </c>
      <c r="M27">
        <f t="shared" si="5"/>
        <v>35.505555555555553</v>
      </c>
      <c r="N27">
        <f t="shared" si="6"/>
        <v>0.6196888471942088</v>
      </c>
      <c r="O27">
        <f t="shared" si="7"/>
        <v>1.9513481321866042E-3</v>
      </c>
      <c r="P27">
        <f t="shared" si="8"/>
        <v>0.646197981714136</v>
      </c>
      <c r="Q27">
        <f t="shared" si="9"/>
        <v>0.38272822285904018</v>
      </c>
      <c r="R27">
        <f t="shared" si="10"/>
        <v>1.6883990861372469</v>
      </c>
    </row>
    <row r="28" spans="1:18" x14ac:dyDescent="0.3">
      <c r="A28">
        <v>34</v>
      </c>
      <c r="B28">
        <v>21</v>
      </c>
      <c r="C28">
        <v>323</v>
      </c>
      <c r="D28">
        <v>21</v>
      </c>
      <c r="F28">
        <f t="shared" si="0"/>
        <v>34.35</v>
      </c>
      <c r="G28">
        <f t="shared" si="1"/>
        <v>323.35000000000002</v>
      </c>
      <c r="I28">
        <f t="shared" si="2"/>
        <v>70.999999999999972</v>
      </c>
    </row>
    <row r="29" spans="1:18" x14ac:dyDescent="0.3">
      <c r="A29">
        <v>34</v>
      </c>
      <c r="B29">
        <v>21</v>
      </c>
      <c r="C29">
        <v>323</v>
      </c>
      <c r="D29">
        <v>21</v>
      </c>
      <c r="F29">
        <f t="shared" si="0"/>
        <v>34.35</v>
      </c>
      <c r="G29">
        <f t="shared" si="1"/>
        <v>323.35000000000002</v>
      </c>
      <c r="I29">
        <f t="shared" si="2"/>
        <v>70.999999999999972</v>
      </c>
    </row>
    <row r="30" spans="1:18" x14ac:dyDescent="0.3">
      <c r="A30" t="s">
        <v>4</v>
      </c>
      <c r="B30">
        <v>667.8</v>
      </c>
    </row>
    <row r="31" spans="1:18" x14ac:dyDescent="0.3">
      <c r="A31">
        <v>33</v>
      </c>
      <c r="B31">
        <v>56</v>
      </c>
      <c r="C31">
        <v>323</v>
      </c>
      <c r="D31">
        <v>45</v>
      </c>
      <c r="F31">
        <f t="shared" si="0"/>
        <v>33.93333333333333</v>
      </c>
      <c r="G31">
        <f t="shared" si="1"/>
        <v>323.75</v>
      </c>
      <c r="I31">
        <f t="shared" si="2"/>
        <v>70.183333333333337</v>
      </c>
      <c r="J31">
        <f>AVERAGE(I31:I33)</f>
        <v>70.172222222222231</v>
      </c>
      <c r="K31">
        <f t="shared" si="11"/>
        <v>1.8518518518484831E-4</v>
      </c>
      <c r="L31">
        <f t="shared" si="4"/>
        <v>0.2236068744326811</v>
      </c>
      <c r="M31">
        <f t="shared" si="5"/>
        <v>35.086111111111116</v>
      </c>
      <c r="N31">
        <f t="shared" si="6"/>
        <v>0.61236816060945498</v>
      </c>
      <c r="O31">
        <f t="shared" si="7"/>
        <v>1.9513380944719062E-3</v>
      </c>
      <c r="P31">
        <f t="shared" si="8"/>
        <v>0.64340019552218664</v>
      </c>
      <c r="Q31">
        <f t="shared" si="9"/>
        <v>0.38272822285904018</v>
      </c>
      <c r="R31">
        <f t="shared" si="10"/>
        <v>1.6810889740920743</v>
      </c>
    </row>
    <row r="32" spans="1:18" x14ac:dyDescent="0.3">
      <c r="A32">
        <v>33</v>
      </c>
      <c r="B32">
        <v>56</v>
      </c>
      <c r="C32">
        <v>323</v>
      </c>
      <c r="D32">
        <v>46</v>
      </c>
      <c r="F32">
        <f t="shared" si="0"/>
        <v>33.93333333333333</v>
      </c>
      <c r="G32">
        <f t="shared" si="1"/>
        <v>323.76666666666665</v>
      </c>
      <c r="I32">
        <f t="shared" si="2"/>
        <v>70.166666666666686</v>
      </c>
    </row>
    <row r="33" spans="1:18" x14ac:dyDescent="0.3">
      <c r="A33">
        <v>33</v>
      </c>
      <c r="B33">
        <v>56</v>
      </c>
      <c r="C33">
        <v>323</v>
      </c>
      <c r="D33">
        <v>46</v>
      </c>
      <c r="F33">
        <f t="shared" si="0"/>
        <v>33.93333333333333</v>
      </c>
      <c r="G33">
        <f t="shared" si="1"/>
        <v>323.76666666666665</v>
      </c>
      <c r="I33">
        <f t="shared" si="2"/>
        <v>70.166666666666686</v>
      </c>
    </row>
    <row r="34" spans="1:18" x14ac:dyDescent="0.3">
      <c r="A34" t="s">
        <v>13</v>
      </c>
      <c r="B34" t="s">
        <v>14</v>
      </c>
    </row>
    <row r="35" spans="1:18" x14ac:dyDescent="0.3">
      <c r="A35">
        <v>35</v>
      </c>
      <c r="B35">
        <v>5</v>
      </c>
      <c r="C35">
        <v>322</v>
      </c>
      <c r="D35">
        <v>37</v>
      </c>
      <c r="F35">
        <f t="shared" si="0"/>
        <v>35.083333333333336</v>
      </c>
      <c r="G35">
        <f t="shared" si="1"/>
        <v>322.61666666666667</v>
      </c>
      <c r="I35">
        <f t="shared" si="2"/>
        <v>72.466666666666669</v>
      </c>
      <c r="J35">
        <f>AVERAGE(I35:I37)</f>
        <v>72.461111111111123</v>
      </c>
      <c r="K35">
        <f t="shared" si="11"/>
        <v>1.8518518518484834E-4</v>
      </c>
      <c r="L35">
        <f t="shared" si="4"/>
        <v>0.2236068744326811</v>
      </c>
      <c r="M35">
        <f t="shared" si="5"/>
        <v>36.230555555555561</v>
      </c>
      <c r="N35">
        <f t="shared" si="6"/>
        <v>0.6323424842711679</v>
      </c>
      <c r="O35">
        <f t="shared" si="7"/>
        <v>1.9513380944719062E-3</v>
      </c>
      <c r="P35">
        <f t="shared" si="8"/>
        <v>0.65101345327528293</v>
      </c>
      <c r="Q35">
        <f t="shared" si="9"/>
        <v>0.38272822285904018</v>
      </c>
      <c r="R35">
        <f t="shared" si="10"/>
        <v>1.7009810471046785</v>
      </c>
    </row>
    <row r="36" spans="1:18" x14ac:dyDescent="0.3">
      <c r="A36">
        <v>35</v>
      </c>
      <c r="B36">
        <v>5</v>
      </c>
      <c r="C36">
        <v>322</v>
      </c>
      <c r="D36">
        <v>37</v>
      </c>
      <c r="F36">
        <f t="shared" si="0"/>
        <v>35.083333333333336</v>
      </c>
      <c r="G36">
        <f t="shared" si="1"/>
        <v>322.61666666666667</v>
      </c>
      <c r="I36">
        <f t="shared" si="2"/>
        <v>72.466666666666669</v>
      </c>
    </row>
    <row r="37" spans="1:18" x14ac:dyDescent="0.3">
      <c r="A37">
        <v>35</v>
      </c>
      <c r="B37">
        <v>5</v>
      </c>
      <c r="C37">
        <v>322</v>
      </c>
      <c r="D37">
        <v>38</v>
      </c>
      <c r="F37">
        <f t="shared" si="0"/>
        <v>35.083333333333336</v>
      </c>
      <c r="G37">
        <f t="shared" si="1"/>
        <v>322.63333333333333</v>
      </c>
      <c r="I37">
        <f t="shared" si="2"/>
        <v>72.450000000000017</v>
      </c>
    </row>
    <row r="38" spans="1:18" x14ac:dyDescent="0.3">
      <c r="A38" t="s">
        <v>8</v>
      </c>
      <c r="B38" t="s">
        <v>15</v>
      </c>
    </row>
    <row r="39" spans="1:18" x14ac:dyDescent="0.3">
      <c r="A39">
        <v>35</v>
      </c>
      <c r="B39">
        <v>49</v>
      </c>
      <c r="C39">
        <v>321</v>
      </c>
      <c r="D39">
        <v>53</v>
      </c>
      <c r="F39">
        <f t="shared" si="0"/>
        <v>35.81666666666667</v>
      </c>
      <c r="G39">
        <f t="shared" si="1"/>
        <v>321.88333333333333</v>
      </c>
      <c r="I39">
        <f t="shared" si="2"/>
        <v>73.933333333333337</v>
      </c>
      <c r="J39">
        <f>AVERAGE(I39:I41)</f>
        <v>73.944444444444457</v>
      </c>
      <c r="K39">
        <f t="shared" si="11"/>
        <v>1.8518518518547989E-4</v>
      </c>
      <c r="L39">
        <f t="shared" si="4"/>
        <v>0.2236068744326811</v>
      </c>
      <c r="M39">
        <f t="shared" si="5"/>
        <v>36.972222222222229</v>
      </c>
      <c r="N39">
        <f t="shared" si="6"/>
        <v>0.64528700955679252</v>
      </c>
      <c r="O39">
        <f t="shared" si="7"/>
        <v>1.9513380944719062E-3</v>
      </c>
      <c r="P39">
        <f t="shared" si="8"/>
        <v>0.65591265924328701</v>
      </c>
      <c r="Q39">
        <f t="shared" si="9"/>
        <v>0.38272822285904018</v>
      </c>
      <c r="R39">
        <f t="shared" si="10"/>
        <v>1.7137817910148252</v>
      </c>
    </row>
    <row r="40" spans="1:18" x14ac:dyDescent="0.3">
      <c r="A40">
        <v>35</v>
      </c>
      <c r="B40">
        <v>50</v>
      </c>
      <c r="C40">
        <v>321</v>
      </c>
      <c r="D40">
        <v>53</v>
      </c>
      <c r="F40">
        <f t="shared" si="0"/>
        <v>35.833333333333336</v>
      </c>
      <c r="G40">
        <f t="shared" si="1"/>
        <v>321.88333333333333</v>
      </c>
      <c r="I40">
        <f t="shared" si="2"/>
        <v>73.950000000000017</v>
      </c>
    </row>
    <row r="41" spans="1:18" x14ac:dyDescent="0.3">
      <c r="A41">
        <v>35</v>
      </c>
      <c r="B41">
        <v>50</v>
      </c>
      <c r="C41">
        <v>321</v>
      </c>
      <c r="D41">
        <v>53</v>
      </c>
      <c r="F41">
        <f t="shared" si="0"/>
        <v>35.833333333333336</v>
      </c>
      <c r="G41">
        <f t="shared" si="1"/>
        <v>321.88333333333333</v>
      </c>
      <c r="I41">
        <f t="shared" si="2"/>
        <v>73.950000000000017</v>
      </c>
    </row>
    <row r="43" spans="1:18" x14ac:dyDescent="0.3">
      <c r="A43" t="s">
        <v>16</v>
      </c>
    </row>
    <row r="44" spans="1:18" x14ac:dyDescent="0.3">
      <c r="A44" t="s">
        <v>11</v>
      </c>
      <c r="B44" t="s">
        <v>17</v>
      </c>
    </row>
    <row r="45" spans="1:18" x14ac:dyDescent="0.3">
      <c r="A45">
        <v>34</v>
      </c>
      <c r="B45">
        <v>22</v>
      </c>
      <c r="C45">
        <v>323</v>
      </c>
      <c r="D45">
        <v>21</v>
      </c>
      <c r="F45">
        <f t="shared" si="0"/>
        <v>34.366666666666667</v>
      </c>
      <c r="G45">
        <f t="shared" si="1"/>
        <v>323.35000000000002</v>
      </c>
      <c r="I45">
        <f t="shared" si="2"/>
        <v>71.016666666666652</v>
      </c>
      <c r="J45">
        <f>AVERAGE(I45:I47)</f>
        <v>71.027777777777786</v>
      </c>
      <c r="K45">
        <f t="shared" si="11"/>
        <v>1.8518518518611152E-4</v>
      </c>
      <c r="L45">
        <f t="shared" si="4"/>
        <v>0.2236068744326811</v>
      </c>
      <c r="M45">
        <f t="shared" si="5"/>
        <v>35.513888888888893</v>
      </c>
      <c r="N45">
        <f t="shared" si="6"/>
        <v>0.61983429129854184</v>
      </c>
      <c r="O45">
        <f t="shared" si="7"/>
        <v>1.9513380944719062E-3</v>
      </c>
      <c r="P45">
        <f t="shared" si="8"/>
        <v>0.64625347928056809</v>
      </c>
      <c r="Q45">
        <f t="shared" si="9"/>
        <v>0.38272822285904018</v>
      </c>
      <c r="R45">
        <f t="shared" si="10"/>
        <v>1.688544091295261</v>
      </c>
    </row>
    <row r="46" spans="1:18" x14ac:dyDescent="0.3">
      <c r="A46">
        <v>34</v>
      </c>
      <c r="B46">
        <v>22</v>
      </c>
      <c r="C46">
        <v>323</v>
      </c>
      <c r="D46">
        <v>20</v>
      </c>
      <c r="F46">
        <f t="shared" si="0"/>
        <v>34.366666666666667</v>
      </c>
      <c r="G46">
        <f t="shared" si="1"/>
        <v>323.33333333333331</v>
      </c>
      <c r="I46">
        <f t="shared" si="2"/>
        <v>71.03333333333336</v>
      </c>
    </row>
    <row r="47" spans="1:18" x14ac:dyDescent="0.3">
      <c r="A47">
        <v>34</v>
      </c>
      <c r="B47">
        <v>22</v>
      </c>
      <c r="C47">
        <v>323</v>
      </c>
      <c r="D47">
        <v>20</v>
      </c>
      <c r="F47">
        <f t="shared" si="0"/>
        <v>34.366666666666667</v>
      </c>
      <c r="G47">
        <f t="shared" si="1"/>
        <v>323.33333333333331</v>
      </c>
      <c r="I47">
        <f t="shared" si="2"/>
        <v>71.03333333333336</v>
      </c>
    </row>
    <row r="48" spans="1:18" x14ac:dyDescent="0.3">
      <c r="A48" t="s">
        <v>13</v>
      </c>
      <c r="B48" t="s">
        <v>18</v>
      </c>
    </row>
    <row r="49" spans="1:18" x14ac:dyDescent="0.3">
      <c r="A49">
        <v>34</v>
      </c>
      <c r="B49">
        <v>43</v>
      </c>
      <c r="C49">
        <v>323</v>
      </c>
      <c r="D49">
        <v>0</v>
      </c>
      <c r="F49">
        <f t="shared" si="0"/>
        <v>34.716666666666669</v>
      </c>
      <c r="G49">
        <f t="shared" si="1"/>
        <v>323</v>
      </c>
      <c r="I49">
        <f t="shared" si="2"/>
        <v>71.716666666666669</v>
      </c>
      <c r="J49">
        <f>AVERAGE(I49:I51)</f>
        <v>71.722222222222214</v>
      </c>
      <c r="K49">
        <f t="shared" si="11"/>
        <v>1.851851851850062E-4</v>
      </c>
      <c r="L49">
        <f t="shared" si="4"/>
        <v>0.2236068744326811</v>
      </c>
      <c r="M49">
        <f t="shared" si="5"/>
        <v>35.861111111111107</v>
      </c>
      <c r="N49">
        <f t="shared" si="6"/>
        <v>0.62589446231241086</v>
      </c>
      <c r="O49">
        <f t="shared" si="7"/>
        <v>1.9513380944719062E-3</v>
      </c>
      <c r="P49">
        <f t="shared" si="8"/>
        <v>0.64856283638379864</v>
      </c>
      <c r="Q49">
        <f t="shared" si="9"/>
        <v>0.38272822285904018</v>
      </c>
      <c r="R49">
        <f t="shared" si="10"/>
        <v>1.6945780259917389</v>
      </c>
    </row>
    <row r="50" spans="1:18" x14ac:dyDescent="0.3">
      <c r="A50">
        <v>34</v>
      </c>
      <c r="B50">
        <v>43</v>
      </c>
      <c r="C50">
        <v>322</v>
      </c>
      <c r="D50">
        <v>59</v>
      </c>
      <c r="F50">
        <f t="shared" si="0"/>
        <v>34.716666666666669</v>
      </c>
      <c r="G50">
        <f t="shared" si="1"/>
        <v>322.98333333333335</v>
      </c>
      <c r="I50">
        <f t="shared" si="2"/>
        <v>71.73333333333332</v>
      </c>
    </row>
    <row r="51" spans="1:18" x14ac:dyDescent="0.3">
      <c r="A51">
        <v>34</v>
      </c>
      <c r="B51">
        <v>42</v>
      </c>
      <c r="C51">
        <v>322</v>
      </c>
      <c r="D51">
        <v>59</v>
      </c>
      <c r="F51">
        <f t="shared" si="0"/>
        <v>34.700000000000003</v>
      </c>
      <c r="G51">
        <f t="shared" si="1"/>
        <v>322.98333333333335</v>
      </c>
      <c r="I51">
        <f t="shared" si="2"/>
        <v>71.716666666666654</v>
      </c>
    </row>
    <row r="53" spans="1:18" x14ac:dyDescent="0.3">
      <c r="A53" t="s">
        <v>19</v>
      </c>
    </row>
    <row r="54" spans="1:18" x14ac:dyDescent="0.3">
      <c r="A54" t="s">
        <v>20</v>
      </c>
    </row>
    <row r="55" spans="1:18" x14ac:dyDescent="0.3">
      <c r="A55">
        <v>36</v>
      </c>
      <c r="B55">
        <v>40</v>
      </c>
      <c r="C55">
        <v>320</v>
      </c>
      <c r="D55">
        <v>56</v>
      </c>
      <c r="F55">
        <f t="shared" si="0"/>
        <v>36.666666666666664</v>
      </c>
      <c r="G55">
        <f t="shared" si="1"/>
        <v>320.93333333333334</v>
      </c>
      <c r="I55">
        <f t="shared" si="2"/>
        <v>75.73333333333332</v>
      </c>
      <c r="J55">
        <f>AVERAGE(I55:I58)</f>
        <v>75.74166666666666</v>
      </c>
      <c r="K55">
        <f t="shared" si="11"/>
        <v>2.4097222222219127E-2</v>
      </c>
      <c r="L55">
        <f t="shared" si="4"/>
        <v>0.22490148091737194</v>
      </c>
      <c r="M55">
        <f t="shared" si="5"/>
        <v>37.87083333333333</v>
      </c>
      <c r="N55">
        <f t="shared" si="6"/>
        <v>0.6609707321406858</v>
      </c>
      <c r="O55">
        <f t="shared" si="7"/>
        <v>1.9626356673096688E-3</v>
      </c>
      <c r="P55">
        <f t="shared" si="8"/>
        <v>0.66181175649927704</v>
      </c>
      <c r="Q55">
        <f t="shared" si="9"/>
        <v>0.38272822285904018</v>
      </c>
      <c r="R55">
        <f t="shared" si="10"/>
        <v>1.7291950709969566</v>
      </c>
    </row>
    <row r="56" spans="1:18" x14ac:dyDescent="0.3">
      <c r="A56">
        <v>36</v>
      </c>
      <c r="B56">
        <v>42</v>
      </c>
      <c r="C56">
        <v>321</v>
      </c>
      <c r="D56">
        <v>3</v>
      </c>
      <c r="F56">
        <f t="shared" si="0"/>
        <v>36.700000000000003</v>
      </c>
      <c r="G56">
        <f t="shared" si="1"/>
        <v>321.05</v>
      </c>
      <c r="I56">
        <f t="shared" si="2"/>
        <v>75.649999999999991</v>
      </c>
    </row>
    <row r="57" spans="1:18" x14ac:dyDescent="0.3">
      <c r="A57">
        <v>36</v>
      </c>
      <c r="B57">
        <v>47</v>
      </c>
      <c r="C57">
        <v>320</v>
      </c>
      <c r="D57">
        <v>55</v>
      </c>
      <c r="F57">
        <f t="shared" si="0"/>
        <v>36.783333333333331</v>
      </c>
      <c r="G57">
        <f t="shared" si="1"/>
        <v>320.91666666666669</v>
      </c>
      <c r="I57">
        <f t="shared" si="2"/>
        <v>75.866666666666646</v>
      </c>
    </row>
    <row r="58" spans="1:18" x14ac:dyDescent="0.3">
      <c r="A58">
        <v>36</v>
      </c>
      <c r="B58">
        <v>42</v>
      </c>
      <c r="C58">
        <v>320</v>
      </c>
      <c r="D58">
        <v>59</v>
      </c>
      <c r="F58">
        <f t="shared" si="0"/>
        <v>36.700000000000003</v>
      </c>
      <c r="G58">
        <f t="shared" si="1"/>
        <v>320.98333333333335</v>
      </c>
      <c r="I58">
        <f t="shared" si="2"/>
        <v>75.716666666666654</v>
      </c>
    </row>
    <row r="59" spans="1:18" x14ac:dyDescent="0.3">
      <c r="A59" t="s">
        <v>21</v>
      </c>
    </row>
    <row r="60" spans="1:18" x14ac:dyDescent="0.3">
      <c r="A60">
        <v>33</v>
      </c>
      <c r="B60">
        <v>44</v>
      </c>
      <c r="C60">
        <v>323</v>
      </c>
      <c r="D60">
        <v>54</v>
      </c>
      <c r="F60">
        <f t="shared" si="0"/>
        <v>33.733333333333334</v>
      </c>
      <c r="G60">
        <f t="shared" si="1"/>
        <v>323.89999999999998</v>
      </c>
      <c r="I60">
        <f t="shared" si="2"/>
        <v>69.833333333333357</v>
      </c>
      <c r="J60">
        <f>AVERAGE(I60:I63)</f>
        <v>69.841666666666669</v>
      </c>
      <c r="K60">
        <f t="shared" si="11"/>
        <v>1.3194444444425181E-3</v>
      </c>
      <c r="L60">
        <f t="shared" si="4"/>
        <v>0.2236106905620614</v>
      </c>
      <c r="M60">
        <f t="shared" si="5"/>
        <v>34.920833333333334</v>
      </c>
      <c r="N60">
        <f t="shared" si="6"/>
        <v>0.60948351920685317</v>
      </c>
      <c r="O60">
        <f t="shared" si="7"/>
        <v>1.9513713964830904E-3</v>
      </c>
      <c r="P60">
        <f t="shared" si="8"/>
        <v>0.64229538690241383</v>
      </c>
      <c r="Q60">
        <f t="shared" si="9"/>
        <v>0.38272822285904018</v>
      </c>
      <c r="R60">
        <f t="shared" si="10"/>
        <v>1.6782023079049828</v>
      </c>
    </row>
    <row r="61" spans="1:18" x14ac:dyDescent="0.3">
      <c r="A61">
        <v>33</v>
      </c>
      <c r="B61">
        <v>47</v>
      </c>
      <c r="C61">
        <v>323</v>
      </c>
      <c r="D61">
        <v>55</v>
      </c>
      <c r="F61">
        <f t="shared" si="0"/>
        <v>33.783333333333331</v>
      </c>
      <c r="G61">
        <f t="shared" si="1"/>
        <v>323.91666666666669</v>
      </c>
      <c r="I61">
        <f t="shared" si="2"/>
        <v>69.866666666666646</v>
      </c>
    </row>
    <row r="62" spans="1:18" x14ac:dyDescent="0.3">
      <c r="A62">
        <v>33</v>
      </c>
      <c r="B62">
        <v>46</v>
      </c>
      <c r="C62">
        <v>323</v>
      </c>
      <c r="D62">
        <v>57</v>
      </c>
      <c r="F62">
        <f t="shared" si="0"/>
        <v>33.766666666666666</v>
      </c>
      <c r="G62">
        <f t="shared" si="1"/>
        <v>323.95</v>
      </c>
      <c r="I62">
        <f t="shared" si="2"/>
        <v>69.816666666666677</v>
      </c>
    </row>
    <row r="63" spans="1:18" x14ac:dyDescent="0.3">
      <c r="A63">
        <v>33</v>
      </c>
      <c r="B63">
        <v>47</v>
      </c>
      <c r="C63">
        <v>323</v>
      </c>
      <c r="D63">
        <v>56</v>
      </c>
      <c r="F63">
        <f t="shared" si="0"/>
        <v>33.783333333333331</v>
      </c>
      <c r="G63">
        <f t="shared" si="1"/>
        <v>323.93333333333334</v>
      </c>
      <c r="I63">
        <f t="shared" si="2"/>
        <v>69.849999999999994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2022-04-15T08:42:28Z</dcterms:created>
  <dcterms:modified xsi:type="dcterms:W3CDTF">2022-04-19T11:31:30Z</dcterms:modified>
</cp:coreProperties>
</file>