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drawings/drawing8.xml" ContentType="application/vnd.openxmlformats-officedocument.drawingml.chartshapes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ATA\Candidate Challenge Github\CandidateChallenge-Manual Test\"/>
    </mc:Choice>
  </mc:AlternateContent>
  <xr:revisionPtr revIDLastSave="0" documentId="13_ncr:1_{CD5E753C-86D6-4754-B87C-AFF01F4803D8}" xr6:coauthVersionLast="47" xr6:coauthVersionMax="47" xr10:uidLastSave="{00000000-0000-0000-0000-000000000000}"/>
  <bookViews>
    <workbookView xWindow="-110" yWindow="-110" windowWidth="19420" windowHeight="10300" tabRatio="758" xr2:uid="{00000000-000D-0000-FFFF-FFFF00000000}"/>
  </bookViews>
  <sheets>
    <sheet name="Cover Page" sheetId="1" r:id="rId1"/>
    <sheet name="Test Summary" sheetId="22" r:id="rId2"/>
    <sheet name="Test Case Summary" sheetId="19" r:id="rId3"/>
    <sheet name="Test cases" sheetId="26" r:id="rId4"/>
    <sheet name="Defect Summary" sheetId="23" r:id="rId5"/>
    <sheet name="Defect Data" sheetId="25" r:id="rId6"/>
    <sheet name="Screenshots" sheetId="27" r:id="rId7"/>
  </sheets>
  <externalReferences>
    <externalReference r:id="rId8"/>
  </externalReferences>
  <definedNames>
    <definedName name="_xlnm._FilterDatabase" localSheetId="4" hidden="1">'Defect Summary'!#REF!</definedName>
    <definedName name="ExistingDefect_Closed">'Defect Summary'!$C$37</definedName>
    <definedName name="ExistingDefect_Reopened">'Defect Summary'!$C$38</definedName>
    <definedName name="ExistingDefect_Resolved">'Defect Summary'!$C$35</definedName>
    <definedName name="ExistingDefect_Verified">'Defect Summary'!$C$36</definedName>
    <definedName name="NewDefect_CosmeticResolved">'Defect Summary'!$D$8</definedName>
    <definedName name="NewDefect_CosmeticTotal">'Defect Summary'!$C$8</definedName>
    <definedName name="NewDefect_FatalResolved">'Defect Summary'!$D$5</definedName>
    <definedName name="NewDefect_FatalTotal">'Defect Summary'!$C$5</definedName>
    <definedName name="NewDefect_MajorResolved">'Defect Summary'!$D$6</definedName>
    <definedName name="NewDefect_MajorTotal">'Defect Summary'!$C$6</definedName>
    <definedName name="NewDefect_MinorResolved">'Defect Summary'!$D$7</definedName>
    <definedName name="NewDefect_MinorTotal">'Defect Summary'!$C$7</definedName>
    <definedName name="Overall_Result">'Test Case Summary'!$B$1:$B$2</definedName>
    <definedName name="OverallResult">'Test Case Summary'!$F$1:$F$2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26" l="1"/>
  <c r="J46" i="26"/>
  <c r="L42" i="26"/>
  <c r="J42" i="26"/>
  <c r="L35" i="26"/>
  <c r="J35" i="26"/>
  <c r="L26" i="26"/>
  <c r="J26" i="26"/>
  <c r="L20" i="26"/>
  <c r="J20" i="26"/>
  <c r="D6" i="23"/>
  <c r="D7" i="23"/>
  <c r="D8" i="23"/>
  <c r="D5" i="23"/>
  <c r="D9" i="26" l="1"/>
  <c r="F8" i="26"/>
  <c r="C9" i="26"/>
  <c r="C8" i="26"/>
  <c r="E9" i="26"/>
  <c r="D8" i="26"/>
  <c r="F9" i="26"/>
  <c r="B9" i="26"/>
  <c r="B8" i="26"/>
  <c r="E8" i="26"/>
  <c r="G9" i="26"/>
  <c r="G8" i="26"/>
  <c r="C18" i="22"/>
  <c r="C17" i="22"/>
  <c r="C16" i="22"/>
  <c r="C15" i="22"/>
  <c r="C14" i="22"/>
  <c r="C19" i="22" s="1"/>
  <c r="C20" i="22" l="1"/>
  <c r="C22" i="23"/>
  <c r="C23" i="23"/>
  <c r="C24" i="23"/>
  <c r="C25" i="23"/>
  <c r="C26" i="23"/>
  <c r="C27" i="23"/>
  <c r="C28" i="23"/>
  <c r="C21" i="23"/>
  <c r="C38" i="23"/>
  <c r="E6" i="22" s="1"/>
  <c r="C37" i="23"/>
  <c r="C36" i="23"/>
  <c r="C35" i="23"/>
  <c r="D11" i="23"/>
  <c r="D12" i="23"/>
  <c r="D10" i="22"/>
  <c r="D10" i="23"/>
  <c r="C19" i="23"/>
  <c r="C18" i="23"/>
  <c r="C17" i="23"/>
  <c r="C16" i="23"/>
  <c r="C15" i="23"/>
  <c r="C14" i="23"/>
  <c r="C12" i="23"/>
  <c r="C11" i="23"/>
  <c r="C10" i="23"/>
  <c r="C5" i="23"/>
  <c r="C8" i="22" s="1"/>
  <c r="C8" i="23"/>
  <c r="C11" i="22" s="1"/>
  <c r="C7" i="23"/>
  <c r="C10" i="22" s="1"/>
  <c r="C6" i="23"/>
  <c r="C9" i="22" s="1"/>
  <c r="D9" i="22"/>
  <c r="D11" i="22"/>
  <c r="D8" i="22"/>
  <c r="F9" i="22" l="1"/>
  <c r="C39" i="23"/>
  <c r="F10" i="22"/>
  <c r="E11" i="22"/>
  <c r="E10" i="22"/>
  <c r="E8" i="22"/>
  <c r="D6" i="22"/>
  <c r="C6" i="22" s="1"/>
  <c r="F6" i="22" s="1"/>
  <c r="F11" i="22"/>
  <c r="E9" i="22"/>
  <c r="F8" i="22"/>
</calcChain>
</file>

<file path=xl/sharedStrings.xml><?xml version="1.0" encoding="utf-8"?>
<sst xmlns="http://schemas.openxmlformats.org/spreadsheetml/2006/main" count="359" uniqueCount="181">
  <si>
    <t>TABLE OF CONTENTS</t>
  </si>
  <si>
    <t>Sheet</t>
  </si>
  <si>
    <t>Test Summary</t>
  </si>
  <si>
    <t>Test Case Summary</t>
  </si>
  <si>
    <t>Normal</t>
  </si>
  <si>
    <t>Re-opened</t>
  </si>
  <si>
    <t>Do Not Fix</t>
  </si>
  <si>
    <t>Pending Outside Support</t>
  </si>
  <si>
    <t>Need more information</t>
  </si>
  <si>
    <t>Cannot Fix</t>
  </si>
  <si>
    <t>Future Candidate</t>
  </si>
  <si>
    <t>Defect Type</t>
  </si>
  <si>
    <t>Severity</t>
  </si>
  <si>
    <t>Status</t>
  </si>
  <si>
    <t>Date Reported:</t>
  </si>
  <si>
    <t>Prepared by:</t>
  </si>
  <si>
    <t>Priority</t>
  </si>
  <si>
    <t>Created</t>
  </si>
  <si>
    <t>Updated</t>
  </si>
  <si>
    <t>Assignee</t>
  </si>
  <si>
    <t>Reporter</t>
  </si>
  <si>
    <t>Resolved</t>
  </si>
  <si>
    <t>Open</t>
  </si>
  <si>
    <t>Total</t>
  </si>
  <si>
    <t>High</t>
  </si>
  <si>
    <t>Low</t>
  </si>
  <si>
    <t>Key</t>
  </si>
  <si>
    <t>Summary</t>
  </si>
  <si>
    <t>Resolution</t>
  </si>
  <si>
    <t>Fix Version/s</t>
  </si>
  <si>
    <t>Components</t>
  </si>
  <si>
    <t>Verified</t>
  </si>
  <si>
    <t>Fixed</t>
  </si>
  <si>
    <t>Duplicate</t>
  </si>
  <si>
    <t>Fatal</t>
  </si>
  <si>
    <t>Major</t>
  </si>
  <si>
    <t>Minor</t>
  </si>
  <si>
    <t>Cosmetic</t>
  </si>
  <si>
    <t>Release Criteria vs Actual</t>
  </si>
  <si>
    <t>% Resolved</t>
  </si>
  <si>
    <t>Criteria</t>
  </si>
  <si>
    <t>In Progress</t>
  </si>
  <si>
    <t>Closed</t>
  </si>
  <si>
    <t>Cannot Reproduce</t>
  </si>
  <si>
    <t>Developer 1</t>
  </si>
  <si>
    <t xml:space="preserve">Test Case Summary </t>
  </si>
  <si>
    <t>Pass</t>
  </si>
  <si>
    <t>Fail</t>
  </si>
  <si>
    <t>Not Run</t>
  </si>
  <si>
    <t>Execution Percentage</t>
  </si>
  <si>
    <t>Blocked</t>
  </si>
  <si>
    <t>Comments</t>
  </si>
  <si>
    <t>Defect Severity</t>
  </si>
  <si>
    <t>Build Description</t>
  </si>
  <si>
    <t>Build Number</t>
  </si>
  <si>
    <t>Overall Result</t>
  </si>
  <si>
    <t>No</t>
  </si>
  <si>
    <t>Affect Version/s</t>
  </si>
  <si>
    <t>Environments/Platforms Under Test</t>
  </si>
  <si>
    <t>Delivered Build</t>
  </si>
  <si>
    <t>Legacy Defects</t>
  </si>
  <si>
    <t>Defects Found During Test Cycle</t>
  </si>
  <si>
    <t xml:space="preserve">Fatal </t>
  </si>
  <si>
    <t xml:space="preserve">Major </t>
  </si>
  <si>
    <t xml:space="preserve">Minor </t>
  </si>
  <si>
    <t>Passed</t>
  </si>
  <si>
    <t>Failed</t>
  </si>
  <si>
    <t>Date Received</t>
  </si>
  <si>
    <t>Start Date</t>
  </si>
  <si>
    <t>End Date</t>
  </si>
  <si>
    <t>Builds Under Test</t>
  </si>
  <si>
    <t>New Defects Found in the Test</t>
  </si>
  <si>
    <t>Legacy Defects to be fixed</t>
  </si>
  <si>
    <t>Defect Summary</t>
  </si>
  <si>
    <t xml:space="preserve">Reopened </t>
  </si>
  <si>
    <t>ID</t>
  </si>
  <si>
    <t>Name</t>
  </si>
  <si>
    <t>Defect ID</t>
  </si>
  <si>
    <t>Tester</t>
  </si>
  <si>
    <t>Medium</t>
  </si>
  <si>
    <t>Comment</t>
  </si>
  <si>
    <t>Not Completed</t>
  </si>
  <si>
    <t>Test Case Description</t>
  </si>
  <si>
    <t>Everlight - Test Summary Report</t>
  </si>
  <si>
    <t>Everlight - Testing Summary Report</t>
  </si>
  <si>
    <t>Everlight -  Release 1.0 - Test Case Summary</t>
  </si>
  <si>
    <t>Everlight -  Release 1.0 - Defect  Summary</t>
  </si>
  <si>
    <t>Everlight -  Release 1.0 - Defect Data</t>
  </si>
  <si>
    <t>https://www.everlightradiology.com/</t>
  </si>
  <si>
    <t>Revision History</t>
  </si>
  <si>
    <t>Date</t>
  </si>
  <si>
    <t>Sheet Name</t>
  </si>
  <si>
    <t>Version</t>
  </si>
  <si>
    <t>Description</t>
  </si>
  <si>
    <t>Designer/Reviser</t>
  </si>
  <si>
    <t>Reviewed By</t>
  </si>
  <si>
    <t>Approved By</t>
  </si>
  <si>
    <t>Approved Date</t>
  </si>
  <si>
    <t>Design test cases</t>
  </si>
  <si>
    <t>Overal of Test result</t>
  </si>
  <si>
    <t>Not Planned</t>
  </si>
  <si>
    <t>Test case description</t>
  </si>
  <si>
    <t>Precondition</t>
  </si>
  <si>
    <t>Step name</t>
  </si>
  <si>
    <t>Step description</t>
  </si>
  <si>
    <t>Expected Result</t>
  </si>
  <si>
    <t>Note</t>
  </si>
  <si>
    <t xml:space="preserve">Step </t>
  </si>
  <si>
    <t>Case</t>
  </si>
  <si>
    <t>Step 1</t>
  </si>
  <si>
    <t>Step 2</t>
  </si>
  <si>
    <t>Step 3</t>
  </si>
  <si>
    <t>Step 4</t>
  </si>
  <si>
    <t>Step 5</t>
  </si>
  <si>
    <t>Step 6</t>
  </si>
  <si>
    <t>Create/Edit Orders</t>
  </si>
  <si>
    <t>Test cases</t>
  </si>
  <si>
    <t>Huong (Harry) Nguyen</t>
  </si>
  <si>
    <t>Chrome</t>
  </si>
  <si>
    <t>Create/edit Order</t>
  </si>
  <si>
    <t>Cancel Assession Numbers</t>
  </si>
  <si>
    <t>Edge</t>
  </si>
  <si>
    <t>TC-001</t>
  </si>
  <si>
    <t>Create order with missing information</t>
  </si>
  <si>
    <t>The site is launched successfully on the target environment</t>
  </si>
  <si>
    <t>The site launched successfully</t>
  </si>
  <si>
    <t>Click on Orders</t>
  </si>
  <si>
    <t>Orders list and Create New display</t>
  </si>
  <si>
    <t>Click on Create New</t>
  </si>
  <si>
    <t>New Order page displays</t>
  </si>
  <si>
    <t>Leave all the field blank and click Submit</t>
  </si>
  <si>
    <t>Red text displays showings the fields are required</t>
  </si>
  <si>
    <t>Enter a value in any field and click Submit</t>
  </si>
  <si>
    <t>The field with value is not validated as required due to empty field</t>
  </si>
  <si>
    <t>Click Cancel</t>
  </si>
  <si>
    <t>The New Order page closes and no order is being created and system moves back to the orders list page</t>
  </si>
  <si>
    <t>TC-002</t>
  </si>
  <si>
    <t>Create a new order with an existing Patient MRN</t>
  </si>
  <si>
    <t>Creating a new order that misses one or more required info</t>
  </si>
  <si>
    <t>1. The site is launched successfully on the target environment
2. There's at least one order in the orders list with a valid MRN</t>
  </si>
  <si>
    <t>Enter the MRN recorded at step #3</t>
  </si>
  <si>
    <t>The MRN is entered</t>
  </si>
  <si>
    <t>Record an MRN and Patient Name</t>
  </si>
  <si>
    <t>The MRN is recorded
MRN____________P312_________
Patient Name:_______Tony Jenkins___________</t>
  </si>
  <si>
    <t>Step 7</t>
  </si>
  <si>
    <t>Enter First Name and Last Name that are different from the ones recorded at step #3</t>
  </si>
  <si>
    <t>First Name and Last Name are entered</t>
  </si>
  <si>
    <t>Step 8</t>
  </si>
  <si>
    <t>Enter/Select info for the rest of fields</t>
  </si>
  <si>
    <t>The info entered/selected for the rest of the fields</t>
  </si>
  <si>
    <t>Click Submit</t>
  </si>
  <si>
    <t>Step 9</t>
  </si>
  <si>
    <t>The new order page closes and new order is created</t>
  </si>
  <si>
    <t>Go to the orders list and verify that the new order is created successfully with the info entered/selected at step #5,#6 and #7</t>
  </si>
  <si>
    <t>The newly created order with the patient name recorded at step #3 instead of the name entered at step #3
The other info of the order display correctly</t>
  </si>
  <si>
    <t>Jira-0001</t>
  </si>
  <si>
    <t>Create New Order</t>
  </si>
  <si>
    <t>Blank Site Name displays in the orders list after a new order created with Site ID as Clinic. See screenshot</t>
  </si>
  <si>
    <t>UI</t>
  </si>
  <si>
    <t>JIRA-0001:</t>
  </si>
  <si>
    <t>TC-003</t>
  </si>
  <si>
    <t>Huong Nguyen</t>
  </si>
  <si>
    <t>The Status of the newly created order displays as SC</t>
  </si>
  <si>
    <t>Verify the Status of the newly created order displays as SC</t>
  </si>
  <si>
    <t>TC-004</t>
  </si>
  <si>
    <t xml:space="preserve">No accession is canceled </t>
  </si>
  <si>
    <t>No accession is canceled when selecting Cancel from the confirmation message</t>
  </si>
  <si>
    <t>1. The site is launched successfully on the target environment
2. There is at least one or more orders in the orders list</t>
  </si>
  <si>
    <t>Locate an order in the orders list and click on X button in the Status column</t>
  </si>
  <si>
    <t>A message displays showing the confirmation of canceling of the selected assession number with OK and Cancel buttons</t>
  </si>
  <si>
    <t>Click on Cancel</t>
  </si>
  <si>
    <t>The message closes and no accession number is canceled</t>
  </si>
  <si>
    <t>TC-005</t>
  </si>
  <si>
    <t>Assession number is canceled</t>
  </si>
  <si>
    <t>Click on OK</t>
  </si>
  <si>
    <t>The message closes and the selected order/assession number was removed from the orders list</t>
  </si>
  <si>
    <t>Launch the site in browser</t>
  </si>
  <si>
    <t>Create new order, the status is automatically set to SC and Site ID is filtered based on Organization</t>
  </si>
  <si>
    <t>Enter/Select info for all required fields
Verify Site ID is filtered based on the selection of Organization</t>
  </si>
  <si>
    <t>The info entered/selected successfully for all required fields
Site ID is filtered based on the selection of Organization</t>
  </si>
  <si>
    <t>Edge and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</si>
</sst>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409]d\-mmm\-yy;@"/>
    <numFmt numFmtId="166" formatCode="0.0"/>
  </numFmts>
  <fonts count="29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color indexed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10"/>
      <color indexed="8"/>
      <name val="Arial Unicode MS"/>
      <family val="2"/>
    </font>
    <font>
      <b/>
      <sz val="12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 Unicode MS"/>
      <family val="2"/>
      <charset val="163"/>
    </font>
    <font>
      <sz val="10"/>
      <color indexed="12"/>
      <name val="Arial"/>
      <family val="2"/>
    </font>
    <font>
      <sz val="16"/>
      <name val="Arial"/>
      <family val="2"/>
    </font>
    <font>
      <i/>
      <sz val="10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44"/>
        <bgColor theme="0"/>
      </patternFill>
    </fill>
    <fill>
      <patternFill patternType="solid">
        <fgColor indexed="41"/>
        <bgColor theme="0"/>
      </patternFill>
    </fill>
    <fill>
      <patternFill patternType="solid">
        <fgColor indexed="65"/>
        <bgColor theme="0"/>
      </patternFill>
    </fill>
    <fill>
      <patternFill patternType="solid">
        <fgColor indexed="4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8" fillId="0" borderId="0" xfId="0" applyFont="1"/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vertical="center"/>
    </xf>
    <xf numFmtId="0" fontId="16" fillId="0" borderId="0" xfId="0" applyFont="1"/>
    <xf numFmtId="0" fontId="17" fillId="3" borderId="2" xfId="0" applyFont="1" applyFill="1" applyBorder="1" applyAlignment="1">
      <alignment vertical="top" wrapText="1"/>
    </xf>
    <xf numFmtId="22" fontId="17" fillId="3" borderId="2" xfId="0" applyNumberFormat="1" applyFont="1" applyFill="1" applyBorder="1" applyAlignment="1">
      <alignment vertical="top" wrapText="1"/>
    </xf>
    <xf numFmtId="0" fontId="8" fillId="0" borderId="0" xfId="0" applyFont="1" applyAlignment="1">
      <alignment horizontal="center"/>
    </xf>
    <xf numFmtId="0" fontId="4" fillId="3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20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9" fillId="0" borderId="0" xfId="0" applyFont="1"/>
    <xf numFmtId="0" fontId="4" fillId="3" borderId="1" xfId="0" applyFont="1" applyFill="1" applyBorder="1" applyAlignment="1">
      <alignment vertical="center"/>
    </xf>
    <xf numFmtId="0" fontId="2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22" fillId="2" borderId="2" xfId="0" applyFont="1" applyFill="1" applyBorder="1" applyAlignment="1">
      <alignment vertical="top"/>
    </xf>
    <xf numFmtId="0" fontId="22" fillId="2" borderId="3" xfId="0" applyFont="1" applyFill="1" applyBorder="1" applyAlignment="1">
      <alignment vertical="top"/>
    </xf>
    <xf numFmtId="0" fontId="22" fillId="2" borderId="1" xfId="0" applyFont="1" applyFill="1" applyBorder="1" applyAlignment="1">
      <alignment vertical="top"/>
    </xf>
    <xf numFmtId="164" fontId="18" fillId="0" borderId="0" xfId="0" applyNumberFormat="1" applyFont="1"/>
    <xf numFmtId="164" fontId="8" fillId="0" borderId="0" xfId="0" applyNumberFormat="1" applyFont="1"/>
    <xf numFmtId="0" fontId="2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top"/>
    </xf>
    <xf numFmtId="0" fontId="0" fillId="3" borderId="1" xfId="0" applyFill="1" applyBorder="1"/>
    <xf numFmtId="0" fontId="18" fillId="0" borderId="0" xfId="0" applyFont="1"/>
    <xf numFmtId="0" fontId="18" fillId="0" borderId="4" xfId="0" applyFont="1" applyBorder="1"/>
    <xf numFmtId="0" fontId="8" fillId="2" borderId="1" xfId="0" applyFont="1" applyFill="1" applyBorder="1"/>
    <xf numFmtId="0" fontId="8" fillId="5" borderId="1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wrapText="1"/>
    </xf>
    <xf numFmtId="0" fontId="11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3" borderId="1" xfId="2" applyFill="1" applyBorder="1" applyAlignment="1" applyProtection="1"/>
    <xf numFmtId="0" fontId="2" fillId="3" borderId="1" xfId="0" applyFont="1" applyFill="1" applyBorder="1"/>
    <xf numFmtId="0" fontId="23" fillId="3" borderId="2" xfId="2" applyFont="1" applyFill="1" applyBorder="1" applyAlignment="1" applyProtection="1">
      <alignment vertical="top" wrapText="1"/>
    </xf>
    <xf numFmtId="0" fontId="1" fillId="3" borderId="2" xfId="2" applyFont="1" applyFill="1" applyBorder="1" applyAlignment="1" applyProtection="1">
      <alignment vertical="top" wrapText="1"/>
    </xf>
    <xf numFmtId="0" fontId="8" fillId="0" borderId="0" xfId="0" applyFont="1" applyAlignment="1">
      <alignment horizontal="center" vertical="center" wrapText="1"/>
    </xf>
    <xf numFmtId="10" fontId="0" fillId="0" borderId="0" xfId="0" applyNumberFormat="1"/>
    <xf numFmtId="0" fontId="4" fillId="3" borderId="1" xfId="0" applyFont="1" applyFill="1" applyBorder="1" applyAlignment="1">
      <alignment horizontal="center" vertical="top" wrapText="1"/>
    </xf>
    <xf numFmtId="9" fontId="4" fillId="3" borderId="1" xfId="0" applyNumberFormat="1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20" fillId="4" borderId="1" xfId="0" applyFont="1" applyFill="1" applyBorder="1"/>
    <xf numFmtId="0" fontId="18" fillId="4" borderId="1" xfId="0" applyFont="1" applyFill="1" applyBorder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8" fillId="4" borderId="6" xfId="0" applyFont="1" applyFill="1" applyBorder="1"/>
    <xf numFmtId="0" fontId="8" fillId="2" borderId="7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center" vertical="top" wrapText="1"/>
    </xf>
    <xf numFmtId="9" fontId="4" fillId="6" borderId="1" xfId="0" applyNumberFormat="1" applyFont="1" applyFill="1" applyBorder="1" applyAlignment="1">
      <alignment horizontal="center" vertical="top" wrapText="1"/>
    </xf>
    <xf numFmtId="0" fontId="24" fillId="0" borderId="0" xfId="0" applyFont="1" applyAlignment="1">
      <alignment vertical="center"/>
    </xf>
    <xf numFmtId="0" fontId="3" fillId="3" borderId="0" xfId="2" applyFill="1" applyAlignment="1" applyProtection="1"/>
    <xf numFmtId="9" fontId="0" fillId="3" borderId="1" xfId="0" applyNumberFormat="1" applyFill="1" applyBorder="1" applyAlignment="1">
      <alignment horizontal="center"/>
    </xf>
    <xf numFmtId="0" fontId="21" fillId="7" borderId="1" xfId="0" applyFont="1" applyFill="1" applyBorder="1" applyAlignment="1">
      <alignment horizontal="center"/>
    </xf>
    <xf numFmtId="0" fontId="4" fillId="3" borderId="7" xfId="0" applyFont="1" applyFill="1" applyBorder="1" applyAlignment="1">
      <alignment vertical="center"/>
    </xf>
    <xf numFmtId="0" fontId="8" fillId="8" borderId="10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2" fillId="10" borderId="11" xfId="0" applyFont="1" applyFill="1" applyBorder="1" applyAlignment="1">
      <alignment horizontal="left"/>
    </xf>
    <xf numFmtId="0" fontId="12" fillId="10" borderId="12" xfId="0" applyFont="1" applyFill="1" applyBorder="1" applyAlignment="1">
      <alignment horizontal="left"/>
    </xf>
    <xf numFmtId="0" fontId="19" fillId="10" borderId="12" xfId="0" applyFont="1" applyFill="1" applyBorder="1" applyAlignment="1">
      <alignment horizontal="left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8" fillId="11" borderId="5" xfId="0" applyFont="1" applyFill="1" applyBorder="1" applyAlignment="1">
      <alignment horizontal="left" vertical="top" wrapText="1"/>
    </xf>
    <xf numFmtId="0" fontId="8" fillId="11" borderId="1" xfId="0" applyFont="1" applyFill="1" applyBorder="1" applyAlignment="1">
      <alignment horizontal="left" vertical="top" wrapText="1"/>
    </xf>
    <xf numFmtId="165" fontId="1" fillId="12" borderId="1" xfId="0" applyNumberFormat="1" applyFont="1" applyFill="1" applyBorder="1" applyAlignment="1">
      <alignment horizontal="left"/>
    </xf>
    <xf numFmtId="14" fontId="1" fillId="12" borderId="1" xfId="0" applyNumberFormat="1" applyFont="1" applyFill="1" applyBorder="1" applyAlignment="1">
      <alignment horizontal="left"/>
    </xf>
    <xf numFmtId="0" fontId="1" fillId="12" borderId="1" xfId="0" applyFont="1" applyFill="1" applyBorder="1" applyAlignment="1">
      <alignment horizontal="left" wrapText="1"/>
    </xf>
    <xf numFmtId="166" fontId="1" fillId="12" borderId="1" xfId="0" applyNumberFormat="1" applyFont="1" applyFill="1" applyBorder="1" applyAlignment="1">
      <alignment horizontal="left" wrapText="1"/>
    </xf>
    <xf numFmtId="0" fontId="1" fillId="12" borderId="1" xfId="0" applyFont="1" applyFill="1" applyBorder="1" applyAlignment="1">
      <alignment horizontal="left"/>
    </xf>
    <xf numFmtId="14" fontId="1" fillId="0" borderId="0" xfId="0" applyNumberFormat="1" applyFont="1" applyAlignment="1">
      <alignment horizontal="left"/>
    </xf>
    <xf numFmtId="165" fontId="1" fillId="12" borderId="8" xfId="0" applyNumberFormat="1" applyFont="1" applyFill="1" applyBorder="1" applyAlignment="1">
      <alignment horizontal="left"/>
    </xf>
    <xf numFmtId="14" fontId="1" fillId="12" borderId="13" xfId="0" applyNumberFormat="1" applyFont="1" applyFill="1" applyBorder="1" applyAlignment="1">
      <alignment horizontal="left"/>
    </xf>
    <xf numFmtId="0" fontId="1" fillId="12" borderId="13" xfId="0" applyFont="1" applyFill="1" applyBorder="1" applyAlignment="1">
      <alignment horizontal="left" wrapText="1"/>
    </xf>
    <xf numFmtId="166" fontId="1" fillId="12" borderId="13" xfId="0" applyNumberFormat="1" applyFont="1" applyFill="1" applyBorder="1" applyAlignment="1">
      <alignment horizontal="left" wrapText="1"/>
    </xf>
    <xf numFmtId="14" fontId="1" fillId="12" borderId="0" xfId="0" applyNumberFormat="1" applyFont="1" applyFill="1" applyAlignment="1">
      <alignment horizontal="left"/>
    </xf>
    <xf numFmtId="0" fontId="12" fillId="13" borderId="8" xfId="0" applyFont="1" applyFill="1" applyBorder="1" applyAlignment="1">
      <alignment horizontal="left"/>
    </xf>
    <xf numFmtId="0" fontId="12" fillId="10" borderId="13" xfId="0" applyFont="1" applyFill="1" applyBorder="1" applyAlignment="1">
      <alignment horizontal="left"/>
    </xf>
    <xf numFmtId="0" fontId="8" fillId="8" borderId="1" xfId="0" applyFont="1" applyFill="1" applyBorder="1" applyAlignment="1">
      <alignment vertical="top" wrapText="1"/>
    </xf>
    <xf numFmtId="0" fontId="25" fillId="0" borderId="1" xfId="0" applyFont="1" applyBorder="1" applyAlignment="1">
      <alignment horizontal="left" vertical="top"/>
    </xf>
    <xf numFmtId="0" fontId="25" fillId="0" borderId="1" xfId="0" applyFont="1" applyBorder="1" applyAlignment="1">
      <alignment horizontal="right" vertical="top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8" fillId="14" borderId="1" xfId="0" applyFont="1" applyFill="1" applyBorder="1" applyAlignment="1">
      <alignment vertical="top" wrapText="1"/>
    </xf>
    <xf numFmtId="0" fontId="1" fillId="14" borderId="0" xfId="0" applyFont="1" applyFill="1" applyAlignment="1">
      <alignment vertical="top" wrapText="1"/>
    </xf>
    <xf numFmtId="0" fontId="26" fillId="14" borderId="1" xfId="0" applyFont="1" applyFill="1" applyBorder="1" applyAlignment="1">
      <alignment vertical="top" wrapText="1"/>
    </xf>
    <xf numFmtId="0" fontId="27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/>
    <xf numFmtId="0" fontId="0" fillId="3" borderId="1" xfId="0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top" wrapText="1"/>
    </xf>
    <xf numFmtId="14" fontId="11" fillId="3" borderId="1" xfId="0" applyNumberFormat="1" applyFont="1" applyFill="1" applyBorder="1" applyAlignment="1">
      <alignment horizontal="left"/>
    </xf>
    <xf numFmtId="0" fontId="8" fillId="2" borderId="1" xfId="0" applyFont="1" applyFill="1" applyBorder="1"/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9" fillId="0" borderId="8" xfId="0" applyFont="1" applyBorder="1"/>
    <xf numFmtId="0" fontId="8" fillId="5" borderId="1" xfId="0" applyFont="1" applyFill="1" applyBorder="1" applyAlignment="1">
      <alignment vertical="top"/>
    </xf>
    <xf numFmtId="0" fontId="12" fillId="2" borderId="1" xfId="0" applyFont="1" applyFill="1" applyBorder="1" applyAlignment="1">
      <alignment horizontal="left"/>
    </xf>
    <xf numFmtId="0" fontId="12" fillId="2" borderId="7" xfId="0" applyFont="1" applyFill="1" applyBorder="1" applyAlignment="1">
      <alignment horizontal="left"/>
    </xf>
    <xf numFmtId="0" fontId="12" fillId="2" borderId="8" xfId="0" applyFont="1" applyFill="1" applyBorder="1" applyAlignment="1">
      <alignment horizontal="left"/>
    </xf>
    <xf numFmtId="0" fontId="12" fillId="2" borderId="9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 wrapText="1"/>
    </xf>
    <xf numFmtId="0" fontId="8" fillId="4" borderId="9" xfId="0" applyFont="1" applyFill="1" applyBorder="1" applyAlignment="1">
      <alignment horizontal="left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vertical="top" wrapText="1"/>
    </xf>
    <xf numFmtId="0" fontId="8" fillId="9" borderId="8" xfId="0" applyFont="1" applyFill="1" applyBorder="1" applyAlignment="1">
      <alignment vertical="top" wrapText="1"/>
    </xf>
    <xf numFmtId="0" fontId="18" fillId="2" borderId="7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left" vertical="center"/>
    </xf>
    <xf numFmtId="0" fontId="8" fillId="8" borderId="10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8" fillId="9" borderId="9" xfId="0" applyFont="1" applyFill="1" applyBorder="1" applyAlignment="1">
      <alignment vertical="top" wrapText="1"/>
    </xf>
    <xf numFmtId="0" fontId="8" fillId="8" borderId="10" xfId="0" applyFont="1" applyFill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8" borderId="7" xfId="0" applyFont="1" applyFill="1" applyBorder="1" applyAlignment="1">
      <alignment horizontal="center" vertical="top" wrapText="1"/>
    </xf>
    <xf numFmtId="0" fontId="8" fillId="8" borderId="9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2" borderId="1" xfId="0" applyFont="1" applyFill="1" applyBorder="1" applyAlignment="1">
      <alignment horizontal="left" vertical="center"/>
    </xf>
    <xf numFmtId="164" fontId="18" fillId="0" borderId="0" xfId="0" applyNumberFormat="1" applyFont="1" applyAlignment="1">
      <alignment horizontal="left"/>
    </xf>
    <xf numFmtId="0" fontId="18" fillId="2" borderId="9" xfId="0" applyFont="1" applyFill="1" applyBorder="1" applyAlignment="1">
      <alignment horizontal="left" vertical="center"/>
    </xf>
  </cellXfs>
  <cellStyles count="3">
    <cellStyle name="%" xfId="1" xr:uid="{00000000-0005-0000-0000-000000000000}"/>
    <cellStyle name="Hyperlink" xfId="2" builtinId="8"/>
    <cellStyle name="Normal" xfId="0" builtinId="0"/>
  </cellStyles>
  <dxfs count="25"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C00000"/>
        </patternFill>
      </fill>
    </dxf>
    <dxf>
      <fill>
        <patternFill>
          <bgColor rgb="FFC5BE97"/>
        </patternFill>
      </fill>
    </dxf>
    <dxf>
      <fill>
        <patternFill>
          <bgColor rgb="FFFCD5B4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theme="0" tint="-0.14996795556505021"/>
        </patternFill>
      </fill>
    </dxf>
    <dxf>
      <fill>
        <patternFill>
          <bgColor rgb="FFFF808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FFFFCC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  <dxf>
      <fill>
        <patternFill>
          <bgColor indexed="26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rgb="FFCCFFCC"/>
        </patternFill>
      </fill>
    </dxf>
    <dxf>
      <fill>
        <patternFill>
          <bgColor rgb="FFFF8080"/>
        </patternFill>
      </fill>
    </dxf>
    <dxf>
      <fill>
        <patternFill>
          <bgColor rgb="FFFFFFCC"/>
        </patternFill>
      </fill>
    </dxf>
    <dxf>
      <fill>
        <patternFill>
          <bgColor rgb="FFFCD5B4"/>
        </patternFill>
      </fill>
    </dxf>
    <dxf>
      <fill>
        <patternFill>
          <bgColor rgb="FFC5BE9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Test Case Summary</a:t>
            </a:r>
          </a:p>
        </c:rich>
      </c:tx>
      <c:layout>
        <c:manualLayout>
          <c:xMode val="edge"/>
          <c:yMode val="edge"/>
          <c:x val="0.35647282426410798"/>
          <c:y val="2.189779658325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66956004132071"/>
          <c:y val="0.17793594306049901"/>
          <c:w val="0.41379351328116409"/>
          <c:h val="0.7259786476868348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3CE-4665-9F79-1E6063FDF544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3CE-4665-9F79-1E6063FDF544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3CE-4665-9F79-1E6063FDF54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Summary'!$B$14:$B$17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'Test Summary'!$C$14:$C$17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CE-4665-9F79-1E6063FDF54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357006489807437"/>
          <c:y val="0.40925266903914692"/>
          <c:w val="0.14807323526749863"/>
          <c:h val="0.316725978647687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Defects Found by Priority</a:t>
            </a:r>
          </a:p>
        </c:rich>
      </c:tx>
      <c:layout>
        <c:manualLayout>
          <c:xMode val="edge"/>
          <c:yMode val="edge"/>
          <c:x val="9.3220753889554336E-2"/>
          <c:y val="3.11112593976600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9750623441396832E-2"/>
          <c:y val="0.19915254237288135"/>
          <c:w val="0.42892768079800603"/>
          <c:h val="0.7288135593220335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B21-4ADF-ACCF-EA6A40D87BD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B21-4ADF-ACCF-EA6A40D87BDD}"/>
              </c:ext>
            </c:extLst>
          </c:dPt>
          <c:dLbls>
            <c:dLbl>
              <c:idx val="2"/>
              <c:layout>
                <c:manualLayout>
                  <c:x val="2.4698162060826194E-2"/>
                  <c:y val="6.959357092633539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21-4ADF-ACCF-EA6A40D87BDD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'Defect Summary'!$B$10:$B$12</c:f>
              <c:strCache>
                <c:ptCount val="3"/>
                <c:pt idx="0">
                  <c:v>High</c:v>
                </c:pt>
                <c:pt idx="1">
                  <c:v>Normal</c:v>
                </c:pt>
                <c:pt idx="2">
                  <c:v>Low</c:v>
                </c:pt>
              </c:strCache>
            </c:strRef>
          </c:cat>
          <c:val>
            <c:numRef>
              <c:f>'Defect Summary'!$C$10:$C$12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21-4ADF-ACCF-EA6A40D87B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805486284289438"/>
          <c:y val="0.36016949152542382"/>
          <c:w val="0.15710723192019979"/>
          <c:h val="0.326271186440677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Jira Counts Grouped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DEA-44D3-8CBD-FA3DB4D0FE5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EA-44D3-8CBD-FA3DB4D0FE5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DEA-44D3-8CBD-FA3DB4D0FE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'[1]New-Defects-Status'!$D$6:$D$9</c:f>
              <c:strCache>
                <c:ptCount val="4"/>
                <c:pt idx="0">
                  <c:v>Defect</c:v>
                </c:pt>
                <c:pt idx="1">
                  <c:v>New Feature</c:v>
                </c:pt>
                <c:pt idx="2">
                  <c:v>Improvement</c:v>
                </c:pt>
                <c:pt idx="3">
                  <c:v>Others</c:v>
                </c:pt>
              </c:strCache>
            </c:strRef>
          </c:cat>
          <c:val>
            <c:numRef>
              <c:f>'[1]New-Defects-Status'!$E$6:$E$9</c:f>
              <c:numCache>
                <c:formatCode>General</c:formatCode>
                <c:ptCount val="4"/>
                <c:pt idx="0">
                  <c:v>63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A-44D3-8CBD-FA3DB4D0FE55}"/>
            </c:ext>
          </c:extLst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Jira Logged By Functional Group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C84-4B42-8E62-ED1A41C6DF0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C84-4B42-8E62-ED1A41C6DF0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'[1]New-Defects-Status'!$L$6:$L$8</c:f>
              <c:strCache>
                <c:ptCount val="3"/>
                <c:pt idx="0">
                  <c:v>Test</c:v>
                </c:pt>
                <c:pt idx="1">
                  <c:v>Dev</c:v>
                </c:pt>
                <c:pt idx="2">
                  <c:v>Others</c:v>
                </c:pt>
              </c:strCache>
            </c:strRef>
          </c:cat>
          <c:val>
            <c:numRef>
              <c:f>'[1]New-Defects-Status'!$M$6:$M$8</c:f>
              <c:numCache>
                <c:formatCode>General</c:formatCode>
                <c:ptCount val="3"/>
                <c:pt idx="0">
                  <c:v>53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84-4B42-8E62-ED1A41C6DF0A}"/>
            </c:ext>
          </c:extLst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Jira Counts Grouped By Type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A23-44A5-9661-6B29D403396B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23-44A5-9661-6B29D403396B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A23-44A5-9661-6B29D403396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'[1]New-Defects-Status'!$D$6:$D$9</c:f>
              <c:strCache>
                <c:ptCount val="4"/>
                <c:pt idx="0">
                  <c:v>Defect</c:v>
                </c:pt>
                <c:pt idx="1">
                  <c:v>New Feature</c:v>
                </c:pt>
                <c:pt idx="2">
                  <c:v>Improvement</c:v>
                </c:pt>
                <c:pt idx="3">
                  <c:v>Others</c:v>
                </c:pt>
              </c:strCache>
            </c:strRef>
          </c:cat>
          <c:val>
            <c:numRef>
              <c:f>'[1]New-Defects-Status'!$E$6:$E$9</c:f>
              <c:numCache>
                <c:formatCode>General</c:formatCode>
                <c:ptCount val="4"/>
                <c:pt idx="0">
                  <c:v>63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3-44A5-9661-6B29D403396B}"/>
            </c:ext>
          </c:extLst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Jira Logged By Functional Group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CE2-4174-BDE9-CBCB7ACBAD4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E2-4174-BDE9-CBCB7ACBAD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'[1]New-Defects-Status'!$L$6:$L$8</c:f>
              <c:strCache>
                <c:ptCount val="3"/>
                <c:pt idx="0">
                  <c:v>Test</c:v>
                </c:pt>
                <c:pt idx="1">
                  <c:v>Dev</c:v>
                </c:pt>
                <c:pt idx="2">
                  <c:v>Others</c:v>
                </c:pt>
              </c:strCache>
            </c:strRef>
          </c:cat>
          <c:val>
            <c:numRef>
              <c:f>'[1]New-Defects-Status'!$M$6:$M$8</c:f>
              <c:numCache>
                <c:formatCode>General</c:formatCode>
                <c:ptCount val="3"/>
                <c:pt idx="0">
                  <c:v>53</c:v>
                </c:pt>
                <c:pt idx="1">
                  <c:v>7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2-4174-BDE9-CBCB7ACBAD4C}"/>
            </c:ext>
          </c:extLst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Defects Found by Severity</a:t>
            </a:r>
          </a:p>
        </c:rich>
      </c:tx>
      <c:layout>
        <c:manualLayout>
          <c:xMode val="edge"/>
          <c:yMode val="edge"/>
          <c:x val="9.3220588805709645E-2"/>
          <c:y val="3.11112632660048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11845765477992"/>
          <c:y val="0.20434782608695654"/>
          <c:w val="0.40886748680376317"/>
          <c:h val="0.721739130434785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E9B-4988-A6E7-26B07F96DBC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E9B-4988-A6E7-26B07F96DBC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E9B-4988-A6E7-26B07F96DBC1}"/>
              </c:ext>
            </c:extLst>
          </c:dPt>
          <c:dLbls>
            <c:dLbl>
              <c:idx val="2"/>
              <c:layout>
                <c:manualLayout>
                  <c:x val="2.4698162060826194E-2"/>
                  <c:y val="6.959357092633539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9B-4988-A6E7-26B07F96DBC1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'Defect Summary'!$B$5:$B$8</c:f>
              <c:strCache>
                <c:ptCount val="4"/>
                <c:pt idx="0">
                  <c:v>Fatal</c:v>
                </c:pt>
                <c:pt idx="1">
                  <c:v>Major</c:v>
                </c:pt>
                <c:pt idx="2">
                  <c:v>Minor</c:v>
                </c:pt>
                <c:pt idx="3">
                  <c:v>Cosmetic</c:v>
                </c:pt>
              </c:strCache>
            </c:strRef>
          </c:cat>
          <c:val>
            <c:numRef>
              <c:f>'Defect Summary'!$C$5:$C$8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B-4988-A6E7-26B07F96DBC1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E9B-4988-A6E7-26B07F96DBC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E9B-4988-A6E7-26B07F96DBC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EE9B-4988-A6E7-26B07F96DBC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'Defect Summary'!$B$5:$B$8</c:f>
              <c:strCache>
                <c:ptCount val="4"/>
                <c:pt idx="0">
                  <c:v>Fatal</c:v>
                </c:pt>
                <c:pt idx="1">
                  <c:v>Major</c:v>
                </c:pt>
                <c:pt idx="2">
                  <c:v>Minor</c:v>
                </c:pt>
                <c:pt idx="3">
                  <c:v>Cosmetic</c:v>
                </c:pt>
              </c:strCache>
            </c:strRef>
          </c:cat>
          <c:val>
            <c:numRef>
              <c:f>'Defect Summary'!$C$5:$C$8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9B-4988-A6E7-26B07F96DBC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586310331898312"/>
          <c:y val="0.35652173913043544"/>
          <c:w val="0.15517267238146948"/>
          <c:h val="0.3347826086956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Defe</a:t>
            </a:r>
            <a:r>
              <a:rPr lang="en-US" baseline="0"/>
              <a:t>ct </a:t>
            </a:r>
            <a:r>
              <a:rPr lang="en-US"/>
              <a:t>Found by Staus</a:t>
            </a:r>
          </a:p>
        </c:rich>
      </c:tx>
      <c:layout>
        <c:manualLayout>
          <c:xMode val="edge"/>
          <c:yMode val="edge"/>
          <c:x val="0.11484635673612052"/>
          <c:y val="2.5210145675022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9606879606881E-2"/>
          <c:y val="0.17030603998797444"/>
          <c:w val="0.40294840294840373"/>
          <c:h val="0.716158732257123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9D-47ED-BC54-C48CCA33979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9D-47ED-BC54-C48CCA33979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29D-47ED-BC54-C48CCA33979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29D-47ED-BC54-C48CCA33979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29D-47ED-BC54-C48CCA33979A}"/>
              </c:ext>
            </c:extLst>
          </c:dPt>
          <c:dLbls>
            <c:dLbl>
              <c:idx val="2"/>
              <c:layout>
                <c:manualLayout>
                  <c:x val="-3.4718904351140572E-3"/>
                  <c:y val="-2.8616098362674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9D-47ED-BC54-C48CCA33979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'Defect Summary'!$B$14:$B$19</c:f>
              <c:strCache>
                <c:ptCount val="6"/>
                <c:pt idx="0">
                  <c:v>Open</c:v>
                </c:pt>
                <c:pt idx="1">
                  <c:v>Re-opened</c:v>
                </c:pt>
                <c:pt idx="2">
                  <c:v>In Progress</c:v>
                </c:pt>
                <c:pt idx="3">
                  <c:v>Resolved</c:v>
                </c:pt>
                <c:pt idx="4">
                  <c:v>Verified</c:v>
                </c:pt>
                <c:pt idx="5">
                  <c:v>Closed</c:v>
                </c:pt>
              </c:strCache>
            </c:strRef>
          </c:cat>
          <c:val>
            <c:numRef>
              <c:f>'Defect Summary'!$C$14:$C$19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9D-47ED-BC54-C48CCA33979A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29D-47ED-BC54-C48CCA33979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29D-47ED-BC54-C48CCA33979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29D-47ED-BC54-C48CCA33979A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29D-47ED-BC54-C48CCA33979A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F29D-47ED-BC54-C48CCA33979A}"/>
              </c:ext>
            </c:extLst>
          </c:dPt>
          <c:dLbls>
            <c:numFmt formatCode="0%" sourceLinked="0"/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  <c:txPr>
              <a:bodyPr/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'Defect Summary'!$B$14:$B$19</c:f>
              <c:strCache>
                <c:ptCount val="6"/>
                <c:pt idx="0">
                  <c:v>Open</c:v>
                </c:pt>
                <c:pt idx="1">
                  <c:v>Re-opened</c:v>
                </c:pt>
                <c:pt idx="2">
                  <c:v>In Progress</c:v>
                </c:pt>
                <c:pt idx="3">
                  <c:v>Resolved</c:v>
                </c:pt>
                <c:pt idx="4">
                  <c:v>Verified</c:v>
                </c:pt>
                <c:pt idx="5">
                  <c:v>Closed</c:v>
                </c:pt>
              </c:strCache>
            </c:strRef>
          </c:cat>
          <c:val>
            <c:numRef>
              <c:f>'Defect Summary'!$C$14:$C$19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9D-47ED-BC54-C48CCA33979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201474201474205"/>
          <c:y val="0.24890875540120858"/>
          <c:w val="0.1793611793611794"/>
          <c:h val="0.5065511352565645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Defect Found by Resolution</a:t>
            </a:r>
          </a:p>
        </c:rich>
      </c:tx>
      <c:layout>
        <c:manualLayout>
          <c:xMode val="edge"/>
          <c:yMode val="edge"/>
          <c:x val="0.10378924856615178"/>
          <c:y val="2.1875028779297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666827418083094E-2"/>
          <c:y val="0.15789541313482258"/>
          <c:w val="0.43456894909565441"/>
          <c:h val="0.771933130881351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636-4B18-B2D1-F8B2651F1D9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36-4B18-B2D1-F8B2651F1D9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636-4B18-B2D1-F8B2651F1D9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36-4B18-B2D1-F8B2651F1D9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636-4B18-B2D1-F8B2651F1D9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36-4B18-B2D1-F8B2651F1D90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636-4B18-B2D1-F8B2651F1D90}"/>
              </c:ext>
            </c:extLst>
          </c:dPt>
          <c:dLbls>
            <c:dLbl>
              <c:idx val="2"/>
              <c:layout>
                <c:manualLayout>
                  <c:x val="5.4728826645229923E-3"/>
                  <c:y val="-5.117454068241426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36-4B18-B2D1-F8B2651F1D9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'Defect Summary'!$B$21:$B$28</c:f>
              <c:strCache>
                <c:ptCount val="8"/>
                <c:pt idx="0">
                  <c:v>Fixed</c:v>
                </c:pt>
                <c:pt idx="1">
                  <c:v>Do Not Fix</c:v>
                </c:pt>
                <c:pt idx="2">
                  <c:v>Duplicate</c:v>
                </c:pt>
                <c:pt idx="3">
                  <c:v>Need more information</c:v>
                </c:pt>
                <c:pt idx="4">
                  <c:v>Cannot Reproduce</c:v>
                </c:pt>
                <c:pt idx="5">
                  <c:v>Pending Outside Support</c:v>
                </c:pt>
                <c:pt idx="6">
                  <c:v>Cannot Fix</c:v>
                </c:pt>
                <c:pt idx="7">
                  <c:v>Future Candidate</c:v>
                </c:pt>
              </c:strCache>
            </c:strRef>
          </c:cat>
          <c:val>
            <c:numRef>
              <c:f>'Defect Summary'!$C$21:$C$28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36-4B18-B2D1-F8B2651F1D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518534072129889"/>
          <c:y val="0.19298337707786561"/>
          <c:w val="0.33827238261883974"/>
          <c:h val="0.671055394391492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Defects Found by Priority</a:t>
            </a:r>
          </a:p>
        </c:rich>
      </c:tx>
      <c:layout>
        <c:manualLayout>
          <c:xMode val="edge"/>
          <c:yMode val="edge"/>
          <c:x val="9.3220734908136496E-2"/>
          <c:y val="3.11111111111111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00023193387688"/>
          <c:y val="0.20346406361634081"/>
          <c:w val="0.41750050964417762"/>
          <c:h val="0.7229467792325287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54D-484F-B524-EE5A28559F9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54D-484F-B524-EE5A28559F90}"/>
              </c:ext>
            </c:extLst>
          </c:dPt>
          <c:dLbls>
            <c:dLbl>
              <c:idx val="2"/>
              <c:layout>
                <c:manualLayout>
                  <c:x val="2.4698162060826194E-2"/>
                  <c:y val="6.9593570926335391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4D-484F-B524-EE5A28559F90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'Defect Summary'!$B$10:$B$12</c:f>
              <c:strCache>
                <c:ptCount val="3"/>
                <c:pt idx="0">
                  <c:v>High</c:v>
                </c:pt>
                <c:pt idx="1">
                  <c:v>Normal</c:v>
                </c:pt>
                <c:pt idx="2">
                  <c:v>Low</c:v>
                </c:pt>
              </c:strCache>
            </c:strRef>
          </c:cat>
          <c:val>
            <c:numRef>
              <c:f>'Defect Summary'!$C$10:$C$12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4D-484F-B524-EE5A28559F9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500104986876661"/>
          <c:y val="0.35930872277329046"/>
          <c:w val="0.1575002624671922"/>
          <c:h val="0.33333469679926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 orientation="landscape" horizontalDpi="200" verticalDpi="2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</xdr:col>
      <xdr:colOff>447675</xdr:colOff>
      <xdr:row>1</xdr:row>
      <xdr:rowOff>0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0" y="771525"/>
          <a:ext cx="1895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Arial Narrow"/>
            </a:rPr>
            <a:t> </a:t>
          </a:r>
        </a:p>
      </xdr:txBody>
    </xdr:sp>
    <xdr:clientData/>
  </xdr:twoCellAnchor>
  <xdr:twoCellAnchor editAs="oneCell">
    <xdr:from>
      <xdr:col>0</xdr:col>
      <xdr:colOff>44450</xdr:colOff>
      <xdr:row>0</xdr:row>
      <xdr:rowOff>0</xdr:rowOff>
    </xdr:from>
    <xdr:to>
      <xdr:col>2</xdr:col>
      <xdr:colOff>514452</xdr:colOff>
      <xdr:row>0</xdr:row>
      <xdr:rowOff>514376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65683C-7602-9081-089E-CF6F12267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" y="0"/>
          <a:ext cx="1987652" cy="51437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17</xdr:col>
      <xdr:colOff>438705</xdr:colOff>
      <xdr:row>26</xdr:row>
      <xdr:rowOff>12905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9FEB86-3427-64F9-C5F9-BABB264AC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8750"/>
          <a:ext cx="10801905" cy="398165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17</xdr:col>
      <xdr:colOff>445055</xdr:colOff>
      <xdr:row>39</xdr:row>
      <xdr:rowOff>63601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261EA7-4A38-66E4-EF63-299095C7E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10808255" cy="1968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1257300</xdr:colOff>
      <xdr:row>13</xdr:row>
      <xdr:rowOff>95250</xdr:rowOff>
    </xdr:from>
    <xdr:to>
      <xdr:col>7</xdr:col>
      <xdr:colOff>0</xdr:colOff>
      <xdr:row>30</xdr:row>
      <xdr:rowOff>19050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2203450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2" name="Picture 13" descr="edit button.JPG">
          <a:extLst>
            <a:ext uri="{FF2B5EF4-FFF2-40B4-BE49-F238E27FC236}">
              <a16:creationId xmlns:a16="http://schemas.microsoft.com/office/drawing/2014/main" id="{0CD97499-66F0-44D7-A62D-E7B9012627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110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3" name="Picture 13" descr="edit button.JPG">
          <a:extLst>
            <a:ext uri="{FF2B5EF4-FFF2-40B4-BE49-F238E27FC236}">
              <a16:creationId xmlns:a16="http://schemas.microsoft.com/office/drawing/2014/main" id="{D08DA3BA-8DE0-457B-AE9E-2E1AFB2AB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4" name="Picture 13" descr="edit button.JPG">
          <a:extLst>
            <a:ext uri="{FF2B5EF4-FFF2-40B4-BE49-F238E27FC236}">
              <a16:creationId xmlns:a16="http://schemas.microsoft.com/office/drawing/2014/main" id="{2CBEA932-18BC-46F2-9A30-8CE08281B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5" name="Picture 13" descr="edit button.JPG">
          <a:extLst>
            <a:ext uri="{FF2B5EF4-FFF2-40B4-BE49-F238E27FC236}">
              <a16:creationId xmlns:a16="http://schemas.microsoft.com/office/drawing/2014/main" id="{0DA20010-F450-4BE0-B7D5-16E8BB09B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6" name="Picture 13" descr="edit button.JPG">
          <a:extLst>
            <a:ext uri="{FF2B5EF4-FFF2-40B4-BE49-F238E27FC236}">
              <a16:creationId xmlns:a16="http://schemas.microsoft.com/office/drawing/2014/main" id="{B21415FE-450E-49E1-89BA-476182F0A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7" name="Picture 13" descr="edit button.JPG">
          <a:extLst>
            <a:ext uri="{FF2B5EF4-FFF2-40B4-BE49-F238E27FC236}">
              <a16:creationId xmlns:a16="http://schemas.microsoft.com/office/drawing/2014/main" id="{BBC221DA-E5F9-4375-98F3-2EAB2EE90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34</xdr:row>
      <xdr:rowOff>0</xdr:rowOff>
    </xdr:from>
    <xdr:to>
      <xdr:col>6</xdr:col>
      <xdr:colOff>152400</xdr:colOff>
      <xdr:row>34</xdr:row>
      <xdr:rowOff>0</xdr:rowOff>
    </xdr:to>
    <xdr:pic>
      <xdr:nvPicPr>
        <xdr:cNvPr id="8" name="Picture 13" descr="edit button.JPG">
          <a:extLst>
            <a:ext uri="{FF2B5EF4-FFF2-40B4-BE49-F238E27FC236}">
              <a16:creationId xmlns:a16="http://schemas.microsoft.com/office/drawing/2014/main" id="{6F7FC3E7-8BD3-48A9-B778-9FC1691B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55372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9" name="Picture 13" descr="edit button.JPG">
          <a:extLst>
            <a:ext uri="{FF2B5EF4-FFF2-40B4-BE49-F238E27FC236}">
              <a16:creationId xmlns:a16="http://schemas.microsoft.com/office/drawing/2014/main" id="{80A7E70F-1D10-4D49-B5C2-CB8704FF5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10" name="Picture 13" descr="edit button.JPG">
          <a:extLst>
            <a:ext uri="{FF2B5EF4-FFF2-40B4-BE49-F238E27FC236}">
              <a16:creationId xmlns:a16="http://schemas.microsoft.com/office/drawing/2014/main" id="{217A97AB-0901-45A6-9020-F4A94351C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838200</xdr:colOff>
      <xdr:row>40</xdr:row>
      <xdr:rowOff>0</xdr:rowOff>
    </xdr:from>
    <xdr:to>
      <xdr:col>6</xdr:col>
      <xdr:colOff>152400</xdr:colOff>
      <xdr:row>40</xdr:row>
      <xdr:rowOff>0</xdr:rowOff>
    </xdr:to>
    <xdr:pic>
      <xdr:nvPicPr>
        <xdr:cNvPr id="11" name="Picture 13" descr="edit button.JPG">
          <a:extLst>
            <a:ext uri="{FF2B5EF4-FFF2-40B4-BE49-F238E27FC236}">
              <a16:creationId xmlns:a16="http://schemas.microsoft.com/office/drawing/2014/main" id="{7392DAA7-5794-4509-8F19-A1C29F513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5850" y="6527800"/>
          <a:ext cx="152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838200</xdr:colOff>
      <xdr:row>49</xdr:row>
      <xdr:rowOff>0</xdr:rowOff>
    </xdr:from>
    <xdr:ext cx="1741311" cy="0"/>
    <xdr:pic>
      <xdr:nvPicPr>
        <xdr:cNvPr id="12" name="Picture 13" descr="edit button.JPG">
          <a:extLst>
            <a:ext uri="{FF2B5EF4-FFF2-40B4-BE49-F238E27FC236}">
              <a16:creationId xmlns:a16="http://schemas.microsoft.com/office/drawing/2014/main" id="{AD80312D-2152-424F-80E6-BE13B4AC3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8089" y="5806722"/>
          <a:ext cx="1741311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0</xdr:rowOff>
    </xdr:from>
    <xdr:to>
      <xdr:col>10</xdr:col>
      <xdr:colOff>828675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0</xdr:row>
      <xdr:rowOff>0</xdr:rowOff>
    </xdr:from>
    <xdr:to>
      <xdr:col>15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0</xdr:row>
      <xdr:rowOff>0</xdr:rowOff>
    </xdr:from>
    <xdr:to>
      <xdr:col>10</xdr:col>
      <xdr:colOff>828675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0</xdr:row>
      <xdr:rowOff>0</xdr:rowOff>
    </xdr:from>
    <xdr:to>
      <xdr:col>15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361950</xdr:colOff>
      <xdr:row>2</xdr:row>
      <xdr:rowOff>0</xdr:rowOff>
    </xdr:from>
    <xdr:to>
      <xdr:col>8</xdr:col>
      <xdr:colOff>390525</xdr:colOff>
      <xdr:row>15</xdr:row>
      <xdr:rowOff>9525</xdr:rowOff>
    </xdr:to>
    <xdr:graphicFrame macro="">
      <xdr:nvGraphicFramePr>
        <xdr:cNvPr id="1029" name="Chart 9">
          <a:extLst>
            <a:ext uri="{FF2B5EF4-FFF2-40B4-BE49-F238E27FC236}">
              <a16:creationId xmlns:a16="http://schemas.microsoft.com/office/drawing/2014/main" id="{00000000-0008-0000-03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714375</xdr:colOff>
      <xdr:row>2</xdr:row>
      <xdr:rowOff>9525</xdr:rowOff>
    </xdr:from>
    <xdr:to>
      <xdr:col>11</xdr:col>
      <xdr:colOff>1047750</xdr:colOff>
      <xdr:row>15</xdr:row>
      <xdr:rowOff>9525</xdr:rowOff>
    </xdr:to>
    <xdr:graphicFrame macro="">
      <xdr:nvGraphicFramePr>
        <xdr:cNvPr id="1030" name="Chart 10">
          <a:extLst>
            <a:ext uri="{FF2B5EF4-FFF2-40B4-BE49-F238E27FC236}">
              <a16:creationId xmlns:a16="http://schemas.microsoft.com/office/drawing/2014/main" id="{00000000-0008-0000-03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733425</xdr:colOff>
      <xdr:row>16</xdr:row>
      <xdr:rowOff>9525</xdr:rowOff>
    </xdr:from>
    <xdr:to>
      <xdr:col>11</xdr:col>
      <xdr:colOff>1047750</xdr:colOff>
      <xdr:row>29</xdr:row>
      <xdr:rowOff>76200</xdr:rowOff>
    </xdr:to>
    <xdr:graphicFrame macro="">
      <xdr:nvGraphicFramePr>
        <xdr:cNvPr id="1031" name="Chart 12">
          <a:extLst>
            <a:ext uri="{FF2B5EF4-FFF2-40B4-BE49-F238E27FC236}">
              <a16:creationId xmlns:a16="http://schemas.microsoft.com/office/drawing/2014/main" id="{00000000-0008-0000-03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381000</xdr:colOff>
      <xdr:row>16</xdr:row>
      <xdr:rowOff>0</xdr:rowOff>
    </xdr:from>
    <xdr:to>
      <xdr:col>8</xdr:col>
      <xdr:colOff>352425</xdr:colOff>
      <xdr:row>29</xdr:row>
      <xdr:rowOff>95250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3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381000</xdr:colOff>
      <xdr:row>32</xdr:row>
      <xdr:rowOff>9525</xdr:rowOff>
    </xdr:from>
    <xdr:to>
      <xdr:col>8</xdr:col>
      <xdr:colOff>361950</xdr:colOff>
      <xdr:row>45</xdr:row>
      <xdr:rowOff>114300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3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0.48199</cdr:x>
      <cdr:y>0.50238</cdr:y>
    </cdr:from>
    <cdr:to>
      <cdr:x>0.50142</cdr:x>
      <cdr:y>0.57645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8112" y="1077443"/>
          <a:ext cx="74759" cy="159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0.49535</cdr:x>
      <cdr:y>0.47819</cdr:y>
    </cdr:from>
    <cdr:to>
      <cdr:x>0.51648</cdr:x>
      <cdr:y>0.55749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357" y="1088518"/>
          <a:ext cx="87839" cy="1826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0.49827</cdr:x>
      <cdr:y>0.50985</cdr:y>
    </cdr:from>
    <cdr:to>
      <cdr:x>0.51672</cdr:x>
      <cdr:y>0.57855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1687" y="1501574"/>
          <a:ext cx="113919" cy="238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0.49827</cdr:x>
      <cdr:y>0.50985</cdr:y>
    </cdr:from>
    <cdr:to>
      <cdr:x>0.51672</cdr:x>
      <cdr:y>0.57855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81687" y="1501574"/>
          <a:ext cx="113919" cy="2384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5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0.4854</cdr:x>
      <cdr:y>0.50214</cdr:y>
    </cdr:from>
    <cdr:to>
      <cdr:x>0.50532</cdr:x>
      <cdr:y>0.57621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8112" y="1077443"/>
          <a:ext cx="74759" cy="159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0.48832</cdr:x>
      <cdr:y>0.50023</cdr:y>
    </cdr:from>
    <cdr:to>
      <cdr:x>0.50897</cdr:x>
      <cdr:y>0.57478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88112" y="1077443"/>
          <a:ext cx="74759" cy="1599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ld%20project\NetVaultWorking\Working\Core\8.1%20-%20Fortune\Release%20Candidate%202\Test%20Reports\Test%20Summary%20Report%20Template_v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estCaseSummary"/>
      <sheetName val="DefectAndFixesPerBuild"/>
      <sheetName val="Existing-Defect"/>
      <sheetName val="New-Defects-Status"/>
      <sheetName val="TeamMembers"/>
      <sheetName val="Sheet1"/>
    </sheetNames>
    <sheetDataSet>
      <sheetData sheetId="0"/>
      <sheetData sheetId="1"/>
      <sheetData sheetId="2"/>
      <sheetData sheetId="3"/>
      <sheetData sheetId="4">
        <row r="6">
          <cell r="D6" t="str">
            <v>Defect</v>
          </cell>
          <cell r="E6">
            <v>63</v>
          </cell>
          <cell r="L6" t="str">
            <v>Test</v>
          </cell>
          <cell r="M6">
            <v>53</v>
          </cell>
        </row>
        <row r="7">
          <cell r="D7" t="str">
            <v>New Feature</v>
          </cell>
          <cell r="E7">
            <v>0</v>
          </cell>
          <cell r="L7" t="str">
            <v>Dev</v>
          </cell>
          <cell r="M7">
            <v>7</v>
          </cell>
        </row>
        <row r="8">
          <cell r="D8" t="str">
            <v>Improvement</v>
          </cell>
          <cell r="E8">
            <v>6</v>
          </cell>
          <cell r="L8" t="str">
            <v>Others</v>
          </cell>
          <cell r="M8">
            <v>12</v>
          </cell>
        </row>
        <row r="9">
          <cell r="D9" t="str">
            <v>Others</v>
          </cell>
          <cell r="E9">
            <v>3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3"/>
  <sheetViews>
    <sheetView showGridLines="0" tabSelected="1" workbookViewId="0">
      <selection activeCell="E11" sqref="E11"/>
    </sheetView>
  </sheetViews>
  <sheetFormatPr defaultColWidth="9.1796875" defaultRowHeight="12.5"/>
  <cols>
    <col min="1" max="1" width="6.7265625" style="1" customWidth="1"/>
    <col min="2" max="2" width="15" style="1" customWidth="1"/>
    <col min="3" max="3" width="33.6328125" style="1" customWidth="1"/>
    <col min="4" max="4" width="7.1796875" style="1" customWidth="1"/>
    <col min="5" max="5" width="24.81640625" style="1" customWidth="1"/>
    <col min="6" max="6" width="13.81640625" style="1" customWidth="1"/>
    <col min="7" max="7" width="20.453125" style="1" customWidth="1"/>
    <col min="8" max="8" width="11.453125" style="1" customWidth="1"/>
    <col min="9" max="16384" width="9.1796875" style="1"/>
  </cols>
  <sheetData>
    <row r="1" spans="1:7" ht="60.75" customHeight="1">
      <c r="A1" s="1" t="s">
        <v>88</v>
      </c>
      <c r="C1" s="66"/>
    </row>
    <row r="2" spans="1:7" ht="18.75" customHeight="1"/>
    <row r="3" spans="1:7" ht="25">
      <c r="A3" s="2"/>
      <c r="B3" s="3"/>
      <c r="C3" s="4" t="s">
        <v>83</v>
      </c>
    </row>
    <row r="4" spans="1:7" ht="12.75" customHeight="1">
      <c r="A4" s="2"/>
      <c r="B4" s="3"/>
      <c r="G4" s="5"/>
    </row>
    <row r="5" spans="1:7" ht="25">
      <c r="A5" s="2"/>
      <c r="B5" s="3"/>
      <c r="G5" s="6"/>
    </row>
    <row r="6" spans="1:7" ht="15.5">
      <c r="B6" s="7"/>
      <c r="C6" s="7"/>
    </row>
    <row r="7" spans="1:7" ht="14">
      <c r="B7" s="43" t="s">
        <v>59</v>
      </c>
      <c r="C7" s="46">
        <v>1</v>
      </c>
    </row>
    <row r="8" spans="1:7" ht="17.25" customHeight="1">
      <c r="A8" s="9"/>
      <c r="B8" s="43" t="s">
        <v>14</v>
      </c>
      <c r="C8" s="116">
        <v>45222</v>
      </c>
      <c r="F8" s="8"/>
      <c r="G8" s="10"/>
    </row>
    <row r="9" spans="1:7" ht="16.5" customHeight="1">
      <c r="A9" s="9"/>
      <c r="B9" s="43" t="s">
        <v>15</v>
      </c>
      <c r="C9" s="46" t="s">
        <v>117</v>
      </c>
      <c r="F9" s="8"/>
      <c r="G9" s="10"/>
    </row>
    <row r="10" spans="1:7" ht="14.5">
      <c r="B10" s="11"/>
      <c r="F10" s="11"/>
    </row>
    <row r="11" spans="1:7" ht="14.5">
      <c r="B11" s="11"/>
      <c r="F11" s="11"/>
    </row>
    <row r="12" spans="1:7" ht="13">
      <c r="B12" s="117" t="s">
        <v>0</v>
      </c>
      <c r="C12" s="117"/>
    </row>
    <row r="13" spans="1:7" ht="13">
      <c r="B13" s="44" t="s">
        <v>56</v>
      </c>
      <c r="C13" s="45" t="s">
        <v>1</v>
      </c>
    </row>
    <row r="14" spans="1:7">
      <c r="B14" s="47">
        <v>1</v>
      </c>
      <c r="C14" s="48" t="s">
        <v>2</v>
      </c>
    </row>
    <row r="15" spans="1:7">
      <c r="B15" s="47"/>
      <c r="C15" s="49"/>
    </row>
    <row r="16" spans="1:7">
      <c r="B16" s="47">
        <v>2</v>
      </c>
      <c r="C16" s="67" t="s">
        <v>73</v>
      </c>
    </row>
    <row r="17" spans="1:3">
      <c r="B17" s="47"/>
      <c r="C17" s="49"/>
    </row>
    <row r="18" spans="1:3">
      <c r="B18" s="47">
        <v>3</v>
      </c>
      <c r="C18" s="48" t="s">
        <v>3</v>
      </c>
    </row>
    <row r="19" spans="1:3">
      <c r="B19" s="47"/>
      <c r="C19" s="49"/>
    </row>
    <row r="20" spans="1:3">
      <c r="B20" s="47">
        <v>4</v>
      </c>
      <c r="C20" s="48" t="s">
        <v>116</v>
      </c>
    </row>
    <row r="23" spans="1:3">
      <c r="A23" s="12"/>
    </row>
  </sheetData>
  <mergeCells count="1">
    <mergeCell ref="B12:C12"/>
  </mergeCells>
  <phoneticPr fontId="0" type="noConversion"/>
  <hyperlinks>
    <hyperlink ref="C14" location="'Test Summary'!A1" display="Test Summary" xr:uid="{00000000-0004-0000-0000-000000000000}"/>
    <hyperlink ref="C18" location="'Test Case Summary'!A1" display="Test Case Summary" xr:uid="{00000000-0004-0000-0000-000001000000}"/>
    <hyperlink ref="C16" location="'Defect Summary'!A1" display="Defect Summary" xr:uid="{00000000-0004-0000-0000-000002000000}"/>
    <hyperlink ref="C20" location="'Test cases'!A1" display="Test cases" xr:uid="{401A8643-F777-45FA-8BD1-B2FC218630CB}"/>
  </hyperlinks>
  <pageMargins left="0.75" right="0.75" top="1" bottom="1" header="0.5" footer="0.5"/>
  <pageSetup orientation="portrait" r:id="rId1"/>
  <headerFooter alignWithMargins="0">
    <oddHeader>&amp;R&amp;8&amp;F</oddHeader>
    <oddFooter>&amp;L&amp;"Arial Narrow,Regular"&amp;8Version: 1.0
Issued Date: 07/20/2002&amp;C&amp;"Arial,Bold"FCGV Internal&amp;R&amp;8&amp;A
Page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G48"/>
  <sheetViews>
    <sheetView workbookViewId="0">
      <selection activeCell="B37" sqref="B37"/>
    </sheetView>
  </sheetViews>
  <sheetFormatPr defaultRowHeight="12.5"/>
  <cols>
    <col min="1" max="1" width="3.54296875" customWidth="1"/>
    <col min="2" max="2" width="19.54296875" customWidth="1"/>
    <col min="3" max="3" width="20.54296875" customWidth="1"/>
    <col min="4" max="4" width="19" customWidth="1"/>
    <col min="5" max="5" width="18.54296875" customWidth="1"/>
    <col min="6" max="6" width="18" customWidth="1"/>
    <col min="7" max="7" width="33.7265625" customWidth="1"/>
  </cols>
  <sheetData>
    <row r="1" spans="2:7" ht="18">
      <c r="B1" s="121" t="s">
        <v>84</v>
      </c>
      <c r="C1" s="122"/>
      <c r="D1" s="123"/>
      <c r="E1" s="123"/>
      <c r="F1" s="123"/>
      <c r="G1" s="123"/>
    </row>
    <row r="3" spans="2:7" ht="18">
      <c r="B3" s="126" t="s">
        <v>38</v>
      </c>
      <c r="C3" s="127"/>
      <c r="D3" s="127"/>
      <c r="E3" s="127"/>
      <c r="F3" s="127"/>
      <c r="G3" s="128"/>
    </row>
    <row r="4" spans="2:7" ht="21" customHeight="1">
      <c r="B4" s="23" t="s">
        <v>52</v>
      </c>
      <c r="C4" s="22" t="s">
        <v>23</v>
      </c>
      <c r="D4" s="22" t="s">
        <v>21</v>
      </c>
      <c r="E4" s="22" t="s">
        <v>22</v>
      </c>
      <c r="F4" s="22" t="s">
        <v>39</v>
      </c>
      <c r="G4" s="22" t="s">
        <v>40</v>
      </c>
    </row>
    <row r="5" spans="2:7" ht="13">
      <c r="B5" s="124" t="s">
        <v>60</v>
      </c>
      <c r="C5" s="124"/>
      <c r="D5" s="124"/>
      <c r="E5" s="124"/>
      <c r="F5" s="124"/>
      <c r="G5" s="124"/>
    </row>
    <row r="6" spans="2:7">
      <c r="B6" s="63" t="s">
        <v>60</v>
      </c>
      <c r="C6" s="64">
        <f>SUM(D6,E6)</f>
        <v>0</v>
      </c>
      <c r="D6" s="64">
        <f>ExistingDefect_Resolved+ExistingDefect_Verified+ExistingDefect_Closed</f>
        <v>0</v>
      </c>
      <c r="E6" s="64">
        <f>ExistingDefect_Reopened</f>
        <v>0</v>
      </c>
      <c r="F6" s="65" t="e">
        <f>$D$6/$C$6</f>
        <v>#DIV/0!</v>
      </c>
      <c r="G6" s="65">
        <v>1</v>
      </c>
    </row>
    <row r="7" spans="2:7" ht="13">
      <c r="B7" s="124" t="s">
        <v>61</v>
      </c>
      <c r="C7" s="124"/>
      <c r="D7" s="124"/>
      <c r="E7" s="124"/>
      <c r="F7" s="124"/>
      <c r="G7" s="124"/>
    </row>
    <row r="8" spans="2:7">
      <c r="B8" s="21" t="s">
        <v>62</v>
      </c>
      <c r="C8" s="54">
        <f>NewDefect_FatalTotal</f>
        <v>0</v>
      </c>
      <c r="D8" s="54">
        <f>NewDefect_FatalResolved</f>
        <v>0</v>
      </c>
      <c r="E8" s="54">
        <f>C8-D8</f>
        <v>0</v>
      </c>
      <c r="F8" s="55" t="e">
        <f>D8/C8</f>
        <v>#DIV/0!</v>
      </c>
      <c r="G8" s="55">
        <v>1</v>
      </c>
    </row>
    <row r="9" spans="2:7">
      <c r="B9" s="21" t="s">
        <v>63</v>
      </c>
      <c r="C9" s="54">
        <f>NewDefect_MajorTotal</f>
        <v>0</v>
      </c>
      <c r="D9" s="54">
        <f>NewDefect_MajorResolved</f>
        <v>0</v>
      </c>
      <c r="E9" s="54">
        <f>C9-D9</f>
        <v>0</v>
      </c>
      <c r="F9" s="55" t="e">
        <f>D9/C9</f>
        <v>#DIV/0!</v>
      </c>
      <c r="G9" s="55">
        <v>1</v>
      </c>
    </row>
    <row r="10" spans="2:7">
      <c r="B10" s="21" t="s">
        <v>64</v>
      </c>
      <c r="C10" s="54">
        <f>NewDefect_MinorTotal</f>
        <v>1</v>
      </c>
      <c r="D10" s="54">
        <f>NewDefect_MinorResolved</f>
        <v>0</v>
      </c>
      <c r="E10" s="54">
        <f>C10-D10</f>
        <v>1</v>
      </c>
      <c r="F10" s="55">
        <f>D10/C10</f>
        <v>0</v>
      </c>
      <c r="G10" s="55">
        <v>0.7</v>
      </c>
    </row>
    <row r="11" spans="2:7">
      <c r="B11" s="21" t="s">
        <v>37</v>
      </c>
      <c r="C11" s="54">
        <f>NewDefect_CosmeticTotal</f>
        <v>0</v>
      </c>
      <c r="D11" s="54">
        <f>NewDefect_CosmeticResolved</f>
        <v>0</v>
      </c>
      <c r="E11" s="54">
        <f>C11-D11</f>
        <v>0</v>
      </c>
      <c r="F11" s="55" t="e">
        <f>D11/C11</f>
        <v>#DIV/0!</v>
      </c>
      <c r="G11" s="55">
        <v>0.5</v>
      </c>
    </row>
    <row r="13" spans="2:7" ht="18">
      <c r="B13" s="125" t="s">
        <v>45</v>
      </c>
      <c r="C13" s="125"/>
      <c r="D13" s="125"/>
      <c r="E13" s="125"/>
      <c r="F13" s="125"/>
      <c r="G13" s="125"/>
    </row>
    <row r="14" spans="2:7" ht="13">
      <c r="B14" s="23" t="s">
        <v>65</v>
      </c>
      <c r="C14" s="56">
        <f>COUNTIF('Test Case Summary'!$H$5:$H$999,"Pass")</f>
        <v>4</v>
      </c>
      <c r="D14" s="52"/>
      <c r="E14" s="52"/>
      <c r="F14" s="52"/>
      <c r="G14" s="52"/>
    </row>
    <row r="15" spans="2:7" ht="13">
      <c r="B15" s="23" t="s">
        <v>66</v>
      </c>
      <c r="C15" s="56">
        <f>COUNTIF('Test Case Summary'!$H$5:$H$999,"Fail")</f>
        <v>1</v>
      </c>
      <c r="G15" s="53"/>
    </row>
    <row r="16" spans="2:7" ht="13">
      <c r="B16" s="23" t="s">
        <v>50</v>
      </c>
      <c r="C16" s="56">
        <f>COUNTIF('Test Case Summary'!$H$5:$H$999,"Blocked")</f>
        <v>0</v>
      </c>
    </row>
    <row r="17" spans="2:3" ht="13">
      <c r="B17" s="23" t="s">
        <v>48</v>
      </c>
      <c r="C17" s="56">
        <f>COUNTIF('Test Case Summary'!$H$5:$H$999,"Not Run")</f>
        <v>0</v>
      </c>
    </row>
    <row r="18" spans="2:3" ht="13">
      <c r="B18" s="23" t="s">
        <v>81</v>
      </c>
      <c r="C18" s="56">
        <f>COUNTIF('Test Case Summary'!$H$5:$H$999,"Not Completed")</f>
        <v>0</v>
      </c>
    </row>
    <row r="19" spans="2:3" ht="13">
      <c r="B19" s="23" t="s">
        <v>23</v>
      </c>
      <c r="C19" s="56">
        <f>SUM(C14:C18)</f>
        <v>5</v>
      </c>
    </row>
    <row r="20" spans="2:3" ht="26">
      <c r="B20" s="23" t="s">
        <v>49</v>
      </c>
      <c r="C20" s="68">
        <f>(C14+C15)/C19</f>
        <v>1</v>
      </c>
    </row>
    <row r="35" spans="2:7" ht="18">
      <c r="B35" s="126" t="s">
        <v>70</v>
      </c>
      <c r="C35" s="127"/>
      <c r="D35" s="127"/>
      <c r="E35" s="127"/>
      <c r="F35" s="127"/>
      <c r="G35" s="128"/>
    </row>
    <row r="36" spans="2:7" ht="17.25" customHeight="1">
      <c r="B36" s="23" t="s">
        <v>53</v>
      </c>
      <c r="C36" s="22" t="s">
        <v>54</v>
      </c>
      <c r="D36" s="22" t="s">
        <v>67</v>
      </c>
      <c r="E36" s="22" t="s">
        <v>68</v>
      </c>
      <c r="F36" s="22" t="s">
        <v>69</v>
      </c>
      <c r="G36" s="22" t="s">
        <v>51</v>
      </c>
    </row>
    <row r="37" spans="2:7">
      <c r="B37" s="40"/>
      <c r="C37" s="40"/>
      <c r="D37" s="40"/>
      <c r="E37" s="40"/>
      <c r="F37" s="40"/>
      <c r="G37" s="40"/>
    </row>
    <row r="38" spans="2:7">
      <c r="B38" s="40"/>
      <c r="C38" s="40"/>
      <c r="D38" s="40"/>
      <c r="E38" s="40"/>
      <c r="F38" s="40"/>
      <c r="G38" s="40"/>
    </row>
    <row r="39" spans="2:7">
      <c r="B39" s="40"/>
      <c r="C39" s="40"/>
      <c r="D39" s="40"/>
      <c r="E39" s="40"/>
      <c r="F39" s="40"/>
      <c r="G39" s="40"/>
    </row>
    <row r="40" spans="2:7">
      <c r="B40" s="40"/>
      <c r="C40" s="40"/>
      <c r="D40" s="40"/>
      <c r="E40" s="40"/>
      <c r="F40" s="40"/>
      <c r="G40" s="40"/>
    </row>
    <row r="41" spans="2:7">
      <c r="B41" s="40"/>
      <c r="C41" s="40"/>
      <c r="D41" s="40"/>
      <c r="E41" s="40"/>
      <c r="F41" s="40"/>
      <c r="G41" s="40"/>
    </row>
    <row r="43" spans="2:7" ht="18">
      <c r="B43" s="126" t="s">
        <v>58</v>
      </c>
      <c r="C43" s="127"/>
      <c r="D43" s="127"/>
      <c r="E43" s="127"/>
      <c r="F43" s="127"/>
      <c r="G43" s="128"/>
    </row>
    <row r="44" spans="2:7" ht="13">
      <c r="B44" s="129" t="s">
        <v>58</v>
      </c>
      <c r="C44" s="130"/>
      <c r="D44" s="131" t="s">
        <v>51</v>
      </c>
      <c r="E44" s="132"/>
      <c r="F44" s="132"/>
      <c r="G44" s="133"/>
    </row>
    <row r="45" spans="2:7">
      <c r="B45" s="118" t="s">
        <v>180</v>
      </c>
      <c r="C45" s="119"/>
      <c r="D45" s="118"/>
      <c r="E45" s="120"/>
      <c r="F45" s="120"/>
      <c r="G45" s="119"/>
    </row>
    <row r="46" spans="2:7">
      <c r="B46" s="118"/>
      <c r="C46" s="119"/>
      <c r="D46" s="118"/>
      <c r="E46" s="120"/>
      <c r="F46" s="120"/>
      <c r="G46" s="119"/>
    </row>
    <row r="47" spans="2:7">
      <c r="B47" s="118"/>
      <c r="C47" s="119"/>
      <c r="D47" s="118"/>
      <c r="E47" s="120"/>
      <c r="F47" s="120"/>
      <c r="G47" s="119"/>
    </row>
    <row r="48" spans="2:7">
      <c r="B48" s="118"/>
      <c r="C48" s="119"/>
      <c r="D48" s="118"/>
      <c r="E48" s="120"/>
      <c r="F48" s="120"/>
      <c r="G48" s="119"/>
    </row>
  </sheetData>
  <mergeCells count="17">
    <mergeCell ref="B45:C45"/>
    <mergeCell ref="B47:C47"/>
    <mergeCell ref="B48:C48"/>
    <mergeCell ref="D48:G48"/>
    <mergeCell ref="D47:G47"/>
    <mergeCell ref="B1:G1"/>
    <mergeCell ref="B5:G5"/>
    <mergeCell ref="B7:G7"/>
    <mergeCell ref="B13:G13"/>
    <mergeCell ref="B3:G3"/>
    <mergeCell ref="B35:G35"/>
    <mergeCell ref="B46:C46"/>
    <mergeCell ref="D46:G46"/>
    <mergeCell ref="D45:G45"/>
    <mergeCell ref="B43:G43"/>
    <mergeCell ref="B44:C44"/>
    <mergeCell ref="D44:G44"/>
  </mergeCells>
  <phoneticPr fontId="15" type="noConversion"/>
  <pageMargins left="0.75" right="0.75" top="1" bottom="1" header="0.5" footer="0.5"/>
  <pageSetup orientation="landscape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N11"/>
  <sheetViews>
    <sheetView workbookViewId="0">
      <selection activeCell="E8" sqref="E8"/>
    </sheetView>
  </sheetViews>
  <sheetFormatPr defaultRowHeight="12.5"/>
  <cols>
    <col min="1" max="1" width="3.1796875" customWidth="1"/>
    <col min="2" max="2" width="16.453125" customWidth="1"/>
    <col min="3" max="3" width="17.7265625" customWidth="1"/>
    <col min="4" max="4" width="26.453125" customWidth="1"/>
    <col min="5" max="5" width="27.81640625" customWidth="1"/>
    <col min="6" max="6" width="16.453125" customWidth="1"/>
    <col min="7" max="7" width="15.453125" customWidth="1"/>
    <col min="8" max="8" width="15.81640625" customWidth="1"/>
    <col min="9" max="9" width="32.7265625" customWidth="1"/>
  </cols>
  <sheetData>
    <row r="1" spans="2:14" ht="21.75" customHeight="1">
      <c r="B1" s="136" t="s">
        <v>85</v>
      </c>
      <c r="C1" s="137"/>
      <c r="D1" s="137"/>
      <c r="E1" s="137"/>
      <c r="F1" s="137"/>
      <c r="G1" s="137"/>
      <c r="H1" s="137"/>
      <c r="I1" s="137"/>
      <c r="J1" s="41"/>
      <c r="K1" s="41"/>
      <c r="L1" s="41"/>
      <c r="M1" s="41"/>
      <c r="N1" s="42"/>
    </row>
    <row r="4" spans="2:14" ht="13">
      <c r="B4" s="71" t="s">
        <v>75</v>
      </c>
      <c r="C4" s="71" t="s">
        <v>76</v>
      </c>
      <c r="D4" s="71" t="s">
        <v>82</v>
      </c>
      <c r="E4" s="71" t="s">
        <v>16</v>
      </c>
      <c r="F4" s="71" t="s">
        <v>77</v>
      </c>
      <c r="G4" s="71" t="s">
        <v>78</v>
      </c>
      <c r="H4" s="71" t="s">
        <v>55</v>
      </c>
      <c r="I4" s="71" t="s">
        <v>80</v>
      </c>
    </row>
    <row r="5" spans="2:14" ht="13">
      <c r="B5" s="134" t="s">
        <v>119</v>
      </c>
      <c r="C5" s="135"/>
      <c r="D5" s="135"/>
      <c r="E5" s="135"/>
      <c r="F5" s="135"/>
      <c r="G5" s="135"/>
      <c r="H5" s="135"/>
      <c r="I5" s="135"/>
    </row>
    <row r="6" spans="2:14" ht="35.5" customHeight="1">
      <c r="B6" s="112" t="s">
        <v>122</v>
      </c>
      <c r="C6" s="113" t="s">
        <v>123</v>
      </c>
      <c r="D6" s="113" t="s">
        <v>138</v>
      </c>
      <c r="E6" s="40" t="s">
        <v>79</v>
      </c>
      <c r="F6" s="40"/>
      <c r="G6" s="112" t="s">
        <v>161</v>
      </c>
      <c r="H6" s="40" t="s">
        <v>46</v>
      </c>
      <c r="I6" s="40"/>
    </row>
    <row r="7" spans="2:14" ht="37.5">
      <c r="B7" s="112" t="s">
        <v>136</v>
      </c>
      <c r="C7" s="114" t="s">
        <v>137</v>
      </c>
      <c r="D7" s="114" t="s">
        <v>137</v>
      </c>
      <c r="E7" s="40" t="s">
        <v>24</v>
      </c>
      <c r="F7" s="112" t="s">
        <v>155</v>
      </c>
      <c r="G7" s="112" t="s">
        <v>161</v>
      </c>
      <c r="H7" s="40" t="s">
        <v>47</v>
      </c>
      <c r="I7" s="40"/>
    </row>
    <row r="8" spans="2:14" ht="75">
      <c r="B8" s="112" t="s">
        <v>160</v>
      </c>
      <c r="C8" s="114" t="s">
        <v>177</v>
      </c>
      <c r="D8" s="115" t="s">
        <v>177</v>
      </c>
      <c r="E8" s="40" t="s">
        <v>79</v>
      </c>
      <c r="F8" s="40"/>
      <c r="G8" s="112" t="s">
        <v>161</v>
      </c>
      <c r="H8" s="40" t="s">
        <v>46</v>
      </c>
      <c r="I8" s="40"/>
    </row>
    <row r="9" spans="2:14" ht="13">
      <c r="B9" s="134" t="s">
        <v>120</v>
      </c>
      <c r="C9" s="135"/>
      <c r="D9" s="135"/>
      <c r="E9" s="135"/>
      <c r="F9" s="135"/>
      <c r="G9" s="135"/>
      <c r="H9" s="135"/>
      <c r="I9" s="135"/>
    </row>
    <row r="10" spans="2:14" ht="37.5">
      <c r="B10" s="112" t="s">
        <v>164</v>
      </c>
      <c r="C10" s="114" t="s">
        <v>165</v>
      </c>
      <c r="D10" s="114" t="s">
        <v>166</v>
      </c>
      <c r="E10" s="40" t="s">
        <v>25</v>
      </c>
      <c r="F10" s="40"/>
      <c r="G10" s="112" t="s">
        <v>161</v>
      </c>
      <c r="H10" s="40" t="s">
        <v>46</v>
      </c>
      <c r="I10" s="40"/>
    </row>
    <row r="11" spans="2:14" ht="25">
      <c r="B11" s="112" t="s">
        <v>172</v>
      </c>
      <c r="C11" s="114" t="s">
        <v>173</v>
      </c>
      <c r="D11" s="114" t="s">
        <v>173</v>
      </c>
      <c r="E11" s="40" t="s">
        <v>79</v>
      </c>
      <c r="F11" s="40"/>
      <c r="G11" s="112" t="s">
        <v>161</v>
      </c>
      <c r="H11" s="40" t="s">
        <v>46</v>
      </c>
      <c r="I11" s="40"/>
    </row>
  </sheetData>
  <mergeCells count="3">
    <mergeCell ref="B5:I5"/>
    <mergeCell ref="B9:I9"/>
    <mergeCell ref="B1:I1"/>
  </mergeCells>
  <phoneticPr fontId="15" type="noConversion"/>
  <conditionalFormatting sqref="H4:I4">
    <cfRule type="containsText" dxfId="24" priority="1" stopIfTrue="1" operator="containsText" text="Not Run">
      <formula>NOT(ISERROR(SEARCH("Not Run",H4)))</formula>
    </cfRule>
    <cfRule type="containsText" dxfId="23" priority="2" stopIfTrue="1" operator="containsText" text="Not Completed">
      <formula>NOT(ISERROR(SEARCH("Not Completed",H4)))</formula>
    </cfRule>
    <cfRule type="containsText" dxfId="22" priority="3" stopIfTrue="1" operator="containsText" text="Blocked">
      <formula>NOT(ISERROR(SEARCH("Blocked",H4)))</formula>
    </cfRule>
    <cfRule type="containsText" dxfId="21" priority="4" stopIfTrue="1" operator="containsText" text="Failed">
      <formula>NOT(ISERROR(SEARCH("Failed",H4)))</formula>
    </cfRule>
    <cfRule type="containsText" dxfId="20" priority="5" stopIfTrue="1" operator="containsText" text="Passed">
      <formula>NOT(ISERROR(SEARCH("Passed",H4)))</formula>
    </cfRule>
    <cfRule type="cellIs" dxfId="19" priority="6" stopIfTrue="1" operator="equal">
      <formula>#REF!</formula>
    </cfRule>
    <cfRule type="cellIs" dxfId="18" priority="7" stopIfTrue="1" operator="equal">
      <formula>#REF!</formula>
    </cfRule>
    <cfRule type="cellIs" dxfId="17" priority="8" stopIfTrue="1" operator="equal">
      <formula>#REF!</formula>
    </cfRule>
  </conditionalFormatting>
  <dataValidations count="2">
    <dataValidation type="list" allowBlank="1" showInputMessage="1" showErrorMessage="1" sqref="E6:E8 E10:E11" xr:uid="{00000000-0002-0000-0200-000000000000}">
      <formula1>"Low,Medium,High"</formula1>
    </dataValidation>
    <dataValidation type="list" allowBlank="1" showInputMessage="1" showErrorMessage="1" sqref="H6:H8 H10:H11" xr:uid="{00000000-0002-0000-0200-000001000000}">
      <formula1>"Pass, Fail, Blocked, Not Run, Not Completed"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DBC4-EC90-4304-8BDE-8245D3A185D2}">
  <dimension ref="A1:X49"/>
  <sheetViews>
    <sheetView topLeftCell="A35" zoomScale="90" zoomScaleNormal="90" workbookViewId="0">
      <selection activeCell="F11" sqref="F11"/>
    </sheetView>
  </sheetViews>
  <sheetFormatPr defaultColWidth="9.1796875" defaultRowHeight="12.5"/>
  <cols>
    <col min="1" max="1" width="17.81640625" style="77" customWidth="1"/>
    <col min="2" max="2" width="14.26953125" style="77" customWidth="1"/>
    <col min="3" max="3" width="14.26953125" style="96" customWidth="1"/>
    <col min="4" max="4" width="18.453125" style="98" customWidth="1"/>
    <col min="5" max="5" width="11.453125" style="98" customWidth="1"/>
    <col min="6" max="6" width="34.7265625" style="77" customWidth="1"/>
    <col min="7" max="7" width="32.26953125" style="77" customWidth="1"/>
    <col min="8" max="8" width="10.54296875" style="77" customWidth="1"/>
    <col min="9" max="9" width="14.81640625" style="77" customWidth="1"/>
    <col min="10" max="10" width="12.453125" style="77" customWidth="1"/>
    <col min="11" max="11" width="14.81640625" style="77" customWidth="1"/>
    <col min="12" max="12" width="12.453125" style="77" customWidth="1"/>
    <col min="13" max="13" width="21.26953125" style="77" customWidth="1"/>
    <col min="14" max="256" width="9.1796875" style="77"/>
    <col min="257" max="257" width="17.81640625" style="77" customWidth="1"/>
    <col min="258" max="259" width="14.26953125" style="77" customWidth="1"/>
    <col min="260" max="260" width="18.453125" style="77" customWidth="1"/>
    <col min="261" max="261" width="11.453125" style="77" customWidth="1"/>
    <col min="262" max="262" width="34.7265625" style="77" customWidth="1"/>
    <col min="263" max="263" width="32.26953125" style="77" customWidth="1"/>
    <col min="264" max="264" width="10.54296875" style="77" customWidth="1"/>
    <col min="265" max="265" width="14.81640625" style="77" customWidth="1"/>
    <col min="266" max="266" width="12.453125" style="77" customWidth="1"/>
    <col min="267" max="267" width="14.81640625" style="77" customWidth="1"/>
    <col min="268" max="268" width="12.453125" style="77" customWidth="1"/>
    <col min="269" max="269" width="21.26953125" style="77" customWidth="1"/>
    <col min="270" max="512" width="9.1796875" style="77"/>
    <col min="513" max="513" width="17.81640625" style="77" customWidth="1"/>
    <col min="514" max="515" width="14.26953125" style="77" customWidth="1"/>
    <col min="516" max="516" width="18.453125" style="77" customWidth="1"/>
    <col min="517" max="517" width="11.453125" style="77" customWidth="1"/>
    <col min="518" max="518" width="34.7265625" style="77" customWidth="1"/>
    <col min="519" max="519" width="32.26953125" style="77" customWidth="1"/>
    <col min="520" max="520" width="10.54296875" style="77" customWidth="1"/>
    <col min="521" max="521" width="14.81640625" style="77" customWidth="1"/>
    <col min="522" max="522" width="12.453125" style="77" customWidth="1"/>
    <col min="523" max="523" width="14.81640625" style="77" customWidth="1"/>
    <col min="524" max="524" width="12.453125" style="77" customWidth="1"/>
    <col min="525" max="525" width="21.26953125" style="77" customWidth="1"/>
    <col min="526" max="768" width="9.1796875" style="77"/>
    <col min="769" max="769" width="17.81640625" style="77" customWidth="1"/>
    <col min="770" max="771" width="14.26953125" style="77" customWidth="1"/>
    <col min="772" max="772" width="18.453125" style="77" customWidth="1"/>
    <col min="773" max="773" width="11.453125" style="77" customWidth="1"/>
    <col min="774" max="774" width="34.7265625" style="77" customWidth="1"/>
    <col min="775" max="775" width="32.26953125" style="77" customWidth="1"/>
    <col min="776" max="776" width="10.54296875" style="77" customWidth="1"/>
    <col min="777" max="777" width="14.81640625" style="77" customWidth="1"/>
    <col min="778" max="778" width="12.453125" style="77" customWidth="1"/>
    <col min="779" max="779" width="14.81640625" style="77" customWidth="1"/>
    <col min="780" max="780" width="12.453125" style="77" customWidth="1"/>
    <col min="781" max="781" width="21.26953125" style="77" customWidth="1"/>
    <col min="782" max="1024" width="9.1796875" style="77"/>
    <col min="1025" max="1025" width="17.81640625" style="77" customWidth="1"/>
    <col min="1026" max="1027" width="14.26953125" style="77" customWidth="1"/>
    <col min="1028" max="1028" width="18.453125" style="77" customWidth="1"/>
    <col min="1029" max="1029" width="11.453125" style="77" customWidth="1"/>
    <col min="1030" max="1030" width="34.7265625" style="77" customWidth="1"/>
    <col min="1031" max="1031" width="32.26953125" style="77" customWidth="1"/>
    <col min="1032" max="1032" width="10.54296875" style="77" customWidth="1"/>
    <col min="1033" max="1033" width="14.81640625" style="77" customWidth="1"/>
    <col min="1034" max="1034" width="12.453125" style="77" customWidth="1"/>
    <col min="1035" max="1035" width="14.81640625" style="77" customWidth="1"/>
    <col min="1036" max="1036" width="12.453125" style="77" customWidth="1"/>
    <col min="1037" max="1037" width="21.26953125" style="77" customWidth="1"/>
    <col min="1038" max="1280" width="9.1796875" style="77"/>
    <col min="1281" max="1281" width="17.81640625" style="77" customWidth="1"/>
    <col min="1282" max="1283" width="14.26953125" style="77" customWidth="1"/>
    <col min="1284" max="1284" width="18.453125" style="77" customWidth="1"/>
    <col min="1285" max="1285" width="11.453125" style="77" customWidth="1"/>
    <col min="1286" max="1286" width="34.7265625" style="77" customWidth="1"/>
    <col min="1287" max="1287" width="32.26953125" style="77" customWidth="1"/>
    <col min="1288" max="1288" width="10.54296875" style="77" customWidth="1"/>
    <col min="1289" max="1289" width="14.81640625" style="77" customWidth="1"/>
    <col min="1290" max="1290" width="12.453125" style="77" customWidth="1"/>
    <col min="1291" max="1291" width="14.81640625" style="77" customWidth="1"/>
    <col min="1292" max="1292" width="12.453125" style="77" customWidth="1"/>
    <col min="1293" max="1293" width="21.26953125" style="77" customWidth="1"/>
    <col min="1294" max="1536" width="9.1796875" style="77"/>
    <col min="1537" max="1537" width="17.81640625" style="77" customWidth="1"/>
    <col min="1538" max="1539" width="14.26953125" style="77" customWidth="1"/>
    <col min="1540" max="1540" width="18.453125" style="77" customWidth="1"/>
    <col min="1541" max="1541" width="11.453125" style="77" customWidth="1"/>
    <col min="1542" max="1542" width="34.7265625" style="77" customWidth="1"/>
    <col min="1543" max="1543" width="32.26953125" style="77" customWidth="1"/>
    <col min="1544" max="1544" width="10.54296875" style="77" customWidth="1"/>
    <col min="1545" max="1545" width="14.81640625" style="77" customWidth="1"/>
    <col min="1546" max="1546" width="12.453125" style="77" customWidth="1"/>
    <col min="1547" max="1547" width="14.81640625" style="77" customWidth="1"/>
    <col min="1548" max="1548" width="12.453125" style="77" customWidth="1"/>
    <col min="1549" max="1549" width="21.26953125" style="77" customWidth="1"/>
    <col min="1550" max="1792" width="9.1796875" style="77"/>
    <col min="1793" max="1793" width="17.81640625" style="77" customWidth="1"/>
    <col min="1794" max="1795" width="14.26953125" style="77" customWidth="1"/>
    <col min="1796" max="1796" width="18.453125" style="77" customWidth="1"/>
    <col min="1797" max="1797" width="11.453125" style="77" customWidth="1"/>
    <col min="1798" max="1798" width="34.7265625" style="77" customWidth="1"/>
    <col min="1799" max="1799" width="32.26953125" style="77" customWidth="1"/>
    <col min="1800" max="1800" width="10.54296875" style="77" customWidth="1"/>
    <col min="1801" max="1801" width="14.81640625" style="77" customWidth="1"/>
    <col min="1802" max="1802" width="12.453125" style="77" customWidth="1"/>
    <col min="1803" max="1803" width="14.81640625" style="77" customWidth="1"/>
    <col min="1804" max="1804" width="12.453125" style="77" customWidth="1"/>
    <col min="1805" max="1805" width="21.26953125" style="77" customWidth="1"/>
    <col min="1806" max="2048" width="9.1796875" style="77"/>
    <col min="2049" max="2049" width="17.81640625" style="77" customWidth="1"/>
    <col min="2050" max="2051" width="14.26953125" style="77" customWidth="1"/>
    <col min="2052" max="2052" width="18.453125" style="77" customWidth="1"/>
    <col min="2053" max="2053" width="11.453125" style="77" customWidth="1"/>
    <col min="2054" max="2054" width="34.7265625" style="77" customWidth="1"/>
    <col min="2055" max="2055" width="32.26953125" style="77" customWidth="1"/>
    <col min="2056" max="2056" width="10.54296875" style="77" customWidth="1"/>
    <col min="2057" max="2057" width="14.81640625" style="77" customWidth="1"/>
    <col min="2058" max="2058" width="12.453125" style="77" customWidth="1"/>
    <col min="2059" max="2059" width="14.81640625" style="77" customWidth="1"/>
    <col min="2060" max="2060" width="12.453125" style="77" customWidth="1"/>
    <col min="2061" max="2061" width="21.26953125" style="77" customWidth="1"/>
    <col min="2062" max="2304" width="9.1796875" style="77"/>
    <col min="2305" max="2305" width="17.81640625" style="77" customWidth="1"/>
    <col min="2306" max="2307" width="14.26953125" style="77" customWidth="1"/>
    <col min="2308" max="2308" width="18.453125" style="77" customWidth="1"/>
    <col min="2309" max="2309" width="11.453125" style="77" customWidth="1"/>
    <col min="2310" max="2310" width="34.7265625" style="77" customWidth="1"/>
    <col min="2311" max="2311" width="32.26953125" style="77" customWidth="1"/>
    <col min="2312" max="2312" width="10.54296875" style="77" customWidth="1"/>
    <col min="2313" max="2313" width="14.81640625" style="77" customWidth="1"/>
    <col min="2314" max="2314" width="12.453125" style="77" customWidth="1"/>
    <col min="2315" max="2315" width="14.81640625" style="77" customWidth="1"/>
    <col min="2316" max="2316" width="12.453125" style="77" customWidth="1"/>
    <col min="2317" max="2317" width="21.26953125" style="77" customWidth="1"/>
    <col min="2318" max="2560" width="9.1796875" style="77"/>
    <col min="2561" max="2561" width="17.81640625" style="77" customWidth="1"/>
    <col min="2562" max="2563" width="14.26953125" style="77" customWidth="1"/>
    <col min="2564" max="2564" width="18.453125" style="77" customWidth="1"/>
    <col min="2565" max="2565" width="11.453125" style="77" customWidth="1"/>
    <col min="2566" max="2566" width="34.7265625" style="77" customWidth="1"/>
    <col min="2567" max="2567" width="32.26953125" style="77" customWidth="1"/>
    <col min="2568" max="2568" width="10.54296875" style="77" customWidth="1"/>
    <col min="2569" max="2569" width="14.81640625" style="77" customWidth="1"/>
    <col min="2570" max="2570" width="12.453125" style="77" customWidth="1"/>
    <col min="2571" max="2571" width="14.81640625" style="77" customWidth="1"/>
    <col min="2572" max="2572" width="12.453125" style="77" customWidth="1"/>
    <col min="2573" max="2573" width="21.26953125" style="77" customWidth="1"/>
    <col min="2574" max="2816" width="9.1796875" style="77"/>
    <col min="2817" max="2817" width="17.81640625" style="77" customWidth="1"/>
    <col min="2818" max="2819" width="14.26953125" style="77" customWidth="1"/>
    <col min="2820" max="2820" width="18.453125" style="77" customWidth="1"/>
    <col min="2821" max="2821" width="11.453125" style="77" customWidth="1"/>
    <col min="2822" max="2822" width="34.7265625" style="77" customWidth="1"/>
    <col min="2823" max="2823" width="32.26953125" style="77" customWidth="1"/>
    <col min="2824" max="2824" width="10.54296875" style="77" customWidth="1"/>
    <col min="2825" max="2825" width="14.81640625" style="77" customWidth="1"/>
    <col min="2826" max="2826" width="12.453125" style="77" customWidth="1"/>
    <col min="2827" max="2827" width="14.81640625" style="77" customWidth="1"/>
    <col min="2828" max="2828" width="12.453125" style="77" customWidth="1"/>
    <col min="2829" max="2829" width="21.26953125" style="77" customWidth="1"/>
    <col min="2830" max="3072" width="9.1796875" style="77"/>
    <col min="3073" max="3073" width="17.81640625" style="77" customWidth="1"/>
    <col min="3074" max="3075" width="14.26953125" style="77" customWidth="1"/>
    <col min="3076" max="3076" width="18.453125" style="77" customWidth="1"/>
    <col min="3077" max="3077" width="11.453125" style="77" customWidth="1"/>
    <col min="3078" max="3078" width="34.7265625" style="77" customWidth="1"/>
    <col min="3079" max="3079" width="32.26953125" style="77" customWidth="1"/>
    <col min="3080" max="3080" width="10.54296875" style="77" customWidth="1"/>
    <col min="3081" max="3081" width="14.81640625" style="77" customWidth="1"/>
    <col min="3082" max="3082" width="12.453125" style="77" customWidth="1"/>
    <col min="3083" max="3083" width="14.81640625" style="77" customWidth="1"/>
    <col min="3084" max="3084" width="12.453125" style="77" customWidth="1"/>
    <col min="3085" max="3085" width="21.26953125" style="77" customWidth="1"/>
    <col min="3086" max="3328" width="9.1796875" style="77"/>
    <col min="3329" max="3329" width="17.81640625" style="77" customWidth="1"/>
    <col min="3330" max="3331" width="14.26953125" style="77" customWidth="1"/>
    <col min="3332" max="3332" width="18.453125" style="77" customWidth="1"/>
    <col min="3333" max="3333" width="11.453125" style="77" customWidth="1"/>
    <col min="3334" max="3334" width="34.7265625" style="77" customWidth="1"/>
    <col min="3335" max="3335" width="32.26953125" style="77" customWidth="1"/>
    <col min="3336" max="3336" width="10.54296875" style="77" customWidth="1"/>
    <col min="3337" max="3337" width="14.81640625" style="77" customWidth="1"/>
    <col min="3338" max="3338" width="12.453125" style="77" customWidth="1"/>
    <col min="3339" max="3339" width="14.81640625" style="77" customWidth="1"/>
    <col min="3340" max="3340" width="12.453125" style="77" customWidth="1"/>
    <col min="3341" max="3341" width="21.26953125" style="77" customWidth="1"/>
    <col min="3342" max="3584" width="9.1796875" style="77"/>
    <col min="3585" max="3585" width="17.81640625" style="77" customWidth="1"/>
    <col min="3586" max="3587" width="14.26953125" style="77" customWidth="1"/>
    <col min="3588" max="3588" width="18.453125" style="77" customWidth="1"/>
    <col min="3589" max="3589" width="11.453125" style="77" customWidth="1"/>
    <col min="3590" max="3590" width="34.7265625" style="77" customWidth="1"/>
    <col min="3591" max="3591" width="32.26953125" style="77" customWidth="1"/>
    <col min="3592" max="3592" width="10.54296875" style="77" customWidth="1"/>
    <col min="3593" max="3593" width="14.81640625" style="77" customWidth="1"/>
    <col min="3594" max="3594" width="12.453125" style="77" customWidth="1"/>
    <col min="3595" max="3595" width="14.81640625" style="77" customWidth="1"/>
    <col min="3596" max="3596" width="12.453125" style="77" customWidth="1"/>
    <col min="3597" max="3597" width="21.26953125" style="77" customWidth="1"/>
    <col min="3598" max="3840" width="9.1796875" style="77"/>
    <col min="3841" max="3841" width="17.81640625" style="77" customWidth="1"/>
    <col min="3842" max="3843" width="14.26953125" style="77" customWidth="1"/>
    <col min="3844" max="3844" width="18.453125" style="77" customWidth="1"/>
    <col min="3845" max="3845" width="11.453125" style="77" customWidth="1"/>
    <col min="3846" max="3846" width="34.7265625" style="77" customWidth="1"/>
    <col min="3847" max="3847" width="32.26953125" style="77" customWidth="1"/>
    <col min="3848" max="3848" width="10.54296875" style="77" customWidth="1"/>
    <col min="3849" max="3849" width="14.81640625" style="77" customWidth="1"/>
    <col min="3850" max="3850" width="12.453125" style="77" customWidth="1"/>
    <col min="3851" max="3851" width="14.81640625" style="77" customWidth="1"/>
    <col min="3852" max="3852" width="12.453125" style="77" customWidth="1"/>
    <col min="3853" max="3853" width="21.26953125" style="77" customWidth="1"/>
    <col min="3854" max="4096" width="9.1796875" style="77"/>
    <col min="4097" max="4097" width="17.81640625" style="77" customWidth="1"/>
    <col min="4098" max="4099" width="14.26953125" style="77" customWidth="1"/>
    <col min="4100" max="4100" width="18.453125" style="77" customWidth="1"/>
    <col min="4101" max="4101" width="11.453125" style="77" customWidth="1"/>
    <col min="4102" max="4102" width="34.7265625" style="77" customWidth="1"/>
    <col min="4103" max="4103" width="32.26953125" style="77" customWidth="1"/>
    <col min="4104" max="4104" width="10.54296875" style="77" customWidth="1"/>
    <col min="4105" max="4105" width="14.81640625" style="77" customWidth="1"/>
    <col min="4106" max="4106" width="12.453125" style="77" customWidth="1"/>
    <col min="4107" max="4107" width="14.81640625" style="77" customWidth="1"/>
    <col min="4108" max="4108" width="12.453125" style="77" customWidth="1"/>
    <col min="4109" max="4109" width="21.26953125" style="77" customWidth="1"/>
    <col min="4110" max="4352" width="9.1796875" style="77"/>
    <col min="4353" max="4353" width="17.81640625" style="77" customWidth="1"/>
    <col min="4354" max="4355" width="14.26953125" style="77" customWidth="1"/>
    <col min="4356" max="4356" width="18.453125" style="77" customWidth="1"/>
    <col min="4357" max="4357" width="11.453125" style="77" customWidth="1"/>
    <col min="4358" max="4358" width="34.7265625" style="77" customWidth="1"/>
    <col min="4359" max="4359" width="32.26953125" style="77" customWidth="1"/>
    <col min="4360" max="4360" width="10.54296875" style="77" customWidth="1"/>
    <col min="4361" max="4361" width="14.81640625" style="77" customWidth="1"/>
    <col min="4362" max="4362" width="12.453125" style="77" customWidth="1"/>
    <col min="4363" max="4363" width="14.81640625" style="77" customWidth="1"/>
    <col min="4364" max="4364" width="12.453125" style="77" customWidth="1"/>
    <col min="4365" max="4365" width="21.26953125" style="77" customWidth="1"/>
    <col min="4366" max="4608" width="9.1796875" style="77"/>
    <col min="4609" max="4609" width="17.81640625" style="77" customWidth="1"/>
    <col min="4610" max="4611" width="14.26953125" style="77" customWidth="1"/>
    <col min="4612" max="4612" width="18.453125" style="77" customWidth="1"/>
    <col min="4613" max="4613" width="11.453125" style="77" customWidth="1"/>
    <col min="4614" max="4614" width="34.7265625" style="77" customWidth="1"/>
    <col min="4615" max="4615" width="32.26953125" style="77" customWidth="1"/>
    <col min="4616" max="4616" width="10.54296875" style="77" customWidth="1"/>
    <col min="4617" max="4617" width="14.81640625" style="77" customWidth="1"/>
    <col min="4618" max="4618" width="12.453125" style="77" customWidth="1"/>
    <col min="4619" max="4619" width="14.81640625" style="77" customWidth="1"/>
    <col min="4620" max="4620" width="12.453125" style="77" customWidth="1"/>
    <col min="4621" max="4621" width="21.26953125" style="77" customWidth="1"/>
    <col min="4622" max="4864" width="9.1796875" style="77"/>
    <col min="4865" max="4865" width="17.81640625" style="77" customWidth="1"/>
    <col min="4866" max="4867" width="14.26953125" style="77" customWidth="1"/>
    <col min="4868" max="4868" width="18.453125" style="77" customWidth="1"/>
    <col min="4869" max="4869" width="11.453125" style="77" customWidth="1"/>
    <col min="4870" max="4870" width="34.7265625" style="77" customWidth="1"/>
    <col min="4871" max="4871" width="32.26953125" style="77" customWidth="1"/>
    <col min="4872" max="4872" width="10.54296875" style="77" customWidth="1"/>
    <col min="4873" max="4873" width="14.81640625" style="77" customWidth="1"/>
    <col min="4874" max="4874" width="12.453125" style="77" customWidth="1"/>
    <col min="4875" max="4875" width="14.81640625" style="77" customWidth="1"/>
    <col min="4876" max="4876" width="12.453125" style="77" customWidth="1"/>
    <col min="4877" max="4877" width="21.26953125" style="77" customWidth="1"/>
    <col min="4878" max="5120" width="9.1796875" style="77"/>
    <col min="5121" max="5121" width="17.81640625" style="77" customWidth="1"/>
    <col min="5122" max="5123" width="14.26953125" style="77" customWidth="1"/>
    <col min="5124" max="5124" width="18.453125" style="77" customWidth="1"/>
    <col min="5125" max="5125" width="11.453125" style="77" customWidth="1"/>
    <col min="5126" max="5126" width="34.7265625" style="77" customWidth="1"/>
    <col min="5127" max="5127" width="32.26953125" style="77" customWidth="1"/>
    <col min="5128" max="5128" width="10.54296875" style="77" customWidth="1"/>
    <col min="5129" max="5129" width="14.81640625" style="77" customWidth="1"/>
    <col min="5130" max="5130" width="12.453125" style="77" customWidth="1"/>
    <col min="5131" max="5131" width="14.81640625" style="77" customWidth="1"/>
    <col min="5132" max="5132" width="12.453125" style="77" customWidth="1"/>
    <col min="5133" max="5133" width="21.26953125" style="77" customWidth="1"/>
    <col min="5134" max="5376" width="9.1796875" style="77"/>
    <col min="5377" max="5377" width="17.81640625" style="77" customWidth="1"/>
    <col min="5378" max="5379" width="14.26953125" style="77" customWidth="1"/>
    <col min="5380" max="5380" width="18.453125" style="77" customWidth="1"/>
    <col min="5381" max="5381" width="11.453125" style="77" customWidth="1"/>
    <col min="5382" max="5382" width="34.7265625" style="77" customWidth="1"/>
    <col min="5383" max="5383" width="32.26953125" style="77" customWidth="1"/>
    <col min="5384" max="5384" width="10.54296875" style="77" customWidth="1"/>
    <col min="5385" max="5385" width="14.81640625" style="77" customWidth="1"/>
    <col min="5386" max="5386" width="12.453125" style="77" customWidth="1"/>
    <col min="5387" max="5387" width="14.81640625" style="77" customWidth="1"/>
    <col min="5388" max="5388" width="12.453125" style="77" customWidth="1"/>
    <col min="5389" max="5389" width="21.26953125" style="77" customWidth="1"/>
    <col min="5390" max="5632" width="9.1796875" style="77"/>
    <col min="5633" max="5633" width="17.81640625" style="77" customWidth="1"/>
    <col min="5634" max="5635" width="14.26953125" style="77" customWidth="1"/>
    <col min="5636" max="5636" width="18.453125" style="77" customWidth="1"/>
    <col min="5637" max="5637" width="11.453125" style="77" customWidth="1"/>
    <col min="5638" max="5638" width="34.7265625" style="77" customWidth="1"/>
    <col min="5639" max="5639" width="32.26953125" style="77" customWidth="1"/>
    <col min="5640" max="5640" width="10.54296875" style="77" customWidth="1"/>
    <col min="5641" max="5641" width="14.81640625" style="77" customWidth="1"/>
    <col min="5642" max="5642" width="12.453125" style="77" customWidth="1"/>
    <col min="5643" max="5643" width="14.81640625" style="77" customWidth="1"/>
    <col min="5644" max="5644" width="12.453125" style="77" customWidth="1"/>
    <col min="5645" max="5645" width="21.26953125" style="77" customWidth="1"/>
    <col min="5646" max="5888" width="9.1796875" style="77"/>
    <col min="5889" max="5889" width="17.81640625" style="77" customWidth="1"/>
    <col min="5890" max="5891" width="14.26953125" style="77" customWidth="1"/>
    <col min="5892" max="5892" width="18.453125" style="77" customWidth="1"/>
    <col min="5893" max="5893" width="11.453125" style="77" customWidth="1"/>
    <col min="5894" max="5894" width="34.7265625" style="77" customWidth="1"/>
    <col min="5895" max="5895" width="32.26953125" style="77" customWidth="1"/>
    <col min="5896" max="5896" width="10.54296875" style="77" customWidth="1"/>
    <col min="5897" max="5897" width="14.81640625" style="77" customWidth="1"/>
    <col min="5898" max="5898" width="12.453125" style="77" customWidth="1"/>
    <col min="5899" max="5899" width="14.81640625" style="77" customWidth="1"/>
    <col min="5900" max="5900" width="12.453125" style="77" customWidth="1"/>
    <col min="5901" max="5901" width="21.26953125" style="77" customWidth="1"/>
    <col min="5902" max="6144" width="9.1796875" style="77"/>
    <col min="6145" max="6145" width="17.81640625" style="77" customWidth="1"/>
    <col min="6146" max="6147" width="14.26953125" style="77" customWidth="1"/>
    <col min="6148" max="6148" width="18.453125" style="77" customWidth="1"/>
    <col min="6149" max="6149" width="11.453125" style="77" customWidth="1"/>
    <col min="6150" max="6150" width="34.7265625" style="77" customWidth="1"/>
    <col min="6151" max="6151" width="32.26953125" style="77" customWidth="1"/>
    <col min="6152" max="6152" width="10.54296875" style="77" customWidth="1"/>
    <col min="6153" max="6153" width="14.81640625" style="77" customWidth="1"/>
    <col min="6154" max="6154" width="12.453125" style="77" customWidth="1"/>
    <col min="6155" max="6155" width="14.81640625" style="77" customWidth="1"/>
    <col min="6156" max="6156" width="12.453125" style="77" customWidth="1"/>
    <col min="6157" max="6157" width="21.26953125" style="77" customWidth="1"/>
    <col min="6158" max="6400" width="9.1796875" style="77"/>
    <col min="6401" max="6401" width="17.81640625" style="77" customWidth="1"/>
    <col min="6402" max="6403" width="14.26953125" style="77" customWidth="1"/>
    <col min="6404" max="6404" width="18.453125" style="77" customWidth="1"/>
    <col min="6405" max="6405" width="11.453125" style="77" customWidth="1"/>
    <col min="6406" max="6406" width="34.7265625" style="77" customWidth="1"/>
    <col min="6407" max="6407" width="32.26953125" style="77" customWidth="1"/>
    <col min="6408" max="6408" width="10.54296875" style="77" customWidth="1"/>
    <col min="6409" max="6409" width="14.81640625" style="77" customWidth="1"/>
    <col min="6410" max="6410" width="12.453125" style="77" customWidth="1"/>
    <col min="6411" max="6411" width="14.81640625" style="77" customWidth="1"/>
    <col min="6412" max="6412" width="12.453125" style="77" customWidth="1"/>
    <col min="6413" max="6413" width="21.26953125" style="77" customWidth="1"/>
    <col min="6414" max="6656" width="9.1796875" style="77"/>
    <col min="6657" max="6657" width="17.81640625" style="77" customWidth="1"/>
    <col min="6658" max="6659" width="14.26953125" style="77" customWidth="1"/>
    <col min="6660" max="6660" width="18.453125" style="77" customWidth="1"/>
    <col min="6661" max="6661" width="11.453125" style="77" customWidth="1"/>
    <col min="6662" max="6662" width="34.7265625" style="77" customWidth="1"/>
    <col min="6663" max="6663" width="32.26953125" style="77" customWidth="1"/>
    <col min="6664" max="6664" width="10.54296875" style="77" customWidth="1"/>
    <col min="6665" max="6665" width="14.81640625" style="77" customWidth="1"/>
    <col min="6666" max="6666" width="12.453125" style="77" customWidth="1"/>
    <col min="6667" max="6667" width="14.81640625" style="77" customWidth="1"/>
    <col min="6668" max="6668" width="12.453125" style="77" customWidth="1"/>
    <col min="6669" max="6669" width="21.26953125" style="77" customWidth="1"/>
    <col min="6670" max="6912" width="9.1796875" style="77"/>
    <col min="6913" max="6913" width="17.81640625" style="77" customWidth="1"/>
    <col min="6914" max="6915" width="14.26953125" style="77" customWidth="1"/>
    <col min="6916" max="6916" width="18.453125" style="77" customWidth="1"/>
    <col min="6917" max="6917" width="11.453125" style="77" customWidth="1"/>
    <col min="6918" max="6918" width="34.7265625" style="77" customWidth="1"/>
    <col min="6919" max="6919" width="32.26953125" style="77" customWidth="1"/>
    <col min="6920" max="6920" width="10.54296875" style="77" customWidth="1"/>
    <col min="6921" max="6921" width="14.81640625" style="77" customWidth="1"/>
    <col min="6922" max="6922" width="12.453125" style="77" customWidth="1"/>
    <col min="6923" max="6923" width="14.81640625" style="77" customWidth="1"/>
    <col min="6924" max="6924" width="12.453125" style="77" customWidth="1"/>
    <col min="6925" max="6925" width="21.26953125" style="77" customWidth="1"/>
    <col min="6926" max="7168" width="9.1796875" style="77"/>
    <col min="7169" max="7169" width="17.81640625" style="77" customWidth="1"/>
    <col min="7170" max="7171" width="14.26953125" style="77" customWidth="1"/>
    <col min="7172" max="7172" width="18.453125" style="77" customWidth="1"/>
    <col min="7173" max="7173" width="11.453125" style="77" customWidth="1"/>
    <col min="7174" max="7174" width="34.7265625" style="77" customWidth="1"/>
    <col min="7175" max="7175" width="32.26953125" style="77" customWidth="1"/>
    <col min="7176" max="7176" width="10.54296875" style="77" customWidth="1"/>
    <col min="7177" max="7177" width="14.81640625" style="77" customWidth="1"/>
    <col min="7178" max="7178" width="12.453125" style="77" customWidth="1"/>
    <col min="7179" max="7179" width="14.81640625" style="77" customWidth="1"/>
    <col min="7180" max="7180" width="12.453125" style="77" customWidth="1"/>
    <col min="7181" max="7181" width="21.26953125" style="77" customWidth="1"/>
    <col min="7182" max="7424" width="9.1796875" style="77"/>
    <col min="7425" max="7425" width="17.81640625" style="77" customWidth="1"/>
    <col min="7426" max="7427" width="14.26953125" style="77" customWidth="1"/>
    <col min="7428" max="7428" width="18.453125" style="77" customWidth="1"/>
    <col min="7429" max="7429" width="11.453125" style="77" customWidth="1"/>
    <col min="7430" max="7430" width="34.7265625" style="77" customWidth="1"/>
    <col min="7431" max="7431" width="32.26953125" style="77" customWidth="1"/>
    <col min="7432" max="7432" width="10.54296875" style="77" customWidth="1"/>
    <col min="7433" max="7433" width="14.81640625" style="77" customWidth="1"/>
    <col min="7434" max="7434" width="12.453125" style="77" customWidth="1"/>
    <col min="7435" max="7435" width="14.81640625" style="77" customWidth="1"/>
    <col min="7436" max="7436" width="12.453125" style="77" customWidth="1"/>
    <col min="7437" max="7437" width="21.26953125" style="77" customWidth="1"/>
    <col min="7438" max="7680" width="9.1796875" style="77"/>
    <col min="7681" max="7681" width="17.81640625" style="77" customWidth="1"/>
    <col min="7682" max="7683" width="14.26953125" style="77" customWidth="1"/>
    <col min="7684" max="7684" width="18.453125" style="77" customWidth="1"/>
    <col min="7685" max="7685" width="11.453125" style="77" customWidth="1"/>
    <col min="7686" max="7686" width="34.7265625" style="77" customWidth="1"/>
    <col min="7687" max="7687" width="32.26953125" style="77" customWidth="1"/>
    <col min="7688" max="7688" width="10.54296875" style="77" customWidth="1"/>
    <col min="7689" max="7689" width="14.81640625" style="77" customWidth="1"/>
    <col min="7690" max="7690" width="12.453125" style="77" customWidth="1"/>
    <col min="7691" max="7691" width="14.81640625" style="77" customWidth="1"/>
    <col min="7692" max="7692" width="12.453125" style="77" customWidth="1"/>
    <col min="7693" max="7693" width="21.26953125" style="77" customWidth="1"/>
    <col min="7694" max="7936" width="9.1796875" style="77"/>
    <col min="7937" max="7937" width="17.81640625" style="77" customWidth="1"/>
    <col min="7938" max="7939" width="14.26953125" style="77" customWidth="1"/>
    <col min="7940" max="7940" width="18.453125" style="77" customWidth="1"/>
    <col min="7941" max="7941" width="11.453125" style="77" customWidth="1"/>
    <col min="7942" max="7942" width="34.7265625" style="77" customWidth="1"/>
    <col min="7943" max="7943" width="32.26953125" style="77" customWidth="1"/>
    <col min="7944" max="7944" width="10.54296875" style="77" customWidth="1"/>
    <col min="7945" max="7945" width="14.81640625" style="77" customWidth="1"/>
    <col min="7946" max="7946" width="12.453125" style="77" customWidth="1"/>
    <col min="7947" max="7947" width="14.81640625" style="77" customWidth="1"/>
    <col min="7948" max="7948" width="12.453125" style="77" customWidth="1"/>
    <col min="7949" max="7949" width="21.26953125" style="77" customWidth="1"/>
    <col min="7950" max="8192" width="9.1796875" style="77"/>
    <col min="8193" max="8193" width="17.81640625" style="77" customWidth="1"/>
    <col min="8194" max="8195" width="14.26953125" style="77" customWidth="1"/>
    <col min="8196" max="8196" width="18.453125" style="77" customWidth="1"/>
    <col min="8197" max="8197" width="11.453125" style="77" customWidth="1"/>
    <col min="8198" max="8198" width="34.7265625" style="77" customWidth="1"/>
    <col min="8199" max="8199" width="32.26953125" style="77" customWidth="1"/>
    <col min="8200" max="8200" width="10.54296875" style="77" customWidth="1"/>
    <col min="8201" max="8201" width="14.81640625" style="77" customWidth="1"/>
    <col min="8202" max="8202" width="12.453125" style="77" customWidth="1"/>
    <col min="8203" max="8203" width="14.81640625" style="77" customWidth="1"/>
    <col min="8204" max="8204" width="12.453125" style="77" customWidth="1"/>
    <col min="8205" max="8205" width="21.26953125" style="77" customWidth="1"/>
    <col min="8206" max="8448" width="9.1796875" style="77"/>
    <col min="8449" max="8449" width="17.81640625" style="77" customWidth="1"/>
    <col min="8450" max="8451" width="14.26953125" style="77" customWidth="1"/>
    <col min="8452" max="8452" width="18.453125" style="77" customWidth="1"/>
    <col min="8453" max="8453" width="11.453125" style="77" customWidth="1"/>
    <col min="8454" max="8454" width="34.7265625" style="77" customWidth="1"/>
    <col min="8455" max="8455" width="32.26953125" style="77" customWidth="1"/>
    <col min="8456" max="8456" width="10.54296875" style="77" customWidth="1"/>
    <col min="8457" max="8457" width="14.81640625" style="77" customWidth="1"/>
    <col min="8458" max="8458" width="12.453125" style="77" customWidth="1"/>
    <col min="8459" max="8459" width="14.81640625" style="77" customWidth="1"/>
    <col min="8460" max="8460" width="12.453125" style="77" customWidth="1"/>
    <col min="8461" max="8461" width="21.26953125" style="77" customWidth="1"/>
    <col min="8462" max="8704" width="9.1796875" style="77"/>
    <col min="8705" max="8705" width="17.81640625" style="77" customWidth="1"/>
    <col min="8706" max="8707" width="14.26953125" style="77" customWidth="1"/>
    <col min="8708" max="8708" width="18.453125" style="77" customWidth="1"/>
    <col min="8709" max="8709" width="11.453125" style="77" customWidth="1"/>
    <col min="8710" max="8710" width="34.7265625" style="77" customWidth="1"/>
    <col min="8711" max="8711" width="32.26953125" style="77" customWidth="1"/>
    <col min="8712" max="8712" width="10.54296875" style="77" customWidth="1"/>
    <col min="8713" max="8713" width="14.81640625" style="77" customWidth="1"/>
    <col min="8714" max="8714" width="12.453125" style="77" customWidth="1"/>
    <col min="8715" max="8715" width="14.81640625" style="77" customWidth="1"/>
    <col min="8716" max="8716" width="12.453125" style="77" customWidth="1"/>
    <col min="8717" max="8717" width="21.26953125" style="77" customWidth="1"/>
    <col min="8718" max="8960" width="9.1796875" style="77"/>
    <col min="8961" max="8961" width="17.81640625" style="77" customWidth="1"/>
    <col min="8962" max="8963" width="14.26953125" style="77" customWidth="1"/>
    <col min="8964" max="8964" width="18.453125" style="77" customWidth="1"/>
    <col min="8965" max="8965" width="11.453125" style="77" customWidth="1"/>
    <col min="8966" max="8966" width="34.7265625" style="77" customWidth="1"/>
    <col min="8967" max="8967" width="32.26953125" style="77" customWidth="1"/>
    <col min="8968" max="8968" width="10.54296875" style="77" customWidth="1"/>
    <col min="8969" max="8969" width="14.81640625" style="77" customWidth="1"/>
    <col min="8970" max="8970" width="12.453125" style="77" customWidth="1"/>
    <col min="8971" max="8971" width="14.81640625" style="77" customWidth="1"/>
    <col min="8972" max="8972" width="12.453125" style="77" customWidth="1"/>
    <col min="8973" max="8973" width="21.26953125" style="77" customWidth="1"/>
    <col min="8974" max="9216" width="9.1796875" style="77"/>
    <col min="9217" max="9217" width="17.81640625" style="77" customWidth="1"/>
    <col min="9218" max="9219" width="14.26953125" style="77" customWidth="1"/>
    <col min="9220" max="9220" width="18.453125" style="77" customWidth="1"/>
    <col min="9221" max="9221" width="11.453125" style="77" customWidth="1"/>
    <col min="9222" max="9222" width="34.7265625" style="77" customWidth="1"/>
    <col min="9223" max="9223" width="32.26953125" style="77" customWidth="1"/>
    <col min="9224" max="9224" width="10.54296875" style="77" customWidth="1"/>
    <col min="9225" max="9225" width="14.81640625" style="77" customWidth="1"/>
    <col min="9226" max="9226" width="12.453125" style="77" customWidth="1"/>
    <col min="9227" max="9227" width="14.81640625" style="77" customWidth="1"/>
    <col min="9228" max="9228" width="12.453125" style="77" customWidth="1"/>
    <col min="9229" max="9229" width="21.26953125" style="77" customWidth="1"/>
    <col min="9230" max="9472" width="9.1796875" style="77"/>
    <col min="9473" max="9473" width="17.81640625" style="77" customWidth="1"/>
    <col min="9474" max="9475" width="14.26953125" style="77" customWidth="1"/>
    <col min="9476" max="9476" width="18.453125" style="77" customWidth="1"/>
    <col min="9477" max="9477" width="11.453125" style="77" customWidth="1"/>
    <col min="9478" max="9478" width="34.7265625" style="77" customWidth="1"/>
    <col min="9479" max="9479" width="32.26953125" style="77" customWidth="1"/>
    <col min="9480" max="9480" width="10.54296875" style="77" customWidth="1"/>
    <col min="9481" max="9481" width="14.81640625" style="77" customWidth="1"/>
    <col min="9482" max="9482" width="12.453125" style="77" customWidth="1"/>
    <col min="9483" max="9483" width="14.81640625" style="77" customWidth="1"/>
    <col min="9484" max="9484" width="12.453125" style="77" customWidth="1"/>
    <col min="9485" max="9485" width="21.26953125" style="77" customWidth="1"/>
    <col min="9486" max="9728" width="9.1796875" style="77"/>
    <col min="9729" max="9729" width="17.81640625" style="77" customWidth="1"/>
    <col min="9730" max="9731" width="14.26953125" style="77" customWidth="1"/>
    <col min="9732" max="9732" width="18.453125" style="77" customWidth="1"/>
    <col min="9733" max="9733" width="11.453125" style="77" customWidth="1"/>
    <col min="9734" max="9734" width="34.7265625" style="77" customWidth="1"/>
    <col min="9735" max="9735" width="32.26953125" style="77" customWidth="1"/>
    <col min="9736" max="9736" width="10.54296875" style="77" customWidth="1"/>
    <col min="9737" max="9737" width="14.81640625" style="77" customWidth="1"/>
    <col min="9738" max="9738" width="12.453125" style="77" customWidth="1"/>
    <col min="9739" max="9739" width="14.81640625" style="77" customWidth="1"/>
    <col min="9740" max="9740" width="12.453125" style="77" customWidth="1"/>
    <col min="9741" max="9741" width="21.26953125" style="77" customWidth="1"/>
    <col min="9742" max="9984" width="9.1796875" style="77"/>
    <col min="9985" max="9985" width="17.81640625" style="77" customWidth="1"/>
    <col min="9986" max="9987" width="14.26953125" style="77" customWidth="1"/>
    <col min="9988" max="9988" width="18.453125" style="77" customWidth="1"/>
    <col min="9989" max="9989" width="11.453125" style="77" customWidth="1"/>
    <col min="9990" max="9990" width="34.7265625" style="77" customWidth="1"/>
    <col min="9991" max="9991" width="32.26953125" style="77" customWidth="1"/>
    <col min="9992" max="9992" width="10.54296875" style="77" customWidth="1"/>
    <col min="9993" max="9993" width="14.81640625" style="77" customWidth="1"/>
    <col min="9994" max="9994" width="12.453125" style="77" customWidth="1"/>
    <col min="9995" max="9995" width="14.81640625" style="77" customWidth="1"/>
    <col min="9996" max="9996" width="12.453125" style="77" customWidth="1"/>
    <col min="9997" max="9997" width="21.26953125" style="77" customWidth="1"/>
    <col min="9998" max="10240" width="9.1796875" style="77"/>
    <col min="10241" max="10241" width="17.81640625" style="77" customWidth="1"/>
    <col min="10242" max="10243" width="14.26953125" style="77" customWidth="1"/>
    <col min="10244" max="10244" width="18.453125" style="77" customWidth="1"/>
    <col min="10245" max="10245" width="11.453125" style="77" customWidth="1"/>
    <col min="10246" max="10246" width="34.7265625" style="77" customWidth="1"/>
    <col min="10247" max="10247" width="32.26953125" style="77" customWidth="1"/>
    <col min="10248" max="10248" width="10.54296875" style="77" customWidth="1"/>
    <col min="10249" max="10249" width="14.81640625" style="77" customWidth="1"/>
    <col min="10250" max="10250" width="12.453125" style="77" customWidth="1"/>
    <col min="10251" max="10251" width="14.81640625" style="77" customWidth="1"/>
    <col min="10252" max="10252" width="12.453125" style="77" customWidth="1"/>
    <col min="10253" max="10253" width="21.26953125" style="77" customWidth="1"/>
    <col min="10254" max="10496" width="9.1796875" style="77"/>
    <col min="10497" max="10497" width="17.81640625" style="77" customWidth="1"/>
    <col min="10498" max="10499" width="14.26953125" style="77" customWidth="1"/>
    <col min="10500" max="10500" width="18.453125" style="77" customWidth="1"/>
    <col min="10501" max="10501" width="11.453125" style="77" customWidth="1"/>
    <col min="10502" max="10502" width="34.7265625" style="77" customWidth="1"/>
    <col min="10503" max="10503" width="32.26953125" style="77" customWidth="1"/>
    <col min="10504" max="10504" width="10.54296875" style="77" customWidth="1"/>
    <col min="10505" max="10505" width="14.81640625" style="77" customWidth="1"/>
    <col min="10506" max="10506" width="12.453125" style="77" customWidth="1"/>
    <col min="10507" max="10507" width="14.81640625" style="77" customWidth="1"/>
    <col min="10508" max="10508" width="12.453125" style="77" customWidth="1"/>
    <col min="10509" max="10509" width="21.26953125" style="77" customWidth="1"/>
    <col min="10510" max="10752" width="9.1796875" style="77"/>
    <col min="10753" max="10753" width="17.81640625" style="77" customWidth="1"/>
    <col min="10754" max="10755" width="14.26953125" style="77" customWidth="1"/>
    <col min="10756" max="10756" width="18.453125" style="77" customWidth="1"/>
    <col min="10757" max="10757" width="11.453125" style="77" customWidth="1"/>
    <col min="10758" max="10758" width="34.7265625" style="77" customWidth="1"/>
    <col min="10759" max="10759" width="32.26953125" style="77" customWidth="1"/>
    <col min="10760" max="10760" width="10.54296875" style="77" customWidth="1"/>
    <col min="10761" max="10761" width="14.81640625" style="77" customWidth="1"/>
    <col min="10762" max="10762" width="12.453125" style="77" customWidth="1"/>
    <col min="10763" max="10763" width="14.81640625" style="77" customWidth="1"/>
    <col min="10764" max="10764" width="12.453125" style="77" customWidth="1"/>
    <col min="10765" max="10765" width="21.26953125" style="77" customWidth="1"/>
    <col min="10766" max="11008" width="9.1796875" style="77"/>
    <col min="11009" max="11009" width="17.81640625" style="77" customWidth="1"/>
    <col min="11010" max="11011" width="14.26953125" style="77" customWidth="1"/>
    <col min="11012" max="11012" width="18.453125" style="77" customWidth="1"/>
    <col min="11013" max="11013" width="11.453125" style="77" customWidth="1"/>
    <col min="11014" max="11014" width="34.7265625" style="77" customWidth="1"/>
    <col min="11015" max="11015" width="32.26953125" style="77" customWidth="1"/>
    <col min="11016" max="11016" width="10.54296875" style="77" customWidth="1"/>
    <col min="11017" max="11017" width="14.81640625" style="77" customWidth="1"/>
    <col min="11018" max="11018" width="12.453125" style="77" customWidth="1"/>
    <col min="11019" max="11019" width="14.81640625" style="77" customWidth="1"/>
    <col min="11020" max="11020" width="12.453125" style="77" customWidth="1"/>
    <col min="11021" max="11021" width="21.26953125" style="77" customWidth="1"/>
    <col min="11022" max="11264" width="9.1796875" style="77"/>
    <col min="11265" max="11265" width="17.81640625" style="77" customWidth="1"/>
    <col min="11266" max="11267" width="14.26953125" style="77" customWidth="1"/>
    <col min="11268" max="11268" width="18.453125" style="77" customWidth="1"/>
    <col min="11269" max="11269" width="11.453125" style="77" customWidth="1"/>
    <col min="11270" max="11270" width="34.7265625" style="77" customWidth="1"/>
    <col min="11271" max="11271" width="32.26953125" style="77" customWidth="1"/>
    <col min="11272" max="11272" width="10.54296875" style="77" customWidth="1"/>
    <col min="11273" max="11273" width="14.81640625" style="77" customWidth="1"/>
    <col min="11274" max="11274" width="12.453125" style="77" customWidth="1"/>
    <col min="11275" max="11275" width="14.81640625" style="77" customWidth="1"/>
    <col min="11276" max="11276" width="12.453125" style="77" customWidth="1"/>
    <col min="11277" max="11277" width="21.26953125" style="77" customWidth="1"/>
    <col min="11278" max="11520" width="9.1796875" style="77"/>
    <col min="11521" max="11521" width="17.81640625" style="77" customWidth="1"/>
    <col min="11522" max="11523" width="14.26953125" style="77" customWidth="1"/>
    <col min="11524" max="11524" width="18.453125" style="77" customWidth="1"/>
    <col min="11525" max="11525" width="11.453125" style="77" customWidth="1"/>
    <col min="11526" max="11526" width="34.7265625" style="77" customWidth="1"/>
    <col min="11527" max="11527" width="32.26953125" style="77" customWidth="1"/>
    <col min="11528" max="11528" width="10.54296875" style="77" customWidth="1"/>
    <col min="11529" max="11529" width="14.81640625" style="77" customWidth="1"/>
    <col min="11530" max="11530" width="12.453125" style="77" customWidth="1"/>
    <col min="11531" max="11531" width="14.81640625" style="77" customWidth="1"/>
    <col min="11532" max="11532" width="12.453125" style="77" customWidth="1"/>
    <col min="11533" max="11533" width="21.26953125" style="77" customWidth="1"/>
    <col min="11534" max="11776" width="9.1796875" style="77"/>
    <col min="11777" max="11777" width="17.81640625" style="77" customWidth="1"/>
    <col min="11778" max="11779" width="14.26953125" style="77" customWidth="1"/>
    <col min="11780" max="11780" width="18.453125" style="77" customWidth="1"/>
    <col min="11781" max="11781" width="11.453125" style="77" customWidth="1"/>
    <col min="11782" max="11782" width="34.7265625" style="77" customWidth="1"/>
    <col min="11783" max="11783" width="32.26953125" style="77" customWidth="1"/>
    <col min="11784" max="11784" width="10.54296875" style="77" customWidth="1"/>
    <col min="11785" max="11785" width="14.81640625" style="77" customWidth="1"/>
    <col min="11786" max="11786" width="12.453125" style="77" customWidth="1"/>
    <col min="11787" max="11787" width="14.81640625" style="77" customWidth="1"/>
    <col min="11788" max="11788" width="12.453125" style="77" customWidth="1"/>
    <col min="11789" max="11789" width="21.26953125" style="77" customWidth="1"/>
    <col min="11790" max="12032" width="9.1796875" style="77"/>
    <col min="12033" max="12033" width="17.81640625" style="77" customWidth="1"/>
    <col min="12034" max="12035" width="14.26953125" style="77" customWidth="1"/>
    <col min="12036" max="12036" width="18.453125" style="77" customWidth="1"/>
    <col min="12037" max="12037" width="11.453125" style="77" customWidth="1"/>
    <col min="12038" max="12038" width="34.7265625" style="77" customWidth="1"/>
    <col min="12039" max="12039" width="32.26953125" style="77" customWidth="1"/>
    <col min="12040" max="12040" width="10.54296875" style="77" customWidth="1"/>
    <col min="12041" max="12041" width="14.81640625" style="77" customWidth="1"/>
    <col min="12042" max="12042" width="12.453125" style="77" customWidth="1"/>
    <col min="12043" max="12043" width="14.81640625" style="77" customWidth="1"/>
    <col min="12044" max="12044" width="12.453125" style="77" customWidth="1"/>
    <col min="12045" max="12045" width="21.26953125" style="77" customWidth="1"/>
    <col min="12046" max="12288" width="9.1796875" style="77"/>
    <col min="12289" max="12289" width="17.81640625" style="77" customWidth="1"/>
    <col min="12290" max="12291" width="14.26953125" style="77" customWidth="1"/>
    <col min="12292" max="12292" width="18.453125" style="77" customWidth="1"/>
    <col min="12293" max="12293" width="11.453125" style="77" customWidth="1"/>
    <col min="12294" max="12294" width="34.7265625" style="77" customWidth="1"/>
    <col min="12295" max="12295" width="32.26953125" style="77" customWidth="1"/>
    <col min="12296" max="12296" width="10.54296875" style="77" customWidth="1"/>
    <col min="12297" max="12297" width="14.81640625" style="77" customWidth="1"/>
    <col min="12298" max="12298" width="12.453125" style="77" customWidth="1"/>
    <col min="12299" max="12299" width="14.81640625" style="77" customWidth="1"/>
    <col min="12300" max="12300" width="12.453125" style="77" customWidth="1"/>
    <col min="12301" max="12301" width="21.26953125" style="77" customWidth="1"/>
    <col min="12302" max="12544" width="9.1796875" style="77"/>
    <col min="12545" max="12545" width="17.81640625" style="77" customWidth="1"/>
    <col min="12546" max="12547" width="14.26953125" style="77" customWidth="1"/>
    <col min="12548" max="12548" width="18.453125" style="77" customWidth="1"/>
    <col min="12549" max="12549" width="11.453125" style="77" customWidth="1"/>
    <col min="12550" max="12550" width="34.7265625" style="77" customWidth="1"/>
    <col min="12551" max="12551" width="32.26953125" style="77" customWidth="1"/>
    <col min="12552" max="12552" width="10.54296875" style="77" customWidth="1"/>
    <col min="12553" max="12553" width="14.81640625" style="77" customWidth="1"/>
    <col min="12554" max="12554" width="12.453125" style="77" customWidth="1"/>
    <col min="12555" max="12555" width="14.81640625" style="77" customWidth="1"/>
    <col min="12556" max="12556" width="12.453125" style="77" customWidth="1"/>
    <col min="12557" max="12557" width="21.26953125" style="77" customWidth="1"/>
    <col min="12558" max="12800" width="9.1796875" style="77"/>
    <col min="12801" max="12801" width="17.81640625" style="77" customWidth="1"/>
    <col min="12802" max="12803" width="14.26953125" style="77" customWidth="1"/>
    <col min="12804" max="12804" width="18.453125" style="77" customWidth="1"/>
    <col min="12805" max="12805" width="11.453125" style="77" customWidth="1"/>
    <col min="12806" max="12806" width="34.7265625" style="77" customWidth="1"/>
    <col min="12807" max="12807" width="32.26953125" style="77" customWidth="1"/>
    <col min="12808" max="12808" width="10.54296875" style="77" customWidth="1"/>
    <col min="12809" max="12809" width="14.81640625" style="77" customWidth="1"/>
    <col min="12810" max="12810" width="12.453125" style="77" customWidth="1"/>
    <col min="12811" max="12811" width="14.81640625" style="77" customWidth="1"/>
    <col min="12812" max="12812" width="12.453125" style="77" customWidth="1"/>
    <col min="12813" max="12813" width="21.26953125" style="77" customWidth="1"/>
    <col min="12814" max="13056" width="9.1796875" style="77"/>
    <col min="13057" max="13057" width="17.81640625" style="77" customWidth="1"/>
    <col min="13058" max="13059" width="14.26953125" style="77" customWidth="1"/>
    <col min="13060" max="13060" width="18.453125" style="77" customWidth="1"/>
    <col min="13061" max="13061" width="11.453125" style="77" customWidth="1"/>
    <col min="13062" max="13062" width="34.7265625" style="77" customWidth="1"/>
    <col min="13063" max="13063" width="32.26953125" style="77" customWidth="1"/>
    <col min="13064" max="13064" width="10.54296875" style="77" customWidth="1"/>
    <col min="13065" max="13065" width="14.81640625" style="77" customWidth="1"/>
    <col min="13066" max="13066" width="12.453125" style="77" customWidth="1"/>
    <col min="13067" max="13067" width="14.81640625" style="77" customWidth="1"/>
    <col min="13068" max="13068" width="12.453125" style="77" customWidth="1"/>
    <col min="13069" max="13069" width="21.26953125" style="77" customWidth="1"/>
    <col min="13070" max="13312" width="9.1796875" style="77"/>
    <col min="13313" max="13313" width="17.81640625" style="77" customWidth="1"/>
    <col min="13314" max="13315" width="14.26953125" style="77" customWidth="1"/>
    <col min="13316" max="13316" width="18.453125" style="77" customWidth="1"/>
    <col min="13317" max="13317" width="11.453125" style="77" customWidth="1"/>
    <col min="13318" max="13318" width="34.7265625" style="77" customWidth="1"/>
    <col min="13319" max="13319" width="32.26953125" style="77" customWidth="1"/>
    <col min="13320" max="13320" width="10.54296875" style="77" customWidth="1"/>
    <col min="13321" max="13321" width="14.81640625" style="77" customWidth="1"/>
    <col min="13322" max="13322" width="12.453125" style="77" customWidth="1"/>
    <col min="13323" max="13323" width="14.81640625" style="77" customWidth="1"/>
    <col min="13324" max="13324" width="12.453125" style="77" customWidth="1"/>
    <col min="13325" max="13325" width="21.26953125" style="77" customWidth="1"/>
    <col min="13326" max="13568" width="9.1796875" style="77"/>
    <col min="13569" max="13569" width="17.81640625" style="77" customWidth="1"/>
    <col min="13570" max="13571" width="14.26953125" style="77" customWidth="1"/>
    <col min="13572" max="13572" width="18.453125" style="77" customWidth="1"/>
    <col min="13573" max="13573" width="11.453125" style="77" customWidth="1"/>
    <col min="13574" max="13574" width="34.7265625" style="77" customWidth="1"/>
    <col min="13575" max="13575" width="32.26953125" style="77" customWidth="1"/>
    <col min="13576" max="13576" width="10.54296875" style="77" customWidth="1"/>
    <col min="13577" max="13577" width="14.81640625" style="77" customWidth="1"/>
    <col min="13578" max="13578" width="12.453125" style="77" customWidth="1"/>
    <col min="13579" max="13579" width="14.81640625" style="77" customWidth="1"/>
    <col min="13580" max="13580" width="12.453125" style="77" customWidth="1"/>
    <col min="13581" max="13581" width="21.26953125" style="77" customWidth="1"/>
    <col min="13582" max="13824" width="9.1796875" style="77"/>
    <col min="13825" max="13825" width="17.81640625" style="77" customWidth="1"/>
    <col min="13826" max="13827" width="14.26953125" style="77" customWidth="1"/>
    <col min="13828" max="13828" width="18.453125" style="77" customWidth="1"/>
    <col min="13829" max="13829" width="11.453125" style="77" customWidth="1"/>
    <col min="13830" max="13830" width="34.7265625" style="77" customWidth="1"/>
    <col min="13831" max="13831" width="32.26953125" style="77" customWidth="1"/>
    <col min="13832" max="13832" width="10.54296875" style="77" customWidth="1"/>
    <col min="13833" max="13833" width="14.81640625" style="77" customWidth="1"/>
    <col min="13834" max="13834" width="12.453125" style="77" customWidth="1"/>
    <col min="13835" max="13835" width="14.81640625" style="77" customWidth="1"/>
    <col min="13836" max="13836" width="12.453125" style="77" customWidth="1"/>
    <col min="13837" max="13837" width="21.26953125" style="77" customWidth="1"/>
    <col min="13838" max="14080" width="9.1796875" style="77"/>
    <col min="14081" max="14081" width="17.81640625" style="77" customWidth="1"/>
    <col min="14082" max="14083" width="14.26953125" style="77" customWidth="1"/>
    <col min="14084" max="14084" width="18.453125" style="77" customWidth="1"/>
    <col min="14085" max="14085" width="11.453125" style="77" customWidth="1"/>
    <col min="14086" max="14086" width="34.7265625" style="77" customWidth="1"/>
    <col min="14087" max="14087" width="32.26953125" style="77" customWidth="1"/>
    <col min="14088" max="14088" width="10.54296875" style="77" customWidth="1"/>
    <col min="14089" max="14089" width="14.81640625" style="77" customWidth="1"/>
    <col min="14090" max="14090" width="12.453125" style="77" customWidth="1"/>
    <col min="14091" max="14091" width="14.81640625" style="77" customWidth="1"/>
    <col min="14092" max="14092" width="12.453125" style="77" customWidth="1"/>
    <col min="14093" max="14093" width="21.26953125" style="77" customWidth="1"/>
    <col min="14094" max="14336" width="9.1796875" style="77"/>
    <col min="14337" max="14337" width="17.81640625" style="77" customWidth="1"/>
    <col min="14338" max="14339" width="14.26953125" style="77" customWidth="1"/>
    <col min="14340" max="14340" width="18.453125" style="77" customWidth="1"/>
    <col min="14341" max="14341" width="11.453125" style="77" customWidth="1"/>
    <col min="14342" max="14342" width="34.7265625" style="77" customWidth="1"/>
    <col min="14343" max="14343" width="32.26953125" style="77" customWidth="1"/>
    <col min="14344" max="14344" width="10.54296875" style="77" customWidth="1"/>
    <col min="14345" max="14345" width="14.81640625" style="77" customWidth="1"/>
    <col min="14346" max="14346" width="12.453125" style="77" customWidth="1"/>
    <col min="14347" max="14347" width="14.81640625" style="77" customWidth="1"/>
    <col min="14348" max="14348" width="12.453125" style="77" customWidth="1"/>
    <col min="14349" max="14349" width="21.26953125" style="77" customWidth="1"/>
    <col min="14350" max="14592" width="9.1796875" style="77"/>
    <col min="14593" max="14593" width="17.81640625" style="77" customWidth="1"/>
    <col min="14594" max="14595" width="14.26953125" style="77" customWidth="1"/>
    <col min="14596" max="14596" width="18.453125" style="77" customWidth="1"/>
    <col min="14597" max="14597" width="11.453125" style="77" customWidth="1"/>
    <col min="14598" max="14598" width="34.7265625" style="77" customWidth="1"/>
    <col min="14599" max="14599" width="32.26953125" style="77" customWidth="1"/>
    <col min="14600" max="14600" width="10.54296875" style="77" customWidth="1"/>
    <col min="14601" max="14601" width="14.81640625" style="77" customWidth="1"/>
    <col min="14602" max="14602" width="12.453125" style="77" customWidth="1"/>
    <col min="14603" max="14603" width="14.81640625" style="77" customWidth="1"/>
    <col min="14604" max="14604" width="12.453125" style="77" customWidth="1"/>
    <col min="14605" max="14605" width="21.26953125" style="77" customWidth="1"/>
    <col min="14606" max="14848" width="9.1796875" style="77"/>
    <col min="14849" max="14849" width="17.81640625" style="77" customWidth="1"/>
    <col min="14850" max="14851" width="14.26953125" style="77" customWidth="1"/>
    <col min="14852" max="14852" width="18.453125" style="77" customWidth="1"/>
    <col min="14853" max="14853" width="11.453125" style="77" customWidth="1"/>
    <col min="14854" max="14854" width="34.7265625" style="77" customWidth="1"/>
    <col min="14855" max="14855" width="32.26953125" style="77" customWidth="1"/>
    <col min="14856" max="14856" width="10.54296875" style="77" customWidth="1"/>
    <col min="14857" max="14857" width="14.81640625" style="77" customWidth="1"/>
    <col min="14858" max="14858" width="12.453125" style="77" customWidth="1"/>
    <col min="14859" max="14859" width="14.81640625" style="77" customWidth="1"/>
    <col min="14860" max="14860" width="12.453125" style="77" customWidth="1"/>
    <col min="14861" max="14861" width="21.26953125" style="77" customWidth="1"/>
    <col min="14862" max="15104" width="9.1796875" style="77"/>
    <col min="15105" max="15105" width="17.81640625" style="77" customWidth="1"/>
    <col min="15106" max="15107" width="14.26953125" style="77" customWidth="1"/>
    <col min="15108" max="15108" width="18.453125" style="77" customWidth="1"/>
    <col min="15109" max="15109" width="11.453125" style="77" customWidth="1"/>
    <col min="15110" max="15110" width="34.7265625" style="77" customWidth="1"/>
    <col min="15111" max="15111" width="32.26953125" style="77" customWidth="1"/>
    <col min="15112" max="15112" width="10.54296875" style="77" customWidth="1"/>
    <col min="15113" max="15113" width="14.81640625" style="77" customWidth="1"/>
    <col min="15114" max="15114" width="12.453125" style="77" customWidth="1"/>
    <col min="15115" max="15115" width="14.81640625" style="77" customWidth="1"/>
    <col min="15116" max="15116" width="12.453125" style="77" customWidth="1"/>
    <col min="15117" max="15117" width="21.26953125" style="77" customWidth="1"/>
    <col min="15118" max="15360" width="9.1796875" style="77"/>
    <col min="15361" max="15361" width="17.81640625" style="77" customWidth="1"/>
    <col min="15362" max="15363" width="14.26953125" style="77" customWidth="1"/>
    <col min="15364" max="15364" width="18.453125" style="77" customWidth="1"/>
    <col min="15365" max="15365" width="11.453125" style="77" customWidth="1"/>
    <col min="15366" max="15366" width="34.7265625" style="77" customWidth="1"/>
    <col min="15367" max="15367" width="32.26953125" style="77" customWidth="1"/>
    <col min="15368" max="15368" width="10.54296875" style="77" customWidth="1"/>
    <col min="15369" max="15369" width="14.81640625" style="77" customWidth="1"/>
    <col min="15370" max="15370" width="12.453125" style="77" customWidth="1"/>
    <col min="15371" max="15371" width="14.81640625" style="77" customWidth="1"/>
    <col min="15372" max="15372" width="12.453125" style="77" customWidth="1"/>
    <col min="15373" max="15373" width="21.26953125" style="77" customWidth="1"/>
    <col min="15374" max="15616" width="9.1796875" style="77"/>
    <col min="15617" max="15617" width="17.81640625" style="77" customWidth="1"/>
    <col min="15618" max="15619" width="14.26953125" style="77" customWidth="1"/>
    <col min="15620" max="15620" width="18.453125" style="77" customWidth="1"/>
    <col min="15621" max="15621" width="11.453125" style="77" customWidth="1"/>
    <col min="15622" max="15622" width="34.7265625" style="77" customWidth="1"/>
    <col min="15623" max="15623" width="32.26953125" style="77" customWidth="1"/>
    <col min="15624" max="15624" width="10.54296875" style="77" customWidth="1"/>
    <col min="15625" max="15625" width="14.81640625" style="77" customWidth="1"/>
    <col min="15626" max="15626" width="12.453125" style="77" customWidth="1"/>
    <col min="15627" max="15627" width="14.81640625" style="77" customWidth="1"/>
    <col min="15628" max="15628" width="12.453125" style="77" customWidth="1"/>
    <col min="15629" max="15629" width="21.26953125" style="77" customWidth="1"/>
    <col min="15630" max="15872" width="9.1796875" style="77"/>
    <col min="15873" max="15873" width="17.81640625" style="77" customWidth="1"/>
    <col min="15874" max="15875" width="14.26953125" style="77" customWidth="1"/>
    <col min="15876" max="15876" width="18.453125" style="77" customWidth="1"/>
    <col min="15877" max="15877" width="11.453125" style="77" customWidth="1"/>
    <col min="15878" max="15878" width="34.7265625" style="77" customWidth="1"/>
    <col min="15879" max="15879" width="32.26953125" style="77" customWidth="1"/>
    <col min="15880" max="15880" width="10.54296875" style="77" customWidth="1"/>
    <col min="15881" max="15881" width="14.81640625" style="77" customWidth="1"/>
    <col min="15882" max="15882" width="12.453125" style="77" customWidth="1"/>
    <col min="15883" max="15883" width="14.81640625" style="77" customWidth="1"/>
    <col min="15884" max="15884" width="12.453125" style="77" customWidth="1"/>
    <col min="15885" max="15885" width="21.26953125" style="77" customWidth="1"/>
    <col min="15886" max="16128" width="9.1796875" style="77"/>
    <col min="16129" max="16129" width="17.81640625" style="77" customWidth="1"/>
    <col min="16130" max="16131" width="14.26953125" style="77" customWidth="1"/>
    <col min="16132" max="16132" width="18.453125" style="77" customWidth="1"/>
    <col min="16133" max="16133" width="11.453125" style="77" customWidth="1"/>
    <col min="16134" max="16134" width="34.7265625" style="77" customWidth="1"/>
    <col min="16135" max="16135" width="32.26953125" style="77" customWidth="1"/>
    <col min="16136" max="16136" width="10.54296875" style="77" customWidth="1"/>
    <col min="16137" max="16137" width="14.81640625" style="77" customWidth="1"/>
    <col min="16138" max="16138" width="12.453125" style="77" customWidth="1"/>
    <col min="16139" max="16139" width="14.81640625" style="77" customWidth="1"/>
    <col min="16140" max="16140" width="12.453125" style="77" customWidth="1"/>
    <col min="16141" max="16141" width="21.26953125" style="77" customWidth="1"/>
    <col min="16142" max="16384" width="9.1796875" style="77"/>
  </cols>
  <sheetData>
    <row r="1" spans="1:9" ht="18.5" thickBot="1">
      <c r="A1" s="73" t="s">
        <v>89</v>
      </c>
      <c r="B1" s="74"/>
      <c r="C1" s="74"/>
      <c r="D1" s="75"/>
      <c r="E1" s="75"/>
      <c r="F1" s="75"/>
      <c r="G1" s="75"/>
      <c r="H1" s="75"/>
      <c r="I1" s="76"/>
    </row>
    <row r="2" spans="1:9" ht="26">
      <c r="A2" s="78" t="s">
        <v>90</v>
      </c>
      <c r="B2" s="78" t="s">
        <v>91</v>
      </c>
      <c r="C2" s="78" t="s">
        <v>92</v>
      </c>
      <c r="D2" s="78" t="s">
        <v>93</v>
      </c>
      <c r="E2" s="78" t="s">
        <v>94</v>
      </c>
      <c r="F2" s="78" t="s">
        <v>95</v>
      </c>
      <c r="G2" s="78" t="s">
        <v>96</v>
      </c>
      <c r="H2" s="79" t="s">
        <v>97</v>
      </c>
      <c r="I2" s="76"/>
    </row>
    <row r="3" spans="1:9" ht="37.5">
      <c r="A3" s="80">
        <v>45221</v>
      </c>
      <c r="B3" s="81" t="s">
        <v>116</v>
      </c>
      <c r="C3" s="82">
        <v>1</v>
      </c>
      <c r="D3" s="83" t="s">
        <v>98</v>
      </c>
      <c r="E3" s="83" t="s">
        <v>117</v>
      </c>
      <c r="F3" s="83" t="s">
        <v>117</v>
      </c>
      <c r="G3" s="84"/>
      <c r="H3" s="81"/>
      <c r="I3" s="85"/>
    </row>
    <row r="4" spans="1:9">
      <c r="A4" s="80"/>
      <c r="B4" s="81"/>
      <c r="C4" s="82"/>
      <c r="D4" s="83"/>
      <c r="E4" s="83"/>
      <c r="F4" s="83"/>
      <c r="G4" s="84"/>
      <c r="H4" s="81"/>
      <c r="I4" s="85"/>
    </row>
    <row r="5" spans="1:9">
      <c r="A5" s="86"/>
      <c r="B5" s="87"/>
      <c r="C5" s="87"/>
      <c r="D5" s="88"/>
      <c r="E5" s="89"/>
      <c r="F5" s="89"/>
      <c r="G5" s="89"/>
      <c r="H5" s="89"/>
      <c r="I5" s="90"/>
    </row>
    <row r="6" spans="1:9" ht="18">
      <c r="A6" s="91" t="s">
        <v>99</v>
      </c>
      <c r="B6" s="92"/>
      <c r="C6" s="92"/>
      <c r="D6" s="92"/>
      <c r="E6" s="92"/>
      <c r="F6" s="92"/>
      <c r="G6" s="92"/>
    </row>
    <row r="7" spans="1:9" ht="13">
      <c r="A7" s="93" t="s">
        <v>54</v>
      </c>
      <c r="B7" s="93" t="s">
        <v>65</v>
      </c>
      <c r="C7" s="93" t="s">
        <v>66</v>
      </c>
      <c r="D7" s="93" t="s">
        <v>50</v>
      </c>
      <c r="E7" s="93" t="s">
        <v>48</v>
      </c>
      <c r="F7" s="93" t="s">
        <v>81</v>
      </c>
      <c r="G7" s="93" t="s">
        <v>100</v>
      </c>
    </row>
    <row r="8" spans="1:9" ht="13">
      <c r="A8" s="94" t="s">
        <v>121</v>
      </c>
      <c r="B8" s="72">
        <f>COUNTIF(J:J, "Passed")</f>
        <v>4</v>
      </c>
      <c r="C8" s="95">
        <f>COUNTIF(J:J, "Failed")</f>
        <v>1</v>
      </c>
      <c r="D8" s="72">
        <f>COUNTIF(J:J, "Blocked")</f>
        <v>0</v>
      </c>
      <c r="E8" s="95">
        <f>COUNTIF(J:J, "Not Run")</f>
        <v>0</v>
      </c>
      <c r="F8" s="72">
        <f>COUNTIF(J:J, "Not Completed")</f>
        <v>0</v>
      </c>
      <c r="G8" s="72">
        <f>COUNTIF(J:J, "Not Planned")</f>
        <v>0</v>
      </c>
    </row>
    <row r="9" spans="1:9" ht="13">
      <c r="A9" s="94" t="s">
        <v>118</v>
      </c>
      <c r="B9" s="72">
        <f>COUNTIF(L:L, "Passed")</f>
        <v>4</v>
      </c>
      <c r="C9" s="95">
        <f>COUNTIF(L:L, "Failed")</f>
        <v>1</v>
      </c>
      <c r="D9" s="72">
        <f>COUNTIF(L:L, "Blocked")</f>
        <v>0</v>
      </c>
      <c r="E9" s="95">
        <f>COUNTIF(L:L, "Not Run")</f>
        <v>0</v>
      </c>
      <c r="F9" s="72">
        <f>COUNTIF(L:L, "Not Completed")</f>
        <v>0</v>
      </c>
      <c r="G9" s="72">
        <f>COUNTIF(L:L, "Not Planned")</f>
        <v>0</v>
      </c>
    </row>
    <row r="10" spans="1:9" ht="13">
      <c r="A10" s="94"/>
      <c r="B10" s="72"/>
      <c r="C10" s="95"/>
      <c r="D10" s="72"/>
      <c r="E10" s="95"/>
      <c r="F10" s="72"/>
      <c r="G10" s="72"/>
    </row>
    <row r="11" spans="1:9" ht="13">
      <c r="A11" s="94"/>
      <c r="B11" s="72"/>
      <c r="C11" s="95"/>
      <c r="D11" s="72"/>
      <c r="E11" s="95"/>
      <c r="F11" s="72"/>
      <c r="G11" s="72"/>
    </row>
    <row r="12" spans="1:9" ht="13">
      <c r="A12" s="94"/>
      <c r="B12" s="72"/>
      <c r="C12" s="95"/>
      <c r="D12" s="72"/>
      <c r="E12" s="95"/>
      <c r="F12" s="72"/>
      <c r="G12" s="72"/>
    </row>
    <row r="13" spans="1:9" ht="13">
      <c r="A13" s="94"/>
      <c r="B13" s="72"/>
      <c r="C13" s="95"/>
      <c r="D13" s="72"/>
      <c r="E13" s="95"/>
      <c r="F13" s="72"/>
      <c r="G13" s="72"/>
    </row>
    <row r="14" spans="1:9" ht="13">
      <c r="A14" s="94"/>
      <c r="B14" s="72"/>
      <c r="C14" s="95"/>
      <c r="D14" s="72"/>
      <c r="E14" s="95"/>
      <c r="F14" s="72"/>
      <c r="G14" s="72"/>
    </row>
    <row r="15" spans="1:9" ht="13">
      <c r="D15" s="97"/>
      <c r="E15" s="97"/>
      <c r="F15" s="97"/>
    </row>
    <row r="17" spans="1:24" s="97" customFormat="1" ht="13">
      <c r="A17" s="138" t="s">
        <v>75</v>
      </c>
      <c r="B17" s="138" t="s">
        <v>76</v>
      </c>
      <c r="C17" s="141" t="s">
        <v>101</v>
      </c>
      <c r="D17" s="138" t="s">
        <v>102</v>
      </c>
      <c r="E17" s="138" t="s">
        <v>103</v>
      </c>
      <c r="F17" s="138" t="s">
        <v>104</v>
      </c>
      <c r="G17" s="138" t="s">
        <v>105</v>
      </c>
      <c r="H17" s="138" t="s">
        <v>77</v>
      </c>
      <c r="I17" s="145" t="s">
        <v>121</v>
      </c>
      <c r="J17" s="146"/>
      <c r="K17" s="145" t="s">
        <v>118</v>
      </c>
      <c r="L17" s="146"/>
      <c r="M17" s="138" t="s">
        <v>106</v>
      </c>
    </row>
    <row r="18" spans="1:24" s="97" customFormat="1" ht="13">
      <c r="A18" s="139"/>
      <c r="B18" s="139"/>
      <c r="C18" s="142"/>
      <c r="D18" s="139"/>
      <c r="E18" s="139"/>
      <c r="F18" s="139"/>
      <c r="G18" s="139"/>
      <c r="H18" s="139"/>
      <c r="I18" s="93" t="s">
        <v>107</v>
      </c>
      <c r="J18" s="93" t="s">
        <v>108</v>
      </c>
      <c r="K18" s="93" t="s">
        <v>107</v>
      </c>
      <c r="L18" s="93" t="s">
        <v>108</v>
      </c>
      <c r="M18" s="139"/>
    </row>
    <row r="19" spans="1:24" s="97" customFormat="1" ht="13">
      <c r="A19" s="134" t="s">
        <v>115</v>
      </c>
      <c r="B19" s="13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40"/>
    </row>
    <row r="20" spans="1:24" s="104" customFormat="1" ht="13">
      <c r="A20" s="147" t="s">
        <v>122</v>
      </c>
      <c r="B20" s="147" t="s">
        <v>123</v>
      </c>
      <c r="C20" s="149" t="s">
        <v>138</v>
      </c>
      <c r="D20" s="147" t="s">
        <v>124</v>
      </c>
      <c r="E20" s="100" t="s">
        <v>109</v>
      </c>
      <c r="F20" s="101" t="s">
        <v>176</v>
      </c>
      <c r="G20" s="102" t="s">
        <v>125</v>
      </c>
      <c r="H20" s="72"/>
      <c r="I20" s="101" t="s">
        <v>65</v>
      </c>
      <c r="J20" s="143" t="str">
        <f>IF(COUNTIF(I20:I25,$G$7)&gt;0,$G$7,IF(COUNTIF(I20:I25,$C$7)&gt;0,$C$7,IF(COUNTIF(I20:I25,$D$7)&gt;0,$D$7,IF(COUNTIF(I20:I25,$B$7)&gt;0,IF(COUNTIF(I20:I25,$E$7)&lt;1,$B$7,$F$7),$E$7))))</f>
        <v>Passed</v>
      </c>
      <c r="K20" s="101" t="s">
        <v>65</v>
      </c>
      <c r="L20" s="143" t="str">
        <f>IF(COUNTIF(K20:K25,$G$7)&gt;0,$G$7,IF(COUNTIF(K20:K25,$C$7)&gt;0,$C$7,IF(COUNTIF(K20:K25,$D$7)&gt;0,$D$7,IF(COUNTIF(K20:K25,$B$7)&gt;0,IF(COUNTIF(K20:K25,$E$7)&lt;1,$B$7,$F$7),$E$7))))</f>
        <v>Passed</v>
      </c>
      <c r="M20" s="103"/>
    </row>
    <row r="21" spans="1:24" s="108" customFormat="1" ht="13">
      <c r="A21" s="148"/>
      <c r="B21" s="148"/>
      <c r="C21" s="150"/>
      <c r="D21" s="148"/>
      <c r="E21" s="100" t="s">
        <v>110</v>
      </c>
      <c r="F21" s="105" t="s">
        <v>126</v>
      </c>
      <c r="G21" s="106" t="s">
        <v>127</v>
      </c>
      <c r="H21" s="72"/>
      <c r="I21" s="101" t="s">
        <v>65</v>
      </c>
      <c r="J21" s="144"/>
      <c r="K21" s="101" t="s">
        <v>65</v>
      </c>
      <c r="L21" s="144"/>
      <c r="M21" s="107"/>
      <c r="O21" s="104"/>
      <c r="P21" s="104"/>
      <c r="Q21" s="104"/>
      <c r="R21" s="104"/>
      <c r="S21" s="104"/>
      <c r="T21" s="104"/>
      <c r="U21" s="104"/>
      <c r="V21" s="104"/>
      <c r="W21" s="104"/>
      <c r="X21" s="104"/>
    </row>
    <row r="22" spans="1:24" s="108" customFormat="1" ht="13">
      <c r="A22" s="148"/>
      <c r="B22" s="148"/>
      <c r="C22" s="150"/>
      <c r="D22" s="148"/>
      <c r="E22" s="100" t="s">
        <v>111</v>
      </c>
      <c r="F22" s="101" t="s">
        <v>128</v>
      </c>
      <c r="G22" s="106" t="s">
        <v>129</v>
      </c>
      <c r="H22" s="72"/>
      <c r="I22" s="101" t="s">
        <v>65</v>
      </c>
      <c r="J22" s="144"/>
      <c r="K22" s="101" t="s">
        <v>65</v>
      </c>
      <c r="L22" s="144"/>
      <c r="M22" s="107"/>
      <c r="O22" s="104"/>
      <c r="P22" s="104"/>
      <c r="Q22" s="104"/>
      <c r="R22" s="104"/>
      <c r="S22" s="104"/>
      <c r="T22" s="104"/>
      <c r="U22" s="104"/>
      <c r="V22" s="104"/>
      <c r="W22" s="104"/>
      <c r="X22" s="104"/>
    </row>
    <row r="23" spans="1:24" s="108" customFormat="1" ht="25">
      <c r="A23" s="148"/>
      <c r="B23" s="148"/>
      <c r="C23" s="150"/>
      <c r="D23" s="148"/>
      <c r="E23" s="100" t="s">
        <v>112</v>
      </c>
      <c r="F23" s="101" t="s">
        <v>130</v>
      </c>
      <c r="G23" s="106" t="s">
        <v>131</v>
      </c>
      <c r="H23" s="72"/>
      <c r="I23" s="101" t="s">
        <v>65</v>
      </c>
      <c r="J23" s="144"/>
      <c r="K23" s="101" t="s">
        <v>65</v>
      </c>
      <c r="L23" s="144"/>
      <c r="M23" s="109"/>
      <c r="O23" s="104"/>
      <c r="P23" s="104"/>
      <c r="Q23" s="104"/>
      <c r="R23" s="104"/>
      <c r="S23" s="104"/>
      <c r="T23" s="104"/>
      <c r="U23" s="104"/>
      <c r="V23" s="104"/>
      <c r="W23" s="104"/>
      <c r="X23" s="104"/>
    </row>
    <row r="24" spans="1:24" s="104" customFormat="1" ht="25">
      <c r="A24" s="148"/>
      <c r="B24" s="148"/>
      <c r="C24" s="150"/>
      <c r="D24" s="148"/>
      <c r="E24" s="100" t="s">
        <v>113</v>
      </c>
      <c r="F24" s="99" t="s">
        <v>132</v>
      </c>
      <c r="G24" s="106" t="s">
        <v>133</v>
      </c>
      <c r="H24" s="101"/>
      <c r="I24" s="101" t="s">
        <v>65</v>
      </c>
      <c r="J24" s="144"/>
      <c r="K24" s="101" t="s">
        <v>65</v>
      </c>
      <c r="L24" s="144"/>
      <c r="M24" s="103"/>
    </row>
    <row r="25" spans="1:24" s="104" customFormat="1" ht="37.5">
      <c r="A25" s="148"/>
      <c r="B25" s="148"/>
      <c r="C25" s="151"/>
      <c r="D25" s="148"/>
      <c r="E25" s="100" t="s">
        <v>114</v>
      </c>
      <c r="F25" s="110" t="s">
        <v>134</v>
      </c>
      <c r="G25" s="102" t="s">
        <v>135</v>
      </c>
      <c r="H25" s="72"/>
      <c r="I25" s="101" t="s">
        <v>65</v>
      </c>
      <c r="J25" s="144"/>
      <c r="K25" s="101" t="s">
        <v>65</v>
      </c>
      <c r="L25" s="144"/>
      <c r="M25" s="109"/>
    </row>
    <row r="26" spans="1:24" s="104" customFormat="1" ht="13" customHeight="1">
      <c r="A26" s="147" t="s">
        <v>136</v>
      </c>
      <c r="B26" s="147" t="s">
        <v>137</v>
      </c>
      <c r="C26" s="147" t="s">
        <v>137</v>
      </c>
      <c r="D26" s="147" t="s">
        <v>139</v>
      </c>
      <c r="E26" s="100" t="s">
        <v>109</v>
      </c>
      <c r="F26" s="101" t="s">
        <v>176</v>
      </c>
      <c r="G26" s="102" t="s">
        <v>125</v>
      </c>
      <c r="H26" s="72"/>
      <c r="I26" s="101" t="s">
        <v>65</v>
      </c>
      <c r="J26" s="143" t="str">
        <f>IF(COUNTIF(I26:I34,$G$7)&gt;0,$G$7,IF(COUNTIF(I26:I34,$C$7)&gt;0,$C$7,IF(COUNTIF(I26:I34,$D$7)&gt;0,$D$7,IF(COUNTIF(I26:I34,$B$7)&gt;0,IF(COUNTIF(I26:I34,$E$7)&lt;1,$B$7,$F$7),$E$7))))</f>
        <v>Failed</v>
      </c>
      <c r="K26" s="101" t="s">
        <v>65</v>
      </c>
      <c r="L26" s="143" t="str">
        <f>IF(COUNTIF(K26:K34,$G$7)&gt;0,$G$7,IF(COUNTIF(K26:K34,$C$7)&gt;0,$C$7,IF(COUNTIF(K26:K34,$D$7)&gt;0,$D$7,IF(COUNTIF(K26:K34,$B$7)&gt;0,IF(COUNTIF(K26:K34,$E$7)&lt;1,$B$7,$F$7),$E$7))))</f>
        <v>Failed</v>
      </c>
      <c r="M26" s="103"/>
    </row>
    <row r="27" spans="1:24" s="108" customFormat="1" ht="13">
      <c r="A27" s="148"/>
      <c r="B27" s="148"/>
      <c r="C27" s="148"/>
      <c r="D27" s="148"/>
      <c r="E27" s="100" t="s">
        <v>110</v>
      </c>
      <c r="F27" s="105" t="s">
        <v>126</v>
      </c>
      <c r="G27" s="106" t="s">
        <v>127</v>
      </c>
      <c r="H27" s="72"/>
      <c r="I27" s="101" t="s">
        <v>65</v>
      </c>
      <c r="J27" s="144"/>
      <c r="K27" s="101" t="s">
        <v>65</v>
      </c>
      <c r="L27" s="144"/>
      <c r="M27" s="107"/>
      <c r="O27" s="104"/>
      <c r="P27" s="104"/>
      <c r="Q27" s="104"/>
      <c r="R27" s="104"/>
      <c r="S27" s="104"/>
      <c r="T27" s="104"/>
      <c r="U27" s="104"/>
      <c r="V27" s="104"/>
      <c r="W27" s="104"/>
      <c r="X27" s="104"/>
    </row>
    <row r="28" spans="1:24" s="108" customFormat="1" ht="50">
      <c r="A28" s="148"/>
      <c r="B28" s="148"/>
      <c r="C28" s="148"/>
      <c r="D28" s="148"/>
      <c r="E28" s="100" t="s">
        <v>111</v>
      </c>
      <c r="F28" s="101" t="s">
        <v>142</v>
      </c>
      <c r="G28" s="106" t="s">
        <v>143</v>
      </c>
      <c r="H28" s="72"/>
      <c r="I28" s="101" t="s">
        <v>65</v>
      </c>
      <c r="J28" s="144"/>
      <c r="K28" s="101" t="s">
        <v>65</v>
      </c>
      <c r="L28" s="144"/>
      <c r="M28" s="107"/>
      <c r="O28" s="104"/>
      <c r="P28" s="104"/>
      <c r="Q28" s="104"/>
      <c r="R28" s="104"/>
      <c r="S28" s="104"/>
      <c r="T28" s="104"/>
      <c r="U28" s="104"/>
      <c r="V28" s="104"/>
      <c r="W28" s="104"/>
      <c r="X28" s="104"/>
    </row>
    <row r="29" spans="1:24" s="108" customFormat="1" ht="13">
      <c r="A29" s="148"/>
      <c r="B29" s="148"/>
      <c r="C29" s="148"/>
      <c r="D29" s="148"/>
      <c r="E29" s="100" t="s">
        <v>112</v>
      </c>
      <c r="F29" s="101" t="s">
        <v>128</v>
      </c>
      <c r="G29" s="106" t="s">
        <v>129</v>
      </c>
      <c r="H29" s="72"/>
      <c r="I29" s="101" t="s">
        <v>65</v>
      </c>
      <c r="J29" s="144"/>
      <c r="K29" s="101" t="s">
        <v>65</v>
      </c>
      <c r="L29" s="144"/>
      <c r="M29" s="109"/>
      <c r="O29" s="104"/>
      <c r="P29" s="104"/>
      <c r="Q29" s="104"/>
      <c r="R29" s="104"/>
      <c r="S29" s="104"/>
      <c r="T29" s="104"/>
      <c r="U29" s="104"/>
      <c r="V29" s="104"/>
      <c r="W29" s="104"/>
      <c r="X29" s="104"/>
    </row>
    <row r="30" spans="1:24" s="104" customFormat="1" ht="13">
      <c r="A30" s="148"/>
      <c r="B30" s="148"/>
      <c r="C30" s="148"/>
      <c r="D30" s="148"/>
      <c r="E30" s="100" t="s">
        <v>113</v>
      </c>
      <c r="F30" s="99" t="s">
        <v>140</v>
      </c>
      <c r="G30" s="106" t="s">
        <v>141</v>
      </c>
      <c r="H30" s="101"/>
      <c r="I30" s="101" t="s">
        <v>65</v>
      </c>
      <c r="J30" s="144"/>
      <c r="K30" s="101" t="s">
        <v>65</v>
      </c>
      <c r="L30" s="144"/>
      <c r="M30" s="103"/>
    </row>
    <row r="31" spans="1:24" s="104" customFormat="1" ht="37.5">
      <c r="A31" s="148"/>
      <c r="B31" s="148"/>
      <c r="C31" s="148"/>
      <c r="D31" s="148"/>
      <c r="E31" s="106" t="s">
        <v>114</v>
      </c>
      <c r="F31" s="99" t="s">
        <v>145</v>
      </c>
      <c r="G31" s="102" t="s">
        <v>146</v>
      </c>
      <c r="H31" s="101"/>
      <c r="I31" s="101" t="s">
        <v>65</v>
      </c>
      <c r="J31" s="144"/>
      <c r="K31" s="101" t="s">
        <v>65</v>
      </c>
      <c r="L31" s="144"/>
      <c r="M31" s="103"/>
    </row>
    <row r="32" spans="1:24" s="104" customFormat="1" ht="25">
      <c r="A32" s="148"/>
      <c r="B32" s="148"/>
      <c r="C32" s="148"/>
      <c r="D32" s="148"/>
      <c r="E32" s="106" t="s">
        <v>144</v>
      </c>
      <c r="F32" s="99" t="s">
        <v>148</v>
      </c>
      <c r="G32" s="102" t="s">
        <v>149</v>
      </c>
      <c r="H32" s="101"/>
      <c r="I32" s="101" t="s">
        <v>65</v>
      </c>
      <c r="J32" s="144"/>
      <c r="K32" s="101" t="s">
        <v>65</v>
      </c>
      <c r="L32" s="144"/>
      <c r="M32" s="103"/>
    </row>
    <row r="33" spans="1:24" s="104" customFormat="1" ht="25">
      <c r="A33" s="148"/>
      <c r="B33" s="148"/>
      <c r="C33" s="148"/>
      <c r="D33" s="148"/>
      <c r="E33" s="106" t="s">
        <v>147</v>
      </c>
      <c r="F33" s="110" t="s">
        <v>150</v>
      </c>
      <c r="G33" s="102" t="s">
        <v>152</v>
      </c>
      <c r="H33" s="101"/>
      <c r="I33" s="101" t="s">
        <v>65</v>
      </c>
      <c r="J33" s="144"/>
      <c r="K33" s="101" t="s">
        <v>65</v>
      </c>
      <c r="L33" s="144"/>
      <c r="M33" s="103"/>
    </row>
    <row r="34" spans="1:24" s="104" customFormat="1" ht="62.5">
      <c r="A34" s="148"/>
      <c r="B34" s="148"/>
      <c r="C34" s="148"/>
      <c r="D34" s="148"/>
      <c r="E34" s="106" t="s">
        <v>151</v>
      </c>
      <c r="F34" s="104" t="s">
        <v>153</v>
      </c>
      <c r="G34" s="104" t="s">
        <v>154</v>
      </c>
      <c r="H34" s="101" t="s">
        <v>155</v>
      </c>
      <c r="I34" s="101" t="s">
        <v>66</v>
      </c>
      <c r="J34" s="144"/>
      <c r="K34" s="101" t="s">
        <v>66</v>
      </c>
      <c r="L34" s="144"/>
      <c r="M34" s="103"/>
    </row>
    <row r="35" spans="1:24" s="104" customFormat="1" ht="55.5" customHeight="1">
      <c r="A35" s="147" t="s">
        <v>160</v>
      </c>
      <c r="B35" s="147" t="s">
        <v>177</v>
      </c>
      <c r="C35" s="147" t="s">
        <v>177</v>
      </c>
      <c r="D35" s="147" t="s">
        <v>124</v>
      </c>
      <c r="E35" s="100" t="s">
        <v>109</v>
      </c>
      <c r="F35" s="101" t="s">
        <v>176</v>
      </c>
      <c r="G35" s="102" t="s">
        <v>125</v>
      </c>
      <c r="H35" s="72"/>
      <c r="I35" s="101" t="s">
        <v>65</v>
      </c>
      <c r="J35" s="147" t="str">
        <f>IF(COUNTIF(I35:I40,$G$7)&gt;0,$G$7,IF(COUNTIF(I35:I40,$C$7)&gt;0,$C$7,IF(COUNTIF(I35:I40,$D$7)&gt;0,$D$7,IF(COUNTIF(I35:I40,$B$7)&gt;0,IF(COUNTIF(I35:I40,$E$7)&lt;1,$B$7,$F$7),$E$7))))</f>
        <v>Passed</v>
      </c>
      <c r="K35" s="101" t="s">
        <v>65</v>
      </c>
      <c r="L35" s="147" t="str">
        <f>IF(COUNTIF(K35:K40,$G$7)&gt;0,$G$7,IF(COUNTIF(K35:K40,$C$7)&gt;0,$C$7,IF(COUNTIF(K35:K40,$D$7)&gt;0,$D$7,IF(COUNTIF(K35:K40,$B$7)&gt;0,IF(COUNTIF(K35:K40,$E$7)&lt;1,$B$7,$F$7),$E$7))))</f>
        <v>Passed</v>
      </c>
      <c r="M35" s="103"/>
    </row>
    <row r="36" spans="1:24" s="108" customFormat="1" ht="12.5" customHeight="1">
      <c r="A36" s="148"/>
      <c r="B36" s="148"/>
      <c r="C36" s="148"/>
      <c r="D36" s="148"/>
      <c r="E36" s="100" t="s">
        <v>110</v>
      </c>
      <c r="F36" s="105" t="s">
        <v>126</v>
      </c>
      <c r="G36" s="106" t="s">
        <v>127</v>
      </c>
      <c r="H36" s="72"/>
      <c r="I36" s="101" t="s">
        <v>65</v>
      </c>
      <c r="J36" s="148"/>
      <c r="K36" s="101" t="s">
        <v>65</v>
      </c>
      <c r="L36" s="148"/>
      <c r="M36" s="107"/>
      <c r="O36" s="104"/>
      <c r="P36" s="104"/>
      <c r="Q36" s="104"/>
      <c r="R36" s="104"/>
      <c r="S36" s="104"/>
      <c r="T36" s="104"/>
      <c r="U36" s="104"/>
      <c r="V36" s="104"/>
      <c r="W36" s="104"/>
      <c r="X36" s="104"/>
    </row>
    <row r="37" spans="1:24" s="108" customFormat="1" ht="12.5" customHeight="1">
      <c r="A37" s="148"/>
      <c r="B37" s="148"/>
      <c r="C37" s="148"/>
      <c r="D37" s="148"/>
      <c r="E37" s="100" t="s">
        <v>111</v>
      </c>
      <c r="F37" s="101" t="s">
        <v>128</v>
      </c>
      <c r="G37" s="106" t="s">
        <v>129</v>
      </c>
      <c r="H37" s="72"/>
      <c r="I37" s="101" t="s">
        <v>65</v>
      </c>
      <c r="J37" s="148"/>
      <c r="K37" s="101" t="s">
        <v>65</v>
      </c>
      <c r="L37" s="148"/>
      <c r="M37" s="107"/>
      <c r="O37" s="104"/>
      <c r="P37" s="104"/>
      <c r="Q37" s="104"/>
      <c r="R37" s="104"/>
      <c r="S37" s="104"/>
      <c r="T37" s="104"/>
      <c r="U37" s="104"/>
      <c r="V37" s="104"/>
      <c r="W37" s="104"/>
      <c r="X37" s="104"/>
    </row>
    <row r="38" spans="1:24" s="108" customFormat="1" ht="52.5" customHeight="1">
      <c r="A38" s="148"/>
      <c r="B38" s="148"/>
      <c r="C38" s="148"/>
      <c r="D38" s="148"/>
      <c r="E38" s="100" t="s">
        <v>112</v>
      </c>
      <c r="F38" s="101" t="s">
        <v>178</v>
      </c>
      <c r="G38" s="106" t="s">
        <v>179</v>
      </c>
      <c r="H38" s="72"/>
      <c r="I38" s="101" t="s">
        <v>65</v>
      </c>
      <c r="J38" s="148"/>
      <c r="K38" s="101" t="s">
        <v>65</v>
      </c>
      <c r="L38" s="148"/>
      <c r="M38" s="109"/>
      <c r="O38" s="104"/>
      <c r="P38" s="104"/>
      <c r="Q38" s="104"/>
      <c r="R38" s="104"/>
      <c r="S38" s="104"/>
      <c r="T38" s="104"/>
      <c r="U38" s="104"/>
      <c r="V38" s="104"/>
      <c r="W38" s="104"/>
      <c r="X38" s="104"/>
    </row>
    <row r="39" spans="1:24" s="104" customFormat="1" ht="12.5" customHeight="1">
      <c r="A39" s="148"/>
      <c r="B39" s="148"/>
      <c r="C39" s="148"/>
      <c r="D39" s="148"/>
      <c r="E39" s="100" t="s">
        <v>113</v>
      </c>
      <c r="F39" s="99" t="s">
        <v>150</v>
      </c>
      <c r="G39" s="106" t="s">
        <v>152</v>
      </c>
      <c r="H39" s="101"/>
      <c r="I39" s="101" t="s">
        <v>65</v>
      </c>
      <c r="J39" s="148"/>
      <c r="K39" s="101" t="s">
        <v>65</v>
      </c>
      <c r="L39" s="148"/>
      <c r="M39" s="103"/>
    </row>
    <row r="40" spans="1:24" s="104" customFormat="1" ht="30.5" customHeight="1">
      <c r="A40" s="139"/>
      <c r="B40" s="139"/>
      <c r="C40" s="139"/>
      <c r="D40" s="139"/>
      <c r="E40" s="100" t="s">
        <v>114</v>
      </c>
      <c r="F40" s="110" t="s">
        <v>163</v>
      </c>
      <c r="G40" s="102" t="s">
        <v>162</v>
      </c>
      <c r="H40" s="72"/>
      <c r="I40" s="101" t="s">
        <v>65</v>
      </c>
      <c r="J40" s="139"/>
      <c r="K40" s="101" t="s">
        <v>65</v>
      </c>
      <c r="L40" s="139"/>
      <c r="M40" s="109"/>
    </row>
    <row r="41" spans="1:24" s="97" customFormat="1" ht="13">
      <c r="A41" s="134" t="s">
        <v>120</v>
      </c>
      <c r="B41" s="135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40"/>
    </row>
    <row r="42" spans="1:24" ht="13">
      <c r="A42" s="147" t="s">
        <v>164</v>
      </c>
      <c r="B42" s="147" t="s">
        <v>165</v>
      </c>
      <c r="C42" s="149" t="s">
        <v>166</v>
      </c>
      <c r="D42" s="147" t="s">
        <v>167</v>
      </c>
      <c r="E42" s="100" t="s">
        <v>109</v>
      </c>
      <c r="F42" s="101" t="s">
        <v>176</v>
      </c>
      <c r="G42" s="102" t="s">
        <v>125</v>
      </c>
      <c r="H42" s="72"/>
      <c r="I42" s="101" t="s">
        <v>65</v>
      </c>
      <c r="J42" s="143" t="str">
        <f>IF(COUNTIF(I42:I45,$G$7)&gt;0,$G$7,IF(COUNTIF(I42:I45,$C$7)&gt;0,$C$7,IF(COUNTIF(I42:I45,$D$7)&gt;0,$D$7,IF(COUNTIF(I42:I45,$B$7)&gt;0,IF(COUNTIF(I42:I45,$E$7)&lt;1,$B$7,$F$7),$E$7))))</f>
        <v>Passed</v>
      </c>
      <c r="K42" s="101" t="s">
        <v>65</v>
      </c>
      <c r="L42" s="143" t="str">
        <f>IF(COUNTIF(K42:K45,$G$7)&gt;0,$G$7,IF(COUNTIF(K42:K45,$C$7)&gt;0,$C$7,IF(COUNTIF(K42:K45,$D$7)&gt;0,$D$7,IF(COUNTIF(K42:K45,$B$7)&gt;0,IF(COUNTIF(K42:K45,$E$7)&lt;1,$B$7,$F$7),$E$7))))</f>
        <v>Passed</v>
      </c>
      <c r="M42" s="103"/>
    </row>
    <row r="43" spans="1:24" ht="13">
      <c r="A43" s="148"/>
      <c r="B43" s="148"/>
      <c r="C43" s="150"/>
      <c r="D43" s="148"/>
      <c r="E43" s="100" t="s">
        <v>110</v>
      </c>
      <c r="F43" s="105" t="s">
        <v>126</v>
      </c>
      <c r="G43" s="106" t="s">
        <v>127</v>
      </c>
      <c r="H43" s="72"/>
      <c r="I43" s="101" t="s">
        <v>65</v>
      </c>
      <c r="J43" s="144"/>
      <c r="K43" s="101" t="s">
        <v>65</v>
      </c>
      <c r="L43" s="144"/>
      <c r="M43" s="107"/>
    </row>
    <row r="44" spans="1:24" ht="50">
      <c r="A44" s="148"/>
      <c r="B44" s="148"/>
      <c r="C44" s="150"/>
      <c r="D44" s="148"/>
      <c r="E44" s="100" t="s">
        <v>111</v>
      </c>
      <c r="F44" s="101" t="s">
        <v>168</v>
      </c>
      <c r="G44" s="106" t="s">
        <v>169</v>
      </c>
      <c r="H44" s="72"/>
      <c r="I44" s="101" t="s">
        <v>65</v>
      </c>
      <c r="J44" s="144"/>
      <c r="K44" s="101" t="s">
        <v>65</v>
      </c>
      <c r="L44" s="144"/>
      <c r="M44" s="107"/>
    </row>
    <row r="45" spans="1:24" ht="25">
      <c r="A45" s="148"/>
      <c r="B45" s="148"/>
      <c r="C45" s="150"/>
      <c r="D45" s="148"/>
      <c r="E45" s="100" t="s">
        <v>112</v>
      </c>
      <c r="F45" s="101" t="s">
        <v>170</v>
      </c>
      <c r="G45" s="106" t="s">
        <v>171</v>
      </c>
      <c r="H45" s="72"/>
      <c r="I45" s="101" t="s">
        <v>65</v>
      </c>
      <c r="J45" s="144"/>
      <c r="K45" s="101" t="s">
        <v>65</v>
      </c>
      <c r="L45" s="144"/>
      <c r="M45" s="109"/>
    </row>
    <row r="46" spans="1:24" ht="13">
      <c r="A46" s="143" t="s">
        <v>172</v>
      </c>
      <c r="B46" s="143" t="s">
        <v>173</v>
      </c>
      <c r="C46" s="152" t="s">
        <v>173</v>
      </c>
      <c r="D46" s="143" t="s">
        <v>167</v>
      </c>
      <c r="E46" s="100" t="s">
        <v>109</v>
      </c>
      <c r="F46" s="101" t="s">
        <v>176</v>
      </c>
      <c r="G46" s="102" t="s">
        <v>125</v>
      </c>
      <c r="H46" s="72"/>
      <c r="I46" s="101" t="s">
        <v>65</v>
      </c>
      <c r="J46" s="143" t="str">
        <f>IF(COUNTIF(I46:I49,$G$7)&gt;0,$G$7,IF(COUNTIF(I46:I49,$C$7)&gt;0,$C$7,IF(COUNTIF(I46:I49,$D$7)&gt;0,$D$7,IF(COUNTIF(I46:I49,$B$7)&gt;0,IF(COUNTIF(I46:I49,$E$7)&lt;1,$B$7,$F$7),$E$7))))</f>
        <v>Passed</v>
      </c>
      <c r="K46" s="101" t="s">
        <v>65</v>
      </c>
      <c r="L46" s="143" t="str">
        <f>IF(COUNTIF(K46:K49,$G$7)&gt;0,$G$7,IF(COUNTIF(K46:K49,$C$7)&gt;0,$C$7,IF(COUNTIF(K46:K49,$D$7)&gt;0,$D$7,IF(COUNTIF(K46:K49,$B$7)&gt;0,IF(COUNTIF(K46:K49,$E$7)&lt;1,$B$7,$F$7),$E$7))))</f>
        <v>Passed</v>
      </c>
      <c r="M46" s="103"/>
    </row>
    <row r="47" spans="1:24" ht="13">
      <c r="A47" s="144"/>
      <c r="B47" s="144"/>
      <c r="C47" s="152"/>
      <c r="D47" s="144"/>
      <c r="E47" s="100" t="s">
        <v>110</v>
      </c>
      <c r="F47" s="105" t="s">
        <v>126</v>
      </c>
      <c r="G47" s="106" t="s">
        <v>127</v>
      </c>
      <c r="H47" s="72"/>
      <c r="I47" s="101" t="s">
        <v>65</v>
      </c>
      <c r="J47" s="144"/>
      <c r="K47" s="101" t="s">
        <v>65</v>
      </c>
      <c r="L47" s="144"/>
      <c r="M47" s="107"/>
    </row>
    <row r="48" spans="1:24" ht="50">
      <c r="A48" s="144"/>
      <c r="B48" s="144"/>
      <c r="C48" s="152"/>
      <c r="D48" s="144"/>
      <c r="E48" s="100" t="s">
        <v>111</v>
      </c>
      <c r="F48" s="101" t="s">
        <v>168</v>
      </c>
      <c r="G48" s="106" t="s">
        <v>169</v>
      </c>
      <c r="H48" s="72"/>
      <c r="I48" s="101" t="s">
        <v>65</v>
      </c>
      <c r="J48" s="144"/>
      <c r="K48" s="101" t="s">
        <v>65</v>
      </c>
      <c r="L48" s="144"/>
      <c r="M48" s="107"/>
    </row>
    <row r="49" spans="1:13" ht="37.5">
      <c r="A49" s="144"/>
      <c r="B49" s="144"/>
      <c r="C49" s="152"/>
      <c r="D49" s="144"/>
      <c r="E49" s="100" t="s">
        <v>112</v>
      </c>
      <c r="F49" s="101" t="s">
        <v>174</v>
      </c>
      <c r="G49" s="106" t="s">
        <v>175</v>
      </c>
      <c r="H49" s="72"/>
      <c r="I49" s="101" t="s">
        <v>65</v>
      </c>
      <c r="J49" s="144"/>
      <c r="K49" s="101" t="s">
        <v>65</v>
      </c>
      <c r="L49" s="144"/>
      <c r="M49" s="109"/>
    </row>
  </sheetData>
  <mergeCells count="43">
    <mergeCell ref="L46:L49"/>
    <mergeCell ref="A46:A49"/>
    <mergeCell ref="B46:B49"/>
    <mergeCell ref="C46:C49"/>
    <mergeCell ref="D46:D49"/>
    <mergeCell ref="J46:J49"/>
    <mergeCell ref="A41:M41"/>
    <mergeCell ref="A42:A45"/>
    <mergeCell ref="B42:B45"/>
    <mergeCell ref="C42:C45"/>
    <mergeCell ref="D42:D45"/>
    <mergeCell ref="J42:J45"/>
    <mergeCell ref="L42:L45"/>
    <mergeCell ref="L35:L40"/>
    <mergeCell ref="A26:A34"/>
    <mergeCell ref="B26:B34"/>
    <mergeCell ref="C26:C34"/>
    <mergeCell ref="D26:D34"/>
    <mergeCell ref="J26:J34"/>
    <mergeCell ref="L26:L34"/>
    <mergeCell ref="J35:J40"/>
    <mergeCell ref="A35:A40"/>
    <mergeCell ref="B35:B40"/>
    <mergeCell ref="C35:C40"/>
    <mergeCell ref="D35:D40"/>
    <mergeCell ref="A20:A25"/>
    <mergeCell ref="B20:B25"/>
    <mergeCell ref="C20:C25"/>
    <mergeCell ref="D20:D25"/>
    <mergeCell ref="J20:J25"/>
    <mergeCell ref="L20:L25"/>
    <mergeCell ref="G17:G18"/>
    <mergeCell ref="H17:H18"/>
    <mergeCell ref="I17:J17"/>
    <mergeCell ref="K17:L17"/>
    <mergeCell ref="M17:M18"/>
    <mergeCell ref="A19:M19"/>
    <mergeCell ref="A17:A18"/>
    <mergeCell ref="B17:B18"/>
    <mergeCell ref="C17:C18"/>
    <mergeCell ref="D17:D18"/>
    <mergeCell ref="E17:E18"/>
    <mergeCell ref="F17:F18"/>
  </mergeCells>
  <phoneticPr fontId="28" type="noConversion"/>
  <conditionalFormatting sqref="H2:H4">
    <cfRule type="containsText" dxfId="16" priority="15" stopIfTrue="1" operator="containsText" text="Not Run">
      <formula>NOT(ISERROR(SEARCH("Not Run",H2)))</formula>
    </cfRule>
    <cfRule type="containsText" dxfId="15" priority="16" stopIfTrue="1" operator="containsText" text="Not Completed">
      <formula>NOT(ISERROR(SEARCH("Not Completed",H2)))</formula>
    </cfRule>
    <cfRule type="containsText" dxfId="14" priority="17" stopIfTrue="1" operator="containsText" text="Blocked">
      <formula>NOT(ISERROR(SEARCH("Blocked",H2)))</formula>
    </cfRule>
    <cfRule type="containsText" dxfId="13" priority="18" stopIfTrue="1" operator="containsText" text="Failed">
      <formula>NOT(ISERROR(SEARCH("Failed",H2)))</formula>
    </cfRule>
    <cfRule type="containsText" dxfId="12" priority="19" stopIfTrue="1" operator="containsText" text="Passed">
      <formula>NOT(ISERROR(SEARCH("Passed",H2)))</formula>
    </cfRule>
  </conditionalFormatting>
  <conditionalFormatting sqref="I1:I19 K1:K19 H2:H4 I41 K41 I50:I65529 K50:K65529">
    <cfRule type="containsText" dxfId="11" priority="26" operator="containsText" text="Passed">
      <formula>NOT(ISERROR(SEARCH("Passed",H1)))</formula>
    </cfRule>
  </conditionalFormatting>
  <conditionalFormatting sqref="I1:I19 K1:K19 I41 K41 I50:I65529 K50:K65529 H2:H4">
    <cfRule type="containsText" dxfId="10" priority="25" operator="containsText" text="Failed">
      <formula>NOT(ISERROR(SEARCH("Failed",H1)))</formula>
    </cfRule>
  </conditionalFormatting>
  <conditionalFormatting sqref="I1:L19 I41:L41 I50:L65529">
    <cfRule type="containsText" dxfId="9" priority="22" stopIfTrue="1" operator="containsText" text="Blocked">
      <formula>NOT(ISERROR(SEARCH("Blocked",I1)))</formula>
    </cfRule>
    <cfRule type="containsText" dxfId="8" priority="23" stopIfTrue="1" operator="containsText" text="Failed">
      <formula>NOT(ISERROR(SEARCH("Failed",I1)))</formula>
    </cfRule>
    <cfRule type="containsText" dxfId="7" priority="24" stopIfTrue="1" operator="containsText" text="Passed">
      <formula>NOT(ISERROR(SEARCH("Passed",I1)))</formula>
    </cfRule>
  </conditionalFormatting>
  <conditionalFormatting sqref="I1:L35 I36:I40 K36:K40 I41:L65529">
    <cfRule type="containsText" dxfId="6" priority="11" stopIfTrue="1" operator="containsText" text="Not Completed">
      <formula>NOT(ISERROR(SEARCH("Not Completed",I1)))</formula>
    </cfRule>
  </conditionalFormatting>
  <conditionalFormatting sqref="I1:L35 I41:L65529 I36:I40 K36:K40">
    <cfRule type="containsText" dxfId="5" priority="10" stopIfTrue="1" operator="containsText" text="Not Run">
      <formula>NOT(ISERROR(SEARCH("Not Run",I1)))</formula>
    </cfRule>
  </conditionalFormatting>
  <conditionalFormatting sqref="I20:L35 I36:I40 K36:K40 I42:L49">
    <cfRule type="containsText" dxfId="4" priority="12" stopIfTrue="1" operator="containsText" text="Blocked">
      <formula>NOT(ISERROR(SEARCH("Blocked",I20)))</formula>
    </cfRule>
    <cfRule type="containsText" dxfId="3" priority="13" stopIfTrue="1" operator="containsText" text="Failed">
      <formula>NOT(ISERROR(SEARCH("Failed",I20)))</formula>
    </cfRule>
    <cfRule type="containsText" dxfId="2" priority="14" stopIfTrue="1" operator="containsText" text="Passed">
      <formula>NOT(ISERROR(SEARCH("Passed",I20)))</formula>
    </cfRule>
  </conditionalFormatting>
  <conditionalFormatting sqref="L20:L35 L42:L49">
    <cfRule type="containsText" dxfId="1" priority="8" operator="containsText" text="Failed">
      <formula>NOT(ISERROR(SEARCH("Failed",L20)))</formula>
    </cfRule>
    <cfRule type="containsText" dxfId="0" priority="9" operator="containsText" text="Passed">
      <formula>NOT(ISERROR(SEARCH("Passed",L20)))</formula>
    </cfRule>
  </conditionalFormatting>
  <dataValidations count="2">
    <dataValidation type="list" allowBlank="1" showInputMessage="1" showErrorMessage="1" sqref="WVP983071:WVT1048576 H65567:L131065 JD65567:JH131065 SZ65567:TD131065 ACV65567:ACZ131065 AMR65567:AMV131065 AWN65567:AWR131065 BGJ65567:BGN131065 BQF65567:BQJ131065 CAB65567:CAF131065 CJX65567:CKB131065 CTT65567:CTX131065 DDP65567:DDT131065 DNL65567:DNP131065 DXH65567:DXL131065 EHD65567:EHH131065 EQZ65567:ERD131065 FAV65567:FAZ131065 FKR65567:FKV131065 FUN65567:FUR131065 GEJ65567:GEN131065 GOF65567:GOJ131065 GYB65567:GYF131065 HHX65567:HIB131065 HRT65567:HRX131065 IBP65567:IBT131065 ILL65567:ILP131065 IVH65567:IVL131065 JFD65567:JFH131065 JOZ65567:JPD131065 JYV65567:JYZ131065 KIR65567:KIV131065 KSN65567:KSR131065 LCJ65567:LCN131065 LMF65567:LMJ131065 LWB65567:LWF131065 MFX65567:MGB131065 MPT65567:MPX131065 MZP65567:MZT131065 NJL65567:NJP131065 NTH65567:NTL131065 ODD65567:ODH131065 OMZ65567:OND131065 OWV65567:OWZ131065 PGR65567:PGV131065 PQN65567:PQR131065 QAJ65567:QAN131065 QKF65567:QKJ131065 QUB65567:QUF131065 RDX65567:REB131065 RNT65567:RNX131065 RXP65567:RXT131065 SHL65567:SHP131065 SRH65567:SRL131065 TBD65567:TBH131065 TKZ65567:TLD131065 TUV65567:TUZ131065 UER65567:UEV131065 UON65567:UOR131065 UYJ65567:UYN131065 VIF65567:VIJ131065 VSB65567:VSF131065 WBX65567:WCB131065 WLT65567:WLX131065 WVP65567:WVT131065 H131103:L196601 JD131103:JH196601 SZ131103:TD196601 ACV131103:ACZ196601 AMR131103:AMV196601 AWN131103:AWR196601 BGJ131103:BGN196601 BQF131103:BQJ196601 CAB131103:CAF196601 CJX131103:CKB196601 CTT131103:CTX196601 DDP131103:DDT196601 DNL131103:DNP196601 DXH131103:DXL196601 EHD131103:EHH196601 EQZ131103:ERD196601 FAV131103:FAZ196601 FKR131103:FKV196601 FUN131103:FUR196601 GEJ131103:GEN196601 GOF131103:GOJ196601 GYB131103:GYF196601 HHX131103:HIB196601 HRT131103:HRX196601 IBP131103:IBT196601 ILL131103:ILP196601 IVH131103:IVL196601 JFD131103:JFH196601 JOZ131103:JPD196601 JYV131103:JYZ196601 KIR131103:KIV196601 KSN131103:KSR196601 LCJ131103:LCN196601 LMF131103:LMJ196601 LWB131103:LWF196601 MFX131103:MGB196601 MPT131103:MPX196601 MZP131103:MZT196601 NJL131103:NJP196601 NTH131103:NTL196601 ODD131103:ODH196601 OMZ131103:OND196601 OWV131103:OWZ196601 PGR131103:PGV196601 PQN131103:PQR196601 QAJ131103:QAN196601 QKF131103:QKJ196601 QUB131103:QUF196601 RDX131103:REB196601 RNT131103:RNX196601 RXP131103:RXT196601 SHL131103:SHP196601 SRH131103:SRL196601 TBD131103:TBH196601 TKZ131103:TLD196601 TUV131103:TUZ196601 UER131103:UEV196601 UON131103:UOR196601 UYJ131103:UYN196601 VIF131103:VIJ196601 VSB131103:VSF196601 WBX131103:WCB196601 WLT131103:WLX196601 WVP131103:WVT196601 H196639:L262137 JD196639:JH262137 SZ196639:TD262137 ACV196639:ACZ262137 AMR196639:AMV262137 AWN196639:AWR262137 BGJ196639:BGN262137 BQF196639:BQJ262137 CAB196639:CAF262137 CJX196639:CKB262137 CTT196639:CTX262137 DDP196639:DDT262137 DNL196639:DNP262137 DXH196639:DXL262137 EHD196639:EHH262137 EQZ196639:ERD262137 FAV196639:FAZ262137 FKR196639:FKV262137 FUN196639:FUR262137 GEJ196639:GEN262137 GOF196639:GOJ262137 GYB196639:GYF262137 HHX196639:HIB262137 HRT196639:HRX262137 IBP196639:IBT262137 ILL196639:ILP262137 IVH196639:IVL262137 JFD196639:JFH262137 JOZ196639:JPD262137 JYV196639:JYZ262137 KIR196639:KIV262137 KSN196639:KSR262137 LCJ196639:LCN262137 LMF196639:LMJ262137 LWB196639:LWF262137 MFX196639:MGB262137 MPT196639:MPX262137 MZP196639:MZT262137 NJL196639:NJP262137 NTH196639:NTL262137 ODD196639:ODH262137 OMZ196639:OND262137 OWV196639:OWZ262137 PGR196639:PGV262137 PQN196639:PQR262137 QAJ196639:QAN262137 QKF196639:QKJ262137 QUB196639:QUF262137 RDX196639:REB262137 RNT196639:RNX262137 RXP196639:RXT262137 SHL196639:SHP262137 SRH196639:SRL262137 TBD196639:TBH262137 TKZ196639:TLD262137 TUV196639:TUZ262137 UER196639:UEV262137 UON196639:UOR262137 UYJ196639:UYN262137 VIF196639:VIJ262137 VSB196639:VSF262137 WBX196639:WCB262137 WLT196639:WLX262137 WVP196639:WVT262137 H262175:L327673 JD262175:JH327673 SZ262175:TD327673 ACV262175:ACZ327673 AMR262175:AMV327673 AWN262175:AWR327673 BGJ262175:BGN327673 BQF262175:BQJ327673 CAB262175:CAF327673 CJX262175:CKB327673 CTT262175:CTX327673 DDP262175:DDT327673 DNL262175:DNP327673 DXH262175:DXL327673 EHD262175:EHH327673 EQZ262175:ERD327673 FAV262175:FAZ327673 FKR262175:FKV327673 FUN262175:FUR327673 GEJ262175:GEN327673 GOF262175:GOJ327673 GYB262175:GYF327673 HHX262175:HIB327673 HRT262175:HRX327673 IBP262175:IBT327673 ILL262175:ILP327673 IVH262175:IVL327673 JFD262175:JFH327673 JOZ262175:JPD327673 JYV262175:JYZ327673 KIR262175:KIV327673 KSN262175:KSR327673 LCJ262175:LCN327673 LMF262175:LMJ327673 LWB262175:LWF327673 MFX262175:MGB327673 MPT262175:MPX327673 MZP262175:MZT327673 NJL262175:NJP327673 NTH262175:NTL327673 ODD262175:ODH327673 OMZ262175:OND327673 OWV262175:OWZ327673 PGR262175:PGV327673 PQN262175:PQR327673 QAJ262175:QAN327673 QKF262175:QKJ327673 QUB262175:QUF327673 RDX262175:REB327673 RNT262175:RNX327673 RXP262175:RXT327673 SHL262175:SHP327673 SRH262175:SRL327673 TBD262175:TBH327673 TKZ262175:TLD327673 TUV262175:TUZ327673 UER262175:UEV327673 UON262175:UOR327673 UYJ262175:UYN327673 VIF262175:VIJ327673 VSB262175:VSF327673 WBX262175:WCB327673 WLT262175:WLX327673 WVP262175:WVT327673 H327711:L393209 JD327711:JH393209 SZ327711:TD393209 ACV327711:ACZ393209 AMR327711:AMV393209 AWN327711:AWR393209 BGJ327711:BGN393209 BQF327711:BQJ393209 CAB327711:CAF393209 CJX327711:CKB393209 CTT327711:CTX393209 DDP327711:DDT393209 DNL327711:DNP393209 DXH327711:DXL393209 EHD327711:EHH393209 EQZ327711:ERD393209 FAV327711:FAZ393209 FKR327711:FKV393209 FUN327711:FUR393209 GEJ327711:GEN393209 GOF327711:GOJ393209 GYB327711:GYF393209 HHX327711:HIB393209 HRT327711:HRX393209 IBP327711:IBT393209 ILL327711:ILP393209 IVH327711:IVL393209 JFD327711:JFH393209 JOZ327711:JPD393209 JYV327711:JYZ393209 KIR327711:KIV393209 KSN327711:KSR393209 LCJ327711:LCN393209 LMF327711:LMJ393209 LWB327711:LWF393209 MFX327711:MGB393209 MPT327711:MPX393209 MZP327711:MZT393209 NJL327711:NJP393209 NTH327711:NTL393209 ODD327711:ODH393209 OMZ327711:OND393209 OWV327711:OWZ393209 PGR327711:PGV393209 PQN327711:PQR393209 QAJ327711:QAN393209 QKF327711:QKJ393209 QUB327711:QUF393209 RDX327711:REB393209 RNT327711:RNX393209 RXP327711:RXT393209 SHL327711:SHP393209 SRH327711:SRL393209 TBD327711:TBH393209 TKZ327711:TLD393209 TUV327711:TUZ393209 UER327711:UEV393209 UON327711:UOR393209 UYJ327711:UYN393209 VIF327711:VIJ393209 VSB327711:VSF393209 WBX327711:WCB393209 WLT327711:WLX393209 WVP327711:WVT393209 H393247:L458745 JD393247:JH458745 SZ393247:TD458745 ACV393247:ACZ458745 AMR393247:AMV458745 AWN393247:AWR458745 BGJ393247:BGN458745 BQF393247:BQJ458745 CAB393247:CAF458745 CJX393247:CKB458745 CTT393247:CTX458745 DDP393247:DDT458745 DNL393247:DNP458745 DXH393247:DXL458745 EHD393247:EHH458745 EQZ393247:ERD458745 FAV393247:FAZ458745 FKR393247:FKV458745 FUN393247:FUR458745 GEJ393247:GEN458745 GOF393247:GOJ458745 GYB393247:GYF458745 HHX393247:HIB458745 HRT393247:HRX458745 IBP393247:IBT458745 ILL393247:ILP458745 IVH393247:IVL458745 JFD393247:JFH458745 JOZ393247:JPD458745 JYV393247:JYZ458745 KIR393247:KIV458745 KSN393247:KSR458745 LCJ393247:LCN458745 LMF393247:LMJ458745 LWB393247:LWF458745 MFX393247:MGB458745 MPT393247:MPX458745 MZP393247:MZT458745 NJL393247:NJP458745 NTH393247:NTL458745 ODD393247:ODH458745 OMZ393247:OND458745 OWV393247:OWZ458745 PGR393247:PGV458745 PQN393247:PQR458745 QAJ393247:QAN458745 QKF393247:QKJ458745 QUB393247:QUF458745 RDX393247:REB458745 RNT393247:RNX458745 RXP393247:RXT458745 SHL393247:SHP458745 SRH393247:SRL458745 TBD393247:TBH458745 TKZ393247:TLD458745 TUV393247:TUZ458745 UER393247:UEV458745 UON393247:UOR458745 UYJ393247:UYN458745 VIF393247:VIJ458745 VSB393247:VSF458745 WBX393247:WCB458745 WLT393247:WLX458745 WVP393247:WVT458745 H458783:L524281 JD458783:JH524281 SZ458783:TD524281 ACV458783:ACZ524281 AMR458783:AMV524281 AWN458783:AWR524281 BGJ458783:BGN524281 BQF458783:BQJ524281 CAB458783:CAF524281 CJX458783:CKB524281 CTT458783:CTX524281 DDP458783:DDT524281 DNL458783:DNP524281 DXH458783:DXL524281 EHD458783:EHH524281 EQZ458783:ERD524281 FAV458783:FAZ524281 FKR458783:FKV524281 FUN458783:FUR524281 GEJ458783:GEN524281 GOF458783:GOJ524281 GYB458783:GYF524281 HHX458783:HIB524281 HRT458783:HRX524281 IBP458783:IBT524281 ILL458783:ILP524281 IVH458783:IVL524281 JFD458783:JFH524281 JOZ458783:JPD524281 JYV458783:JYZ524281 KIR458783:KIV524281 KSN458783:KSR524281 LCJ458783:LCN524281 LMF458783:LMJ524281 LWB458783:LWF524281 MFX458783:MGB524281 MPT458783:MPX524281 MZP458783:MZT524281 NJL458783:NJP524281 NTH458783:NTL524281 ODD458783:ODH524281 OMZ458783:OND524281 OWV458783:OWZ524281 PGR458783:PGV524281 PQN458783:PQR524281 QAJ458783:QAN524281 QKF458783:QKJ524281 QUB458783:QUF524281 RDX458783:REB524281 RNT458783:RNX524281 RXP458783:RXT524281 SHL458783:SHP524281 SRH458783:SRL524281 TBD458783:TBH524281 TKZ458783:TLD524281 TUV458783:TUZ524281 UER458783:UEV524281 UON458783:UOR524281 UYJ458783:UYN524281 VIF458783:VIJ524281 VSB458783:VSF524281 WBX458783:WCB524281 WLT458783:WLX524281 WVP458783:WVT524281 H524319:L589817 JD524319:JH589817 SZ524319:TD589817 ACV524319:ACZ589817 AMR524319:AMV589817 AWN524319:AWR589817 BGJ524319:BGN589817 BQF524319:BQJ589817 CAB524319:CAF589817 CJX524319:CKB589817 CTT524319:CTX589817 DDP524319:DDT589817 DNL524319:DNP589817 DXH524319:DXL589817 EHD524319:EHH589817 EQZ524319:ERD589817 FAV524319:FAZ589817 FKR524319:FKV589817 FUN524319:FUR589817 GEJ524319:GEN589817 GOF524319:GOJ589817 GYB524319:GYF589817 HHX524319:HIB589817 HRT524319:HRX589817 IBP524319:IBT589817 ILL524319:ILP589817 IVH524319:IVL589817 JFD524319:JFH589817 JOZ524319:JPD589817 JYV524319:JYZ589817 KIR524319:KIV589817 KSN524319:KSR589817 LCJ524319:LCN589817 LMF524319:LMJ589817 LWB524319:LWF589817 MFX524319:MGB589817 MPT524319:MPX589817 MZP524319:MZT589817 NJL524319:NJP589817 NTH524319:NTL589817 ODD524319:ODH589817 OMZ524319:OND589817 OWV524319:OWZ589817 PGR524319:PGV589817 PQN524319:PQR589817 QAJ524319:QAN589817 QKF524319:QKJ589817 QUB524319:QUF589817 RDX524319:REB589817 RNT524319:RNX589817 RXP524319:RXT589817 SHL524319:SHP589817 SRH524319:SRL589817 TBD524319:TBH589817 TKZ524319:TLD589817 TUV524319:TUZ589817 UER524319:UEV589817 UON524319:UOR589817 UYJ524319:UYN589817 VIF524319:VIJ589817 VSB524319:VSF589817 WBX524319:WCB589817 WLT524319:WLX589817 WVP524319:WVT589817 H589855:L655353 JD589855:JH655353 SZ589855:TD655353 ACV589855:ACZ655353 AMR589855:AMV655353 AWN589855:AWR655353 BGJ589855:BGN655353 BQF589855:BQJ655353 CAB589855:CAF655353 CJX589855:CKB655353 CTT589855:CTX655353 DDP589855:DDT655353 DNL589855:DNP655353 DXH589855:DXL655353 EHD589855:EHH655353 EQZ589855:ERD655353 FAV589855:FAZ655353 FKR589855:FKV655353 FUN589855:FUR655353 GEJ589855:GEN655353 GOF589855:GOJ655353 GYB589855:GYF655353 HHX589855:HIB655353 HRT589855:HRX655353 IBP589855:IBT655353 ILL589855:ILP655353 IVH589855:IVL655353 JFD589855:JFH655353 JOZ589855:JPD655353 JYV589855:JYZ655353 KIR589855:KIV655353 KSN589855:KSR655353 LCJ589855:LCN655353 LMF589855:LMJ655353 LWB589855:LWF655353 MFX589855:MGB655353 MPT589855:MPX655353 MZP589855:MZT655353 NJL589855:NJP655353 NTH589855:NTL655353 ODD589855:ODH655353 OMZ589855:OND655353 OWV589855:OWZ655353 PGR589855:PGV655353 PQN589855:PQR655353 QAJ589855:QAN655353 QKF589855:QKJ655353 QUB589855:QUF655353 RDX589855:REB655353 RNT589855:RNX655353 RXP589855:RXT655353 SHL589855:SHP655353 SRH589855:SRL655353 TBD589855:TBH655353 TKZ589855:TLD655353 TUV589855:TUZ655353 UER589855:UEV655353 UON589855:UOR655353 UYJ589855:UYN655353 VIF589855:VIJ655353 VSB589855:VSF655353 WBX589855:WCB655353 WLT589855:WLX655353 WVP589855:WVT655353 H655391:L720889 JD655391:JH720889 SZ655391:TD720889 ACV655391:ACZ720889 AMR655391:AMV720889 AWN655391:AWR720889 BGJ655391:BGN720889 BQF655391:BQJ720889 CAB655391:CAF720889 CJX655391:CKB720889 CTT655391:CTX720889 DDP655391:DDT720889 DNL655391:DNP720889 DXH655391:DXL720889 EHD655391:EHH720889 EQZ655391:ERD720889 FAV655391:FAZ720889 FKR655391:FKV720889 FUN655391:FUR720889 GEJ655391:GEN720889 GOF655391:GOJ720889 GYB655391:GYF720889 HHX655391:HIB720889 HRT655391:HRX720889 IBP655391:IBT720889 ILL655391:ILP720889 IVH655391:IVL720889 JFD655391:JFH720889 JOZ655391:JPD720889 JYV655391:JYZ720889 KIR655391:KIV720889 KSN655391:KSR720889 LCJ655391:LCN720889 LMF655391:LMJ720889 LWB655391:LWF720889 MFX655391:MGB720889 MPT655391:MPX720889 MZP655391:MZT720889 NJL655391:NJP720889 NTH655391:NTL720889 ODD655391:ODH720889 OMZ655391:OND720889 OWV655391:OWZ720889 PGR655391:PGV720889 PQN655391:PQR720889 QAJ655391:QAN720889 QKF655391:QKJ720889 QUB655391:QUF720889 RDX655391:REB720889 RNT655391:RNX720889 RXP655391:RXT720889 SHL655391:SHP720889 SRH655391:SRL720889 TBD655391:TBH720889 TKZ655391:TLD720889 TUV655391:TUZ720889 UER655391:UEV720889 UON655391:UOR720889 UYJ655391:UYN720889 VIF655391:VIJ720889 VSB655391:VSF720889 WBX655391:WCB720889 WLT655391:WLX720889 WVP655391:WVT720889 H720927:L786425 JD720927:JH786425 SZ720927:TD786425 ACV720927:ACZ786425 AMR720927:AMV786425 AWN720927:AWR786425 BGJ720927:BGN786425 BQF720927:BQJ786425 CAB720927:CAF786425 CJX720927:CKB786425 CTT720927:CTX786425 DDP720927:DDT786425 DNL720927:DNP786425 DXH720927:DXL786425 EHD720927:EHH786425 EQZ720927:ERD786425 FAV720927:FAZ786425 FKR720927:FKV786425 FUN720927:FUR786425 GEJ720927:GEN786425 GOF720927:GOJ786425 GYB720927:GYF786425 HHX720927:HIB786425 HRT720927:HRX786425 IBP720927:IBT786425 ILL720927:ILP786425 IVH720927:IVL786425 JFD720927:JFH786425 JOZ720927:JPD786425 JYV720927:JYZ786425 KIR720927:KIV786425 KSN720927:KSR786425 LCJ720927:LCN786425 LMF720927:LMJ786425 LWB720927:LWF786425 MFX720927:MGB786425 MPT720927:MPX786425 MZP720927:MZT786425 NJL720927:NJP786425 NTH720927:NTL786425 ODD720927:ODH786425 OMZ720927:OND786425 OWV720927:OWZ786425 PGR720927:PGV786425 PQN720927:PQR786425 QAJ720927:QAN786425 QKF720927:QKJ786425 QUB720927:QUF786425 RDX720927:REB786425 RNT720927:RNX786425 RXP720927:RXT786425 SHL720927:SHP786425 SRH720927:SRL786425 TBD720927:TBH786425 TKZ720927:TLD786425 TUV720927:TUZ786425 UER720927:UEV786425 UON720927:UOR786425 UYJ720927:UYN786425 VIF720927:VIJ786425 VSB720927:VSF786425 WBX720927:WCB786425 WLT720927:WLX786425 WVP720927:WVT786425 H786463:L851961 JD786463:JH851961 SZ786463:TD851961 ACV786463:ACZ851961 AMR786463:AMV851961 AWN786463:AWR851961 BGJ786463:BGN851961 BQF786463:BQJ851961 CAB786463:CAF851961 CJX786463:CKB851961 CTT786463:CTX851961 DDP786463:DDT851961 DNL786463:DNP851961 DXH786463:DXL851961 EHD786463:EHH851961 EQZ786463:ERD851961 FAV786463:FAZ851961 FKR786463:FKV851961 FUN786463:FUR851961 GEJ786463:GEN851961 GOF786463:GOJ851961 GYB786463:GYF851961 HHX786463:HIB851961 HRT786463:HRX851961 IBP786463:IBT851961 ILL786463:ILP851961 IVH786463:IVL851961 JFD786463:JFH851961 JOZ786463:JPD851961 JYV786463:JYZ851961 KIR786463:KIV851961 KSN786463:KSR851961 LCJ786463:LCN851961 LMF786463:LMJ851961 LWB786463:LWF851961 MFX786463:MGB851961 MPT786463:MPX851961 MZP786463:MZT851961 NJL786463:NJP851961 NTH786463:NTL851961 ODD786463:ODH851961 OMZ786463:OND851961 OWV786463:OWZ851961 PGR786463:PGV851961 PQN786463:PQR851961 QAJ786463:QAN851961 QKF786463:QKJ851961 QUB786463:QUF851961 RDX786463:REB851961 RNT786463:RNX851961 RXP786463:RXT851961 SHL786463:SHP851961 SRH786463:SRL851961 TBD786463:TBH851961 TKZ786463:TLD851961 TUV786463:TUZ851961 UER786463:UEV851961 UON786463:UOR851961 UYJ786463:UYN851961 VIF786463:VIJ851961 VSB786463:VSF851961 WBX786463:WCB851961 WLT786463:WLX851961 WVP786463:WVT851961 H851999:L917497 JD851999:JH917497 SZ851999:TD917497 ACV851999:ACZ917497 AMR851999:AMV917497 AWN851999:AWR917497 BGJ851999:BGN917497 BQF851999:BQJ917497 CAB851999:CAF917497 CJX851999:CKB917497 CTT851999:CTX917497 DDP851999:DDT917497 DNL851999:DNP917497 DXH851999:DXL917497 EHD851999:EHH917497 EQZ851999:ERD917497 FAV851999:FAZ917497 FKR851999:FKV917497 FUN851999:FUR917497 GEJ851999:GEN917497 GOF851999:GOJ917497 GYB851999:GYF917497 HHX851999:HIB917497 HRT851999:HRX917497 IBP851999:IBT917497 ILL851999:ILP917497 IVH851999:IVL917497 JFD851999:JFH917497 JOZ851999:JPD917497 JYV851999:JYZ917497 KIR851999:KIV917497 KSN851999:KSR917497 LCJ851999:LCN917497 LMF851999:LMJ917497 LWB851999:LWF917497 MFX851999:MGB917497 MPT851999:MPX917497 MZP851999:MZT917497 NJL851999:NJP917497 NTH851999:NTL917497 ODD851999:ODH917497 OMZ851999:OND917497 OWV851999:OWZ917497 PGR851999:PGV917497 PQN851999:PQR917497 QAJ851999:QAN917497 QKF851999:QKJ917497 QUB851999:QUF917497 RDX851999:REB917497 RNT851999:RNX917497 RXP851999:RXT917497 SHL851999:SHP917497 SRH851999:SRL917497 TBD851999:TBH917497 TKZ851999:TLD917497 TUV851999:TUZ917497 UER851999:UEV917497 UON851999:UOR917497 UYJ851999:UYN917497 VIF851999:VIJ917497 VSB851999:VSF917497 WBX851999:WCB917497 WLT851999:WLX917497 WVP851999:WVT917497 H917535:L983033 JD917535:JH983033 SZ917535:TD983033 ACV917535:ACZ983033 AMR917535:AMV983033 AWN917535:AWR983033 BGJ917535:BGN983033 BQF917535:BQJ983033 CAB917535:CAF983033 CJX917535:CKB983033 CTT917535:CTX983033 DDP917535:DDT983033 DNL917535:DNP983033 DXH917535:DXL983033 EHD917535:EHH983033 EQZ917535:ERD983033 FAV917535:FAZ983033 FKR917535:FKV983033 FUN917535:FUR983033 GEJ917535:GEN983033 GOF917535:GOJ983033 GYB917535:GYF983033 HHX917535:HIB983033 HRT917535:HRX983033 IBP917535:IBT983033 ILL917535:ILP983033 IVH917535:IVL983033 JFD917535:JFH983033 JOZ917535:JPD983033 JYV917535:JYZ983033 KIR917535:KIV983033 KSN917535:KSR983033 LCJ917535:LCN983033 LMF917535:LMJ983033 LWB917535:LWF983033 MFX917535:MGB983033 MPT917535:MPX983033 MZP917535:MZT983033 NJL917535:NJP983033 NTH917535:NTL983033 ODD917535:ODH983033 OMZ917535:OND983033 OWV917535:OWZ983033 PGR917535:PGV983033 PQN917535:PQR983033 QAJ917535:QAN983033 QKF917535:QKJ983033 QUB917535:QUF983033 RDX917535:REB983033 RNT917535:RNX983033 RXP917535:RXT983033 SHL917535:SHP983033 SRH917535:SRL983033 TBD917535:TBH983033 TKZ917535:TLD983033 TUV917535:TUZ983033 UER917535:UEV983033 UON917535:UOR983033 UYJ917535:UYN983033 VIF917535:VIJ983033 VSB917535:VSF983033 WBX917535:WCB983033 WLT917535:WLX983033 WVP917535:WVT983033 H983071:L1048576 JD983071:JH1048576 SZ983071:TD1048576 ACV983071:ACZ1048576 AMR983071:AMV1048576 AWN983071:AWR1048576 BGJ983071:BGN1048576 BQF983071:BQJ1048576 CAB983071:CAF1048576 CJX983071:CKB1048576 CTT983071:CTX1048576 DDP983071:DDT1048576 DNL983071:DNP1048576 DXH983071:DXL1048576 EHD983071:EHH1048576 EQZ983071:ERD1048576 FAV983071:FAZ1048576 FKR983071:FKV1048576 FUN983071:FUR1048576 GEJ983071:GEN1048576 GOF983071:GOJ1048576 GYB983071:GYF1048576 HHX983071:HIB1048576 HRT983071:HRX1048576 IBP983071:IBT1048576 ILL983071:ILP1048576 IVH983071:IVL1048576 JFD983071:JFH1048576 JOZ983071:JPD1048576 JYV983071:JYZ1048576 KIR983071:KIV1048576 KSN983071:KSR1048576 LCJ983071:LCN1048576 LMF983071:LMJ1048576 LWB983071:LWF1048576 MFX983071:MGB1048576 MPT983071:MPX1048576 MZP983071:MZT1048576 NJL983071:NJP1048576 NTH983071:NTL1048576 ODD983071:ODH1048576 OMZ983071:OND1048576 OWV983071:OWZ1048576 PGR983071:PGV1048576 PQN983071:PQR1048576 QAJ983071:QAN1048576 QKF983071:QKJ1048576 QUB983071:QUF1048576 RDX983071:REB1048576 RNT983071:RNX1048576 RXP983071:RXT1048576 SHL983071:SHP1048576 SRH983071:SRL1048576 TBD983071:TBH1048576 TKZ983071:TLD1048576 TUV983071:TUZ1048576 UER983071:UEV1048576 UON983071:UOR1048576 UYJ983071:UYN1048576 VIF983071:VIJ1048576 VSB983071:VSF1048576 WBX983071:WCB1048576 WLT983071:WLX1048576 H41:L41 H50:L65529 WVP41:WVT65529 WLT41:WLX65529 WBX41:WCB65529 VSB41:VSF65529 VIF41:VIJ65529 UYJ41:UYN65529 UON41:UOR65529 UER41:UEV65529 TUV41:TUZ65529 TKZ41:TLD65529 TBD41:TBH65529 SRH41:SRL65529 SHL41:SHP65529 RXP41:RXT65529 RNT41:RNX65529 RDX41:REB65529 QUB41:QUF65529 QKF41:QKJ65529 QAJ41:QAN65529 PQN41:PQR65529 PGR41:PGV65529 OWV41:OWZ65529 OMZ41:OND65529 ODD41:ODH65529 NTH41:NTL65529 NJL41:NJP65529 MZP41:MZT65529 MPT41:MPX65529 MFX41:MGB65529 LWB41:LWF65529 LMF41:LMJ65529 LCJ41:LCN65529 KSN41:KSR65529 KIR41:KIV65529 JYV41:JYZ65529 JOZ41:JPD65529 JFD41:JFH65529 IVH41:IVL65529 ILL41:ILP65529 IBP41:IBT65529 HRT41:HRX65529 HHX41:HIB65529 GYB41:GYF65529 GOF41:GOJ65529 GEJ41:GEN65529 FUN41:FUR65529 FKR41:FKV65529 FAV41:FAZ65529 EQZ41:ERD65529 EHD41:EHH65529 DXH41:DXL65529 DNL41:DNP65529 DDP41:DDT65529 CTT41:CTX65529 CJX41:CKB65529 CAB41:CAF65529 BQF41:BQJ65529 BGJ41:BGN65529 AWN41:AWR65529 AMR41:AMV65529 ACV41:ACZ65529 SZ41:TD65529 JD41:JH65529" xr:uid="{F0FB310A-19EF-4B20-B452-CA9E1E2FB7F6}">
      <formula1>#REF!</formula1>
    </dataValidation>
    <dataValidation type="list" allowBlank="1" showInputMessage="1" showErrorMessage="1" sqref="I65549:I65566 JE65549:JE65566 TA65549:TA65566 ACW65549:ACW65566 AMS65549:AMS65566 AWO65549:AWO65566 BGK65549:BGK65566 BQG65549:BQG65566 CAC65549:CAC65566 CJY65549:CJY65566 CTU65549:CTU65566 DDQ65549:DDQ65566 DNM65549:DNM65566 DXI65549:DXI65566 EHE65549:EHE65566 ERA65549:ERA65566 FAW65549:FAW65566 FKS65549:FKS65566 FUO65549:FUO65566 GEK65549:GEK65566 GOG65549:GOG65566 GYC65549:GYC65566 HHY65549:HHY65566 HRU65549:HRU65566 IBQ65549:IBQ65566 ILM65549:ILM65566 IVI65549:IVI65566 JFE65549:JFE65566 JPA65549:JPA65566 JYW65549:JYW65566 KIS65549:KIS65566 KSO65549:KSO65566 LCK65549:LCK65566 LMG65549:LMG65566 LWC65549:LWC65566 MFY65549:MFY65566 MPU65549:MPU65566 MZQ65549:MZQ65566 NJM65549:NJM65566 NTI65549:NTI65566 ODE65549:ODE65566 ONA65549:ONA65566 OWW65549:OWW65566 PGS65549:PGS65566 PQO65549:PQO65566 QAK65549:QAK65566 QKG65549:QKG65566 QUC65549:QUC65566 RDY65549:RDY65566 RNU65549:RNU65566 RXQ65549:RXQ65566 SHM65549:SHM65566 SRI65549:SRI65566 TBE65549:TBE65566 TLA65549:TLA65566 TUW65549:TUW65566 UES65549:UES65566 UOO65549:UOO65566 UYK65549:UYK65566 VIG65549:VIG65566 VSC65549:VSC65566 WBY65549:WBY65566 WLU65549:WLU65566 WVQ65549:WVQ65566 I131085:I131102 JE131085:JE131102 TA131085:TA131102 ACW131085:ACW131102 AMS131085:AMS131102 AWO131085:AWO131102 BGK131085:BGK131102 BQG131085:BQG131102 CAC131085:CAC131102 CJY131085:CJY131102 CTU131085:CTU131102 DDQ131085:DDQ131102 DNM131085:DNM131102 DXI131085:DXI131102 EHE131085:EHE131102 ERA131085:ERA131102 FAW131085:FAW131102 FKS131085:FKS131102 FUO131085:FUO131102 GEK131085:GEK131102 GOG131085:GOG131102 GYC131085:GYC131102 HHY131085:HHY131102 HRU131085:HRU131102 IBQ131085:IBQ131102 ILM131085:ILM131102 IVI131085:IVI131102 JFE131085:JFE131102 JPA131085:JPA131102 JYW131085:JYW131102 KIS131085:KIS131102 KSO131085:KSO131102 LCK131085:LCK131102 LMG131085:LMG131102 LWC131085:LWC131102 MFY131085:MFY131102 MPU131085:MPU131102 MZQ131085:MZQ131102 NJM131085:NJM131102 NTI131085:NTI131102 ODE131085:ODE131102 ONA131085:ONA131102 OWW131085:OWW131102 PGS131085:PGS131102 PQO131085:PQO131102 QAK131085:QAK131102 QKG131085:QKG131102 QUC131085:QUC131102 RDY131085:RDY131102 RNU131085:RNU131102 RXQ131085:RXQ131102 SHM131085:SHM131102 SRI131085:SRI131102 TBE131085:TBE131102 TLA131085:TLA131102 TUW131085:TUW131102 UES131085:UES131102 UOO131085:UOO131102 UYK131085:UYK131102 VIG131085:VIG131102 VSC131085:VSC131102 WBY131085:WBY131102 WLU131085:WLU131102 WVQ131085:WVQ131102 I196621:I196638 JE196621:JE196638 TA196621:TA196638 ACW196621:ACW196638 AMS196621:AMS196638 AWO196621:AWO196638 BGK196621:BGK196638 BQG196621:BQG196638 CAC196621:CAC196638 CJY196621:CJY196638 CTU196621:CTU196638 DDQ196621:DDQ196638 DNM196621:DNM196638 DXI196621:DXI196638 EHE196621:EHE196638 ERA196621:ERA196638 FAW196621:FAW196638 FKS196621:FKS196638 FUO196621:FUO196638 GEK196621:GEK196638 GOG196621:GOG196638 GYC196621:GYC196638 HHY196621:HHY196638 HRU196621:HRU196638 IBQ196621:IBQ196638 ILM196621:ILM196638 IVI196621:IVI196638 JFE196621:JFE196638 JPA196621:JPA196638 JYW196621:JYW196638 KIS196621:KIS196638 KSO196621:KSO196638 LCK196621:LCK196638 LMG196621:LMG196638 LWC196621:LWC196638 MFY196621:MFY196638 MPU196621:MPU196638 MZQ196621:MZQ196638 NJM196621:NJM196638 NTI196621:NTI196638 ODE196621:ODE196638 ONA196621:ONA196638 OWW196621:OWW196638 PGS196621:PGS196638 PQO196621:PQO196638 QAK196621:QAK196638 QKG196621:QKG196638 QUC196621:QUC196638 RDY196621:RDY196638 RNU196621:RNU196638 RXQ196621:RXQ196638 SHM196621:SHM196638 SRI196621:SRI196638 TBE196621:TBE196638 TLA196621:TLA196638 TUW196621:TUW196638 UES196621:UES196638 UOO196621:UOO196638 UYK196621:UYK196638 VIG196621:VIG196638 VSC196621:VSC196638 WBY196621:WBY196638 WLU196621:WLU196638 WVQ196621:WVQ196638 I262157:I262174 JE262157:JE262174 TA262157:TA262174 ACW262157:ACW262174 AMS262157:AMS262174 AWO262157:AWO262174 BGK262157:BGK262174 BQG262157:BQG262174 CAC262157:CAC262174 CJY262157:CJY262174 CTU262157:CTU262174 DDQ262157:DDQ262174 DNM262157:DNM262174 DXI262157:DXI262174 EHE262157:EHE262174 ERA262157:ERA262174 FAW262157:FAW262174 FKS262157:FKS262174 FUO262157:FUO262174 GEK262157:GEK262174 GOG262157:GOG262174 GYC262157:GYC262174 HHY262157:HHY262174 HRU262157:HRU262174 IBQ262157:IBQ262174 ILM262157:ILM262174 IVI262157:IVI262174 JFE262157:JFE262174 JPA262157:JPA262174 JYW262157:JYW262174 KIS262157:KIS262174 KSO262157:KSO262174 LCK262157:LCK262174 LMG262157:LMG262174 LWC262157:LWC262174 MFY262157:MFY262174 MPU262157:MPU262174 MZQ262157:MZQ262174 NJM262157:NJM262174 NTI262157:NTI262174 ODE262157:ODE262174 ONA262157:ONA262174 OWW262157:OWW262174 PGS262157:PGS262174 PQO262157:PQO262174 QAK262157:QAK262174 QKG262157:QKG262174 QUC262157:QUC262174 RDY262157:RDY262174 RNU262157:RNU262174 RXQ262157:RXQ262174 SHM262157:SHM262174 SRI262157:SRI262174 TBE262157:TBE262174 TLA262157:TLA262174 TUW262157:TUW262174 UES262157:UES262174 UOO262157:UOO262174 UYK262157:UYK262174 VIG262157:VIG262174 VSC262157:VSC262174 WBY262157:WBY262174 WLU262157:WLU262174 WVQ262157:WVQ262174 I327693:I327710 JE327693:JE327710 TA327693:TA327710 ACW327693:ACW327710 AMS327693:AMS327710 AWO327693:AWO327710 BGK327693:BGK327710 BQG327693:BQG327710 CAC327693:CAC327710 CJY327693:CJY327710 CTU327693:CTU327710 DDQ327693:DDQ327710 DNM327693:DNM327710 DXI327693:DXI327710 EHE327693:EHE327710 ERA327693:ERA327710 FAW327693:FAW327710 FKS327693:FKS327710 FUO327693:FUO327710 GEK327693:GEK327710 GOG327693:GOG327710 GYC327693:GYC327710 HHY327693:HHY327710 HRU327693:HRU327710 IBQ327693:IBQ327710 ILM327693:ILM327710 IVI327693:IVI327710 JFE327693:JFE327710 JPA327693:JPA327710 JYW327693:JYW327710 KIS327693:KIS327710 KSO327693:KSO327710 LCK327693:LCK327710 LMG327693:LMG327710 LWC327693:LWC327710 MFY327693:MFY327710 MPU327693:MPU327710 MZQ327693:MZQ327710 NJM327693:NJM327710 NTI327693:NTI327710 ODE327693:ODE327710 ONA327693:ONA327710 OWW327693:OWW327710 PGS327693:PGS327710 PQO327693:PQO327710 QAK327693:QAK327710 QKG327693:QKG327710 QUC327693:QUC327710 RDY327693:RDY327710 RNU327693:RNU327710 RXQ327693:RXQ327710 SHM327693:SHM327710 SRI327693:SRI327710 TBE327693:TBE327710 TLA327693:TLA327710 TUW327693:TUW327710 UES327693:UES327710 UOO327693:UOO327710 UYK327693:UYK327710 VIG327693:VIG327710 VSC327693:VSC327710 WBY327693:WBY327710 WLU327693:WLU327710 WVQ327693:WVQ327710 I393229:I393246 JE393229:JE393246 TA393229:TA393246 ACW393229:ACW393246 AMS393229:AMS393246 AWO393229:AWO393246 BGK393229:BGK393246 BQG393229:BQG393246 CAC393229:CAC393246 CJY393229:CJY393246 CTU393229:CTU393246 DDQ393229:DDQ393246 DNM393229:DNM393246 DXI393229:DXI393246 EHE393229:EHE393246 ERA393229:ERA393246 FAW393229:FAW393246 FKS393229:FKS393246 FUO393229:FUO393246 GEK393229:GEK393246 GOG393229:GOG393246 GYC393229:GYC393246 HHY393229:HHY393246 HRU393229:HRU393246 IBQ393229:IBQ393246 ILM393229:ILM393246 IVI393229:IVI393246 JFE393229:JFE393246 JPA393229:JPA393246 JYW393229:JYW393246 KIS393229:KIS393246 KSO393229:KSO393246 LCK393229:LCK393246 LMG393229:LMG393246 LWC393229:LWC393246 MFY393229:MFY393246 MPU393229:MPU393246 MZQ393229:MZQ393246 NJM393229:NJM393246 NTI393229:NTI393246 ODE393229:ODE393246 ONA393229:ONA393246 OWW393229:OWW393246 PGS393229:PGS393246 PQO393229:PQO393246 QAK393229:QAK393246 QKG393229:QKG393246 QUC393229:QUC393246 RDY393229:RDY393246 RNU393229:RNU393246 RXQ393229:RXQ393246 SHM393229:SHM393246 SRI393229:SRI393246 TBE393229:TBE393246 TLA393229:TLA393246 TUW393229:TUW393246 UES393229:UES393246 UOO393229:UOO393246 UYK393229:UYK393246 VIG393229:VIG393246 VSC393229:VSC393246 WBY393229:WBY393246 WLU393229:WLU393246 WVQ393229:WVQ393246 I458765:I458782 JE458765:JE458782 TA458765:TA458782 ACW458765:ACW458782 AMS458765:AMS458782 AWO458765:AWO458782 BGK458765:BGK458782 BQG458765:BQG458782 CAC458765:CAC458782 CJY458765:CJY458782 CTU458765:CTU458782 DDQ458765:DDQ458782 DNM458765:DNM458782 DXI458765:DXI458782 EHE458765:EHE458782 ERA458765:ERA458782 FAW458765:FAW458782 FKS458765:FKS458782 FUO458765:FUO458782 GEK458765:GEK458782 GOG458765:GOG458782 GYC458765:GYC458782 HHY458765:HHY458782 HRU458765:HRU458782 IBQ458765:IBQ458782 ILM458765:ILM458782 IVI458765:IVI458782 JFE458765:JFE458782 JPA458765:JPA458782 JYW458765:JYW458782 KIS458765:KIS458782 KSO458765:KSO458782 LCK458765:LCK458782 LMG458765:LMG458782 LWC458765:LWC458782 MFY458765:MFY458782 MPU458765:MPU458782 MZQ458765:MZQ458782 NJM458765:NJM458782 NTI458765:NTI458782 ODE458765:ODE458782 ONA458765:ONA458782 OWW458765:OWW458782 PGS458765:PGS458782 PQO458765:PQO458782 QAK458765:QAK458782 QKG458765:QKG458782 QUC458765:QUC458782 RDY458765:RDY458782 RNU458765:RNU458782 RXQ458765:RXQ458782 SHM458765:SHM458782 SRI458765:SRI458782 TBE458765:TBE458782 TLA458765:TLA458782 TUW458765:TUW458782 UES458765:UES458782 UOO458765:UOO458782 UYK458765:UYK458782 VIG458765:VIG458782 VSC458765:VSC458782 WBY458765:WBY458782 WLU458765:WLU458782 WVQ458765:WVQ458782 I524301:I524318 JE524301:JE524318 TA524301:TA524318 ACW524301:ACW524318 AMS524301:AMS524318 AWO524301:AWO524318 BGK524301:BGK524318 BQG524301:BQG524318 CAC524301:CAC524318 CJY524301:CJY524318 CTU524301:CTU524318 DDQ524301:DDQ524318 DNM524301:DNM524318 DXI524301:DXI524318 EHE524301:EHE524318 ERA524301:ERA524318 FAW524301:FAW524318 FKS524301:FKS524318 FUO524301:FUO524318 GEK524301:GEK524318 GOG524301:GOG524318 GYC524301:GYC524318 HHY524301:HHY524318 HRU524301:HRU524318 IBQ524301:IBQ524318 ILM524301:ILM524318 IVI524301:IVI524318 JFE524301:JFE524318 JPA524301:JPA524318 JYW524301:JYW524318 KIS524301:KIS524318 KSO524301:KSO524318 LCK524301:LCK524318 LMG524301:LMG524318 LWC524301:LWC524318 MFY524301:MFY524318 MPU524301:MPU524318 MZQ524301:MZQ524318 NJM524301:NJM524318 NTI524301:NTI524318 ODE524301:ODE524318 ONA524301:ONA524318 OWW524301:OWW524318 PGS524301:PGS524318 PQO524301:PQO524318 QAK524301:QAK524318 QKG524301:QKG524318 QUC524301:QUC524318 RDY524301:RDY524318 RNU524301:RNU524318 RXQ524301:RXQ524318 SHM524301:SHM524318 SRI524301:SRI524318 TBE524301:TBE524318 TLA524301:TLA524318 TUW524301:TUW524318 UES524301:UES524318 UOO524301:UOO524318 UYK524301:UYK524318 VIG524301:VIG524318 VSC524301:VSC524318 WBY524301:WBY524318 WLU524301:WLU524318 WVQ524301:WVQ524318 I589837:I589854 JE589837:JE589854 TA589837:TA589854 ACW589837:ACW589854 AMS589837:AMS589854 AWO589837:AWO589854 BGK589837:BGK589854 BQG589837:BQG589854 CAC589837:CAC589854 CJY589837:CJY589854 CTU589837:CTU589854 DDQ589837:DDQ589854 DNM589837:DNM589854 DXI589837:DXI589854 EHE589837:EHE589854 ERA589837:ERA589854 FAW589837:FAW589854 FKS589837:FKS589854 FUO589837:FUO589854 GEK589837:GEK589854 GOG589837:GOG589854 GYC589837:GYC589854 HHY589837:HHY589854 HRU589837:HRU589854 IBQ589837:IBQ589854 ILM589837:ILM589854 IVI589837:IVI589854 JFE589837:JFE589854 JPA589837:JPA589854 JYW589837:JYW589854 KIS589837:KIS589854 KSO589837:KSO589854 LCK589837:LCK589854 LMG589837:LMG589854 LWC589837:LWC589854 MFY589837:MFY589854 MPU589837:MPU589854 MZQ589837:MZQ589854 NJM589837:NJM589854 NTI589837:NTI589854 ODE589837:ODE589854 ONA589837:ONA589854 OWW589837:OWW589854 PGS589837:PGS589854 PQO589837:PQO589854 QAK589837:QAK589854 QKG589837:QKG589854 QUC589837:QUC589854 RDY589837:RDY589854 RNU589837:RNU589854 RXQ589837:RXQ589854 SHM589837:SHM589854 SRI589837:SRI589854 TBE589837:TBE589854 TLA589837:TLA589854 TUW589837:TUW589854 UES589837:UES589854 UOO589837:UOO589854 UYK589837:UYK589854 VIG589837:VIG589854 VSC589837:VSC589854 WBY589837:WBY589854 WLU589837:WLU589854 WVQ589837:WVQ589854 I655373:I655390 JE655373:JE655390 TA655373:TA655390 ACW655373:ACW655390 AMS655373:AMS655390 AWO655373:AWO655390 BGK655373:BGK655390 BQG655373:BQG655390 CAC655373:CAC655390 CJY655373:CJY655390 CTU655373:CTU655390 DDQ655373:DDQ655390 DNM655373:DNM655390 DXI655373:DXI655390 EHE655373:EHE655390 ERA655373:ERA655390 FAW655373:FAW655390 FKS655373:FKS655390 FUO655373:FUO655390 GEK655373:GEK655390 GOG655373:GOG655390 GYC655373:GYC655390 HHY655373:HHY655390 HRU655373:HRU655390 IBQ655373:IBQ655390 ILM655373:ILM655390 IVI655373:IVI655390 JFE655373:JFE655390 JPA655373:JPA655390 JYW655373:JYW655390 KIS655373:KIS655390 KSO655373:KSO655390 LCK655373:LCK655390 LMG655373:LMG655390 LWC655373:LWC655390 MFY655373:MFY655390 MPU655373:MPU655390 MZQ655373:MZQ655390 NJM655373:NJM655390 NTI655373:NTI655390 ODE655373:ODE655390 ONA655373:ONA655390 OWW655373:OWW655390 PGS655373:PGS655390 PQO655373:PQO655390 QAK655373:QAK655390 QKG655373:QKG655390 QUC655373:QUC655390 RDY655373:RDY655390 RNU655373:RNU655390 RXQ655373:RXQ655390 SHM655373:SHM655390 SRI655373:SRI655390 TBE655373:TBE655390 TLA655373:TLA655390 TUW655373:TUW655390 UES655373:UES655390 UOO655373:UOO655390 UYK655373:UYK655390 VIG655373:VIG655390 VSC655373:VSC655390 WBY655373:WBY655390 WLU655373:WLU655390 WVQ655373:WVQ655390 I720909:I720926 JE720909:JE720926 TA720909:TA720926 ACW720909:ACW720926 AMS720909:AMS720926 AWO720909:AWO720926 BGK720909:BGK720926 BQG720909:BQG720926 CAC720909:CAC720926 CJY720909:CJY720926 CTU720909:CTU720926 DDQ720909:DDQ720926 DNM720909:DNM720926 DXI720909:DXI720926 EHE720909:EHE720926 ERA720909:ERA720926 FAW720909:FAW720926 FKS720909:FKS720926 FUO720909:FUO720926 GEK720909:GEK720926 GOG720909:GOG720926 GYC720909:GYC720926 HHY720909:HHY720926 HRU720909:HRU720926 IBQ720909:IBQ720926 ILM720909:ILM720926 IVI720909:IVI720926 JFE720909:JFE720926 JPA720909:JPA720926 JYW720909:JYW720926 KIS720909:KIS720926 KSO720909:KSO720926 LCK720909:LCK720926 LMG720909:LMG720926 LWC720909:LWC720926 MFY720909:MFY720926 MPU720909:MPU720926 MZQ720909:MZQ720926 NJM720909:NJM720926 NTI720909:NTI720926 ODE720909:ODE720926 ONA720909:ONA720926 OWW720909:OWW720926 PGS720909:PGS720926 PQO720909:PQO720926 QAK720909:QAK720926 QKG720909:QKG720926 QUC720909:QUC720926 RDY720909:RDY720926 RNU720909:RNU720926 RXQ720909:RXQ720926 SHM720909:SHM720926 SRI720909:SRI720926 TBE720909:TBE720926 TLA720909:TLA720926 TUW720909:TUW720926 UES720909:UES720926 UOO720909:UOO720926 UYK720909:UYK720926 VIG720909:VIG720926 VSC720909:VSC720926 WBY720909:WBY720926 WLU720909:WLU720926 WVQ720909:WVQ720926 I786445:I786462 JE786445:JE786462 TA786445:TA786462 ACW786445:ACW786462 AMS786445:AMS786462 AWO786445:AWO786462 BGK786445:BGK786462 BQG786445:BQG786462 CAC786445:CAC786462 CJY786445:CJY786462 CTU786445:CTU786462 DDQ786445:DDQ786462 DNM786445:DNM786462 DXI786445:DXI786462 EHE786445:EHE786462 ERA786445:ERA786462 FAW786445:FAW786462 FKS786445:FKS786462 FUO786445:FUO786462 GEK786445:GEK786462 GOG786445:GOG786462 GYC786445:GYC786462 HHY786445:HHY786462 HRU786445:HRU786462 IBQ786445:IBQ786462 ILM786445:ILM786462 IVI786445:IVI786462 JFE786445:JFE786462 JPA786445:JPA786462 JYW786445:JYW786462 KIS786445:KIS786462 KSO786445:KSO786462 LCK786445:LCK786462 LMG786445:LMG786462 LWC786445:LWC786462 MFY786445:MFY786462 MPU786445:MPU786462 MZQ786445:MZQ786462 NJM786445:NJM786462 NTI786445:NTI786462 ODE786445:ODE786462 ONA786445:ONA786462 OWW786445:OWW786462 PGS786445:PGS786462 PQO786445:PQO786462 QAK786445:QAK786462 QKG786445:QKG786462 QUC786445:QUC786462 RDY786445:RDY786462 RNU786445:RNU786462 RXQ786445:RXQ786462 SHM786445:SHM786462 SRI786445:SRI786462 TBE786445:TBE786462 TLA786445:TLA786462 TUW786445:TUW786462 UES786445:UES786462 UOO786445:UOO786462 UYK786445:UYK786462 VIG786445:VIG786462 VSC786445:VSC786462 WBY786445:WBY786462 WLU786445:WLU786462 WVQ786445:WVQ786462 I851981:I851998 JE851981:JE851998 TA851981:TA851998 ACW851981:ACW851998 AMS851981:AMS851998 AWO851981:AWO851998 BGK851981:BGK851998 BQG851981:BQG851998 CAC851981:CAC851998 CJY851981:CJY851998 CTU851981:CTU851998 DDQ851981:DDQ851998 DNM851981:DNM851998 DXI851981:DXI851998 EHE851981:EHE851998 ERA851981:ERA851998 FAW851981:FAW851998 FKS851981:FKS851998 FUO851981:FUO851998 GEK851981:GEK851998 GOG851981:GOG851998 GYC851981:GYC851998 HHY851981:HHY851998 HRU851981:HRU851998 IBQ851981:IBQ851998 ILM851981:ILM851998 IVI851981:IVI851998 JFE851981:JFE851998 JPA851981:JPA851998 JYW851981:JYW851998 KIS851981:KIS851998 KSO851981:KSO851998 LCK851981:LCK851998 LMG851981:LMG851998 LWC851981:LWC851998 MFY851981:MFY851998 MPU851981:MPU851998 MZQ851981:MZQ851998 NJM851981:NJM851998 NTI851981:NTI851998 ODE851981:ODE851998 ONA851981:ONA851998 OWW851981:OWW851998 PGS851981:PGS851998 PQO851981:PQO851998 QAK851981:QAK851998 QKG851981:QKG851998 QUC851981:QUC851998 RDY851981:RDY851998 RNU851981:RNU851998 RXQ851981:RXQ851998 SHM851981:SHM851998 SRI851981:SRI851998 TBE851981:TBE851998 TLA851981:TLA851998 TUW851981:TUW851998 UES851981:UES851998 UOO851981:UOO851998 UYK851981:UYK851998 VIG851981:VIG851998 VSC851981:VSC851998 WBY851981:WBY851998 WLU851981:WLU851998 WVQ851981:WVQ851998 I917517:I917534 JE917517:JE917534 TA917517:TA917534 ACW917517:ACW917534 AMS917517:AMS917534 AWO917517:AWO917534 BGK917517:BGK917534 BQG917517:BQG917534 CAC917517:CAC917534 CJY917517:CJY917534 CTU917517:CTU917534 DDQ917517:DDQ917534 DNM917517:DNM917534 DXI917517:DXI917534 EHE917517:EHE917534 ERA917517:ERA917534 FAW917517:FAW917534 FKS917517:FKS917534 FUO917517:FUO917534 GEK917517:GEK917534 GOG917517:GOG917534 GYC917517:GYC917534 HHY917517:HHY917534 HRU917517:HRU917534 IBQ917517:IBQ917534 ILM917517:ILM917534 IVI917517:IVI917534 JFE917517:JFE917534 JPA917517:JPA917534 JYW917517:JYW917534 KIS917517:KIS917534 KSO917517:KSO917534 LCK917517:LCK917534 LMG917517:LMG917534 LWC917517:LWC917534 MFY917517:MFY917534 MPU917517:MPU917534 MZQ917517:MZQ917534 NJM917517:NJM917534 NTI917517:NTI917534 ODE917517:ODE917534 ONA917517:ONA917534 OWW917517:OWW917534 PGS917517:PGS917534 PQO917517:PQO917534 QAK917517:QAK917534 QKG917517:QKG917534 QUC917517:QUC917534 RDY917517:RDY917534 RNU917517:RNU917534 RXQ917517:RXQ917534 SHM917517:SHM917534 SRI917517:SRI917534 TBE917517:TBE917534 TLA917517:TLA917534 TUW917517:TUW917534 UES917517:UES917534 UOO917517:UOO917534 UYK917517:UYK917534 VIG917517:VIG917534 VSC917517:VSC917534 WBY917517:WBY917534 WLU917517:WLU917534 WVQ917517:WVQ917534 I983053:I983070 JE983053:JE983070 TA983053:TA983070 ACW983053:ACW983070 AMS983053:AMS983070 AWO983053:AWO983070 BGK983053:BGK983070 BQG983053:BQG983070 CAC983053:CAC983070 CJY983053:CJY983070 CTU983053:CTU983070 DDQ983053:DDQ983070 DNM983053:DNM983070 DXI983053:DXI983070 EHE983053:EHE983070 ERA983053:ERA983070 FAW983053:FAW983070 FKS983053:FKS983070 FUO983053:FUO983070 GEK983053:GEK983070 GOG983053:GOG983070 GYC983053:GYC983070 HHY983053:HHY983070 HRU983053:HRU983070 IBQ983053:IBQ983070 ILM983053:ILM983070 IVI983053:IVI983070 JFE983053:JFE983070 JPA983053:JPA983070 JYW983053:JYW983070 KIS983053:KIS983070 KSO983053:KSO983070 LCK983053:LCK983070 LMG983053:LMG983070 LWC983053:LWC983070 MFY983053:MFY983070 MPU983053:MPU983070 MZQ983053:MZQ983070 NJM983053:NJM983070 NTI983053:NTI983070 ODE983053:ODE983070 ONA983053:ONA983070 OWW983053:OWW983070 PGS983053:PGS983070 PQO983053:PQO983070 QAK983053:QAK983070 QKG983053:QKG983070 QUC983053:QUC983070 RDY983053:RDY983070 RNU983053:RNU983070 RXQ983053:RXQ983070 SHM983053:SHM983070 SRI983053:SRI983070 TBE983053:TBE983070 TLA983053:TLA983070 TUW983053:TUW983070 UES983053:UES983070 UOO983053:UOO983070 UYK983053:UYK983070 VIG983053:VIG983070 VSC983053:VSC983070 WBY983053:WBY983070 WLU983053:WLU983070 WVQ983053:WVQ983070 K65549:K65566 JG65549:JG65566 TC65549:TC65566 ACY65549:ACY65566 AMU65549:AMU65566 AWQ65549:AWQ65566 BGM65549:BGM65566 BQI65549:BQI65566 CAE65549:CAE65566 CKA65549:CKA65566 CTW65549:CTW65566 DDS65549:DDS65566 DNO65549:DNO65566 DXK65549:DXK65566 EHG65549:EHG65566 ERC65549:ERC65566 FAY65549:FAY65566 FKU65549:FKU65566 FUQ65549:FUQ65566 GEM65549:GEM65566 GOI65549:GOI65566 GYE65549:GYE65566 HIA65549:HIA65566 HRW65549:HRW65566 IBS65549:IBS65566 ILO65549:ILO65566 IVK65549:IVK65566 JFG65549:JFG65566 JPC65549:JPC65566 JYY65549:JYY65566 KIU65549:KIU65566 KSQ65549:KSQ65566 LCM65549:LCM65566 LMI65549:LMI65566 LWE65549:LWE65566 MGA65549:MGA65566 MPW65549:MPW65566 MZS65549:MZS65566 NJO65549:NJO65566 NTK65549:NTK65566 ODG65549:ODG65566 ONC65549:ONC65566 OWY65549:OWY65566 PGU65549:PGU65566 PQQ65549:PQQ65566 QAM65549:QAM65566 QKI65549:QKI65566 QUE65549:QUE65566 REA65549:REA65566 RNW65549:RNW65566 RXS65549:RXS65566 SHO65549:SHO65566 SRK65549:SRK65566 TBG65549:TBG65566 TLC65549:TLC65566 TUY65549:TUY65566 UEU65549:UEU65566 UOQ65549:UOQ65566 UYM65549:UYM65566 VII65549:VII65566 VSE65549:VSE65566 WCA65549:WCA65566 WLW65549:WLW65566 WVS65549:WVS65566 K131085:K131102 JG131085:JG131102 TC131085:TC131102 ACY131085:ACY131102 AMU131085:AMU131102 AWQ131085:AWQ131102 BGM131085:BGM131102 BQI131085:BQI131102 CAE131085:CAE131102 CKA131085:CKA131102 CTW131085:CTW131102 DDS131085:DDS131102 DNO131085:DNO131102 DXK131085:DXK131102 EHG131085:EHG131102 ERC131085:ERC131102 FAY131085:FAY131102 FKU131085:FKU131102 FUQ131085:FUQ131102 GEM131085:GEM131102 GOI131085:GOI131102 GYE131085:GYE131102 HIA131085:HIA131102 HRW131085:HRW131102 IBS131085:IBS131102 ILO131085:ILO131102 IVK131085:IVK131102 JFG131085:JFG131102 JPC131085:JPC131102 JYY131085:JYY131102 KIU131085:KIU131102 KSQ131085:KSQ131102 LCM131085:LCM131102 LMI131085:LMI131102 LWE131085:LWE131102 MGA131085:MGA131102 MPW131085:MPW131102 MZS131085:MZS131102 NJO131085:NJO131102 NTK131085:NTK131102 ODG131085:ODG131102 ONC131085:ONC131102 OWY131085:OWY131102 PGU131085:PGU131102 PQQ131085:PQQ131102 QAM131085:QAM131102 QKI131085:QKI131102 QUE131085:QUE131102 REA131085:REA131102 RNW131085:RNW131102 RXS131085:RXS131102 SHO131085:SHO131102 SRK131085:SRK131102 TBG131085:TBG131102 TLC131085:TLC131102 TUY131085:TUY131102 UEU131085:UEU131102 UOQ131085:UOQ131102 UYM131085:UYM131102 VII131085:VII131102 VSE131085:VSE131102 WCA131085:WCA131102 WLW131085:WLW131102 WVS131085:WVS131102 K196621:K196638 JG196621:JG196638 TC196621:TC196638 ACY196621:ACY196638 AMU196621:AMU196638 AWQ196621:AWQ196638 BGM196621:BGM196638 BQI196621:BQI196638 CAE196621:CAE196638 CKA196621:CKA196638 CTW196621:CTW196638 DDS196621:DDS196638 DNO196621:DNO196638 DXK196621:DXK196638 EHG196621:EHG196638 ERC196621:ERC196638 FAY196621:FAY196638 FKU196621:FKU196638 FUQ196621:FUQ196638 GEM196621:GEM196638 GOI196621:GOI196638 GYE196621:GYE196638 HIA196621:HIA196638 HRW196621:HRW196638 IBS196621:IBS196638 ILO196621:ILO196638 IVK196621:IVK196638 JFG196621:JFG196638 JPC196621:JPC196638 JYY196621:JYY196638 KIU196621:KIU196638 KSQ196621:KSQ196638 LCM196621:LCM196638 LMI196621:LMI196638 LWE196621:LWE196638 MGA196621:MGA196638 MPW196621:MPW196638 MZS196621:MZS196638 NJO196621:NJO196638 NTK196621:NTK196638 ODG196621:ODG196638 ONC196621:ONC196638 OWY196621:OWY196638 PGU196621:PGU196638 PQQ196621:PQQ196638 QAM196621:QAM196638 QKI196621:QKI196638 QUE196621:QUE196638 REA196621:REA196638 RNW196621:RNW196638 RXS196621:RXS196638 SHO196621:SHO196638 SRK196621:SRK196638 TBG196621:TBG196638 TLC196621:TLC196638 TUY196621:TUY196638 UEU196621:UEU196638 UOQ196621:UOQ196638 UYM196621:UYM196638 VII196621:VII196638 VSE196621:VSE196638 WCA196621:WCA196638 WLW196621:WLW196638 WVS196621:WVS196638 K262157:K262174 JG262157:JG262174 TC262157:TC262174 ACY262157:ACY262174 AMU262157:AMU262174 AWQ262157:AWQ262174 BGM262157:BGM262174 BQI262157:BQI262174 CAE262157:CAE262174 CKA262157:CKA262174 CTW262157:CTW262174 DDS262157:DDS262174 DNO262157:DNO262174 DXK262157:DXK262174 EHG262157:EHG262174 ERC262157:ERC262174 FAY262157:FAY262174 FKU262157:FKU262174 FUQ262157:FUQ262174 GEM262157:GEM262174 GOI262157:GOI262174 GYE262157:GYE262174 HIA262157:HIA262174 HRW262157:HRW262174 IBS262157:IBS262174 ILO262157:ILO262174 IVK262157:IVK262174 JFG262157:JFG262174 JPC262157:JPC262174 JYY262157:JYY262174 KIU262157:KIU262174 KSQ262157:KSQ262174 LCM262157:LCM262174 LMI262157:LMI262174 LWE262157:LWE262174 MGA262157:MGA262174 MPW262157:MPW262174 MZS262157:MZS262174 NJO262157:NJO262174 NTK262157:NTK262174 ODG262157:ODG262174 ONC262157:ONC262174 OWY262157:OWY262174 PGU262157:PGU262174 PQQ262157:PQQ262174 QAM262157:QAM262174 QKI262157:QKI262174 QUE262157:QUE262174 REA262157:REA262174 RNW262157:RNW262174 RXS262157:RXS262174 SHO262157:SHO262174 SRK262157:SRK262174 TBG262157:TBG262174 TLC262157:TLC262174 TUY262157:TUY262174 UEU262157:UEU262174 UOQ262157:UOQ262174 UYM262157:UYM262174 VII262157:VII262174 VSE262157:VSE262174 WCA262157:WCA262174 WLW262157:WLW262174 WVS262157:WVS262174 K327693:K327710 JG327693:JG327710 TC327693:TC327710 ACY327693:ACY327710 AMU327693:AMU327710 AWQ327693:AWQ327710 BGM327693:BGM327710 BQI327693:BQI327710 CAE327693:CAE327710 CKA327693:CKA327710 CTW327693:CTW327710 DDS327693:DDS327710 DNO327693:DNO327710 DXK327693:DXK327710 EHG327693:EHG327710 ERC327693:ERC327710 FAY327693:FAY327710 FKU327693:FKU327710 FUQ327693:FUQ327710 GEM327693:GEM327710 GOI327693:GOI327710 GYE327693:GYE327710 HIA327693:HIA327710 HRW327693:HRW327710 IBS327693:IBS327710 ILO327693:ILO327710 IVK327693:IVK327710 JFG327693:JFG327710 JPC327693:JPC327710 JYY327693:JYY327710 KIU327693:KIU327710 KSQ327693:KSQ327710 LCM327693:LCM327710 LMI327693:LMI327710 LWE327693:LWE327710 MGA327693:MGA327710 MPW327693:MPW327710 MZS327693:MZS327710 NJO327693:NJO327710 NTK327693:NTK327710 ODG327693:ODG327710 ONC327693:ONC327710 OWY327693:OWY327710 PGU327693:PGU327710 PQQ327693:PQQ327710 QAM327693:QAM327710 QKI327693:QKI327710 QUE327693:QUE327710 REA327693:REA327710 RNW327693:RNW327710 RXS327693:RXS327710 SHO327693:SHO327710 SRK327693:SRK327710 TBG327693:TBG327710 TLC327693:TLC327710 TUY327693:TUY327710 UEU327693:UEU327710 UOQ327693:UOQ327710 UYM327693:UYM327710 VII327693:VII327710 VSE327693:VSE327710 WCA327693:WCA327710 WLW327693:WLW327710 WVS327693:WVS327710 K393229:K393246 JG393229:JG393246 TC393229:TC393246 ACY393229:ACY393246 AMU393229:AMU393246 AWQ393229:AWQ393246 BGM393229:BGM393246 BQI393229:BQI393246 CAE393229:CAE393246 CKA393229:CKA393246 CTW393229:CTW393246 DDS393229:DDS393246 DNO393229:DNO393246 DXK393229:DXK393246 EHG393229:EHG393246 ERC393229:ERC393246 FAY393229:FAY393246 FKU393229:FKU393246 FUQ393229:FUQ393246 GEM393229:GEM393246 GOI393229:GOI393246 GYE393229:GYE393246 HIA393229:HIA393246 HRW393229:HRW393246 IBS393229:IBS393246 ILO393229:ILO393246 IVK393229:IVK393246 JFG393229:JFG393246 JPC393229:JPC393246 JYY393229:JYY393246 KIU393229:KIU393246 KSQ393229:KSQ393246 LCM393229:LCM393246 LMI393229:LMI393246 LWE393229:LWE393246 MGA393229:MGA393246 MPW393229:MPW393246 MZS393229:MZS393246 NJO393229:NJO393246 NTK393229:NTK393246 ODG393229:ODG393246 ONC393229:ONC393246 OWY393229:OWY393246 PGU393229:PGU393246 PQQ393229:PQQ393246 QAM393229:QAM393246 QKI393229:QKI393246 QUE393229:QUE393246 REA393229:REA393246 RNW393229:RNW393246 RXS393229:RXS393246 SHO393229:SHO393246 SRK393229:SRK393246 TBG393229:TBG393246 TLC393229:TLC393246 TUY393229:TUY393246 UEU393229:UEU393246 UOQ393229:UOQ393246 UYM393229:UYM393246 VII393229:VII393246 VSE393229:VSE393246 WCA393229:WCA393246 WLW393229:WLW393246 WVS393229:WVS393246 K458765:K458782 JG458765:JG458782 TC458765:TC458782 ACY458765:ACY458782 AMU458765:AMU458782 AWQ458765:AWQ458782 BGM458765:BGM458782 BQI458765:BQI458782 CAE458765:CAE458782 CKA458765:CKA458782 CTW458765:CTW458782 DDS458765:DDS458782 DNO458765:DNO458782 DXK458765:DXK458782 EHG458765:EHG458782 ERC458765:ERC458782 FAY458765:FAY458782 FKU458765:FKU458782 FUQ458765:FUQ458782 GEM458765:GEM458782 GOI458765:GOI458782 GYE458765:GYE458782 HIA458765:HIA458782 HRW458765:HRW458782 IBS458765:IBS458782 ILO458765:ILO458782 IVK458765:IVK458782 JFG458765:JFG458782 JPC458765:JPC458782 JYY458765:JYY458782 KIU458765:KIU458782 KSQ458765:KSQ458782 LCM458765:LCM458782 LMI458765:LMI458782 LWE458765:LWE458782 MGA458765:MGA458782 MPW458765:MPW458782 MZS458765:MZS458782 NJO458765:NJO458782 NTK458765:NTK458782 ODG458765:ODG458782 ONC458765:ONC458782 OWY458765:OWY458782 PGU458765:PGU458782 PQQ458765:PQQ458782 QAM458765:QAM458782 QKI458765:QKI458782 QUE458765:QUE458782 REA458765:REA458782 RNW458765:RNW458782 RXS458765:RXS458782 SHO458765:SHO458782 SRK458765:SRK458782 TBG458765:TBG458782 TLC458765:TLC458782 TUY458765:TUY458782 UEU458765:UEU458782 UOQ458765:UOQ458782 UYM458765:UYM458782 VII458765:VII458782 VSE458765:VSE458782 WCA458765:WCA458782 WLW458765:WLW458782 WVS458765:WVS458782 K524301:K524318 JG524301:JG524318 TC524301:TC524318 ACY524301:ACY524318 AMU524301:AMU524318 AWQ524301:AWQ524318 BGM524301:BGM524318 BQI524301:BQI524318 CAE524301:CAE524318 CKA524301:CKA524318 CTW524301:CTW524318 DDS524301:DDS524318 DNO524301:DNO524318 DXK524301:DXK524318 EHG524301:EHG524318 ERC524301:ERC524318 FAY524301:FAY524318 FKU524301:FKU524318 FUQ524301:FUQ524318 GEM524301:GEM524318 GOI524301:GOI524318 GYE524301:GYE524318 HIA524301:HIA524318 HRW524301:HRW524318 IBS524301:IBS524318 ILO524301:ILO524318 IVK524301:IVK524318 JFG524301:JFG524318 JPC524301:JPC524318 JYY524301:JYY524318 KIU524301:KIU524318 KSQ524301:KSQ524318 LCM524301:LCM524318 LMI524301:LMI524318 LWE524301:LWE524318 MGA524301:MGA524318 MPW524301:MPW524318 MZS524301:MZS524318 NJO524301:NJO524318 NTK524301:NTK524318 ODG524301:ODG524318 ONC524301:ONC524318 OWY524301:OWY524318 PGU524301:PGU524318 PQQ524301:PQQ524318 QAM524301:QAM524318 QKI524301:QKI524318 QUE524301:QUE524318 REA524301:REA524318 RNW524301:RNW524318 RXS524301:RXS524318 SHO524301:SHO524318 SRK524301:SRK524318 TBG524301:TBG524318 TLC524301:TLC524318 TUY524301:TUY524318 UEU524301:UEU524318 UOQ524301:UOQ524318 UYM524301:UYM524318 VII524301:VII524318 VSE524301:VSE524318 WCA524301:WCA524318 WLW524301:WLW524318 WVS524301:WVS524318 K589837:K589854 JG589837:JG589854 TC589837:TC589854 ACY589837:ACY589854 AMU589837:AMU589854 AWQ589837:AWQ589854 BGM589837:BGM589854 BQI589837:BQI589854 CAE589837:CAE589854 CKA589837:CKA589854 CTW589837:CTW589854 DDS589837:DDS589854 DNO589837:DNO589854 DXK589837:DXK589854 EHG589837:EHG589854 ERC589837:ERC589854 FAY589837:FAY589854 FKU589837:FKU589854 FUQ589837:FUQ589854 GEM589837:GEM589854 GOI589837:GOI589854 GYE589837:GYE589854 HIA589837:HIA589854 HRW589837:HRW589854 IBS589837:IBS589854 ILO589837:ILO589854 IVK589837:IVK589854 JFG589837:JFG589854 JPC589837:JPC589854 JYY589837:JYY589854 KIU589837:KIU589854 KSQ589837:KSQ589854 LCM589837:LCM589854 LMI589837:LMI589854 LWE589837:LWE589854 MGA589837:MGA589854 MPW589837:MPW589854 MZS589837:MZS589854 NJO589837:NJO589854 NTK589837:NTK589854 ODG589837:ODG589854 ONC589837:ONC589854 OWY589837:OWY589854 PGU589837:PGU589854 PQQ589837:PQQ589854 QAM589837:QAM589854 QKI589837:QKI589854 QUE589837:QUE589854 REA589837:REA589854 RNW589837:RNW589854 RXS589837:RXS589854 SHO589837:SHO589854 SRK589837:SRK589854 TBG589837:TBG589854 TLC589837:TLC589854 TUY589837:TUY589854 UEU589837:UEU589854 UOQ589837:UOQ589854 UYM589837:UYM589854 VII589837:VII589854 VSE589837:VSE589854 WCA589837:WCA589854 WLW589837:WLW589854 WVS589837:WVS589854 K655373:K655390 JG655373:JG655390 TC655373:TC655390 ACY655373:ACY655390 AMU655373:AMU655390 AWQ655373:AWQ655390 BGM655373:BGM655390 BQI655373:BQI655390 CAE655373:CAE655390 CKA655373:CKA655390 CTW655373:CTW655390 DDS655373:DDS655390 DNO655373:DNO655390 DXK655373:DXK655390 EHG655373:EHG655390 ERC655373:ERC655390 FAY655373:FAY655390 FKU655373:FKU655390 FUQ655373:FUQ655390 GEM655373:GEM655390 GOI655373:GOI655390 GYE655373:GYE655390 HIA655373:HIA655390 HRW655373:HRW655390 IBS655373:IBS655390 ILO655373:ILO655390 IVK655373:IVK655390 JFG655373:JFG655390 JPC655373:JPC655390 JYY655373:JYY655390 KIU655373:KIU655390 KSQ655373:KSQ655390 LCM655373:LCM655390 LMI655373:LMI655390 LWE655373:LWE655390 MGA655373:MGA655390 MPW655373:MPW655390 MZS655373:MZS655390 NJO655373:NJO655390 NTK655373:NTK655390 ODG655373:ODG655390 ONC655373:ONC655390 OWY655373:OWY655390 PGU655373:PGU655390 PQQ655373:PQQ655390 QAM655373:QAM655390 QKI655373:QKI655390 QUE655373:QUE655390 REA655373:REA655390 RNW655373:RNW655390 RXS655373:RXS655390 SHO655373:SHO655390 SRK655373:SRK655390 TBG655373:TBG655390 TLC655373:TLC655390 TUY655373:TUY655390 UEU655373:UEU655390 UOQ655373:UOQ655390 UYM655373:UYM655390 VII655373:VII655390 VSE655373:VSE655390 WCA655373:WCA655390 WLW655373:WLW655390 WVS655373:WVS655390 K720909:K720926 JG720909:JG720926 TC720909:TC720926 ACY720909:ACY720926 AMU720909:AMU720926 AWQ720909:AWQ720926 BGM720909:BGM720926 BQI720909:BQI720926 CAE720909:CAE720926 CKA720909:CKA720926 CTW720909:CTW720926 DDS720909:DDS720926 DNO720909:DNO720926 DXK720909:DXK720926 EHG720909:EHG720926 ERC720909:ERC720926 FAY720909:FAY720926 FKU720909:FKU720926 FUQ720909:FUQ720926 GEM720909:GEM720926 GOI720909:GOI720926 GYE720909:GYE720926 HIA720909:HIA720926 HRW720909:HRW720926 IBS720909:IBS720926 ILO720909:ILO720926 IVK720909:IVK720926 JFG720909:JFG720926 JPC720909:JPC720926 JYY720909:JYY720926 KIU720909:KIU720926 KSQ720909:KSQ720926 LCM720909:LCM720926 LMI720909:LMI720926 LWE720909:LWE720926 MGA720909:MGA720926 MPW720909:MPW720926 MZS720909:MZS720926 NJO720909:NJO720926 NTK720909:NTK720926 ODG720909:ODG720926 ONC720909:ONC720926 OWY720909:OWY720926 PGU720909:PGU720926 PQQ720909:PQQ720926 QAM720909:QAM720926 QKI720909:QKI720926 QUE720909:QUE720926 REA720909:REA720926 RNW720909:RNW720926 RXS720909:RXS720926 SHO720909:SHO720926 SRK720909:SRK720926 TBG720909:TBG720926 TLC720909:TLC720926 TUY720909:TUY720926 UEU720909:UEU720926 UOQ720909:UOQ720926 UYM720909:UYM720926 VII720909:VII720926 VSE720909:VSE720926 WCA720909:WCA720926 WLW720909:WLW720926 WVS720909:WVS720926 K786445:K786462 JG786445:JG786462 TC786445:TC786462 ACY786445:ACY786462 AMU786445:AMU786462 AWQ786445:AWQ786462 BGM786445:BGM786462 BQI786445:BQI786462 CAE786445:CAE786462 CKA786445:CKA786462 CTW786445:CTW786462 DDS786445:DDS786462 DNO786445:DNO786462 DXK786445:DXK786462 EHG786445:EHG786462 ERC786445:ERC786462 FAY786445:FAY786462 FKU786445:FKU786462 FUQ786445:FUQ786462 GEM786445:GEM786462 GOI786445:GOI786462 GYE786445:GYE786462 HIA786445:HIA786462 HRW786445:HRW786462 IBS786445:IBS786462 ILO786445:ILO786462 IVK786445:IVK786462 JFG786445:JFG786462 JPC786445:JPC786462 JYY786445:JYY786462 KIU786445:KIU786462 KSQ786445:KSQ786462 LCM786445:LCM786462 LMI786445:LMI786462 LWE786445:LWE786462 MGA786445:MGA786462 MPW786445:MPW786462 MZS786445:MZS786462 NJO786445:NJO786462 NTK786445:NTK786462 ODG786445:ODG786462 ONC786445:ONC786462 OWY786445:OWY786462 PGU786445:PGU786462 PQQ786445:PQQ786462 QAM786445:QAM786462 QKI786445:QKI786462 QUE786445:QUE786462 REA786445:REA786462 RNW786445:RNW786462 RXS786445:RXS786462 SHO786445:SHO786462 SRK786445:SRK786462 TBG786445:TBG786462 TLC786445:TLC786462 TUY786445:TUY786462 UEU786445:UEU786462 UOQ786445:UOQ786462 UYM786445:UYM786462 VII786445:VII786462 VSE786445:VSE786462 WCA786445:WCA786462 WLW786445:WLW786462 WVS786445:WVS786462 K851981:K851998 JG851981:JG851998 TC851981:TC851998 ACY851981:ACY851998 AMU851981:AMU851998 AWQ851981:AWQ851998 BGM851981:BGM851998 BQI851981:BQI851998 CAE851981:CAE851998 CKA851981:CKA851998 CTW851981:CTW851998 DDS851981:DDS851998 DNO851981:DNO851998 DXK851981:DXK851998 EHG851981:EHG851998 ERC851981:ERC851998 FAY851981:FAY851998 FKU851981:FKU851998 FUQ851981:FUQ851998 GEM851981:GEM851998 GOI851981:GOI851998 GYE851981:GYE851998 HIA851981:HIA851998 HRW851981:HRW851998 IBS851981:IBS851998 ILO851981:ILO851998 IVK851981:IVK851998 JFG851981:JFG851998 JPC851981:JPC851998 JYY851981:JYY851998 KIU851981:KIU851998 KSQ851981:KSQ851998 LCM851981:LCM851998 LMI851981:LMI851998 LWE851981:LWE851998 MGA851981:MGA851998 MPW851981:MPW851998 MZS851981:MZS851998 NJO851981:NJO851998 NTK851981:NTK851998 ODG851981:ODG851998 ONC851981:ONC851998 OWY851981:OWY851998 PGU851981:PGU851998 PQQ851981:PQQ851998 QAM851981:QAM851998 QKI851981:QKI851998 QUE851981:QUE851998 REA851981:REA851998 RNW851981:RNW851998 RXS851981:RXS851998 SHO851981:SHO851998 SRK851981:SRK851998 TBG851981:TBG851998 TLC851981:TLC851998 TUY851981:TUY851998 UEU851981:UEU851998 UOQ851981:UOQ851998 UYM851981:UYM851998 VII851981:VII851998 VSE851981:VSE851998 WCA851981:WCA851998 WLW851981:WLW851998 WVS851981:WVS851998 K917517:K917534 JG917517:JG917534 TC917517:TC917534 ACY917517:ACY917534 AMU917517:AMU917534 AWQ917517:AWQ917534 BGM917517:BGM917534 BQI917517:BQI917534 CAE917517:CAE917534 CKA917517:CKA917534 CTW917517:CTW917534 DDS917517:DDS917534 DNO917517:DNO917534 DXK917517:DXK917534 EHG917517:EHG917534 ERC917517:ERC917534 FAY917517:FAY917534 FKU917517:FKU917534 FUQ917517:FUQ917534 GEM917517:GEM917534 GOI917517:GOI917534 GYE917517:GYE917534 HIA917517:HIA917534 HRW917517:HRW917534 IBS917517:IBS917534 ILO917517:ILO917534 IVK917517:IVK917534 JFG917517:JFG917534 JPC917517:JPC917534 JYY917517:JYY917534 KIU917517:KIU917534 KSQ917517:KSQ917534 LCM917517:LCM917534 LMI917517:LMI917534 LWE917517:LWE917534 MGA917517:MGA917534 MPW917517:MPW917534 MZS917517:MZS917534 NJO917517:NJO917534 NTK917517:NTK917534 ODG917517:ODG917534 ONC917517:ONC917534 OWY917517:OWY917534 PGU917517:PGU917534 PQQ917517:PQQ917534 QAM917517:QAM917534 QKI917517:QKI917534 QUE917517:QUE917534 REA917517:REA917534 RNW917517:RNW917534 RXS917517:RXS917534 SHO917517:SHO917534 SRK917517:SRK917534 TBG917517:TBG917534 TLC917517:TLC917534 TUY917517:TUY917534 UEU917517:UEU917534 UOQ917517:UOQ917534 UYM917517:UYM917534 VII917517:VII917534 VSE917517:VSE917534 WCA917517:WCA917534 WLW917517:WLW917534 WVS917517:WVS917534 K983053:K983070 JG983053:JG983070 TC983053:TC983070 ACY983053:ACY983070 AMU983053:AMU983070 AWQ983053:AWQ983070 BGM983053:BGM983070 BQI983053:BQI983070 CAE983053:CAE983070 CKA983053:CKA983070 CTW983053:CTW983070 DDS983053:DDS983070 DNO983053:DNO983070 DXK983053:DXK983070 EHG983053:EHG983070 ERC983053:ERC983070 FAY983053:FAY983070 FKU983053:FKU983070 FUQ983053:FUQ983070 GEM983053:GEM983070 GOI983053:GOI983070 GYE983053:GYE983070 HIA983053:HIA983070 HRW983053:HRW983070 IBS983053:IBS983070 ILO983053:ILO983070 IVK983053:IVK983070 JFG983053:JFG983070 JPC983053:JPC983070 JYY983053:JYY983070 KIU983053:KIU983070 KSQ983053:KSQ983070 LCM983053:LCM983070 LMI983053:LMI983070 LWE983053:LWE983070 MGA983053:MGA983070 MPW983053:MPW983070 MZS983053:MZS983070 NJO983053:NJO983070 NTK983053:NTK983070 ODG983053:ODG983070 ONC983053:ONC983070 OWY983053:OWY983070 PGU983053:PGU983070 PQQ983053:PQQ983070 QAM983053:QAM983070 QKI983053:QKI983070 QUE983053:QUE983070 REA983053:REA983070 RNW983053:RNW983070 RXS983053:RXS983070 SHO983053:SHO983070 SRK983053:SRK983070 TBG983053:TBG983070 TLC983053:TLC983070 TUY983053:TUY983070 UEU983053:UEU983070 UOQ983053:UOQ983070 UYM983053:UYM983070 VII983053:VII983070 VSE983053:VSE983070 WCA983053:WCA983070 WLW983053:WLW983070 WVS983053:WVS983070 WVS20:WVS40 WLW20:WLW40 WCA20:WCA40 VSE20:VSE40 VII20:VII40 UYM20:UYM40 UOQ20:UOQ40 UEU20:UEU40 TUY20:TUY40 TLC20:TLC40 TBG20:TBG40 SRK20:SRK40 SHO20:SHO40 RXS20:RXS40 RNW20:RNW40 REA20:REA40 QUE20:QUE40 QKI20:QKI40 QAM20:QAM40 PQQ20:PQQ40 PGU20:PGU40 OWY20:OWY40 ONC20:ONC40 ODG20:ODG40 NTK20:NTK40 NJO20:NJO40 MZS20:MZS40 MPW20:MPW40 MGA20:MGA40 LWE20:LWE40 LMI20:LMI40 LCM20:LCM40 KSQ20:KSQ40 KIU20:KIU40 JYY20:JYY40 JPC20:JPC40 JFG20:JFG40 IVK20:IVK40 ILO20:ILO40 IBS20:IBS40 HRW20:HRW40 HIA20:HIA40 GYE20:GYE40 GOI20:GOI40 GEM20:GEM40 FUQ20:FUQ40 FKU20:FKU40 FAY20:FAY40 ERC20:ERC40 EHG20:EHG40 DXK20:DXK40 DNO20:DNO40 DDS20:DDS40 CTW20:CTW40 CKA20:CKA40 CAE20:CAE40 BQI20:BQI40 BGM20:BGM40 AWQ20:AWQ40 AMU20:AMU40 ACY20:ACY40 TC20:TC40 JG20:JG40 K20:K40 WVQ20:WVQ40 WLU20:WLU40 WBY20:WBY40 VSC20:VSC40 VIG20:VIG40 UYK20:UYK40 UOO20:UOO40 UES20:UES40 TUW20:TUW40 TLA20:TLA40 TBE20:TBE40 SRI20:SRI40 SHM20:SHM40 RXQ20:RXQ40 RNU20:RNU40 RDY20:RDY40 QUC20:QUC40 QKG20:QKG40 QAK20:QAK40 PQO20:PQO40 PGS20:PGS40 OWW20:OWW40 ONA20:ONA40 ODE20:ODE40 NTI20:NTI40 NJM20:NJM40 MZQ20:MZQ40 MPU20:MPU40 MFY20:MFY40 LWC20:LWC40 LMG20:LMG40 LCK20:LCK40 KSO20:KSO40 KIS20:KIS40 JYW20:JYW40 JPA20:JPA40 JFE20:JFE40 IVI20:IVI40 ILM20:ILM40 IBQ20:IBQ40 HRU20:HRU40 HHY20:HHY40 GYC20:GYC40 GOG20:GOG40 GEK20:GEK40 FUO20:FUO40 FKS20:FKS40 FAW20:FAW40 ERA20:ERA40 EHE20:EHE40 DXI20:DXI40 DNM20:DNM40 DDQ20:DDQ40 CTU20:CTU40 CJY20:CJY40 CAC20:CAC40 BQG20:BQG40 BGK20:BGK40 AWO20:AWO40 AMS20:AMS40 ACW20:ACW40 TA20:TA40 JE20:JE40 I20:I40 I42:I49 K42:K49" xr:uid="{4452019A-7F8E-4431-BE17-1101549DDE40}">
      <formula1>"Passed, Failed, Blocked, Not Run, Not Planned"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B1:R39"/>
  <sheetViews>
    <sheetView workbookViewId="0">
      <selection activeCell="B2" sqref="B2"/>
    </sheetView>
  </sheetViews>
  <sheetFormatPr defaultRowHeight="12.5"/>
  <cols>
    <col min="1" max="1" width="3.1796875" customWidth="1"/>
    <col min="2" max="2" width="23.7265625" customWidth="1"/>
    <col min="3" max="3" width="16.1796875" customWidth="1"/>
    <col min="4" max="4" width="15.54296875" customWidth="1"/>
    <col min="5" max="5" width="14.1796875" customWidth="1"/>
    <col min="6" max="6" width="18.7265625" customWidth="1"/>
    <col min="7" max="7" width="12.81640625" customWidth="1"/>
    <col min="8" max="8" width="11.81640625" customWidth="1"/>
    <col min="9" max="9" width="13" customWidth="1"/>
    <col min="10" max="10" width="22.453125" customWidth="1"/>
    <col min="11" max="11" width="17.7265625" customWidth="1"/>
    <col min="12" max="13" width="15.81640625" customWidth="1"/>
    <col min="14" max="14" width="15.453125" customWidth="1"/>
    <col min="15" max="15" width="15.7265625" customWidth="1"/>
    <col min="16" max="16" width="15" customWidth="1"/>
  </cols>
  <sheetData>
    <row r="1" spans="2:18" s="27" customFormat="1" ht="21.75" customHeight="1">
      <c r="B1" s="136" t="s">
        <v>86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55"/>
      <c r="P1" s="9"/>
    </row>
    <row r="2" spans="2:18" ht="13.5" customHeight="1">
      <c r="B2" s="24"/>
      <c r="C2" s="24"/>
      <c r="D2" s="24"/>
      <c r="E2" s="25"/>
      <c r="F2" s="26"/>
      <c r="H2" s="26"/>
    </row>
    <row r="3" spans="2:18" ht="13.5" customHeight="1">
      <c r="B3" s="58" t="s">
        <v>71</v>
      </c>
      <c r="C3" s="57"/>
      <c r="D3" s="57"/>
      <c r="E3" s="25"/>
      <c r="F3" s="26"/>
      <c r="H3" s="26"/>
    </row>
    <row r="4" spans="2:18" ht="13.5" customHeight="1">
      <c r="B4" s="16" t="s">
        <v>12</v>
      </c>
      <c r="C4" s="15" t="s">
        <v>23</v>
      </c>
      <c r="D4" s="15" t="s">
        <v>21</v>
      </c>
      <c r="E4" s="20"/>
      <c r="G4" s="20"/>
      <c r="I4" s="35"/>
      <c r="J4" s="35"/>
      <c r="K4" s="35"/>
      <c r="L4" s="35"/>
      <c r="M4" s="35"/>
      <c r="N4" s="154"/>
      <c r="O4" s="154"/>
      <c r="P4" s="154"/>
    </row>
    <row r="5" spans="2:18" ht="13.5" customHeight="1">
      <c r="B5" s="28" t="s">
        <v>34</v>
      </c>
      <c r="C5" s="29">
        <f>COUNTIF('Defect Data'!$G$4:$G$2000,"Fatal")</f>
        <v>0</v>
      </c>
      <c r="D5" s="29">
        <f>SUMPRODUCT(('Defect Data'!$G$4:$G$2000=B5)*('Defect Data'!$I$4:$I$2000="Resolved"))+SUMPRODUCT(('Defect Data'!$G$4:$G$2000=B5)*('Defect Data'!$I$4:$I$2000="Verified"))+SUMPRODUCT(('Defect Data'!$G$4:$G$2000=B5)*('Defect Data'!$I$4:$I$2000="Closed"))</f>
        <v>0</v>
      </c>
      <c r="E5" s="36"/>
      <c r="G5" s="34"/>
      <c r="I5" s="13"/>
      <c r="J5" s="13"/>
      <c r="K5" s="13"/>
      <c r="L5" s="13"/>
      <c r="M5" s="13"/>
      <c r="O5" s="13"/>
      <c r="P5" s="13"/>
    </row>
    <row r="6" spans="2:18" s="1" customFormat="1" ht="14.25" customHeight="1">
      <c r="B6" s="28" t="s">
        <v>35</v>
      </c>
      <c r="C6" s="29">
        <f>COUNTIF('Defect Data'!$G$4:$G$2000,"Major")</f>
        <v>0</v>
      </c>
      <c r="D6" s="29">
        <f>SUMPRODUCT(('Defect Data'!$G$4:$G$2000=B6)*('Defect Data'!$I$4:$I$2000="Resolved"))+SUMPRODUCT(('Defect Data'!$G$4:$G$2000=B6)*('Defect Data'!$I$4:$I$2000="Verified"))+SUMPRODUCT(('Defect Data'!$G$4:$G$2000=B6)*('Defect Data'!$I$4:$I$2000="Closed"))</f>
        <v>0</v>
      </c>
      <c r="E6" s="36"/>
    </row>
    <row r="7" spans="2:18" ht="15" customHeight="1">
      <c r="B7" s="28" t="s">
        <v>36</v>
      </c>
      <c r="C7" s="29">
        <f>COUNTIF('Defect Data'!$G$4:$G$2000,"Minor")</f>
        <v>1</v>
      </c>
      <c r="D7" s="29">
        <f>SUMPRODUCT(('Defect Data'!$G$4:$G$2000=B7)*('Defect Data'!$I$4:$I$2000="Resolved"))+SUMPRODUCT(('Defect Data'!$G$4:$G$2000=B7)*('Defect Data'!$I$4:$I$2000="Verified"))+SUMPRODUCT(('Defect Data'!$G$4:$G$2000=B7)*('Defect Data'!$I$4:$I$2000="Closed"))</f>
        <v>0</v>
      </c>
      <c r="E7" s="36"/>
      <c r="G7" s="1"/>
      <c r="P7" s="1"/>
      <c r="Q7" s="1"/>
      <c r="R7" s="1"/>
    </row>
    <row r="8" spans="2:18">
      <c r="B8" s="28" t="s">
        <v>37</v>
      </c>
      <c r="C8" s="29">
        <f>COUNTIF('Defect Data'!$G$4:$G$2000,"Cosmetic")</f>
        <v>0</v>
      </c>
      <c r="D8" s="29">
        <f>SUMPRODUCT(('Defect Data'!$G$4:$G$2000=B8)*('Defect Data'!$I$4:$I$2000="Resolved"))+SUMPRODUCT(('Defect Data'!$G$4:$G$2000=B8)*('Defect Data'!$I$4:$I$2000="Verified"))+SUMPRODUCT(('Defect Data'!$G$4:$G$2000=B8)*('Defect Data'!$I$4:$I$2000="Closed"))</f>
        <v>0</v>
      </c>
      <c r="E8" s="36"/>
      <c r="G8" s="1"/>
      <c r="P8" s="1"/>
      <c r="Q8" s="1"/>
      <c r="R8" s="1"/>
    </row>
    <row r="9" spans="2:18" ht="13">
      <c r="B9" s="16" t="s">
        <v>16</v>
      </c>
      <c r="C9" s="15" t="s">
        <v>23</v>
      </c>
      <c r="D9" s="15" t="s">
        <v>21</v>
      </c>
      <c r="E9" s="20"/>
    </row>
    <row r="10" spans="2:18">
      <c r="B10" s="28" t="s">
        <v>24</v>
      </c>
      <c r="C10" s="29">
        <f>COUNTIF('Defect Data'!$H$4:$H$2000,"High")</f>
        <v>1</v>
      </c>
      <c r="D10" s="29">
        <f>SUMPRODUCT(('Defect Data'!$H$4:$H$2000="High")*('Defect Data'!$I$4:$I$2000="Resolved"))+SUMPRODUCT(('Defect Data'!$H$4:$H$2000="High")*('Defect Data'!$I$4:$I$2000="Verified"))+SUMPRODUCT(('Defect Data'!$H$4:$H$2000="High")*('Defect Data'!$I$4:$I$2000="Closed"))</f>
        <v>0</v>
      </c>
      <c r="E10" s="36"/>
    </row>
    <row r="11" spans="2:18">
      <c r="B11" s="28" t="s">
        <v>4</v>
      </c>
      <c r="C11" s="29">
        <f>COUNTIF('Defect Data'!$H$4:$H$2000,"Normal")</f>
        <v>0</v>
      </c>
      <c r="D11" s="29">
        <f>SUMPRODUCT(('Defect Data'!$H$4:$H$2000="Normal")*('Defect Data'!$I$4:$I$2000="Resolved"))+SUMPRODUCT(('Defect Data'!$H$4:$H$2000="Normal")*('Defect Data'!$I$4:$I$2000="Verified"))+SUMPRODUCT(('Defect Data'!$H$4:$H$2000="Normal")*('Defect Data'!$I$4:$I$2000="Closed"))</f>
        <v>0</v>
      </c>
      <c r="E11" s="36"/>
    </row>
    <row r="12" spans="2:18">
      <c r="B12" s="28" t="s">
        <v>25</v>
      </c>
      <c r="C12" s="29">
        <f>COUNTIF('Defect Data'!$H$4:$H$2000,"Low")</f>
        <v>0</v>
      </c>
      <c r="D12" s="29">
        <f>SUMPRODUCT(('Defect Data'!$H$4:$H$2000="Low")*('Defect Data'!$I$4:$I$2000="Resolved"))+SUMPRODUCT(('Defect Data'!$H$4:$H$2000="Low")*('Defect Data'!$I$4:$I$2000="Verified"))+SUMPRODUCT(('Defect Data'!$H$4:$H$2000="Low")*('Defect Data'!$I$4:$I$2000="Closed"))</f>
        <v>0</v>
      </c>
      <c r="E12" s="36"/>
    </row>
    <row r="13" spans="2:18" ht="13">
      <c r="B13" s="153" t="s">
        <v>13</v>
      </c>
      <c r="C13" s="153"/>
      <c r="D13" s="20"/>
    </row>
    <row r="14" spans="2:18">
      <c r="B14" s="28" t="s">
        <v>22</v>
      </c>
      <c r="C14" s="29">
        <f>COUNTIF('Defect Data'!$I$4:$I$2000,"Open")</f>
        <v>1</v>
      </c>
      <c r="D14" s="1"/>
    </row>
    <row r="15" spans="2:18">
      <c r="B15" s="28" t="s">
        <v>5</v>
      </c>
      <c r="C15" s="29">
        <f>COUNTIF('Defect Data'!$I$4:$I$2000,"Reopened")</f>
        <v>0</v>
      </c>
    </row>
    <row r="16" spans="2:18">
      <c r="B16" s="30" t="s">
        <v>41</v>
      </c>
      <c r="C16" s="29">
        <f>COUNTIF('Defect Data'!$I$4:$I$2000,"In Progress")</f>
        <v>0</v>
      </c>
    </row>
    <row r="17" spans="2:6">
      <c r="B17" s="30" t="s">
        <v>21</v>
      </c>
      <c r="C17" s="29">
        <f>COUNTIF('Defect Data'!$I$4:$I$2000,"Resolved")</f>
        <v>0</v>
      </c>
      <c r="D17" s="1"/>
    </row>
    <row r="18" spans="2:6">
      <c r="B18" s="30" t="s">
        <v>31</v>
      </c>
      <c r="C18" s="69">
        <f>COUNTIF('Defect Data'!$I$4:$I$2000,"Verified")</f>
        <v>0</v>
      </c>
      <c r="D18" s="1"/>
    </row>
    <row r="19" spans="2:6">
      <c r="B19" s="28" t="s">
        <v>42</v>
      </c>
      <c r="C19" s="29">
        <f>COUNTIF('Defect Data'!$I$4:$I$2000,"Closed")</f>
        <v>0</v>
      </c>
      <c r="D19" s="1"/>
    </row>
    <row r="20" spans="2:6" ht="13">
      <c r="B20" s="153" t="s">
        <v>28</v>
      </c>
      <c r="C20" s="153"/>
      <c r="D20" s="20"/>
    </row>
    <row r="21" spans="2:6">
      <c r="B21" s="28" t="s">
        <v>32</v>
      </c>
      <c r="C21" s="29">
        <f>COUNTIF('Defect Data'!$J$4:$J$2000,B21)</f>
        <v>0</v>
      </c>
    </row>
    <row r="22" spans="2:6">
      <c r="B22" s="30" t="s">
        <v>6</v>
      </c>
      <c r="C22" s="29">
        <f>COUNTIF('Defect Data'!$J$4:$J$2000,B22)</f>
        <v>0</v>
      </c>
    </row>
    <row r="23" spans="2:6">
      <c r="B23" s="30" t="s">
        <v>33</v>
      </c>
      <c r="C23" s="29">
        <f>COUNTIF('Defect Data'!$J$4:$J$2000,B23)</f>
        <v>0</v>
      </c>
    </row>
    <row r="24" spans="2:6" ht="12.75" customHeight="1">
      <c r="B24" s="30" t="s">
        <v>8</v>
      </c>
      <c r="C24" s="29">
        <f>COUNTIF('Defect Data'!$J$4:$J$2000,B24)</f>
        <v>0</v>
      </c>
    </row>
    <row r="25" spans="2:6">
      <c r="B25" s="28" t="s">
        <v>43</v>
      </c>
      <c r="C25" s="29">
        <f>COUNTIF('Defect Data'!$J$4:$J$2000,B25)</f>
        <v>0</v>
      </c>
    </row>
    <row r="26" spans="2:6">
      <c r="B26" s="28" t="s">
        <v>7</v>
      </c>
      <c r="C26" s="29">
        <f>COUNTIF('Defect Data'!$J$4:$J$2000,B26)</f>
        <v>0</v>
      </c>
    </row>
    <row r="27" spans="2:6">
      <c r="B27" s="28" t="s">
        <v>9</v>
      </c>
      <c r="C27" s="29">
        <f>COUNTIF('Defect Data'!$J$4:$J$2000,B27)</f>
        <v>0</v>
      </c>
    </row>
    <row r="28" spans="2:6">
      <c r="B28" s="28" t="s">
        <v>10</v>
      </c>
      <c r="C28" s="29">
        <f>COUNTIF('Defect Data'!$J$4:$J$2000,B28)</f>
        <v>0</v>
      </c>
    </row>
    <row r="29" spans="2:6" ht="13">
      <c r="C29" s="13"/>
      <c r="D29" s="25"/>
    </row>
    <row r="30" spans="2:6" ht="13">
      <c r="C30" s="13"/>
      <c r="D30" s="25"/>
    </row>
    <row r="31" spans="2:6" ht="13">
      <c r="C31" s="13"/>
      <c r="D31" s="25"/>
    </row>
    <row r="32" spans="2:6" ht="13.5" customHeight="1">
      <c r="D32" s="41"/>
      <c r="E32" s="41"/>
      <c r="F32" s="41"/>
    </row>
    <row r="33" spans="2:6" ht="15.5">
      <c r="B33" s="61" t="s">
        <v>72</v>
      </c>
      <c r="C33" s="58"/>
      <c r="D33" s="59"/>
      <c r="E33" s="59"/>
      <c r="F33" s="52"/>
    </row>
    <row r="34" spans="2:6" ht="13">
      <c r="B34" s="62" t="s">
        <v>13</v>
      </c>
      <c r="C34" s="14" t="s">
        <v>21</v>
      </c>
      <c r="D34" s="60"/>
      <c r="E34" s="60"/>
      <c r="F34" s="60"/>
    </row>
    <row r="35" spans="2:6">
      <c r="B35" s="70" t="s">
        <v>21</v>
      </c>
      <c r="C35" s="37">
        <f>SUMPRODUCT(('Defect Data'!$I$4:$I$2000="Resolved")*('Defect Data'!$D$4:$D$2000="Legacy"))</f>
        <v>0</v>
      </c>
      <c r="D35" s="60"/>
      <c r="E35" s="60"/>
      <c r="F35" s="60"/>
    </row>
    <row r="36" spans="2:6">
      <c r="B36" s="28" t="s">
        <v>31</v>
      </c>
      <c r="C36" s="37">
        <f>SUMPRODUCT(('Defect Data'!$I$4:$I$2000="Verified")*('Defect Data'!$D$4:$D$2000="Legacy"))</f>
        <v>0</v>
      </c>
      <c r="D36" s="60"/>
      <c r="E36" s="60"/>
      <c r="F36" s="60"/>
    </row>
    <row r="37" spans="2:6">
      <c r="B37" s="70" t="s">
        <v>42</v>
      </c>
      <c r="C37" s="37">
        <f>SUMPRODUCT(('Defect Data'!$I$4:$I$2000="Closed")*('Defect Data'!$D$4:$D$2000="Legacy"))</f>
        <v>0</v>
      </c>
      <c r="D37" s="60"/>
      <c r="E37" s="60"/>
      <c r="F37" s="60"/>
    </row>
    <row r="38" spans="2:6" ht="13">
      <c r="B38" s="70" t="s">
        <v>74</v>
      </c>
      <c r="C38" s="37">
        <f>SUMPRODUCT(('Defect Data'!$I$4:$I$2000="Reopened")*('Defect Data'!$D$4:$D$2000="Legacy"))+SUMPRODUCT(('Defect Data'!$I$4:$I$2000="In Progess")*('Defect Data'!$D$4:$D$2000="Legacy"))</f>
        <v>0</v>
      </c>
      <c r="D38" s="20"/>
      <c r="E38" s="20"/>
      <c r="F38" s="20"/>
    </row>
    <row r="39" spans="2:6" ht="13">
      <c r="B39" s="70" t="s">
        <v>23</v>
      </c>
      <c r="C39" s="38">
        <f>SUM(C35:C38)</f>
        <v>0</v>
      </c>
    </row>
  </sheetData>
  <mergeCells count="4">
    <mergeCell ref="B20:C20"/>
    <mergeCell ref="B13:C13"/>
    <mergeCell ref="N4:P4"/>
    <mergeCell ref="B1:O1"/>
  </mergeCells>
  <phoneticPr fontId="15" type="noConversion"/>
  <pageMargins left="0.75" right="0.75" top="1" bottom="1" header="0.5" footer="0.5"/>
  <pageSetup orientation="landscape" horizontalDpi="200" verticalDpi="200" r:id="rId1"/>
  <headerFooter alignWithMargins="0"/>
  <ignoredErrors>
    <ignoredError sqref="D11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P38"/>
  <sheetViews>
    <sheetView workbookViewId="0">
      <selection activeCell="E5" sqref="E5"/>
    </sheetView>
  </sheetViews>
  <sheetFormatPr defaultRowHeight="12.5"/>
  <cols>
    <col min="1" max="1" width="3.26953125" customWidth="1"/>
    <col min="2" max="2" width="12.26953125" customWidth="1"/>
    <col min="3" max="3" width="30.7265625" customWidth="1"/>
    <col min="4" max="4" width="14.7265625" customWidth="1"/>
    <col min="5" max="5" width="11.26953125" customWidth="1"/>
    <col min="6" max="6" width="12.453125" customWidth="1"/>
    <col min="10" max="10" width="13.26953125" customWidth="1"/>
    <col min="11" max="11" width="15.54296875" customWidth="1"/>
    <col min="12" max="12" width="16.81640625" customWidth="1"/>
    <col min="13" max="13" width="18.1796875" customWidth="1"/>
    <col min="14" max="14" width="15.26953125" customWidth="1"/>
    <col min="15" max="15" width="17" customWidth="1"/>
  </cols>
  <sheetData>
    <row r="1" spans="2:16" ht="21.75" customHeight="1">
      <c r="B1" s="136" t="s">
        <v>87</v>
      </c>
      <c r="C1" s="137"/>
      <c r="D1" s="137"/>
      <c r="E1" s="137"/>
      <c r="F1" s="137"/>
      <c r="G1" s="137"/>
      <c r="H1" s="137"/>
      <c r="I1" s="137"/>
      <c r="J1" s="155"/>
      <c r="K1" s="41"/>
      <c r="L1" s="41"/>
      <c r="M1" s="41"/>
      <c r="N1" s="41"/>
      <c r="O1" s="41"/>
      <c r="P1" s="42"/>
    </row>
    <row r="3" spans="2:16" s="17" customFormat="1" ht="13">
      <c r="B3" s="31" t="s">
        <v>26</v>
      </c>
      <c r="C3" s="31" t="s">
        <v>27</v>
      </c>
      <c r="D3" s="31" t="s">
        <v>11</v>
      </c>
      <c r="E3" s="31" t="s">
        <v>20</v>
      </c>
      <c r="F3" s="31" t="s">
        <v>19</v>
      </c>
      <c r="G3" s="32" t="s">
        <v>12</v>
      </c>
      <c r="H3" s="31" t="s">
        <v>16</v>
      </c>
      <c r="I3" s="31" t="s">
        <v>13</v>
      </c>
      <c r="J3" s="31" t="s">
        <v>28</v>
      </c>
      <c r="K3" s="31" t="s">
        <v>57</v>
      </c>
      <c r="L3" s="31" t="s">
        <v>29</v>
      </c>
      <c r="M3" s="33" t="s">
        <v>30</v>
      </c>
      <c r="N3" s="31" t="s">
        <v>17</v>
      </c>
      <c r="O3" s="31" t="s">
        <v>18</v>
      </c>
    </row>
    <row r="4" spans="2:16" ht="50">
      <c r="B4" s="51" t="s">
        <v>155</v>
      </c>
      <c r="C4" s="18" t="s">
        <v>157</v>
      </c>
      <c r="D4" s="18" t="s">
        <v>158</v>
      </c>
      <c r="E4" s="18" t="s">
        <v>117</v>
      </c>
      <c r="F4" s="18" t="s">
        <v>44</v>
      </c>
      <c r="G4" s="18" t="s">
        <v>36</v>
      </c>
      <c r="H4" s="18" t="s">
        <v>24</v>
      </c>
      <c r="I4" s="111" t="s">
        <v>22</v>
      </c>
      <c r="J4" s="39"/>
      <c r="K4" s="18">
        <v>1</v>
      </c>
      <c r="L4" s="18"/>
      <c r="M4" s="18" t="s">
        <v>156</v>
      </c>
      <c r="N4" s="19">
        <v>45222</v>
      </c>
      <c r="O4" s="19"/>
    </row>
    <row r="5" spans="2:16" s="17" customFormat="1">
      <c r="B5" s="51"/>
      <c r="C5" s="18"/>
      <c r="D5" s="18"/>
      <c r="E5" s="18"/>
      <c r="F5" s="18"/>
      <c r="G5" s="18"/>
      <c r="H5" s="18"/>
      <c r="I5" s="39"/>
      <c r="J5" s="21"/>
      <c r="K5" s="18"/>
      <c r="L5" s="18"/>
      <c r="M5" s="18"/>
      <c r="N5" s="19"/>
      <c r="O5" s="19"/>
    </row>
    <row r="6" spans="2:16" s="17" customFormat="1">
      <c r="B6" s="51"/>
      <c r="C6" s="18"/>
      <c r="D6" s="18"/>
      <c r="E6" s="18"/>
      <c r="F6" s="18"/>
      <c r="G6" s="18"/>
      <c r="H6" s="18"/>
      <c r="I6" s="21"/>
      <c r="J6" s="21"/>
      <c r="K6" s="18"/>
      <c r="L6" s="18"/>
      <c r="M6" s="18"/>
      <c r="N6" s="19"/>
      <c r="O6" s="19"/>
    </row>
    <row r="7" spans="2:16" s="17" customFormat="1">
      <c r="B7" s="51"/>
      <c r="C7" s="18"/>
      <c r="D7" s="18"/>
      <c r="E7" s="18"/>
      <c r="F7" s="18"/>
      <c r="G7" s="18"/>
      <c r="H7" s="18"/>
      <c r="I7" s="21"/>
      <c r="J7" s="21"/>
      <c r="K7" s="18"/>
      <c r="L7" s="18"/>
      <c r="M7" s="18"/>
      <c r="N7" s="19"/>
      <c r="O7" s="19"/>
    </row>
    <row r="8" spans="2:16" s="17" customFormat="1">
      <c r="B8" s="51"/>
      <c r="C8" s="18"/>
      <c r="D8" s="18"/>
      <c r="E8" s="18"/>
      <c r="F8" s="18"/>
      <c r="G8" s="18"/>
      <c r="H8" s="18"/>
      <c r="I8" s="39"/>
      <c r="J8" s="39"/>
      <c r="K8" s="18"/>
      <c r="L8" s="18"/>
      <c r="M8" s="18"/>
      <c r="N8" s="19"/>
      <c r="O8" s="19"/>
    </row>
    <row r="9" spans="2:16" s="17" customFormat="1">
      <c r="B9" s="51"/>
      <c r="C9" s="18"/>
      <c r="D9" s="18"/>
      <c r="E9" s="18"/>
      <c r="F9" s="18"/>
      <c r="G9" s="18"/>
      <c r="H9" s="18"/>
      <c r="I9" s="39"/>
      <c r="J9" s="39"/>
      <c r="K9" s="18"/>
      <c r="L9" s="18"/>
      <c r="M9" s="18"/>
      <c r="N9" s="19"/>
      <c r="O9" s="19"/>
    </row>
    <row r="10" spans="2:16" s="17" customFormat="1">
      <c r="B10" s="51"/>
      <c r="C10" s="18"/>
      <c r="D10" s="18"/>
      <c r="E10" s="18"/>
      <c r="F10" s="18"/>
      <c r="G10" s="18"/>
      <c r="H10" s="18"/>
      <c r="I10" s="39"/>
      <c r="J10" s="39"/>
      <c r="K10" s="18"/>
      <c r="L10" s="18"/>
      <c r="M10" s="18"/>
      <c r="N10" s="19"/>
      <c r="O10" s="19"/>
    </row>
    <row r="11" spans="2:16" s="17" customFormat="1">
      <c r="B11" s="51"/>
      <c r="C11" s="18"/>
      <c r="D11" s="18"/>
      <c r="E11" s="18"/>
      <c r="F11" s="18"/>
      <c r="G11" s="18"/>
      <c r="H11" s="18"/>
      <c r="I11" s="39"/>
      <c r="J11" s="39"/>
      <c r="K11" s="18"/>
      <c r="L11" s="18"/>
      <c r="M11" s="18"/>
      <c r="N11" s="19"/>
      <c r="O11" s="19"/>
    </row>
    <row r="12" spans="2:16" s="17" customFormat="1">
      <c r="B12" s="51"/>
      <c r="C12" s="18"/>
      <c r="D12" s="18"/>
      <c r="E12" s="18"/>
      <c r="F12" s="18"/>
      <c r="G12" s="18"/>
      <c r="H12" s="18"/>
      <c r="I12" s="21"/>
      <c r="J12" s="39"/>
      <c r="K12" s="18"/>
      <c r="L12" s="18"/>
      <c r="M12" s="18"/>
      <c r="N12" s="19"/>
      <c r="O12" s="19"/>
    </row>
    <row r="13" spans="2:16" s="17" customFormat="1">
      <c r="B13" s="51"/>
      <c r="C13" s="18"/>
      <c r="D13" s="18"/>
      <c r="E13" s="18"/>
      <c r="F13" s="18"/>
      <c r="G13" s="18"/>
      <c r="H13" s="18"/>
      <c r="I13" s="21"/>
      <c r="J13" s="21"/>
      <c r="K13" s="18"/>
      <c r="L13" s="18"/>
      <c r="M13" s="18"/>
      <c r="N13" s="19"/>
      <c r="O13" s="19"/>
    </row>
    <row r="14" spans="2:16">
      <c r="B14" s="51"/>
      <c r="C14" s="18"/>
      <c r="D14" s="18"/>
      <c r="E14" s="18"/>
      <c r="F14" s="18"/>
      <c r="G14" s="18"/>
      <c r="H14" s="18"/>
      <c r="I14" s="39"/>
      <c r="J14" s="21"/>
      <c r="K14" s="18"/>
      <c r="L14" s="18"/>
      <c r="M14" s="18"/>
      <c r="N14" s="19"/>
      <c r="O14" s="19"/>
    </row>
    <row r="15" spans="2:16">
      <c r="B15" s="51"/>
      <c r="C15" s="18"/>
      <c r="D15" s="18"/>
      <c r="E15" s="18"/>
      <c r="F15" s="18"/>
      <c r="G15" s="18"/>
      <c r="H15" s="18"/>
      <c r="I15" s="39"/>
      <c r="J15" s="21"/>
      <c r="K15" s="18"/>
      <c r="L15" s="18"/>
      <c r="M15" s="18"/>
      <c r="N15" s="19"/>
      <c r="O15" s="19"/>
    </row>
    <row r="16" spans="2:16" s="17" customFormat="1">
      <c r="B16" s="51"/>
      <c r="C16" s="18"/>
      <c r="D16" s="18"/>
      <c r="E16" s="18"/>
      <c r="F16" s="18"/>
      <c r="G16" s="18"/>
      <c r="H16" s="18"/>
      <c r="I16" s="39"/>
      <c r="J16" s="39"/>
      <c r="K16" s="18"/>
      <c r="L16" s="18"/>
      <c r="M16" s="18"/>
      <c r="N16" s="19"/>
      <c r="O16" s="19"/>
    </row>
    <row r="17" spans="2:15" s="17" customFormat="1">
      <c r="B17" s="51"/>
      <c r="C17" s="18"/>
      <c r="D17" s="18"/>
      <c r="E17" s="18"/>
      <c r="F17" s="18"/>
      <c r="G17" s="18"/>
      <c r="H17" s="18"/>
      <c r="I17" s="39"/>
      <c r="J17" s="39"/>
      <c r="K17" s="18"/>
      <c r="L17" s="18"/>
      <c r="M17" s="18"/>
      <c r="N17" s="19"/>
      <c r="O17" s="19"/>
    </row>
    <row r="18" spans="2:15" s="17" customFormat="1">
      <c r="B18" s="51"/>
      <c r="C18" s="18"/>
      <c r="D18" s="18"/>
      <c r="E18" s="18"/>
      <c r="F18" s="18"/>
      <c r="G18" s="18"/>
      <c r="H18" s="18"/>
      <c r="I18" s="21"/>
      <c r="J18" s="21"/>
      <c r="K18" s="18"/>
      <c r="L18" s="18"/>
      <c r="M18" s="18"/>
      <c r="N18" s="19"/>
      <c r="O18" s="19"/>
    </row>
    <row r="19" spans="2:15" s="17" customFormat="1">
      <c r="B19" s="51"/>
      <c r="C19" s="18"/>
      <c r="D19" s="18"/>
      <c r="E19" s="18"/>
      <c r="F19" s="18"/>
      <c r="G19" s="18"/>
      <c r="H19" s="18"/>
      <c r="I19" s="21"/>
      <c r="J19" s="39"/>
      <c r="K19" s="18"/>
      <c r="L19" s="18"/>
      <c r="M19" s="18"/>
      <c r="N19" s="19"/>
      <c r="O19" s="19"/>
    </row>
    <row r="20" spans="2:15" s="17" customFormat="1">
      <c r="B20" s="51"/>
      <c r="C20" s="18"/>
      <c r="D20" s="18"/>
      <c r="E20" s="18"/>
      <c r="F20" s="18"/>
      <c r="G20" s="18"/>
      <c r="H20" s="18"/>
      <c r="I20" s="39"/>
      <c r="J20" s="39"/>
      <c r="K20" s="18"/>
      <c r="L20" s="18"/>
      <c r="M20" s="18"/>
      <c r="N20" s="19"/>
      <c r="O20" s="19"/>
    </row>
    <row r="21" spans="2:15" s="17" customFormat="1">
      <c r="B21" s="51"/>
      <c r="C21" s="18"/>
      <c r="D21" s="18"/>
      <c r="E21" s="18"/>
      <c r="F21" s="18"/>
      <c r="G21" s="18"/>
      <c r="H21" s="18"/>
      <c r="I21" s="39"/>
      <c r="J21" s="21"/>
      <c r="K21" s="18"/>
      <c r="L21" s="18"/>
      <c r="M21" s="18"/>
      <c r="N21" s="19"/>
      <c r="O21" s="19"/>
    </row>
    <row r="22" spans="2:15" s="17" customFormat="1">
      <c r="B22" s="51"/>
      <c r="C22" s="18"/>
      <c r="D22" s="18"/>
      <c r="E22" s="18"/>
      <c r="F22" s="18"/>
      <c r="G22" s="18"/>
      <c r="H22" s="18"/>
      <c r="I22" s="39"/>
      <c r="J22" s="21"/>
      <c r="K22" s="18"/>
      <c r="L22" s="18"/>
      <c r="M22" s="18"/>
      <c r="N22" s="19"/>
      <c r="O22" s="19"/>
    </row>
    <row r="23" spans="2:15">
      <c r="B23" s="51"/>
      <c r="C23" s="18"/>
      <c r="D23" s="18"/>
      <c r="E23" s="18"/>
      <c r="F23" s="18"/>
      <c r="G23" s="18"/>
      <c r="H23" s="18"/>
      <c r="I23" s="39"/>
      <c r="J23" s="39"/>
      <c r="K23" s="18"/>
      <c r="L23" s="18"/>
      <c r="M23" s="18"/>
      <c r="N23" s="19"/>
      <c r="O23" s="19"/>
    </row>
    <row r="24" spans="2:15">
      <c r="B24" s="51"/>
      <c r="C24" s="18"/>
      <c r="D24" s="18"/>
      <c r="E24" s="18"/>
      <c r="F24" s="18"/>
      <c r="G24" s="18"/>
      <c r="H24" s="18"/>
      <c r="I24" s="39"/>
      <c r="J24" s="39"/>
      <c r="K24" s="18"/>
      <c r="L24" s="18"/>
      <c r="M24" s="18"/>
      <c r="N24" s="19"/>
      <c r="O24" s="19"/>
    </row>
    <row r="25" spans="2:15" s="17" customFormat="1">
      <c r="B25" s="51"/>
      <c r="C25" s="18"/>
      <c r="D25" s="18"/>
      <c r="E25" s="18"/>
      <c r="F25" s="18"/>
      <c r="G25" s="18"/>
      <c r="H25" s="18"/>
      <c r="I25" s="39"/>
      <c r="J25" s="21"/>
      <c r="K25" s="18"/>
      <c r="L25" s="18"/>
      <c r="M25" s="18"/>
      <c r="N25" s="19"/>
      <c r="O25" s="19"/>
    </row>
    <row r="26" spans="2:15" s="17" customFormat="1">
      <c r="B26" s="51"/>
      <c r="C26" s="18"/>
      <c r="D26" s="18"/>
      <c r="E26" s="18"/>
      <c r="F26" s="18"/>
      <c r="G26" s="18"/>
      <c r="H26" s="18"/>
      <c r="I26" s="21"/>
      <c r="J26" s="21"/>
      <c r="K26" s="18"/>
      <c r="L26" s="18"/>
      <c r="M26" s="18"/>
      <c r="N26" s="19"/>
      <c r="O26" s="19"/>
    </row>
    <row r="27" spans="2:15" s="17" customFormat="1">
      <c r="B27" s="51"/>
      <c r="C27" s="18"/>
      <c r="D27" s="18"/>
      <c r="E27" s="18"/>
      <c r="F27" s="18"/>
      <c r="G27" s="18"/>
      <c r="H27" s="18"/>
      <c r="I27" s="21"/>
      <c r="J27" s="21"/>
      <c r="K27" s="18"/>
      <c r="L27" s="18"/>
      <c r="M27" s="18"/>
      <c r="N27" s="19"/>
      <c r="O27" s="19"/>
    </row>
    <row r="28" spans="2:15" s="17" customFormat="1">
      <c r="B28" s="51"/>
      <c r="C28" s="18"/>
      <c r="D28" s="18"/>
      <c r="E28" s="18"/>
      <c r="F28" s="18"/>
      <c r="G28" s="18"/>
      <c r="H28" s="18"/>
      <c r="I28" s="39"/>
      <c r="J28" s="39"/>
      <c r="K28" s="18"/>
      <c r="L28" s="18"/>
      <c r="M28" s="18"/>
      <c r="N28" s="19"/>
      <c r="O28" s="19"/>
    </row>
    <row r="29" spans="2:15">
      <c r="B29" s="18"/>
      <c r="C29" s="50"/>
      <c r="D29" s="18"/>
      <c r="E29" s="18"/>
      <c r="F29" s="18"/>
      <c r="G29" s="18"/>
      <c r="H29" s="18"/>
      <c r="I29" s="39"/>
      <c r="J29" s="39"/>
      <c r="K29" s="18"/>
      <c r="L29" s="18"/>
      <c r="M29" s="18"/>
      <c r="N29" s="19"/>
      <c r="O29" s="19"/>
    </row>
    <row r="30" spans="2:15">
      <c r="B30" s="18"/>
      <c r="C30" s="50"/>
      <c r="D30" s="18"/>
      <c r="E30" s="18"/>
      <c r="F30" s="18"/>
      <c r="G30" s="18"/>
      <c r="H30" s="18"/>
      <c r="I30" s="39"/>
      <c r="J30" s="39"/>
      <c r="K30" s="18"/>
      <c r="L30" s="18"/>
      <c r="M30" s="18"/>
      <c r="N30" s="19"/>
      <c r="O30" s="19"/>
    </row>
    <row r="31" spans="2:15">
      <c r="B31" s="18"/>
      <c r="C31" s="50"/>
      <c r="D31" s="18"/>
      <c r="E31" s="18"/>
      <c r="F31" s="18"/>
      <c r="G31" s="18"/>
      <c r="H31" s="18"/>
      <c r="I31" s="21"/>
      <c r="J31" s="39"/>
      <c r="K31" s="18"/>
      <c r="L31" s="18"/>
      <c r="M31" s="18"/>
      <c r="N31" s="19"/>
      <c r="O31" s="19"/>
    </row>
    <row r="32" spans="2:15">
      <c r="B32" s="18"/>
      <c r="C32" s="50"/>
      <c r="D32" s="18"/>
      <c r="E32" s="18"/>
      <c r="F32" s="18"/>
      <c r="G32" s="18"/>
      <c r="H32" s="18"/>
      <c r="I32" s="21"/>
      <c r="J32" s="21"/>
      <c r="K32" s="18"/>
      <c r="L32" s="18"/>
      <c r="M32" s="18"/>
      <c r="N32" s="19"/>
      <c r="O32" s="19"/>
    </row>
    <row r="33" spans="2:15">
      <c r="B33" s="18"/>
      <c r="C33" s="50"/>
      <c r="D33" s="18"/>
      <c r="E33" s="18"/>
      <c r="F33" s="18"/>
      <c r="G33" s="18"/>
      <c r="H33" s="18"/>
      <c r="I33" s="39"/>
      <c r="J33" s="21"/>
      <c r="K33" s="18"/>
      <c r="L33" s="18"/>
      <c r="M33" s="18"/>
      <c r="N33" s="19"/>
      <c r="O33" s="19"/>
    </row>
    <row r="34" spans="2:15">
      <c r="B34" s="18"/>
      <c r="C34" s="50"/>
      <c r="D34" s="18"/>
      <c r="E34" s="18"/>
      <c r="F34" s="18"/>
      <c r="G34" s="18"/>
      <c r="H34" s="18"/>
      <c r="I34" s="39"/>
      <c r="J34" s="21"/>
      <c r="K34" s="18"/>
      <c r="L34" s="18"/>
      <c r="M34" s="18"/>
      <c r="N34" s="19"/>
      <c r="O34" s="19"/>
    </row>
    <row r="35" spans="2:15">
      <c r="B35" s="18"/>
      <c r="C35" s="50"/>
      <c r="D35" s="18"/>
      <c r="E35" s="18"/>
      <c r="F35" s="18"/>
      <c r="G35" s="18"/>
      <c r="H35" s="18"/>
      <c r="I35" s="39"/>
      <c r="J35" s="39"/>
      <c r="K35" s="18"/>
      <c r="L35" s="18"/>
      <c r="M35" s="18"/>
      <c r="N35" s="19"/>
      <c r="O35" s="19"/>
    </row>
    <row r="36" spans="2:15">
      <c r="B36" s="18"/>
      <c r="C36" s="50"/>
      <c r="D36" s="18"/>
      <c r="E36" s="18"/>
      <c r="F36" s="18"/>
      <c r="G36" s="18"/>
      <c r="H36" s="18"/>
      <c r="I36" s="39"/>
      <c r="J36" s="39"/>
      <c r="K36" s="18"/>
      <c r="L36" s="18"/>
      <c r="M36" s="18"/>
      <c r="N36" s="19"/>
      <c r="O36" s="19"/>
    </row>
    <row r="37" spans="2:15">
      <c r="B37" s="18"/>
      <c r="C37" s="50"/>
      <c r="D37" s="18"/>
      <c r="E37" s="18"/>
      <c r="F37" s="18"/>
      <c r="G37" s="18"/>
      <c r="H37" s="18"/>
      <c r="I37" s="21"/>
      <c r="J37" s="39"/>
      <c r="K37" s="18"/>
      <c r="L37" s="18"/>
      <c r="M37" s="18"/>
      <c r="N37" s="19"/>
      <c r="O37" s="19"/>
    </row>
    <row r="38" spans="2:15">
      <c r="B38" s="18"/>
      <c r="C38" s="50"/>
      <c r="D38" s="18"/>
      <c r="E38" s="18"/>
      <c r="F38" s="18"/>
      <c r="G38" s="18"/>
      <c r="H38" s="18"/>
      <c r="I38" s="21"/>
      <c r="J38" s="39"/>
      <c r="K38" s="18"/>
      <c r="L38" s="18"/>
      <c r="M38" s="18"/>
      <c r="N38" s="19"/>
      <c r="O38" s="19"/>
    </row>
  </sheetData>
  <mergeCells count="1">
    <mergeCell ref="B1:J1"/>
  </mergeCells>
  <phoneticPr fontId="1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C8D3E-4491-4624-BE69-EAB4424F1C49}">
  <dimension ref="A1"/>
  <sheetViews>
    <sheetView topLeftCell="A31" workbookViewId="0">
      <selection activeCell="R43" sqref="R43"/>
    </sheetView>
  </sheetViews>
  <sheetFormatPr defaultRowHeight="12.5"/>
  <sheetData>
    <row r="1" spans="1:1">
      <c r="A1" t="s">
        <v>159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rsion_x0020_Number xmlns="34d5d833-8621-4338-ba40-4b59c98f9fb8">1.1</Version_x0020_Number>
    <Label xmlns="34d5d833-8621-4338-ba40-4b59c98f9fb8">CSC Private</Label>
    <Issue_x0020_Date xmlns="34d5d833-8621-4338-ba40-4b59c98f9fb8">08 Aug 2013</Issue_x0020_Date>
    <Document_x0020_Code xmlns="34d5d833-8621-4338-ba40-4b59c98f9fb8">TEMP-VNDS199</Document_x0020_Cod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QMS" ma:contentTypeID="0x010100A31FA0CB0E4CBE459B38259D35882BB600B534A54B1AF6544AA2D5C8FFD04C624C" ma:contentTypeVersion="1" ma:contentTypeDescription="" ma:contentTypeScope="" ma:versionID="673dc99b9cc719204ea381e5da93b71d">
  <xsd:schema xmlns:xsd="http://www.w3.org/2001/XMLSchema" xmlns:xs="http://www.w3.org/2001/XMLSchema" xmlns:p="http://schemas.microsoft.com/office/2006/metadata/properties" xmlns:ns2="34d5d833-8621-4338-ba40-4b59c98f9fb8" targetNamespace="http://schemas.microsoft.com/office/2006/metadata/properties" ma:root="true" ma:fieldsID="fd69486dc6b04fe2bab4b3ca4a21c5bb" ns2:_="">
    <xsd:import namespace="34d5d833-8621-4338-ba40-4b59c98f9fb8"/>
    <xsd:element name="properties">
      <xsd:complexType>
        <xsd:sequence>
          <xsd:element name="documentManagement">
            <xsd:complexType>
              <xsd:all>
                <xsd:element ref="ns2:Document_x0020_Code" minOccurs="0"/>
                <xsd:element ref="ns2:Issue_x0020_Date" minOccurs="0"/>
                <xsd:element ref="ns2:Label" minOccurs="0"/>
                <xsd:element ref="ns2:Version_x0020_Numb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5d833-8621-4338-ba40-4b59c98f9fb8" elementFormDefault="qualified">
    <xsd:import namespace="http://schemas.microsoft.com/office/2006/documentManagement/types"/>
    <xsd:import namespace="http://schemas.microsoft.com/office/infopath/2007/PartnerControls"/>
    <xsd:element name="Document_x0020_Code" ma:index="8" nillable="true" ma:displayName="Document Code" ma:internalName="Document_x0020_Code">
      <xsd:simpleType>
        <xsd:restriction base="dms:Text">
          <xsd:maxLength value="255"/>
        </xsd:restriction>
      </xsd:simpleType>
    </xsd:element>
    <xsd:element name="Issue_x0020_Date" ma:index="9" nillable="true" ma:displayName="Issue Date" ma:internalName="Issue_x0020_Date">
      <xsd:simpleType>
        <xsd:restriction base="dms:Text">
          <xsd:maxLength value="255"/>
        </xsd:restriction>
      </xsd:simpleType>
    </xsd:element>
    <xsd:element name="Label" ma:index="10" nillable="true" ma:displayName="Label" ma:internalName="Label">
      <xsd:simpleType>
        <xsd:restriction base="dms:Text">
          <xsd:maxLength value="255"/>
        </xsd:restriction>
      </xsd:simpleType>
    </xsd:element>
    <xsd:element name="Version_x0020_Number" ma:index="11" nillable="true" ma:displayName="Version Number" ma:internalName="Version_x0020_Numb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045391-F16E-4C96-95D9-D00AC13BB1B2}">
  <ds:schemaRefs>
    <ds:schemaRef ds:uri="http://schemas.microsoft.com/office/2006/metadata/properties"/>
    <ds:schemaRef ds:uri="http://schemas.microsoft.com/office/infopath/2007/PartnerControls"/>
    <ds:schemaRef ds:uri="34d5d833-8621-4338-ba40-4b59c98f9fb8"/>
  </ds:schemaRefs>
</ds:datastoreItem>
</file>

<file path=customXml/itemProps2.xml><?xml version="1.0" encoding="utf-8"?>
<ds:datastoreItem xmlns:ds="http://schemas.openxmlformats.org/officeDocument/2006/customXml" ds:itemID="{D958A2A5-251F-4D84-94CF-D619A24FB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d5d833-8621-4338-ba40-4b59c98f9f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B6E92D-C54C-4D32-A0A7-46F74A2521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Cover Page</vt:lpstr>
      <vt:lpstr>Test Summary</vt:lpstr>
      <vt:lpstr>Test Case Summary</vt:lpstr>
      <vt:lpstr>Test cases</vt:lpstr>
      <vt:lpstr>Defect Summary</vt:lpstr>
      <vt:lpstr>Defect Data</vt:lpstr>
      <vt:lpstr>Screenshots</vt:lpstr>
      <vt:lpstr>ExistingDefect_Closed</vt:lpstr>
      <vt:lpstr>ExistingDefect_Reopened</vt:lpstr>
      <vt:lpstr>ExistingDefect_Resolved</vt:lpstr>
      <vt:lpstr>ExistingDefect_Verified</vt:lpstr>
      <vt:lpstr>NewDefect_CosmeticResolved</vt:lpstr>
      <vt:lpstr>NewDefect_CosmeticTotal</vt:lpstr>
      <vt:lpstr>NewDefect_FatalResolved</vt:lpstr>
      <vt:lpstr>NewDefect_FatalTotal</vt:lpstr>
      <vt:lpstr>NewDefect_MajorResolved</vt:lpstr>
      <vt:lpstr>NewDefect_MajorTotal</vt:lpstr>
      <vt:lpstr>NewDefect_MinorResolved</vt:lpstr>
      <vt:lpstr>NewDefect_MinorTotal</vt:lpstr>
      <vt:lpstr>Overall_Result</vt:lpstr>
      <vt:lpstr>OverallResult</vt:lpstr>
    </vt:vector>
  </TitlesOfParts>
  <Company>FCG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TEMP-Test Summary Report Template.xlsx</dc:title>
  <dc:creator>Huy Tran</dc:creator>
  <cp:lastModifiedBy>Huong Nguyen</cp:lastModifiedBy>
  <cp:lastPrinted>2002-11-07T06:59:42Z</cp:lastPrinted>
  <dcterms:created xsi:type="dcterms:W3CDTF">2002-03-06T12:08:03Z</dcterms:created>
  <dcterms:modified xsi:type="dcterms:W3CDTF">2023-10-23T05:51:00Z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sion Number">
    <vt:lpwstr>2.3</vt:lpwstr>
  </property>
  <property fmtid="{D5CDD505-2E9C-101B-9397-08002B2CF9AE}" pid="3" name="Documemt Code">
    <vt:lpwstr>TEMP-VNDS199</vt:lpwstr>
  </property>
  <property fmtid="{D5CDD505-2E9C-101B-9397-08002B2CF9AE}" pid="4" name="Issue date">
    <vt:lpwstr>15 Jun 2013</vt:lpwstr>
  </property>
  <property fmtid="{D5CDD505-2E9C-101B-9397-08002B2CF9AE}" pid="5" name="Label">
    <vt:lpwstr>CSC Private</vt:lpwstr>
  </property>
  <property fmtid="{D5CDD505-2E9C-101B-9397-08002B2CF9AE}" pid="6" name="ContentTypeId">
    <vt:lpwstr>0x010100A31FA0CB0E4CBE459B38259D35882BB600B534A54B1AF6544AA2D5C8FFD04C624C</vt:lpwstr>
  </property>
</Properties>
</file>