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C9F0034-90D1-4C34-8066-E9A3DB588058}" xr6:coauthVersionLast="47" xr6:coauthVersionMax="47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Rule of Law" sheetId="20" r:id="rId1"/>
    <sheet name="Government Size" sheetId="24" r:id="rId2"/>
    <sheet name="Regulatory Efficeiency" sheetId="25" r:id="rId3"/>
    <sheet name="Market Openness" sheetId="26" r:id="rId4"/>
    <sheet name="All Clusters" sheetId="19" r:id="rId5"/>
    <sheet name="BWM_Final-Weights" sheetId="27" r:id="rId6"/>
    <sheet name="ELECTRE III" sheetId="28" r:id="rId7"/>
    <sheet name="ELECTRE TRI-rC" sheetId="29" r:id="rId8"/>
  </sheets>
  <definedNames>
    <definedName name="_xlnm._FilterDatabase" localSheetId="4" hidden="1">'All Clusters'!$B$5:$C$5</definedName>
    <definedName name="_xlnm._FilterDatabase" localSheetId="1" hidden="1">'Government Size'!$B$5:$C$5</definedName>
    <definedName name="_xlnm._FilterDatabase" localSheetId="3" hidden="1">'Market Openness'!$B$5:$C$5</definedName>
    <definedName name="_xlnm._FilterDatabase" localSheetId="2" hidden="1">'Regulatory Efficeiency'!$B$5:$C$5</definedName>
    <definedName name="_xlnm._FilterDatabase" localSheetId="0" hidden="1">'Rule of Law'!$B$5:$C$5</definedName>
    <definedName name="solver_adj" localSheetId="4" hidden="1">'All Clusters'!$C$19:$F$19,'All Clusters'!$C$21</definedName>
    <definedName name="solver_adj" localSheetId="1" hidden="1">'Government Size'!$C$18:$E$18,'Government Size'!$C$20</definedName>
    <definedName name="solver_adj" localSheetId="3" hidden="1">'Market Openness'!$C$18:$E$18,'Market Openness'!$C$20</definedName>
    <definedName name="solver_adj" localSheetId="2" hidden="1">'Regulatory Efficeiency'!$C$18:$E$18,'Regulatory Efficeiency'!$C$20</definedName>
    <definedName name="solver_adj" localSheetId="0" hidden="1">'Rule of Law'!$C$18:$E$18,'Rule of Law'!$C$20</definedName>
    <definedName name="solver_cvg" localSheetId="4" hidden="1">0.0001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cvg" localSheetId="0" hidden="1">0.0001</definedName>
    <definedName name="solver_drv" localSheetId="4" hidden="1">1</definedName>
    <definedName name="solver_drv" localSheetId="1" hidden="1">1</definedName>
    <definedName name="solver_drv" localSheetId="3" hidden="1">1</definedName>
    <definedName name="solver_drv" localSheetId="2" hidden="1">1</definedName>
    <definedName name="solver_drv" localSheetId="0" hidden="1">1</definedName>
    <definedName name="solver_eng" localSheetId="4" hidden="1">2</definedName>
    <definedName name="solver_eng" localSheetId="1" hidden="1">2</definedName>
    <definedName name="solver_eng" localSheetId="3" hidden="1">2</definedName>
    <definedName name="solver_eng" localSheetId="2" hidden="1">2</definedName>
    <definedName name="solver_eng" localSheetId="0" hidden="1">2</definedName>
    <definedName name="solver_est" localSheetId="4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est" localSheetId="0" hidden="1">1</definedName>
    <definedName name="solver_itr" localSheetId="4" hidden="1">2147483647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itr" localSheetId="0" hidden="1">2147483647</definedName>
    <definedName name="solver_lhs1" localSheetId="4" hidden="1">'All Clusters'!$C$19:$F$19</definedName>
    <definedName name="solver_lhs1" localSheetId="1" hidden="1">'Government Size'!$C$18:$E$18</definedName>
    <definedName name="solver_lhs1" localSheetId="3" hidden="1">'Market Openness'!$C$18:$E$18</definedName>
    <definedName name="solver_lhs1" localSheetId="2" hidden="1">'Regulatory Efficeiency'!$C$18:$E$18</definedName>
    <definedName name="solver_lhs1" localSheetId="0" hidden="1">'Rule of Law'!$C$18:$E$18</definedName>
    <definedName name="solver_lhs2" localSheetId="4" hidden="1">'All Clusters'!$C$25</definedName>
    <definedName name="solver_lhs2" localSheetId="1" hidden="1">'Government Size'!$C$24</definedName>
    <definedName name="solver_lhs2" localSheetId="3" hidden="1">'Market Openness'!$C$24</definedName>
    <definedName name="solver_lhs2" localSheetId="2" hidden="1">'Regulatory Efficeiency'!$C$24</definedName>
    <definedName name="solver_lhs2" localSheetId="0" hidden="1">'Rule of Law'!$C$24</definedName>
    <definedName name="solver_lhs3" localSheetId="4" hidden="1">'All Clusters'!$C$27:$F$28</definedName>
    <definedName name="solver_lhs3" localSheetId="1" hidden="1">'Government Size'!$C$26:$E$27</definedName>
    <definedName name="solver_lhs3" localSheetId="3" hidden="1">'Market Openness'!$C$26:$E$27</definedName>
    <definedName name="solver_lhs3" localSheetId="2" hidden="1">'Regulatory Efficeiency'!$C$26:$E$27</definedName>
    <definedName name="solver_lhs3" localSheetId="0" hidden="1">'Rule of Law'!$C$26:$E$27</definedName>
    <definedName name="solver_lhs4" localSheetId="4" hidden="1">'All Clusters'!$C$30:$F$31</definedName>
    <definedName name="solver_lhs4" localSheetId="1" hidden="1">'Government Size'!$C$29:$E$30</definedName>
    <definedName name="solver_lhs4" localSheetId="3" hidden="1">'Market Openness'!$C$29:$E$30</definedName>
    <definedName name="solver_lhs4" localSheetId="2" hidden="1">'Regulatory Efficeiency'!$C$29:$E$30</definedName>
    <definedName name="solver_lhs4" localSheetId="0" hidden="1">'Rule of Law'!$C$29:$E$30</definedName>
    <definedName name="solver_mip" localSheetId="4" hidden="1">2147483647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0" hidden="1">2147483647</definedName>
    <definedName name="solver_mni" localSheetId="4" hidden="1">30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ni" localSheetId="0" hidden="1">30</definedName>
    <definedName name="solver_mrt" localSheetId="4" hidden="1">0.075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rt" localSheetId="0" hidden="1">0.075</definedName>
    <definedName name="solver_msl" localSheetId="4" hidden="1">2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msl" localSheetId="0" hidden="1">2</definedName>
    <definedName name="solver_neg" localSheetId="4" hidden="1">1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eg" localSheetId="0" hidden="1">1</definedName>
    <definedName name="solver_nod" localSheetId="4" hidden="1">2147483647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od" localSheetId="0" hidden="1">2147483647</definedName>
    <definedName name="solver_num" localSheetId="4" hidden="1">4</definedName>
    <definedName name="solver_num" localSheetId="1" hidden="1">4</definedName>
    <definedName name="solver_num" localSheetId="3" hidden="1">4</definedName>
    <definedName name="solver_num" localSheetId="2" hidden="1">4</definedName>
    <definedName name="solver_num" localSheetId="0" hidden="1">4</definedName>
    <definedName name="solver_nwt" localSheetId="4" hidden="1">1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nwt" localSheetId="0" hidden="1">1</definedName>
    <definedName name="solver_opt" localSheetId="4" hidden="1">'All Clusters'!$C$22</definedName>
    <definedName name="solver_opt" localSheetId="1" hidden="1">'Government Size'!$C$21</definedName>
    <definedName name="solver_opt" localSheetId="3" hidden="1">'Market Openness'!$C$21</definedName>
    <definedName name="solver_opt" localSheetId="2" hidden="1">'Regulatory Efficeiency'!$C$21</definedName>
    <definedName name="solver_opt" localSheetId="0" hidden="1">'Rule of Law'!$C$21</definedName>
    <definedName name="solver_pre" localSheetId="4" hidden="1">0.000001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pre" localSheetId="0" hidden="1">0.000001</definedName>
    <definedName name="solver_rbv" localSheetId="4" hidden="1">2</definedName>
    <definedName name="solver_rbv" localSheetId="1" hidden="1">2</definedName>
    <definedName name="solver_rbv" localSheetId="3" hidden="1">2</definedName>
    <definedName name="solver_rbv" localSheetId="2" hidden="1">2</definedName>
    <definedName name="solver_rbv" localSheetId="0" hidden="1">2</definedName>
    <definedName name="solver_rel1" localSheetId="4" hidden="1">3</definedName>
    <definedName name="solver_rel1" localSheetId="1" hidden="1">3</definedName>
    <definedName name="solver_rel1" localSheetId="3" hidden="1">3</definedName>
    <definedName name="solver_rel1" localSheetId="2" hidden="1">3</definedName>
    <definedName name="solver_rel1" localSheetId="0" hidden="1">3</definedName>
    <definedName name="solver_rel2" localSheetId="4" hidden="1">2</definedName>
    <definedName name="solver_rel2" localSheetId="1" hidden="1">2</definedName>
    <definedName name="solver_rel2" localSheetId="3" hidden="1">2</definedName>
    <definedName name="solver_rel2" localSheetId="2" hidden="1">2</definedName>
    <definedName name="solver_rel2" localSheetId="0" hidden="1">2</definedName>
    <definedName name="solver_rel3" localSheetId="4" hidden="1">1</definedName>
    <definedName name="solver_rel3" localSheetId="1" hidden="1">1</definedName>
    <definedName name="solver_rel3" localSheetId="3" hidden="1">1</definedName>
    <definedName name="solver_rel3" localSheetId="2" hidden="1">1</definedName>
    <definedName name="solver_rel3" localSheetId="0" hidden="1">1</definedName>
    <definedName name="solver_rel4" localSheetId="4" hidden="1">1</definedName>
    <definedName name="solver_rel4" localSheetId="1" hidden="1">1</definedName>
    <definedName name="solver_rel4" localSheetId="3" hidden="1">1</definedName>
    <definedName name="solver_rel4" localSheetId="2" hidden="1">1</definedName>
    <definedName name="solver_rel4" localSheetId="0" hidden="1">1</definedName>
    <definedName name="solver_rhs1" localSheetId="4" hidden="1">0</definedName>
    <definedName name="solver_rhs1" localSheetId="1" hidden="1">0</definedName>
    <definedName name="solver_rhs1" localSheetId="3" hidden="1">0</definedName>
    <definedName name="solver_rhs1" localSheetId="2" hidden="1">0</definedName>
    <definedName name="solver_rhs1" localSheetId="0" hidden="1">0</definedName>
    <definedName name="solver_rhs2" localSheetId="4" hidden="1">1</definedName>
    <definedName name="solver_rhs2" localSheetId="1" hidden="1">1</definedName>
    <definedName name="solver_rhs2" localSheetId="3" hidden="1">1</definedName>
    <definedName name="solver_rhs2" localSheetId="2" hidden="1">1</definedName>
    <definedName name="solver_rhs2" localSheetId="0" hidden="1">1</definedName>
    <definedName name="solver_rhs3" localSheetId="4" hidden="1">'All Clusters'!$C$21</definedName>
    <definedName name="solver_rhs3" localSheetId="1" hidden="1">'Government Size'!$C$20</definedName>
    <definedName name="solver_rhs3" localSheetId="3" hidden="1">'Market Openness'!$C$20</definedName>
    <definedName name="solver_rhs3" localSheetId="2" hidden="1">'Regulatory Efficeiency'!$C$20</definedName>
    <definedName name="solver_rhs3" localSheetId="0" hidden="1">'Rule of Law'!$C$20</definedName>
    <definedName name="solver_rhs4" localSheetId="4" hidden="1">'All Clusters'!$C$21</definedName>
    <definedName name="solver_rhs4" localSheetId="1" hidden="1">'Government Size'!$C$20</definedName>
    <definedName name="solver_rhs4" localSheetId="3" hidden="1">'Market Openness'!$C$20</definedName>
    <definedName name="solver_rhs4" localSheetId="2" hidden="1">'Regulatory Efficeiency'!$C$20</definedName>
    <definedName name="solver_rhs4" localSheetId="0" hidden="1">'Rule of Law'!$C$20</definedName>
    <definedName name="solver_rlx" localSheetId="4" hidden="1">2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lx" localSheetId="0" hidden="1">2</definedName>
    <definedName name="solver_rsd" localSheetId="4" hidden="1">0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rsd" localSheetId="0" hidden="1">0</definedName>
    <definedName name="solver_scl" localSheetId="4" hidden="1">2</definedName>
    <definedName name="solver_scl" localSheetId="1" hidden="1">2</definedName>
    <definedName name="solver_scl" localSheetId="3" hidden="1">2</definedName>
    <definedName name="solver_scl" localSheetId="2" hidden="1">2</definedName>
    <definedName name="solver_scl" localSheetId="0" hidden="1">2</definedName>
    <definedName name="solver_sho" localSheetId="4" hidden="1">2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ho" localSheetId="0" hidden="1">2</definedName>
    <definedName name="solver_ssz" localSheetId="4" hidden="1">0</definedName>
    <definedName name="solver_ssz" localSheetId="1" hidden="1">0</definedName>
    <definedName name="solver_ssz" localSheetId="3" hidden="1">0</definedName>
    <definedName name="solver_ssz" localSheetId="2" hidden="1">0</definedName>
    <definedName name="solver_ssz" localSheetId="0" hidden="1">0</definedName>
    <definedName name="solver_tim" localSheetId="4" hidden="1">2147483647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im" localSheetId="0" hidden="1">2147483647</definedName>
    <definedName name="solver_tol" localSheetId="4" hidden="1">0.01</definedName>
    <definedName name="solver_tol" localSheetId="1" hidden="1">1</definedName>
    <definedName name="solver_tol" localSheetId="3" hidden="1">1</definedName>
    <definedName name="solver_tol" localSheetId="2" hidden="1">1</definedName>
    <definedName name="solver_tol" localSheetId="0" hidden="1">1</definedName>
    <definedName name="solver_typ" localSheetId="4" hidden="1">2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typ" localSheetId="0" hidden="1">2</definedName>
    <definedName name="solver_val" localSheetId="4" hidden="1">0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al" localSheetId="0" hidden="1">0</definedName>
    <definedName name="solver_ver" localSheetId="4" hidden="1">3</definedName>
    <definedName name="solver_ver" localSheetId="1" hidden="1">3</definedName>
    <definedName name="solver_ver" localSheetId="3" hidden="1">3</definedName>
    <definedName name="solver_ver" localSheetId="2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27" l="1"/>
  <c r="M17" i="27"/>
  <c r="K17" i="27"/>
  <c r="I17" i="27"/>
  <c r="J17" i="27"/>
  <c r="H17" i="27"/>
  <c r="F17" i="27"/>
  <c r="G17" i="27"/>
  <c r="E17" i="27"/>
  <c r="C17" i="27"/>
  <c r="D17" i="27"/>
  <c r="B17" i="27"/>
  <c r="D83" i="26" l="1"/>
  <c r="C83" i="26"/>
  <c r="B83" i="26"/>
  <c r="E29" i="26"/>
  <c r="E30" i="26" s="1"/>
  <c r="D29" i="26"/>
  <c r="D30" i="26" s="1"/>
  <c r="C29" i="26"/>
  <c r="C30" i="26" s="1"/>
  <c r="E26" i="26"/>
  <c r="E27" i="26" s="1"/>
  <c r="D26" i="26"/>
  <c r="D27" i="26" s="1"/>
  <c r="C26" i="26"/>
  <c r="C27" i="26" s="1"/>
  <c r="C24" i="26"/>
  <c r="B15" i="26"/>
  <c r="B14" i="26"/>
  <c r="B13" i="26"/>
  <c r="C12" i="26"/>
  <c r="B10" i="26"/>
  <c r="Q99" i="26" s="1"/>
  <c r="Q100" i="26" s="1"/>
  <c r="C22" i="26" s="1"/>
  <c r="E9" i="26"/>
  <c r="E17" i="26" s="1"/>
  <c r="D9" i="26"/>
  <c r="D17" i="26" s="1"/>
  <c r="C9" i="26"/>
  <c r="C17" i="26" s="1"/>
  <c r="D83" i="25"/>
  <c r="C83" i="25"/>
  <c r="B83" i="25"/>
  <c r="E29" i="25"/>
  <c r="E30" i="25" s="1"/>
  <c r="D29" i="25"/>
  <c r="D30" i="25" s="1"/>
  <c r="C29" i="25"/>
  <c r="C30" i="25" s="1"/>
  <c r="E26" i="25"/>
  <c r="E27" i="25" s="1"/>
  <c r="D26" i="25"/>
  <c r="D27" i="25" s="1"/>
  <c r="C26" i="25"/>
  <c r="C27" i="25" s="1"/>
  <c r="C24" i="25"/>
  <c r="B15" i="25"/>
  <c r="B14" i="25"/>
  <c r="B13" i="25"/>
  <c r="C12" i="25"/>
  <c r="B10" i="25"/>
  <c r="Q99" i="25" s="1"/>
  <c r="Q100" i="25" s="1"/>
  <c r="C22" i="25" s="1"/>
  <c r="E9" i="25"/>
  <c r="E17" i="25" s="1"/>
  <c r="D9" i="25"/>
  <c r="D17" i="25" s="1"/>
  <c r="C9" i="25"/>
  <c r="C17" i="25" s="1"/>
  <c r="D83" i="24"/>
  <c r="C83" i="24"/>
  <c r="B83" i="24"/>
  <c r="E29" i="24"/>
  <c r="E30" i="24" s="1"/>
  <c r="D29" i="24"/>
  <c r="D30" i="24" s="1"/>
  <c r="C29" i="24"/>
  <c r="C30" i="24" s="1"/>
  <c r="E26" i="24"/>
  <c r="E27" i="24" s="1"/>
  <c r="D26" i="24"/>
  <c r="D27" i="24" s="1"/>
  <c r="C26" i="24"/>
  <c r="C27" i="24" s="1"/>
  <c r="C24" i="24"/>
  <c r="B15" i="24"/>
  <c r="B14" i="24"/>
  <c r="B13" i="24"/>
  <c r="C12" i="24"/>
  <c r="B10" i="24"/>
  <c r="Q99" i="24" s="1"/>
  <c r="Q100" i="24" s="1"/>
  <c r="C22" i="24" s="1"/>
  <c r="E9" i="24"/>
  <c r="E17" i="24" s="1"/>
  <c r="D9" i="24"/>
  <c r="D17" i="24" s="1"/>
  <c r="C9" i="24"/>
  <c r="C17" i="24" s="1"/>
  <c r="C21" i="26" l="1"/>
  <c r="D21" i="26" s="1"/>
  <c r="C21" i="25"/>
  <c r="D21" i="25" s="1"/>
  <c r="C21" i="24"/>
  <c r="D21" i="24" s="1"/>
  <c r="B10" i="20"/>
  <c r="Q85" i="19"/>
  <c r="Q86" i="19" s="1"/>
  <c r="C23" i="19" s="1"/>
  <c r="F83" i="19"/>
  <c r="E83" i="19"/>
  <c r="D83" i="19"/>
  <c r="C83" i="19"/>
  <c r="C12" i="20"/>
  <c r="D83" i="20"/>
  <c r="C83" i="20"/>
  <c r="B83" i="20"/>
  <c r="Q99" i="20"/>
  <c r="Q100" i="20" s="1"/>
  <c r="C22" i="20" s="1"/>
  <c r="C21" i="20" l="1"/>
  <c r="D21" i="20" s="1"/>
  <c r="C22" i="19"/>
  <c r="D22" i="19" s="1"/>
  <c r="C29" i="20" l="1"/>
  <c r="C30" i="20" s="1"/>
  <c r="D29" i="20"/>
  <c r="D30" i="20" s="1"/>
  <c r="E29" i="20"/>
  <c r="E30" i="20" s="1"/>
  <c r="E26" i="20"/>
  <c r="E27" i="20" s="1"/>
  <c r="D26" i="20"/>
  <c r="D27" i="20" s="1"/>
  <c r="C26" i="20"/>
  <c r="C27" i="20" s="1"/>
  <c r="C24" i="20"/>
  <c r="B15" i="20"/>
  <c r="B14" i="20"/>
  <c r="B13" i="20"/>
  <c r="E9" i="20"/>
  <c r="D9" i="20"/>
  <c r="C9" i="20"/>
  <c r="F30" i="19"/>
  <c r="F31" i="19" s="1"/>
  <c r="E30" i="19"/>
  <c r="E31" i="19" s="1"/>
  <c r="D30" i="19"/>
  <c r="D31" i="19" s="1"/>
  <c r="C30" i="19"/>
  <c r="C31" i="19" s="1"/>
  <c r="F27" i="19"/>
  <c r="F28" i="19" s="1"/>
  <c r="E27" i="19"/>
  <c r="E28" i="19" s="1"/>
  <c r="D27" i="19"/>
  <c r="D28" i="19" s="1"/>
  <c r="C27" i="19"/>
  <c r="C28" i="19" s="1"/>
  <c r="C25" i="19"/>
  <c r="B16" i="19"/>
  <c r="B15" i="19"/>
  <c r="B14" i="19"/>
  <c r="B13" i="19"/>
  <c r="C12" i="19"/>
  <c r="B10" i="19"/>
  <c r="F9" i="19"/>
  <c r="F18" i="19" s="1"/>
  <c r="E9" i="19"/>
  <c r="E18" i="19" s="1"/>
  <c r="D9" i="19"/>
  <c r="D18" i="19" s="1"/>
  <c r="C9" i="19"/>
  <c r="C18" i="19" s="1"/>
  <c r="C17" i="20" l="1"/>
  <c r="D17" i="20"/>
  <c r="E17" i="20"/>
</calcChain>
</file>

<file path=xl/sharedStrings.xml><?xml version="1.0" encoding="utf-8"?>
<sst xmlns="http://schemas.openxmlformats.org/spreadsheetml/2006/main" count="263" uniqueCount="50">
  <si>
    <t>Ksi*</t>
  </si>
  <si>
    <t>Weights</t>
  </si>
  <si>
    <t>Constraint 1</t>
  </si>
  <si>
    <t>Constraint 2</t>
  </si>
  <si>
    <t>Best to Others</t>
  </si>
  <si>
    <t>Criterion 1</t>
  </si>
  <si>
    <t>Criterion 2</t>
  </si>
  <si>
    <t>Criterion 3</t>
  </si>
  <si>
    <t>Criterion 4</t>
  </si>
  <si>
    <t>Sum of weights</t>
  </si>
  <si>
    <t>Select the Best</t>
  </si>
  <si>
    <t>Names of Criteria</t>
  </si>
  <si>
    <t>Select the Worst</t>
  </si>
  <si>
    <t>Others to the Worst</t>
  </si>
  <si>
    <t>Criteria Number = 3</t>
  </si>
  <si>
    <t>Criteria Number = 4</t>
  </si>
  <si>
    <t>Input-Based CR</t>
  </si>
  <si>
    <t>Criteria</t>
  </si>
  <si>
    <t>Scales</t>
  </si>
  <si>
    <t>Associated Threshold</t>
  </si>
  <si>
    <t>Rule of Law</t>
  </si>
  <si>
    <t>Market Openness</t>
  </si>
  <si>
    <t>Government Size</t>
  </si>
  <si>
    <t>Regulatory Efficiency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</si>
  <si>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</si>
  <si>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</si>
  <si>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</si>
  <si>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</si>
  <si>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</si>
  <si>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</si>
  <si>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</si>
  <si>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</si>
  <si>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</si>
  <si>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</si>
  <si>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</si>
  <si>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</si>
  <si>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Clusters</t>
  </si>
  <si>
    <t>Final Weights</t>
  </si>
  <si>
    <t>Criterias</t>
  </si>
  <si>
    <t>Indifference</t>
  </si>
  <si>
    <t>Preference</t>
  </si>
  <si>
    <t>Veto</t>
  </si>
  <si>
    <t>Classes</t>
  </si>
  <si>
    <t>Full Freedom</t>
  </si>
  <si>
    <t>Acceptable Freedom</t>
  </si>
  <si>
    <t>Neutral</t>
  </si>
  <si>
    <t>Limited Freedom</t>
  </si>
  <si>
    <t>Unacceptable Freedom</t>
  </si>
  <si>
    <t>Neutral Freedom</t>
  </si>
  <si>
    <t>Class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</si>
</sst>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0" fillId="2" borderId="1" xfId="0" applyFill="1" applyBorder="1" applyAlignment="1" applyProtection="1">
      <alignment horizontal="center" wrapText="1"/>
      <protection locked="0"/>
    </xf>
    <xf numFmtId="0" fontId="0" fillId="4" borderId="0" xfId="0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7" fillId="4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center" vertical="center" wrapText="1"/>
    </xf>
    <xf numFmtId="0" fontId="0" fillId="4" borderId="1" xfId="0" applyFill="1" applyBorder="1" applyAlignment="1" applyProtection="1">
      <alignment horizontal="center" wrapText="1"/>
      <protection locked="0"/>
    </xf>
    <xf numFmtId="0" fontId="0" fillId="4" borderId="0" xfId="0" applyFill="1" applyAlignment="1" applyProtection="1">
      <alignment horizontal="center" wrapText="1"/>
      <protection hidden="1"/>
    </xf>
    <xf numFmtId="0" fontId="4" fillId="4" borderId="0" xfId="0" applyFont="1" applyFill="1" applyAlignment="1">
      <alignment horizontal="center" wrapText="1"/>
    </xf>
    <xf numFmtId="49" fontId="0" fillId="2" borderId="1" xfId="0" applyNumberFormat="1" applyFill="1" applyBorder="1" applyAlignment="1" applyProtection="1">
      <alignment horizontal="center" wrapText="1"/>
      <protection locked="0"/>
    </xf>
    <xf numFmtId="0" fontId="3" fillId="4" borderId="0" xfId="0" applyFont="1" applyFill="1" applyProtection="1">
      <protection locked="0"/>
    </xf>
    <xf numFmtId="0" fontId="0" fillId="4" borderId="0" xfId="0" applyFill="1" applyAlignment="1" applyProtection="1">
      <alignment horizontal="center" wrapText="1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3" fillId="4" borderId="0" xfId="0" applyFont="1" applyFill="1" applyAlignment="1" applyProtection="1">
      <alignment horizontal="center" wrapText="1"/>
      <protection locked="0"/>
    </xf>
    <xf numFmtId="0" fontId="1" fillId="4" borderId="1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center" wrapText="1"/>
      <protection locked="0"/>
    </xf>
    <xf numFmtId="0" fontId="7" fillId="4" borderId="0" xfId="0" applyFont="1" applyFill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wrapText="1"/>
      <protection locked="0"/>
    </xf>
    <xf numFmtId="0" fontId="1" fillId="4" borderId="2" xfId="0" applyFont="1" applyFill="1" applyBorder="1" applyAlignment="1" applyProtection="1">
      <alignment horizontal="center" wrapText="1"/>
      <protection locked="0"/>
    </xf>
    <xf numFmtId="0" fontId="0" fillId="3" borderId="1" xfId="0" applyFill="1" applyBorder="1" applyAlignment="1" applyProtection="1">
      <alignment horizontal="center" wrapText="1"/>
      <protection locked="0"/>
    </xf>
    <xf numFmtId="0" fontId="1" fillId="3" borderId="1" xfId="0" applyFont="1" applyFill="1" applyBorder="1" applyAlignment="1" applyProtection="1">
      <alignment horizontal="center" wrapText="1"/>
      <protection locked="0"/>
    </xf>
    <xf numFmtId="0" fontId="1" fillId="4" borderId="0" xfId="0" applyFont="1" applyFill="1" applyProtection="1">
      <protection locked="0"/>
    </xf>
    <xf numFmtId="10" fontId="3" fillId="4" borderId="0" xfId="1" applyNumberFormat="1" applyFont="1" applyFill="1" applyBorder="1" applyAlignment="1" applyProtection="1">
      <alignment horizontal="center" wrapText="1"/>
    </xf>
    <xf numFmtId="0" fontId="3" fillId="4" borderId="0" xfId="0" applyFont="1" applyFill="1"/>
    <xf numFmtId="49" fontId="1" fillId="4" borderId="1" xfId="0" applyNumberFormat="1" applyFont="1" applyFill="1" applyBorder="1" applyAlignment="1" applyProtection="1">
      <alignment horizontal="center" wrapText="1"/>
      <protection locked="0"/>
    </xf>
    <xf numFmtId="0" fontId="1" fillId="4" borderId="0" xfId="0" applyFont="1" applyFill="1"/>
    <xf numFmtId="0" fontId="0" fillId="4" borderId="0" xfId="0" applyFill="1" applyAlignment="1">
      <alignment horizontal="right" wrapText="1"/>
    </xf>
    <xf numFmtId="0" fontId="6" fillId="4" borderId="0" xfId="0" applyFont="1" applyFill="1" applyAlignment="1" applyProtection="1">
      <alignment horizontal="right" vertical="center" wrapText="1"/>
      <protection locked="0"/>
    </xf>
    <xf numFmtId="0" fontId="6" fillId="4" borderId="0" xfId="0" applyFont="1" applyFill="1" applyAlignment="1" applyProtection="1">
      <alignment horizontal="left" vertical="center" wrapText="1"/>
      <protection locked="0"/>
    </xf>
    <xf numFmtId="0" fontId="6" fillId="4" borderId="0" xfId="0" applyFont="1" applyFill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  <protection locked="0"/>
    </xf>
    <xf numFmtId="0" fontId="0" fillId="4" borderId="2" xfId="0" applyFill="1" applyBorder="1" applyAlignment="1" applyProtection="1">
      <alignment horizontal="center" vertical="center" wrapText="1"/>
      <protection locked="0"/>
    </xf>
    <xf numFmtId="0" fontId="7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6" fillId="4" borderId="0" xfId="0" applyFont="1" applyFill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left"/>
      <protection locked="0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0" fillId="2" borderId="1" xfId="0" applyNumberFormat="1" applyFill="1" applyBorder="1" applyAlignment="1" applyProtection="1">
      <alignment horizontal="center" vertical="center" wrapText="1"/>
      <protection locked="0"/>
    </xf>
    <xf numFmtId="2" fontId="0" fillId="3" borderId="1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0"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157533058113906"/>
          <c:y val="4.9339127918827046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44451030011287"/>
          <c:y val="0.1987709182940858"/>
          <c:w val="0.80381733813678857"/>
          <c:h val="0.657445775253477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'Rule of Law'!$B$17</c:f>
              <c:strCache>
                <c:ptCount val="1"/>
                <c:pt idx="0">
                  <c:v>Weights</c:v>
                </c:pt>
              </c:strCache>
            </c:strRef>
          </c:tx>
          <c:invertIfNegative val="0"/>
          <c:cat>
            <c:strRef>
              <c:f>'Rule of Law'!$C$17:$E$17</c:f>
              <c:strCache>
                <c:ptCount val="3"/>
                <c:pt idx="0">
                  <c:v>Property Rights</c:v>
                </c:pt>
                <c:pt idx="1">
                  <c:v>Government Integrity</c:v>
                </c:pt>
                <c:pt idx="2">
                  <c:v>Judicial Effectiveness</c:v>
                </c:pt>
              </c:strCache>
            </c:strRef>
          </c:cat>
          <c:val>
            <c:numRef>
              <c:f>'Rule of Law'!$C$18:$E$18</c:f>
              <c:numCache>
                <c:formatCode>General</c:formatCode>
                <c:ptCount val="3"/>
                <c:pt idx="0">
                  <c:v>0.16666666666666666</c:v>
                </c:pt>
                <c:pt idx="1">
                  <c:v>0.54166666666666674</c:v>
                </c:pt>
                <c:pt idx="2">
                  <c:v>0.29166666666666669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3-457E-B40A-442529DEE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5122944"/>
        <c:axId val="93871488"/>
      </c:barChart>
      <c:catAx>
        <c:axId val="95122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3871488"/>
        <c:crosses val="autoZero"/>
        <c:auto val="1"/>
        <c:lblAlgn val="ctr"/>
        <c:lblOffset val="100"/>
        <c:noMultiLvlLbl val="0"/>
      </c:catAx>
      <c:valAx>
        <c:axId val="93871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22944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157533058113906"/>
          <c:y val="4.9339127918827046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44451030011287"/>
          <c:y val="0.1987709182940858"/>
          <c:w val="0.80381733813678857"/>
          <c:h val="0.657445775253477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'Government Size'!$B$17</c:f>
              <c:strCache>
                <c:ptCount val="1"/>
                <c:pt idx="0">
                  <c:v>Weights</c:v>
                </c:pt>
              </c:strCache>
            </c:strRef>
          </c:tx>
          <c:invertIfNegative val="0"/>
          <c:cat>
            <c:strRef>
              <c:f>'Government Size'!$C$17:$E$17</c:f>
              <c:strCache>
                <c:ptCount val="3"/>
                <c:pt idx="0">
                  <c:v>Tax Burden</c:v>
                </c:pt>
                <c:pt idx="1">
                  <c:v>Government Spending</c:v>
                </c:pt>
                <c:pt idx="2">
                  <c:v>Fiscal Health</c:v>
                </c:pt>
              </c:strCache>
            </c:strRef>
          </c:cat>
          <c:val>
            <c:numRef>
              <c:f>'Government Size'!$C$18:$E$18</c:f>
              <c:numCache>
                <c:formatCode>General</c:formatCode>
                <c:ptCount val="3"/>
                <c:pt idx="0">
                  <c:v>0.66666666666666663</c:v>
                </c:pt>
                <c:pt idx="1">
                  <c:v>0.2</c:v>
                </c:pt>
                <c:pt idx="2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9-47D9-857A-24665EFDC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5122944"/>
        <c:axId val="93871488"/>
      </c:barChart>
      <c:catAx>
        <c:axId val="95122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3871488"/>
        <c:crosses val="autoZero"/>
        <c:auto val="1"/>
        <c:lblAlgn val="ctr"/>
        <c:lblOffset val="100"/>
        <c:noMultiLvlLbl val="0"/>
      </c:catAx>
      <c:valAx>
        <c:axId val="93871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22944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157533058113906"/>
          <c:y val="4.9339127918827046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44451030011287"/>
          <c:y val="0.1987709182940858"/>
          <c:w val="0.80381733813678857"/>
          <c:h val="0.657445775253477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'Regulatory Efficeiency'!$B$17</c:f>
              <c:strCache>
                <c:ptCount val="1"/>
                <c:pt idx="0">
                  <c:v>Weights</c:v>
                </c:pt>
              </c:strCache>
            </c:strRef>
          </c:tx>
          <c:invertIfNegative val="0"/>
          <c:cat>
            <c:strRef>
              <c:f>'Regulatory Efficeiency'!$C$17:$E$17</c:f>
              <c:strCache>
                <c:ptCount val="3"/>
                <c:pt idx="0">
                  <c:v>Business Freedom</c:v>
                </c:pt>
                <c:pt idx="1">
                  <c:v>Labor Freedom</c:v>
                </c:pt>
                <c:pt idx="2">
                  <c:v>Monetary Freedom</c:v>
                </c:pt>
              </c:strCache>
            </c:strRef>
          </c:cat>
          <c:val>
            <c:numRef>
              <c:f>'Regulatory Efficeiency'!$C$18:$E$18</c:f>
              <c:numCache>
                <c:formatCode>General</c:formatCode>
                <c:ptCount val="3"/>
                <c:pt idx="0">
                  <c:v>0.5714285714285714</c:v>
                </c:pt>
                <c:pt idx="1">
                  <c:v>0.2857142857142857</c:v>
                </c:pt>
                <c:pt idx="2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6-4F77-9EE1-2083BE23C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5122944"/>
        <c:axId val="93871488"/>
      </c:barChart>
      <c:catAx>
        <c:axId val="95122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3871488"/>
        <c:crosses val="autoZero"/>
        <c:auto val="1"/>
        <c:lblAlgn val="ctr"/>
        <c:lblOffset val="100"/>
        <c:noMultiLvlLbl val="0"/>
      </c:catAx>
      <c:valAx>
        <c:axId val="93871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22944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157533058113906"/>
          <c:y val="4.9339127918827046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44451030011287"/>
          <c:y val="0.1987709182940858"/>
          <c:w val="0.80381733813678857"/>
          <c:h val="0.657445775253477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'Market Openness'!$B$17</c:f>
              <c:strCache>
                <c:ptCount val="1"/>
                <c:pt idx="0">
                  <c:v>Weights</c:v>
                </c:pt>
              </c:strCache>
            </c:strRef>
          </c:tx>
          <c:invertIfNegative val="0"/>
          <c:cat>
            <c:strRef>
              <c:f>'Market Openness'!$C$17:$E$17</c:f>
              <c:strCache>
                <c:ptCount val="3"/>
                <c:pt idx="0">
                  <c:v>Trade Freedom</c:v>
                </c:pt>
                <c:pt idx="1">
                  <c:v>Investment Freedom</c:v>
                </c:pt>
                <c:pt idx="2">
                  <c:v>Financial Freedom</c:v>
                </c:pt>
              </c:strCache>
            </c:strRef>
          </c:cat>
          <c:val>
            <c:numRef>
              <c:f>'Market Openness'!$C$18:$E$18</c:f>
              <c:numCache>
                <c:formatCode>General</c:formatCode>
                <c:ptCount val="3"/>
                <c:pt idx="0">
                  <c:v>0.1111111111111111</c:v>
                </c:pt>
                <c:pt idx="1">
                  <c:v>0.61111111111111105</c:v>
                </c:pt>
                <c:pt idx="2">
                  <c:v>0.27777777777777779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A-476A-A0F3-160C70030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5122944"/>
        <c:axId val="93871488"/>
      </c:barChart>
      <c:catAx>
        <c:axId val="95122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3871488"/>
        <c:crosses val="autoZero"/>
        <c:auto val="1"/>
        <c:lblAlgn val="ctr"/>
        <c:lblOffset val="100"/>
        <c:noMultiLvlLbl val="0"/>
      </c:catAx>
      <c:valAx>
        <c:axId val="93871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22944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538531779735529"/>
          <c:y val="5.0223651621012153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959355463771628E-2"/>
          <c:y val="0.20939952928419159"/>
          <c:w val="0.85048929367610915"/>
          <c:h val="0.641712814067255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'All Clusters'!$B$18</c:f>
              <c:strCache>
                <c:ptCount val="1"/>
                <c:pt idx="0">
                  <c:v>Weights</c:v>
                </c:pt>
              </c:strCache>
            </c:strRef>
          </c:tx>
          <c:invertIfNegative val="0"/>
          <c:cat>
            <c:strRef>
              <c:f>'All Clusters'!$C$18:$F$18</c:f>
              <c:strCache>
                <c:ptCount val="4"/>
                <c:pt idx="0">
                  <c:v>Rule of Law</c:v>
                </c:pt>
                <c:pt idx="1">
                  <c:v>Government Size</c:v>
                </c:pt>
                <c:pt idx="2">
                  <c:v>Regulatory Efficiency</c:v>
                </c:pt>
                <c:pt idx="3">
                  <c:v>Market Openness</c:v>
                </c:pt>
              </c:strCache>
            </c:strRef>
          </c:cat>
          <c:val>
            <c:numRef>
              <c:f>'All Clusters'!$C$19:$F$19</c:f>
              <c:numCache>
                <c:formatCode>General</c:formatCode>
                <c:ptCount val="4"/>
                <c:pt idx="0">
                  <c:v>0.17777777777777778</c:v>
                </c:pt>
                <c:pt idx="1">
                  <c:v>0.48888888888888893</c:v>
                </c:pt>
                <c:pt idx="2">
                  <c:v>0.22222222222222224</c:v>
                </c:pt>
                <c:pt idx="3">
                  <c:v>0.11111111111111112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7-479C-8757-AADF98423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8101632"/>
        <c:axId val="68100096"/>
      </c:barChart>
      <c:valAx>
        <c:axId val="68100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101632"/>
        <c:crosses val="autoZero"/>
        <c:crossBetween val="between"/>
      </c:valAx>
      <c:catAx>
        <c:axId val="68101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810009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718620</xdr:colOff>
      <xdr:row>20</xdr:row>
      <xdr:rowOff>161925</xdr:rowOff>
    </xdr:from>
    <xdr:to>
      <xdr:col>7</xdr:col>
      <xdr:colOff>161925</xdr:colOff>
      <xdr:row>31</xdr:row>
      <xdr:rowOff>30637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718620</xdr:colOff>
      <xdr:row>20</xdr:row>
      <xdr:rowOff>161925</xdr:rowOff>
    </xdr:from>
    <xdr:to>
      <xdr:col>7</xdr:col>
      <xdr:colOff>161925</xdr:colOff>
      <xdr:row>31</xdr:row>
      <xdr:rowOff>30637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284AD5-2131-44C7-B8B6-92D4EBE4A6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718620</xdr:colOff>
      <xdr:row>20</xdr:row>
      <xdr:rowOff>161925</xdr:rowOff>
    </xdr:from>
    <xdr:to>
      <xdr:col>7</xdr:col>
      <xdr:colOff>161925</xdr:colOff>
      <xdr:row>31</xdr:row>
      <xdr:rowOff>30637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00796E-5C03-455F-9C1F-30591652F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718620</xdr:colOff>
      <xdr:row>20</xdr:row>
      <xdr:rowOff>161924</xdr:rowOff>
    </xdr:from>
    <xdr:to>
      <xdr:col>9</xdr:col>
      <xdr:colOff>259080</xdr:colOff>
      <xdr:row>33</xdr:row>
      <xdr:rowOff>182879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F51CDE-D5FB-4BAE-89B7-C833D4BB2F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568324</xdr:colOff>
      <xdr:row>22</xdr:row>
      <xdr:rowOff>114300</xdr:rowOff>
    </xdr:from>
    <xdr:to>
      <xdr:col>9</xdr:col>
      <xdr:colOff>548640</xdr:colOff>
      <xdr:row>37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U113"/>
  <sheetViews>
    <sheetView zoomScaleNormal="100" workbookViewId="0">
      <selection activeCell="K21" sqref="K21"/>
    </sheetView>
  </sheetViews>
  <sheetFormatPr defaultColWidth="8.88671875" defaultRowHeight="14.4" customHeight="1" x14ac:dyDescent="0.3"/>
  <cols>
    <col min="1" max="1" width="8.88671875" style="13"/>
    <col min="2" max="2" width="19.33203125" style="13" customWidth="1"/>
    <col min="3" max="5" width="11.44140625" style="13" customWidth="1"/>
    <col min="6" max="6" width="8.88671875" style="13"/>
    <col min="7" max="7" width="11.5546875" style="13" bestFit="1" customWidth="1"/>
    <col min="8" max="16384" width="8.88671875" style="13"/>
  </cols>
  <sheetData>
    <row r="2" spans="2:19" ht="14.4" customHeight="1" x14ac:dyDescent="0.3">
      <c r="B2" s="8" t="s">
        <v>14</v>
      </c>
      <c r="C2" s="14" t="s">
        <v>5</v>
      </c>
      <c r="D2" s="14" t="s">
        <v>6</v>
      </c>
      <c r="E2" s="14" t="s">
        <v>7</v>
      </c>
    </row>
    <row r="3" spans="2:19" ht="14.4" customHeight="1" x14ac:dyDescent="0.3">
      <c r="B3" s="8" t="s">
        <v>11</v>
      </c>
      <c r="C3" s="1" t="s">
        <v>24</v>
      </c>
      <c r="D3" s="1" t="s">
        <v>25</v>
      </c>
      <c r="E3" s="1" t="s">
        <v>26</v>
      </c>
    </row>
    <row r="5" spans="2:19" ht="14.4" customHeight="1" x14ac:dyDescent="0.3">
      <c r="B5" s="8" t="s">
        <v>10</v>
      </c>
      <c r="C5" s="11" t="s">
        <v>25</v>
      </c>
    </row>
    <row r="7" spans="2:19" ht="14.4" customHeight="1" x14ac:dyDescent="0.3">
      <c r="B7" s="8" t="s">
        <v>12</v>
      </c>
      <c r="C7" s="1" t="s">
        <v>24</v>
      </c>
      <c r="G7" s="15"/>
      <c r="H7" s="15"/>
      <c r="I7" s="15"/>
      <c r="J7" s="15"/>
      <c r="K7" s="15"/>
      <c r="L7" s="15"/>
      <c r="M7" s="15"/>
      <c r="N7" s="15"/>
    </row>
    <row r="8" spans="2:19" ht="14.4" customHeight="1" x14ac:dyDescent="0.3">
      <c r="G8" s="15"/>
      <c r="H8" s="15"/>
      <c r="I8" s="15"/>
      <c r="J8" s="15"/>
      <c r="K8" s="15"/>
      <c r="L8" s="15"/>
      <c r="M8" s="15"/>
      <c r="N8" s="15"/>
    </row>
    <row r="9" spans="2:19" ht="14.4" customHeight="1" x14ac:dyDescent="0.3">
      <c r="B9" s="16" t="s">
        <v>4</v>
      </c>
      <c r="C9" s="17" t="str">
        <f>IF(C$3="",C$2,C$3)</f>
        <v>Property Rights</v>
      </c>
      <c r="D9" s="17" t="str">
        <f t="shared" ref="D9:E9" si="0">IF(D$3="",D$2,D$3)</f>
        <v>Government Integrity</v>
      </c>
      <c r="E9" s="17" t="str">
        <f t="shared" si="0"/>
        <v>Judicial Effectiveness</v>
      </c>
      <c r="F9" s="2"/>
      <c r="J9" s="3"/>
      <c r="K9" s="3"/>
      <c r="L9" s="3"/>
      <c r="M9" s="3"/>
      <c r="N9" s="3"/>
      <c r="O9" s="2"/>
      <c r="P9" s="2"/>
      <c r="Q9" s="2"/>
      <c r="R9" s="2"/>
      <c r="S9" s="2"/>
    </row>
    <row r="10" spans="2:19" ht="14.4" customHeight="1" x14ac:dyDescent="0.3">
      <c r="B10" s="26" t="str">
        <f>C5</f>
        <v>Government Integrity</v>
      </c>
      <c r="C10" s="1">
        <v>7</v>
      </c>
      <c r="D10" s="1">
        <v>1</v>
      </c>
      <c r="E10" s="1">
        <v>3</v>
      </c>
      <c r="F10" s="2"/>
      <c r="G10" s="3"/>
      <c r="H10" s="3"/>
      <c r="I10" s="3"/>
      <c r="J10" s="3"/>
      <c r="K10" s="3"/>
      <c r="L10" s="3"/>
      <c r="M10" s="3"/>
      <c r="N10" s="3"/>
      <c r="O10" s="2"/>
      <c r="P10" s="2"/>
      <c r="Q10" s="2"/>
      <c r="R10" s="2"/>
      <c r="S10" s="2"/>
    </row>
    <row r="11" spans="2:19" ht="14.4" customHeight="1" x14ac:dyDescent="0.3">
      <c r="C11" s="15"/>
      <c r="D11" s="15"/>
      <c r="E11" s="15"/>
      <c r="F11" s="2"/>
      <c r="G11" s="3"/>
      <c r="H11" s="3"/>
      <c r="I11" s="3"/>
      <c r="R11" s="2"/>
      <c r="S11" s="2"/>
    </row>
    <row r="12" spans="2:19" ht="14.4" customHeight="1" x14ac:dyDescent="0.3">
      <c r="B12" s="17" t="s">
        <v>13</v>
      </c>
      <c r="C12" s="17" t="str">
        <f>C7</f>
        <v>Property Rights</v>
      </c>
      <c r="D12" s="19"/>
      <c r="E12" s="19"/>
      <c r="F12" s="2"/>
      <c r="G12" s="3"/>
      <c r="H12" s="3"/>
      <c r="I12" s="3"/>
      <c r="R12" s="2"/>
      <c r="S12" s="2"/>
    </row>
    <row r="13" spans="2:19" ht="14.4" customHeight="1" x14ac:dyDescent="0.3">
      <c r="B13" s="17" t="str">
        <f>IF(C$3="",C$2,C$3)</f>
        <v>Property Rights</v>
      </c>
      <c r="C13" s="1">
        <v>1</v>
      </c>
      <c r="F13" s="2"/>
      <c r="G13" s="3"/>
      <c r="H13" s="3"/>
      <c r="I13" s="3"/>
      <c r="R13" s="2"/>
      <c r="S13" s="2"/>
    </row>
    <row r="14" spans="2:19" ht="14.4" customHeight="1" x14ac:dyDescent="0.3">
      <c r="B14" s="20" t="str">
        <f>IF(D$3="",D$2,D$3)</f>
        <v>Government Integrity</v>
      </c>
      <c r="C14" s="1">
        <v>7</v>
      </c>
      <c r="F14" s="2"/>
      <c r="G14" s="3"/>
      <c r="H14" s="5"/>
      <c r="I14" s="42"/>
      <c r="R14" s="2"/>
      <c r="S14" s="2"/>
    </row>
    <row r="15" spans="2:19" ht="14.4" customHeight="1" x14ac:dyDescent="0.3">
      <c r="B15" s="20" t="str">
        <f>IF(E$3="",E$2,E$3)</f>
        <v>Judicial Effectiveness</v>
      </c>
      <c r="C15" s="1">
        <v>2</v>
      </c>
      <c r="F15" s="2"/>
      <c r="G15" s="3"/>
      <c r="H15" s="6"/>
      <c r="I15" s="42"/>
      <c r="R15" s="2"/>
      <c r="S15" s="2"/>
    </row>
    <row r="16" spans="2:19" ht="14.4" customHeight="1" x14ac:dyDescent="0.3">
      <c r="B16" s="19"/>
      <c r="G16" s="15"/>
      <c r="H16" s="18"/>
      <c r="I16" s="7"/>
      <c r="R16" s="2"/>
      <c r="S16" s="2"/>
    </row>
    <row r="17" spans="2:19" ht="14.4" customHeight="1" x14ac:dyDescent="0.3">
      <c r="B17" s="40" t="s">
        <v>1</v>
      </c>
      <c r="C17" s="8" t="str">
        <f>C9</f>
        <v>Property Rights</v>
      </c>
      <c r="D17" s="8" t="str">
        <f t="shared" ref="D17:E17" si="1">D9</f>
        <v>Government Integrity</v>
      </c>
      <c r="E17" s="8" t="str">
        <f t="shared" si="1"/>
        <v>Judicial Effectiveness</v>
      </c>
      <c r="H17" s="18"/>
      <c r="I17" s="7"/>
      <c r="R17" s="2"/>
      <c r="S17" s="2"/>
    </row>
    <row r="18" spans="2:19" ht="14.4" customHeight="1" x14ac:dyDescent="0.3">
      <c r="B18" s="41"/>
      <c r="C18" s="21">
        <v>0.16666666666666666</v>
      </c>
      <c r="D18" s="21">
        <v>0.54166666666666674</v>
      </c>
      <c r="E18" s="21">
        <v>0.29166666666666669</v>
      </c>
      <c r="H18" s="18"/>
      <c r="I18" s="7"/>
      <c r="R18" s="2"/>
      <c r="S18" s="2"/>
    </row>
    <row r="19" spans="2:19" ht="14.4" customHeight="1" x14ac:dyDescent="0.3">
      <c r="B19" s="2"/>
      <c r="C19" s="24"/>
      <c r="D19" s="2"/>
      <c r="H19" s="18"/>
      <c r="I19" s="7"/>
      <c r="R19" s="2"/>
      <c r="S19" s="2"/>
    </row>
    <row r="20" spans="2:19" ht="14.4" customHeight="1" x14ac:dyDescent="0.3">
      <c r="B20" s="3" t="s">
        <v>0</v>
      </c>
      <c r="C20" s="3">
        <v>4.1666666666666657E-2</v>
      </c>
      <c r="D20" s="28"/>
      <c r="H20" s="18"/>
      <c r="I20" s="7"/>
      <c r="R20" s="2"/>
      <c r="S20" s="2"/>
    </row>
    <row r="21" spans="2:19" ht="14.4" customHeight="1" x14ac:dyDescent="0.3">
      <c r="B21" s="17" t="s">
        <v>16</v>
      </c>
      <c r="C21" s="22">
        <f>IFERROR(MAX(B83:D83),"")</f>
        <v>2.3809523809523808E-2</v>
      </c>
      <c r="D21" s="23" t="str">
        <f>IF(C21&lt;C22, "The pairwise comparison consistency level is acceptable", "The pairwise comparison consistency level is not acceptable")</f>
        <v>The pairwise comparison consistency level is acceptable</v>
      </c>
      <c r="E21" s="23"/>
      <c r="F21" s="23"/>
      <c r="G21" s="23"/>
      <c r="H21" s="12"/>
      <c r="I21" s="25"/>
      <c r="R21" s="2"/>
      <c r="S21" s="2"/>
    </row>
    <row r="22" spans="2:19" ht="14.4" customHeight="1" x14ac:dyDescent="0.3">
      <c r="B22" s="16" t="s">
        <v>19</v>
      </c>
      <c r="C22" s="17">
        <f>IFERROR(Q100,"")</f>
        <v>0.12939999999999999</v>
      </c>
      <c r="D22" s="19"/>
      <c r="E22" s="19"/>
      <c r="F22" s="19"/>
      <c r="G22" s="19"/>
      <c r="H22" s="15"/>
      <c r="I22" s="3"/>
      <c r="R22" s="2"/>
      <c r="S22" s="2"/>
    </row>
    <row r="23" spans="2:19" ht="14.4" customHeight="1" x14ac:dyDescent="0.3">
      <c r="B23" s="9"/>
      <c r="C23" s="9"/>
      <c r="D23" s="9"/>
      <c r="E23" s="9"/>
      <c r="F23" s="9"/>
      <c r="G23" s="4"/>
      <c r="H23" s="3"/>
      <c r="I23" s="3"/>
      <c r="R23" s="2"/>
      <c r="S23" s="2"/>
    </row>
    <row r="24" spans="2:19" ht="14.4" customHeight="1" x14ac:dyDescent="0.3">
      <c r="B24" s="3" t="s">
        <v>9</v>
      </c>
      <c r="C24" s="3">
        <f>SUM(C18:E18)</f>
        <v>1</v>
      </c>
      <c r="D24" s="3"/>
      <c r="E24" s="3"/>
      <c r="F24" s="9"/>
      <c r="G24" s="4"/>
      <c r="H24" s="3"/>
      <c r="I24" s="3"/>
      <c r="R24" s="2"/>
      <c r="S24" s="2"/>
    </row>
    <row r="25" spans="2:19" ht="14.4" customHeight="1" x14ac:dyDescent="0.3">
      <c r="B25" s="3"/>
      <c r="C25" s="3"/>
      <c r="D25" s="3"/>
      <c r="E25" s="3"/>
      <c r="F25" s="9"/>
      <c r="G25" s="9"/>
      <c r="H25" s="2"/>
      <c r="I25" s="2"/>
      <c r="R25" s="2"/>
      <c r="S25" s="2"/>
    </row>
    <row r="26" spans="2:19" ht="14.4" customHeight="1" x14ac:dyDescent="0.3">
      <c r="B26" s="3" t="s">
        <v>2</v>
      </c>
      <c r="C26" s="3">
        <f>IF($C$10=1,$C$18,IF($D$10=1,$D$18,IF($E$10=1,$E$18)))-C10*C18</f>
        <v>-0.62499999999999978</v>
      </c>
      <c r="D26" s="3">
        <f>IF($C$10=1,$C$18,IF($D$10=1,$D$18,IF($E$10=1,$E$18)))-D10*D18</f>
        <v>0</v>
      </c>
      <c r="E26" s="3">
        <f>IF($C$10=1,$C$18,IF($D$10=1,$D$18,IF($E$10=1,$E$18)))-E10*E18</f>
        <v>-0.33333333333333326</v>
      </c>
      <c r="F26" s="9"/>
      <c r="G26" s="9"/>
      <c r="H26" s="2"/>
      <c r="I26" s="2"/>
      <c r="R26" s="2"/>
      <c r="S26" s="2"/>
    </row>
    <row r="27" spans="2:19" ht="14.4" customHeight="1" x14ac:dyDescent="0.3">
      <c r="B27" s="3"/>
      <c r="C27" s="3">
        <f>-C26</f>
        <v>0.62499999999999978</v>
      </c>
      <c r="D27" s="3">
        <f t="shared" ref="D27:E27" si="2">-D26</f>
        <v>0</v>
      </c>
      <c r="E27" s="3">
        <f t="shared" si="2"/>
        <v>0.33333333333333326</v>
      </c>
      <c r="F27" s="9"/>
      <c r="G27" s="9"/>
      <c r="H27" s="2"/>
      <c r="I27" s="2"/>
      <c r="R27" s="2"/>
      <c r="S27" s="2"/>
    </row>
    <row r="28" spans="2:19" ht="14.4" customHeight="1" x14ac:dyDescent="0.3">
      <c r="B28" s="3"/>
      <c r="C28" s="3"/>
      <c r="D28" s="3"/>
      <c r="E28" s="3"/>
      <c r="F28" s="9"/>
      <c r="G28" s="9"/>
      <c r="H28" s="2"/>
      <c r="I28" s="2"/>
      <c r="R28" s="2"/>
      <c r="S28" s="2"/>
    </row>
    <row r="29" spans="2:19" ht="14.4" customHeight="1" x14ac:dyDescent="0.3">
      <c r="B29" s="3" t="s">
        <v>3</v>
      </c>
      <c r="C29" s="3">
        <f>C18-$C13*IF($C$13=1,$C$18,IF($C$14=1,$D$18,IF($C$15=1,$E$18)))</f>
        <v>0</v>
      </c>
      <c r="D29" s="3">
        <f>D18-$C14*IF($C$13=1,$C$18,IF($C$14=1,$D$18,IF($C$15=1,$E$18)))</f>
        <v>-0.62499999999999978</v>
      </c>
      <c r="E29" s="3">
        <f>E18-$C15*IF($C$13=1,$C$18,IF($C$14=1,$D$18,IF($C$15=1,$E$18)))</f>
        <v>-4.166666666666663E-2</v>
      </c>
      <c r="F29" s="9"/>
      <c r="G29" s="9"/>
      <c r="H29" s="2"/>
      <c r="I29" s="2"/>
      <c r="R29" s="2"/>
      <c r="S29" s="2"/>
    </row>
    <row r="30" spans="2:19" ht="14.4" customHeight="1" x14ac:dyDescent="0.3">
      <c r="B30" s="3"/>
      <c r="C30" s="3">
        <f>-C29</f>
        <v>0</v>
      </c>
      <c r="D30" s="3">
        <f>-D29</f>
        <v>0.62499999999999978</v>
      </c>
      <c r="E30" s="3">
        <f t="shared" ref="E30" si="3">-E29</f>
        <v>4.166666666666663E-2</v>
      </c>
      <c r="F30" s="9"/>
      <c r="G30" s="9"/>
      <c r="H30" s="2"/>
      <c r="I30" s="2"/>
      <c r="R30" s="2"/>
      <c r="S30" s="2"/>
    </row>
    <row r="31" spans="2:19" ht="14.4" customHeight="1" x14ac:dyDescent="0.3">
      <c r="B31" s="9"/>
      <c r="C31" s="9"/>
      <c r="D31" s="9"/>
      <c r="E31" s="9"/>
      <c r="F31" s="9"/>
      <c r="G31" s="9"/>
      <c r="H31" s="2"/>
      <c r="I31" s="2"/>
      <c r="R31" s="2"/>
      <c r="S31" s="2"/>
    </row>
    <row r="32" spans="2:19" ht="14.4" customHeight="1" x14ac:dyDescent="0.3">
      <c r="B32" s="9"/>
      <c r="C32" s="9"/>
      <c r="D32" s="9"/>
      <c r="E32" s="9"/>
      <c r="F32" s="9"/>
      <c r="G32" s="9"/>
      <c r="H32" s="2"/>
      <c r="I32" s="2"/>
      <c r="R32" s="2"/>
      <c r="S32" s="2"/>
    </row>
    <row r="33" spans="2:19" ht="14.4" customHeight="1" x14ac:dyDescent="0.3">
      <c r="B33" s="10"/>
      <c r="C33" s="10"/>
      <c r="D33" s="10"/>
      <c r="E33" s="10"/>
      <c r="F33" s="10"/>
      <c r="G33" s="2"/>
      <c r="H33" s="2"/>
      <c r="I33" s="2"/>
      <c r="R33" s="2"/>
      <c r="S33" s="2"/>
    </row>
    <row r="34" spans="2:19" ht="14.4" customHeight="1" x14ac:dyDescent="0.3">
      <c r="B34" s="2"/>
      <c r="C34" s="2"/>
      <c r="D34" s="2"/>
      <c r="E34" s="2"/>
      <c r="F34" s="2"/>
      <c r="G34" s="2"/>
      <c r="H34" s="2"/>
      <c r="I34" s="2"/>
      <c r="R34" s="2"/>
      <c r="S34" s="2"/>
    </row>
    <row r="35" spans="2:19" ht="14.4" customHeight="1" x14ac:dyDescent="0.3">
      <c r="B35" s="2"/>
      <c r="C35" s="2"/>
      <c r="D35" s="2"/>
      <c r="E35" s="2"/>
      <c r="F35" s="2"/>
      <c r="G35" s="2"/>
      <c r="H35" s="2"/>
      <c r="I35" s="2"/>
    </row>
    <row r="36" spans="2:19" ht="14.4" customHeight="1" x14ac:dyDescent="0.3">
      <c r="B36" s="2"/>
      <c r="C36" s="2"/>
      <c r="D36" s="2"/>
      <c r="E36" s="2"/>
      <c r="F36" s="2"/>
      <c r="G36" s="2"/>
      <c r="H36" s="2"/>
      <c r="I36" s="2"/>
    </row>
    <row r="37" spans="2:19" ht="14.4" customHeight="1" x14ac:dyDescent="0.3">
      <c r="B37" s="2"/>
      <c r="C37" s="2"/>
      <c r="D37" s="2"/>
      <c r="E37" s="2"/>
      <c r="F37" s="2"/>
      <c r="G37" s="2"/>
      <c r="H37" s="2"/>
      <c r="I37" s="2"/>
    </row>
    <row r="38" spans="2:19" ht="14.4" customHeight="1" x14ac:dyDescent="0.3">
      <c r="B38" s="2"/>
      <c r="C38" s="2"/>
      <c r="D38" s="2"/>
      <c r="E38" s="2"/>
      <c r="F38" s="2"/>
      <c r="G38" s="2"/>
      <c r="H38" s="2"/>
      <c r="I38" s="2"/>
    </row>
    <row r="83" spans="2:21" ht="14.4" customHeight="1" x14ac:dyDescent="0.3">
      <c r="B83" s="3">
        <f>IF(MAX($C$10:$E$10)=1,0, ABS(C10*C13-MAX($C$10:$E$10))/(MAX($C$10:$E$10)*MAX($C$10:$E$10)-MAX($C$10:$E$10)))</f>
        <v>0</v>
      </c>
      <c r="C83" s="3">
        <f>IF(MAX($C$10:$E$10)=1,0, ABS(D10*C14-MAX($C$10:$E$10))/(MAX($C$10:$E$10)*MAX($C$10:$E$10)-MAX($C$10:$E$10)))</f>
        <v>0</v>
      </c>
      <c r="D83" s="3">
        <f>IF(MAX($C$10:$E$10)=1,0, ABS(E10*C15-MAX($C$10:$E$10))/(MAX($C$10:$E$10)*MAX($C$10:$E$10)-MAX($C$10:$E$10)))</f>
        <v>2.3809523809523808E-2</v>
      </c>
    </row>
    <row r="87" spans="2:21" ht="14.4" customHeight="1" x14ac:dyDescent="0.3">
      <c r="N87" s="3"/>
      <c r="O87" s="3"/>
      <c r="P87" s="3"/>
      <c r="Q87" s="3"/>
      <c r="R87" s="3"/>
      <c r="S87" s="2"/>
      <c r="T87" s="2"/>
      <c r="U87" s="2"/>
    </row>
    <row r="88" spans="2:21" ht="14.4" customHeight="1" x14ac:dyDescent="0.3">
      <c r="N88" s="3"/>
      <c r="O88" s="3"/>
      <c r="P88" s="3"/>
      <c r="Q88" s="3"/>
      <c r="R88" s="3"/>
      <c r="S88" s="2"/>
      <c r="T88" s="2"/>
      <c r="U88" s="2"/>
    </row>
    <row r="89" spans="2:21" ht="14.4" customHeight="1" x14ac:dyDescent="0.3">
      <c r="N89" s="3"/>
      <c r="O89" s="3"/>
      <c r="P89" s="3"/>
      <c r="Q89" s="3"/>
      <c r="R89" s="3"/>
      <c r="S89" s="2"/>
      <c r="T89" s="2"/>
      <c r="U89" s="2"/>
    </row>
    <row r="90" spans="2:21" ht="14.4" customHeight="1" x14ac:dyDescent="0.3">
      <c r="N90" s="3"/>
      <c r="O90" s="3"/>
      <c r="P90" s="5" t="s">
        <v>17</v>
      </c>
      <c r="Q90" s="42">
        <v>3</v>
      </c>
      <c r="R90" s="3"/>
      <c r="S90" s="2"/>
      <c r="T90" s="2"/>
      <c r="U90" s="2"/>
    </row>
    <row r="91" spans="2:21" ht="14.4" customHeight="1" x14ac:dyDescent="0.3">
      <c r="N91" s="3"/>
      <c r="O91" s="3"/>
      <c r="P91" s="6" t="s">
        <v>18</v>
      </c>
      <c r="Q91" s="42"/>
      <c r="R91" s="3"/>
      <c r="S91" s="2"/>
      <c r="T91" s="2"/>
      <c r="U91" s="2"/>
    </row>
    <row r="92" spans="2:21" ht="14.4" customHeight="1" x14ac:dyDescent="0.3">
      <c r="N92" s="3"/>
      <c r="O92" s="3"/>
      <c r="P92" s="7">
        <v>3</v>
      </c>
      <c r="Q92" s="7">
        <v>0.16669999999999999</v>
      </c>
      <c r="R92" s="3"/>
      <c r="S92" s="2"/>
      <c r="T92" s="2"/>
      <c r="U92" s="2"/>
    </row>
    <row r="93" spans="2:21" ht="14.4" customHeight="1" x14ac:dyDescent="0.3">
      <c r="N93" s="2"/>
      <c r="O93" s="3"/>
      <c r="P93" s="7">
        <v>4</v>
      </c>
      <c r="Q93" s="7">
        <v>0.11210000000000001</v>
      </c>
      <c r="R93" s="3"/>
      <c r="S93" s="2"/>
      <c r="T93" s="2"/>
      <c r="U93" s="2"/>
    </row>
    <row r="94" spans="2:21" ht="14.4" customHeight="1" x14ac:dyDescent="0.3">
      <c r="N94" s="2"/>
      <c r="O94" s="3"/>
      <c r="P94" s="7">
        <v>5</v>
      </c>
      <c r="Q94" s="7">
        <v>0.13539999999999999</v>
      </c>
      <c r="R94" s="3"/>
      <c r="S94" s="2"/>
      <c r="T94" s="2"/>
      <c r="U94" s="2"/>
    </row>
    <row r="95" spans="2:21" ht="14.4" customHeight="1" x14ac:dyDescent="0.3">
      <c r="N95" s="2"/>
      <c r="O95" s="3"/>
      <c r="P95" s="7">
        <v>6</v>
      </c>
      <c r="Q95" s="7">
        <v>0.13300000000000001</v>
      </c>
      <c r="R95" s="3"/>
      <c r="S95" s="2"/>
      <c r="T95" s="2"/>
      <c r="U95" s="2"/>
    </row>
    <row r="96" spans="2:21" ht="14.4" customHeight="1" x14ac:dyDescent="0.3">
      <c r="N96" s="2"/>
      <c r="O96" s="3"/>
      <c r="P96" s="7">
        <v>7</v>
      </c>
      <c r="Q96" s="7">
        <v>0.12939999999999999</v>
      </c>
      <c r="R96" s="3"/>
      <c r="S96" s="2"/>
      <c r="T96" s="2"/>
      <c r="U96" s="2"/>
    </row>
    <row r="97" spans="14:21" ht="14.4" customHeight="1" x14ac:dyDescent="0.3">
      <c r="N97" s="27"/>
      <c r="O97" s="25"/>
      <c r="P97" s="7">
        <v>8</v>
      </c>
      <c r="Q97" s="7">
        <v>0.13089999999999999</v>
      </c>
      <c r="R97" s="3"/>
      <c r="S97" s="2"/>
      <c r="T97" s="2"/>
      <c r="U97" s="2"/>
    </row>
    <row r="98" spans="14:21" ht="14.4" customHeight="1" x14ac:dyDescent="0.3">
      <c r="N98" s="4"/>
      <c r="O98" s="3"/>
      <c r="P98" s="7">
        <v>9</v>
      </c>
      <c r="Q98" s="7">
        <v>0.13589999999999999</v>
      </c>
      <c r="R98" s="3"/>
      <c r="S98" s="2"/>
      <c r="T98" s="2"/>
      <c r="U98" s="2"/>
    </row>
    <row r="99" spans="14:21" ht="14.4" customHeight="1" x14ac:dyDescent="0.3">
      <c r="N99" s="4"/>
      <c r="O99" s="3"/>
      <c r="P99" s="3"/>
      <c r="Q99" s="3">
        <f>MAX(B10:E10)</f>
        <v>7</v>
      </c>
      <c r="R99" s="3"/>
      <c r="S99" s="2"/>
      <c r="T99" s="2"/>
      <c r="U99" s="2"/>
    </row>
    <row r="100" spans="14:21" ht="14.4" customHeight="1" x14ac:dyDescent="0.3">
      <c r="N100" s="4"/>
      <c r="O100" s="3"/>
      <c r="P100" s="3"/>
      <c r="Q100" s="3">
        <f>VLOOKUP(Q99,P92:Q98,2)</f>
        <v>0.12939999999999999</v>
      </c>
      <c r="R100" s="3"/>
      <c r="S100" s="2"/>
      <c r="T100" s="2"/>
      <c r="U100" s="2"/>
    </row>
    <row r="101" spans="14:21" ht="14.4" customHeight="1" x14ac:dyDescent="0.3">
      <c r="N101" s="2"/>
      <c r="O101" s="3"/>
      <c r="P101" s="3"/>
      <c r="Q101" s="3"/>
      <c r="R101" s="3"/>
      <c r="S101" s="2"/>
      <c r="T101" s="2"/>
      <c r="U101" s="2"/>
    </row>
    <row r="102" spans="14:21" ht="14.4" customHeight="1" x14ac:dyDescent="0.3">
      <c r="N102" s="2"/>
      <c r="O102" s="2"/>
      <c r="P102" s="2"/>
      <c r="Q102" s="2"/>
      <c r="R102" s="2"/>
      <c r="S102" s="2"/>
      <c r="T102" s="2"/>
      <c r="U102" s="2"/>
    </row>
    <row r="103" spans="14:21" ht="14.4" customHeight="1" x14ac:dyDescent="0.3">
      <c r="N103" s="2"/>
      <c r="O103" s="2"/>
      <c r="P103" s="2"/>
      <c r="Q103" s="2"/>
      <c r="R103" s="2"/>
      <c r="S103" s="2"/>
      <c r="T103" s="2"/>
      <c r="U103" s="2"/>
    </row>
    <row r="104" spans="14:21" ht="14.4" customHeight="1" x14ac:dyDescent="0.3">
      <c r="N104" s="2"/>
      <c r="O104" s="2"/>
      <c r="P104" s="2"/>
      <c r="Q104" s="2"/>
      <c r="R104" s="2"/>
      <c r="S104" s="2"/>
      <c r="T104" s="2"/>
      <c r="U104" s="2"/>
    </row>
    <row r="105" spans="14:21" ht="14.4" customHeight="1" x14ac:dyDescent="0.3">
      <c r="N105" s="2"/>
      <c r="O105" s="2"/>
      <c r="P105" s="2"/>
      <c r="Q105" s="2"/>
      <c r="R105" s="2"/>
      <c r="S105" s="2"/>
      <c r="T105" s="2"/>
      <c r="U105" s="2"/>
    </row>
    <row r="106" spans="14:21" ht="14.4" customHeight="1" x14ac:dyDescent="0.3">
      <c r="N106" s="2"/>
      <c r="O106" s="2"/>
      <c r="P106" s="2"/>
      <c r="Q106" s="2"/>
      <c r="R106" s="2"/>
      <c r="S106" s="2"/>
      <c r="T106" s="2"/>
      <c r="U106" s="2"/>
    </row>
    <row r="107" spans="14:21" ht="14.4" customHeight="1" x14ac:dyDescent="0.3">
      <c r="N107" s="2"/>
      <c r="O107" s="2"/>
      <c r="P107" s="2"/>
      <c r="Q107" s="2"/>
      <c r="R107" s="2"/>
      <c r="S107" s="2"/>
      <c r="T107" s="2"/>
      <c r="U107" s="2"/>
    </row>
    <row r="108" spans="14:21" ht="14.4" customHeight="1" x14ac:dyDescent="0.3">
      <c r="N108" s="2"/>
      <c r="O108" s="2"/>
      <c r="P108" s="2"/>
      <c r="Q108" s="2"/>
      <c r="R108" s="2"/>
      <c r="S108" s="2"/>
      <c r="T108" s="2"/>
      <c r="U108" s="2"/>
    </row>
    <row r="109" spans="14:21" ht="14.4" customHeight="1" x14ac:dyDescent="0.3">
      <c r="N109" s="2"/>
      <c r="O109" s="2"/>
      <c r="P109" s="2"/>
      <c r="Q109" s="2"/>
      <c r="R109" s="2"/>
      <c r="S109" s="2"/>
      <c r="T109" s="2"/>
      <c r="U109" s="2"/>
    </row>
    <row r="110" spans="14:21" ht="14.4" customHeight="1" x14ac:dyDescent="0.3">
      <c r="N110" s="2"/>
      <c r="O110" s="2"/>
      <c r="P110" s="2"/>
      <c r="Q110" s="2"/>
      <c r="R110" s="2"/>
      <c r="S110" s="2"/>
      <c r="T110" s="2"/>
      <c r="U110" s="2"/>
    </row>
    <row r="111" spans="14:21" ht="14.4" customHeight="1" x14ac:dyDescent="0.3">
      <c r="N111" s="2"/>
      <c r="O111" s="2"/>
      <c r="P111" s="2"/>
      <c r="Q111" s="2"/>
      <c r="R111" s="2"/>
      <c r="S111" s="2"/>
    </row>
    <row r="112" spans="14:21" ht="14.4" customHeight="1" x14ac:dyDescent="0.3">
      <c r="N112" s="2"/>
      <c r="O112" s="2"/>
      <c r="P112" s="2"/>
      <c r="Q112" s="2"/>
      <c r="R112" s="2"/>
      <c r="S112" s="2"/>
    </row>
    <row r="113" spans="14:19" ht="14.4" customHeight="1" x14ac:dyDescent="0.3">
      <c r="N113" s="2"/>
      <c r="O113" s="2"/>
      <c r="P113" s="2"/>
      <c r="Q113" s="2"/>
      <c r="R113" s="2"/>
      <c r="S113" s="2"/>
    </row>
  </sheetData>
  <mergeCells count="3">
    <mergeCell ref="B17:B18"/>
    <mergeCell ref="I14:I15"/>
    <mergeCell ref="Q90:Q91"/>
  </mergeCells>
  <conditionalFormatting sqref="E20">
    <cfRule type="cellIs" dxfId="9" priority="1" operator="equal">
      <formula>"YES"</formula>
    </cfRule>
    <cfRule type="cellIs" dxfId="8" priority="2" operator="equal">
      <formula>"NO"</formula>
    </cfRule>
  </conditionalFormatting>
  <dataValidations count="2">
    <dataValidation type="list" allowBlank="1" showInputMessage="1" showErrorMessage="1" sqref="C10:E10 C13:C15" xr:uid="{00000000-0002-0000-0200-000000000000}">
      <formula1>"1,2,3,4,5,6,7,8,9"</formula1>
    </dataValidation>
    <dataValidation type="list" allowBlank="1" showInputMessage="1" showErrorMessage="1" sqref="C5 C7" xr:uid="{00000000-0002-0000-0200-000001000000}">
      <formula1>$C$3:$E$3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D1DE-CD00-45BB-9C59-9FD5DA43D951}">
  <dimension ref="B2:U113"/>
  <sheetViews>
    <sheetView zoomScaleNormal="100" workbookViewId="0">
      <selection activeCell="C18" sqref="C18:E18"/>
    </sheetView>
  </sheetViews>
  <sheetFormatPr defaultColWidth="8.88671875" defaultRowHeight="14.4" customHeight="1" x14ac:dyDescent="0.3"/>
  <cols>
    <col min="1" max="1" width="8.88671875" style="13"/>
    <col min="2" max="2" width="19.33203125" style="13" customWidth="1"/>
    <col min="3" max="5" width="11.44140625" style="13" customWidth="1"/>
    <col min="6" max="6" width="8.88671875" style="13"/>
    <col min="7" max="7" width="11.5546875" style="13" bestFit="1" customWidth="1"/>
    <col min="8" max="16384" width="8.88671875" style="13"/>
  </cols>
  <sheetData>
    <row r="2" spans="2:19" ht="14.4" customHeight="1" x14ac:dyDescent="0.3">
      <c r="B2" s="8" t="s">
        <v>14</v>
      </c>
      <c r="C2" s="14" t="s">
        <v>5</v>
      </c>
      <c r="D2" s="14" t="s">
        <v>6</v>
      </c>
      <c r="E2" s="14" t="s">
        <v>7</v>
      </c>
    </row>
    <row r="3" spans="2:19" ht="14.4" customHeight="1" x14ac:dyDescent="0.3">
      <c r="B3" s="8" t="s">
        <v>11</v>
      </c>
      <c r="C3" s="1" t="s">
        <v>27</v>
      </c>
      <c r="D3" s="1" t="s">
        <v>28</v>
      </c>
      <c r="E3" s="1" t="s">
        <v>29</v>
      </c>
    </row>
    <row r="5" spans="2:19" ht="14.4" customHeight="1" x14ac:dyDescent="0.3">
      <c r="B5" s="8" t="s">
        <v>10</v>
      </c>
      <c r="C5" s="11" t="s">
        <v>27</v>
      </c>
    </row>
    <row r="7" spans="2:19" ht="14.4" customHeight="1" x14ac:dyDescent="0.3">
      <c r="B7" s="8" t="s">
        <v>12</v>
      </c>
      <c r="C7" s="1" t="s">
        <v>28</v>
      </c>
      <c r="G7" s="15"/>
      <c r="H7" s="15"/>
      <c r="I7" s="15"/>
      <c r="J7" s="15"/>
      <c r="K7" s="15"/>
      <c r="L7" s="15"/>
      <c r="M7" s="15"/>
      <c r="N7" s="15"/>
    </row>
    <row r="8" spans="2:19" ht="14.4" customHeight="1" x14ac:dyDescent="0.3">
      <c r="G8" s="15"/>
      <c r="H8" s="15"/>
      <c r="I8" s="15"/>
      <c r="J8" s="15"/>
      <c r="K8" s="15"/>
      <c r="L8" s="15"/>
      <c r="M8" s="15"/>
      <c r="N8" s="15"/>
    </row>
    <row r="9" spans="2:19" ht="14.4" customHeight="1" x14ac:dyDescent="0.3">
      <c r="B9" s="16" t="s">
        <v>4</v>
      </c>
      <c r="C9" s="17" t="str">
        <f>IF(C$3="",C$2,C$3)</f>
        <v>Tax Burden</v>
      </c>
      <c r="D9" s="17" t="str">
        <f t="shared" ref="D9:E9" si="0">IF(D$3="",D$2,D$3)</f>
        <v>Government Spending</v>
      </c>
      <c r="E9" s="17" t="str">
        <f t="shared" si="0"/>
        <v>Fiscal Health</v>
      </c>
      <c r="F9" s="2"/>
      <c r="J9" s="3"/>
      <c r="K9" s="3"/>
      <c r="L9" s="3"/>
      <c r="M9" s="3"/>
      <c r="N9" s="3"/>
      <c r="O9" s="2"/>
      <c r="P9" s="2"/>
      <c r="Q9" s="2"/>
      <c r="R9" s="2"/>
      <c r="S9" s="2"/>
    </row>
    <row r="10" spans="2:19" ht="14.4" customHeight="1" x14ac:dyDescent="0.3">
      <c r="B10" s="26" t="str">
        <f>C5</f>
        <v>Tax Burden</v>
      </c>
      <c r="C10" s="1">
        <v>1</v>
      </c>
      <c r="D10" s="1">
        <v>5</v>
      </c>
      <c r="E10" s="1">
        <v>3</v>
      </c>
      <c r="F10" s="2"/>
      <c r="G10" s="3"/>
      <c r="H10" s="3"/>
      <c r="I10" s="3"/>
      <c r="J10" s="3"/>
      <c r="K10" s="3"/>
      <c r="L10" s="3"/>
      <c r="M10" s="3"/>
      <c r="N10" s="3"/>
      <c r="O10" s="2"/>
      <c r="P10" s="2"/>
      <c r="Q10" s="2"/>
      <c r="R10" s="2"/>
      <c r="S10" s="2"/>
    </row>
    <row r="11" spans="2:19" ht="14.4" customHeight="1" x14ac:dyDescent="0.3">
      <c r="C11" s="15"/>
      <c r="D11" s="15"/>
      <c r="E11" s="15"/>
      <c r="F11" s="2"/>
      <c r="G11" s="3"/>
      <c r="H11" s="3"/>
      <c r="I11" s="3"/>
      <c r="R11" s="2"/>
      <c r="S11" s="2"/>
    </row>
    <row r="12" spans="2:19" ht="14.4" customHeight="1" x14ac:dyDescent="0.3">
      <c r="B12" s="17" t="s">
        <v>13</v>
      </c>
      <c r="C12" s="17" t="str">
        <f>C7</f>
        <v>Government Spending</v>
      </c>
      <c r="D12" s="19"/>
      <c r="E12" s="19"/>
      <c r="F12" s="2"/>
      <c r="G12" s="3"/>
      <c r="H12" s="3"/>
      <c r="I12" s="3"/>
      <c r="R12" s="2"/>
      <c r="S12" s="2"/>
    </row>
    <row r="13" spans="2:19" ht="14.4" customHeight="1" x14ac:dyDescent="0.3">
      <c r="B13" s="17" t="str">
        <f>IF(C$3="",C$2,C$3)</f>
        <v>Tax Burden</v>
      </c>
      <c r="C13" s="1">
        <v>5</v>
      </c>
      <c r="F13" s="2"/>
      <c r="G13" s="3"/>
      <c r="H13" s="3"/>
      <c r="I13" s="3"/>
      <c r="R13" s="2"/>
      <c r="S13" s="2"/>
    </row>
    <row r="14" spans="2:19" ht="14.4" customHeight="1" x14ac:dyDescent="0.3">
      <c r="B14" s="20" t="str">
        <f>IF(D$3="",D$2,D$3)</f>
        <v>Government Spending</v>
      </c>
      <c r="C14" s="1">
        <v>1</v>
      </c>
      <c r="F14" s="2"/>
      <c r="G14" s="3"/>
      <c r="H14" s="5"/>
      <c r="I14" s="42"/>
      <c r="R14" s="2"/>
      <c r="S14" s="2"/>
    </row>
    <row r="15" spans="2:19" ht="14.4" customHeight="1" x14ac:dyDescent="0.3">
      <c r="B15" s="20" t="str">
        <f>IF(E$3="",E$2,E$3)</f>
        <v>Fiscal Health</v>
      </c>
      <c r="C15" s="1">
        <v>2</v>
      </c>
      <c r="F15" s="2"/>
      <c r="G15" s="3"/>
      <c r="H15" s="6"/>
      <c r="I15" s="42"/>
      <c r="R15" s="2"/>
      <c r="S15" s="2"/>
    </row>
    <row r="16" spans="2:19" ht="14.4" customHeight="1" x14ac:dyDescent="0.3">
      <c r="B16" s="19"/>
      <c r="G16" s="15"/>
      <c r="H16" s="18"/>
      <c r="I16" s="7"/>
      <c r="R16" s="2"/>
      <c r="S16" s="2"/>
    </row>
    <row r="17" spans="2:19" ht="14.4" customHeight="1" x14ac:dyDescent="0.3">
      <c r="B17" s="40" t="s">
        <v>1</v>
      </c>
      <c r="C17" s="8" t="str">
        <f>C9</f>
        <v>Tax Burden</v>
      </c>
      <c r="D17" s="8" t="str">
        <f t="shared" ref="D17:E17" si="1">D9</f>
        <v>Government Spending</v>
      </c>
      <c r="E17" s="8" t="str">
        <f t="shared" si="1"/>
        <v>Fiscal Health</v>
      </c>
      <c r="H17" s="18"/>
      <c r="I17" s="7"/>
      <c r="R17" s="2"/>
      <c r="S17" s="2"/>
    </row>
    <row r="18" spans="2:19" ht="14.4" customHeight="1" x14ac:dyDescent="0.3">
      <c r="B18" s="41"/>
      <c r="C18" s="21">
        <v>0.66666666666666663</v>
      </c>
      <c r="D18" s="21">
        <v>0.2</v>
      </c>
      <c r="E18" s="21">
        <v>0.13333333333333333</v>
      </c>
      <c r="H18" s="18"/>
      <c r="I18" s="7"/>
      <c r="R18" s="2"/>
      <c r="S18" s="2"/>
    </row>
    <row r="19" spans="2:19" ht="14.4" customHeight="1" x14ac:dyDescent="0.3">
      <c r="B19" s="2"/>
      <c r="C19" s="24"/>
      <c r="D19" s="2"/>
      <c r="H19" s="18"/>
      <c r="I19" s="7"/>
      <c r="R19" s="2"/>
      <c r="S19" s="2"/>
    </row>
    <row r="20" spans="2:19" ht="14.4" customHeight="1" x14ac:dyDescent="0.3">
      <c r="B20" s="3" t="s">
        <v>0</v>
      </c>
      <c r="C20" s="3">
        <v>0.26666666666666666</v>
      </c>
      <c r="D20" s="28"/>
      <c r="H20" s="18"/>
      <c r="I20" s="7"/>
      <c r="R20" s="2"/>
      <c r="S20" s="2"/>
    </row>
    <row r="21" spans="2:19" ht="14.4" customHeight="1" x14ac:dyDescent="0.3">
      <c r="B21" s="17" t="s">
        <v>16</v>
      </c>
      <c r="C21" s="22">
        <f>IFERROR(MAX(B83:D83),"")</f>
        <v>0.05</v>
      </c>
      <c r="D21" s="23" t="str">
        <f>IF(C21&lt;C22, "The pairwise comparison consistency level is acceptable", "The pairwise comparison consistency level is not acceptable")</f>
        <v>The pairwise comparison consistency level is acceptable</v>
      </c>
      <c r="E21" s="23"/>
      <c r="F21" s="23"/>
      <c r="G21" s="23"/>
      <c r="H21" s="12"/>
      <c r="I21" s="25"/>
      <c r="R21" s="2"/>
      <c r="S21" s="2"/>
    </row>
    <row r="22" spans="2:19" ht="14.4" customHeight="1" x14ac:dyDescent="0.3">
      <c r="B22" s="16" t="s">
        <v>19</v>
      </c>
      <c r="C22" s="17">
        <f>IFERROR(Q100,"")</f>
        <v>0.13539999999999999</v>
      </c>
      <c r="D22" s="19"/>
      <c r="E22" s="19"/>
      <c r="F22" s="19"/>
      <c r="G22" s="19"/>
      <c r="H22" s="15"/>
      <c r="I22" s="3"/>
      <c r="R22" s="2"/>
      <c r="S22" s="2"/>
    </row>
    <row r="23" spans="2:19" ht="14.4" customHeight="1" x14ac:dyDescent="0.3">
      <c r="B23" s="9"/>
      <c r="C23" s="9"/>
      <c r="D23" s="9"/>
      <c r="E23" s="9"/>
      <c r="F23" s="9"/>
      <c r="G23" s="4"/>
      <c r="H23" s="3"/>
      <c r="I23" s="3"/>
      <c r="R23" s="2"/>
      <c r="S23" s="2"/>
    </row>
    <row r="24" spans="2:19" ht="14.4" customHeight="1" x14ac:dyDescent="0.3">
      <c r="B24" s="3" t="s">
        <v>9</v>
      </c>
      <c r="C24" s="3">
        <f>SUM(C18:E18)</f>
        <v>1</v>
      </c>
      <c r="D24" s="3"/>
      <c r="E24" s="3"/>
      <c r="F24" s="9"/>
      <c r="G24" s="4"/>
      <c r="H24" s="3"/>
      <c r="I24" s="3"/>
      <c r="R24" s="2"/>
      <c r="S24" s="2"/>
    </row>
    <row r="25" spans="2:19" ht="14.4" customHeight="1" x14ac:dyDescent="0.3">
      <c r="B25" s="3"/>
      <c r="C25" s="3"/>
      <c r="D25" s="3"/>
      <c r="E25" s="3"/>
      <c r="F25" s="9"/>
      <c r="G25" s="9"/>
      <c r="H25" s="2"/>
      <c r="I25" s="2"/>
      <c r="R25" s="2"/>
      <c r="S25" s="2"/>
    </row>
    <row r="26" spans="2:19" ht="14.4" customHeight="1" x14ac:dyDescent="0.3">
      <c r="B26" s="3" t="s">
        <v>2</v>
      </c>
      <c r="C26" s="3">
        <f>IF($C$10=1,$C$18,IF($D$10=1,$D$18,IF($E$10=1,$E$18)))-C10*C18</f>
        <v>0</v>
      </c>
      <c r="D26" s="3">
        <f>IF($C$10=1,$C$18,IF($D$10=1,$D$18,IF($E$10=1,$E$18)))-D10*D18</f>
        <v>-0.33333333333333337</v>
      </c>
      <c r="E26" s="3">
        <f>IF($C$10=1,$C$18,IF($D$10=1,$D$18,IF($E$10=1,$E$18)))-E10*E18</f>
        <v>0.26666666666666661</v>
      </c>
      <c r="F26" s="9"/>
      <c r="G26" s="9"/>
      <c r="H26" s="2"/>
      <c r="I26" s="2"/>
      <c r="R26" s="2"/>
      <c r="S26" s="2"/>
    </row>
    <row r="27" spans="2:19" ht="14.4" customHeight="1" x14ac:dyDescent="0.3">
      <c r="B27" s="3"/>
      <c r="C27" s="3">
        <f>-C26</f>
        <v>0</v>
      </c>
      <c r="D27" s="3">
        <f t="shared" ref="D27:E27" si="2">-D26</f>
        <v>0.33333333333333337</v>
      </c>
      <c r="E27" s="3">
        <f t="shared" si="2"/>
        <v>-0.26666666666666661</v>
      </c>
      <c r="F27" s="9"/>
      <c r="G27" s="9"/>
      <c r="H27" s="2"/>
      <c r="I27" s="2"/>
      <c r="R27" s="2"/>
      <c r="S27" s="2"/>
    </row>
    <row r="28" spans="2:19" ht="14.4" customHeight="1" x14ac:dyDescent="0.3">
      <c r="B28" s="3"/>
      <c r="C28" s="3"/>
      <c r="D28" s="3"/>
      <c r="E28" s="3"/>
      <c r="F28" s="9"/>
      <c r="G28" s="9"/>
      <c r="H28" s="2"/>
      <c r="I28" s="2"/>
      <c r="R28" s="2"/>
      <c r="S28" s="2"/>
    </row>
    <row r="29" spans="2:19" ht="14.4" customHeight="1" x14ac:dyDescent="0.3">
      <c r="B29" s="3" t="s">
        <v>3</v>
      </c>
      <c r="C29" s="3">
        <f>C18-$C13*IF($C$13=1,$C$18,IF($C$14=1,$D$18,IF($C$15=1,$E$18)))</f>
        <v>-0.33333333333333337</v>
      </c>
      <c r="D29" s="3">
        <f>D18-$C14*IF($C$13=1,$C$18,IF($C$14=1,$D$18,IF($C$15=1,$E$18)))</f>
        <v>0</v>
      </c>
      <c r="E29" s="3">
        <f>E18-$C15*IF($C$13=1,$C$18,IF($C$14=1,$D$18,IF($C$15=1,$E$18)))</f>
        <v>-0.26666666666666672</v>
      </c>
      <c r="F29" s="9"/>
      <c r="G29" s="9"/>
      <c r="H29" s="2"/>
      <c r="I29" s="2"/>
      <c r="R29" s="2"/>
      <c r="S29" s="2"/>
    </row>
    <row r="30" spans="2:19" ht="14.4" customHeight="1" x14ac:dyDescent="0.3">
      <c r="B30" s="3"/>
      <c r="C30" s="3">
        <f>-C29</f>
        <v>0.33333333333333337</v>
      </c>
      <c r="D30" s="3">
        <f>-D29</f>
        <v>0</v>
      </c>
      <c r="E30" s="3">
        <f t="shared" ref="E30" si="3">-E29</f>
        <v>0.26666666666666672</v>
      </c>
      <c r="F30" s="9"/>
      <c r="G30" s="9"/>
      <c r="H30" s="2"/>
      <c r="I30" s="2"/>
      <c r="R30" s="2"/>
      <c r="S30" s="2"/>
    </row>
    <row r="31" spans="2:19" ht="14.4" customHeight="1" x14ac:dyDescent="0.3">
      <c r="B31" s="9"/>
      <c r="C31" s="9"/>
      <c r="D31" s="9"/>
      <c r="E31" s="9"/>
      <c r="F31" s="9"/>
      <c r="G31" s="9"/>
      <c r="H31" s="2"/>
      <c r="I31" s="2"/>
      <c r="R31" s="2"/>
      <c r="S31" s="2"/>
    </row>
    <row r="32" spans="2:19" ht="14.4" customHeight="1" x14ac:dyDescent="0.3">
      <c r="B32" s="9"/>
      <c r="C32" s="9"/>
      <c r="D32" s="9"/>
      <c r="E32" s="9"/>
      <c r="F32" s="9"/>
      <c r="G32" s="9"/>
      <c r="H32" s="2"/>
      <c r="I32" s="2"/>
      <c r="R32" s="2"/>
      <c r="S32" s="2"/>
    </row>
    <row r="33" spans="2:19" ht="14.4" customHeight="1" x14ac:dyDescent="0.3">
      <c r="B33" s="10"/>
      <c r="C33" s="10"/>
      <c r="D33" s="10"/>
      <c r="E33" s="10"/>
      <c r="F33" s="10"/>
      <c r="G33" s="2"/>
      <c r="H33" s="2"/>
      <c r="I33" s="2"/>
      <c r="R33" s="2"/>
      <c r="S33" s="2"/>
    </row>
    <row r="34" spans="2:19" ht="14.4" customHeight="1" x14ac:dyDescent="0.3">
      <c r="B34" s="2"/>
      <c r="C34" s="2"/>
      <c r="D34" s="2"/>
      <c r="E34" s="2"/>
      <c r="F34" s="2"/>
      <c r="G34" s="2"/>
      <c r="H34" s="2"/>
      <c r="I34" s="2"/>
      <c r="R34" s="2"/>
      <c r="S34" s="2"/>
    </row>
    <row r="35" spans="2:19" ht="14.4" customHeight="1" x14ac:dyDescent="0.3">
      <c r="B35" s="2"/>
      <c r="C35" s="2"/>
      <c r="D35" s="2"/>
      <c r="E35" s="2"/>
      <c r="F35" s="2"/>
      <c r="G35" s="2"/>
      <c r="H35" s="2"/>
      <c r="I35" s="2"/>
    </row>
    <row r="36" spans="2:19" ht="14.4" customHeight="1" x14ac:dyDescent="0.3">
      <c r="B36" s="2"/>
      <c r="C36" s="2"/>
      <c r="D36" s="2"/>
      <c r="E36" s="2"/>
      <c r="F36" s="2"/>
      <c r="G36" s="2"/>
      <c r="H36" s="2"/>
      <c r="I36" s="2"/>
    </row>
    <row r="37" spans="2:19" ht="14.4" customHeight="1" x14ac:dyDescent="0.3">
      <c r="B37" s="2"/>
      <c r="C37" s="2"/>
      <c r="D37" s="2"/>
      <c r="E37" s="2"/>
      <c r="F37" s="2"/>
      <c r="G37" s="2"/>
      <c r="H37" s="2"/>
      <c r="I37" s="2"/>
    </row>
    <row r="38" spans="2:19" ht="14.4" customHeight="1" x14ac:dyDescent="0.3">
      <c r="B38" s="2"/>
      <c r="C38" s="2"/>
      <c r="D38" s="2"/>
      <c r="E38" s="2"/>
      <c r="F38" s="2"/>
      <c r="G38" s="2"/>
      <c r="H38" s="2"/>
      <c r="I38" s="2"/>
    </row>
    <row r="83" spans="2:21" ht="14.4" customHeight="1" x14ac:dyDescent="0.3">
      <c r="B83" s="3">
        <f>IF(MAX($C$10:$E$10)=1,0, ABS(C10*C13-MAX($C$10:$E$10))/(MAX($C$10:$E$10)*MAX($C$10:$E$10)-MAX($C$10:$E$10)))</f>
        <v>0</v>
      </c>
      <c r="C83" s="3">
        <f>IF(MAX($C$10:$E$10)=1,0, ABS(D10*C14-MAX($C$10:$E$10))/(MAX($C$10:$E$10)*MAX($C$10:$E$10)-MAX($C$10:$E$10)))</f>
        <v>0</v>
      </c>
      <c r="D83" s="3">
        <f>IF(MAX($C$10:$E$10)=1,0, ABS(E10*C15-MAX($C$10:$E$10))/(MAX($C$10:$E$10)*MAX($C$10:$E$10)-MAX($C$10:$E$10)))</f>
        <v>0.05</v>
      </c>
    </row>
    <row r="87" spans="2:21" ht="14.4" customHeight="1" x14ac:dyDescent="0.3">
      <c r="N87" s="3"/>
      <c r="O87" s="3"/>
      <c r="P87" s="3"/>
      <c r="Q87" s="3"/>
      <c r="R87" s="3"/>
      <c r="S87" s="2"/>
      <c r="T87" s="2"/>
      <c r="U87" s="2"/>
    </row>
    <row r="88" spans="2:21" ht="14.4" customHeight="1" x14ac:dyDescent="0.3">
      <c r="N88" s="3"/>
      <c r="O88" s="3"/>
      <c r="P88" s="3"/>
      <c r="Q88" s="3"/>
      <c r="R88" s="3"/>
      <c r="S88" s="2"/>
      <c r="T88" s="2"/>
      <c r="U88" s="2"/>
    </row>
    <row r="89" spans="2:21" ht="14.4" customHeight="1" x14ac:dyDescent="0.3">
      <c r="N89" s="3"/>
      <c r="O89" s="3"/>
      <c r="P89" s="3"/>
      <c r="Q89" s="3"/>
      <c r="R89" s="3"/>
      <c r="S89" s="2"/>
      <c r="T89" s="2"/>
      <c r="U89" s="2"/>
    </row>
    <row r="90" spans="2:21" ht="14.4" customHeight="1" x14ac:dyDescent="0.3">
      <c r="N90" s="3"/>
      <c r="O90" s="3"/>
      <c r="P90" s="5" t="s">
        <v>17</v>
      </c>
      <c r="Q90" s="42">
        <v>3</v>
      </c>
      <c r="R90" s="3"/>
      <c r="S90" s="2"/>
      <c r="T90" s="2"/>
      <c r="U90" s="2"/>
    </row>
    <row r="91" spans="2:21" ht="14.4" customHeight="1" x14ac:dyDescent="0.3">
      <c r="N91" s="3"/>
      <c r="O91" s="3"/>
      <c r="P91" s="6" t="s">
        <v>18</v>
      </c>
      <c r="Q91" s="42"/>
      <c r="R91" s="3"/>
      <c r="S91" s="2"/>
      <c r="T91" s="2"/>
      <c r="U91" s="2"/>
    </row>
    <row r="92" spans="2:21" ht="14.4" customHeight="1" x14ac:dyDescent="0.3">
      <c r="N92" s="3"/>
      <c r="O92" s="3"/>
      <c r="P92" s="7">
        <v>3</v>
      </c>
      <c r="Q92" s="7">
        <v>0.16669999999999999</v>
      </c>
      <c r="R92" s="3"/>
      <c r="S92" s="2"/>
      <c r="T92" s="2"/>
      <c r="U92" s="2"/>
    </row>
    <row r="93" spans="2:21" ht="14.4" customHeight="1" x14ac:dyDescent="0.3">
      <c r="N93" s="2"/>
      <c r="O93" s="3"/>
      <c r="P93" s="7">
        <v>4</v>
      </c>
      <c r="Q93" s="7">
        <v>0.11210000000000001</v>
      </c>
      <c r="R93" s="3"/>
      <c r="S93" s="2"/>
      <c r="T93" s="2"/>
      <c r="U93" s="2"/>
    </row>
    <row r="94" spans="2:21" ht="14.4" customHeight="1" x14ac:dyDescent="0.3">
      <c r="N94" s="2"/>
      <c r="O94" s="3"/>
      <c r="P94" s="7">
        <v>5</v>
      </c>
      <c r="Q94" s="7">
        <v>0.13539999999999999</v>
      </c>
      <c r="R94" s="3"/>
      <c r="S94" s="2"/>
      <c r="T94" s="2"/>
      <c r="U94" s="2"/>
    </row>
    <row r="95" spans="2:21" ht="14.4" customHeight="1" x14ac:dyDescent="0.3">
      <c r="N95" s="2"/>
      <c r="O95" s="3"/>
      <c r="P95" s="7">
        <v>6</v>
      </c>
      <c r="Q95" s="7">
        <v>0.13300000000000001</v>
      </c>
      <c r="R95" s="3"/>
      <c r="S95" s="2"/>
      <c r="T95" s="2"/>
      <c r="U95" s="2"/>
    </row>
    <row r="96" spans="2:21" ht="14.4" customHeight="1" x14ac:dyDescent="0.3">
      <c r="N96" s="2"/>
      <c r="O96" s="3"/>
      <c r="P96" s="7">
        <v>7</v>
      </c>
      <c r="Q96" s="7">
        <v>0.12939999999999999</v>
      </c>
      <c r="R96" s="3"/>
      <c r="S96" s="2"/>
      <c r="T96" s="2"/>
      <c r="U96" s="2"/>
    </row>
    <row r="97" spans="14:21" ht="14.4" customHeight="1" x14ac:dyDescent="0.3">
      <c r="N97" s="27"/>
      <c r="O97" s="25"/>
      <c r="P97" s="7">
        <v>8</v>
      </c>
      <c r="Q97" s="7">
        <v>0.13089999999999999</v>
      </c>
      <c r="R97" s="3"/>
      <c r="S97" s="2"/>
      <c r="T97" s="2"/>
      <c r="U97" s="2"/>
    </row>
    <row r="98" spans="14:21" ht="14.4" customHeight="1" x14ac:dyDescent="0.3">
      <c r="N98" s="4"/>
      <c r="O98" s="3"/>
      <c r="P98" s="7">
        <v>9</v>
      </c>
      <c r="Q98" s="7">
        <v>0.13589999999999999</v>
      </c>
      <c r="R98" s="3"/>
      <c r="S98" s="2"/>
      <c r="T98" s="2"/>
      <c r="U98" s="2"/>
    </row>
    <row r="99" spans="14:21" ht="14.4" customHeight="1" x14ac:dyDescent="0.3">
      <c r="N99" s="4"/>
      <c r="O99" s="3"/>
      <c r="P99" s="3"/>
      <c r="Q99" s="3">
        <f>MAX(B10:E10)</f>
        <v>5</v>
      </c>
      <c r="R99" s="3"/>
      <c r="S99" s="2"/>
      <c r="T99" s="2"/>
      <c r="U99" s="2"/>
    </row>
    <row r="100" spans="14:21" ht="14.4" customHeight="1" x14ac:dyDescent="0.3">
      <c r="N100" s="4"/>
      <c r="O100" s="3"/>
      <c r="P100" s="3"/>
      <c r="Q100" s="3">
        <f>VLOOKUP(Q99,P92:Q98,2)</f>
        <v>0.13539999999999999</v>
      </c>
      <c r="R100" s="3"/>
      <c r="S100" s="2"/>
      <c r="T100" s="2"/>
      <c r="U100" s="2"/>
    </row>
    <row r="101" spans="14:21" ht="14.4" customHeight="1" x14ac:dyDescent="0.3">
      <c r="N101" s="2"/>
      <c r="O101" s="3"/>
      <c r="P101" s="3"/>
      <c r="Q101" s="3"/>
      <c r="R101" s="3"/>
      <c r="S101" s="2"/>
      <c r="T101" s="2"/>
      <c r="U101" s="2"/>
    </row>
    <row r="102" spans="14:21" ht="14.4" customHeight="1" x14ac:dyDescent="0.3">
      <c r="N102" s="2"/>
      <c r="O102" s="2"/>
      <c r="P102" s="2"/>
      <c r="Q102" s="2"/>
      <c r="R102" s="2"/>
      <c r="S102" s="2"/>
      <c r="T102" s="2"/>
      <c r="U102" s="2"/>
    </row>
    <row r="103" spans="14:21" ht="14.4" customHeight="1" x14ac:dyDescent="0.3">
      <c r="N103" s="2"/>
      <c r="O103" s="2"/>
      <c r="P103" s="2"/>
      <c r="Q103" s="2"/>
      <c r="R103" s="2"/>
      <c r="S103" s="2"/>
      <c r="T103" s="2"/>
      <c r="U103" s="2"/>
    </row>
    <row r="104" spans="14:21" ht="14.4" customHeight="1" x14ac:dyDescent="0.3">
      <c r="N104" s="2"/>
      <c r="O104" s="2"/>
      <c r="P104" s="2"/>
      <c r="Q104" s="2"/>
      <c r="R104" s="2"/>
      <c r="S104" s="2"/>
      <c r="T104" s="2"/>
      <c r="U104" s="2"/>
    </row>
    <row r="105" spans="14:21" ht="14.4" customHeight="1" x14ac:dyDescent="0.3">
      <c r="N105" s="2"/>
      <c r="O105" s="2"/>
      <c r="P105" s="2"/>
      <c r="Q105" s="2"/>
      <c r="R105" s="2"/>
      <c r="S105" s="2"/>
      <c r="T105" s="2"/>
      <c r="U105" s="2"/>
    </row>
    <row r="106" spans="14:21" ht="14.4" customHeight="1" x14ac:dyDescent="0.3">
      <c r="N106" s="2"/>
      <c r="O106" s="2"/>
      <c r="P106" s="2"/>
      <c r="Q106" s="2"/>
      <c r="R106" s="2"/>
      <c r="S106" s="2"/>
      <c r="T106" s="2"/>
      <c r="U106" s="2"/>
    </row>
    <row r="107" spans="14:21" ht="14.4" customHeight="1" x14ac:dyDescent="0.3">
      <c r="N107" s="2"/>
      <c r="O107" s="2"/>
      <c r="P107" s="2"/>
      <c r="Q107" s="2"/>
      <c r="R107" s="2"/>
      <c r="S107" s="2"/>
      <c r="T107" s="2"/>
      <c r="U107" s="2"/>
    </row>
    <row r="108" spans="14:21" ht="14.4" customHeight="1" x14ac:dyDescent="0.3">
      <c r="N108" s="2"/>
      <c r="O108" s="2"/>
      <c r="P108" s="2"/>
      <c r="Q108" s="2"/>
      <c r="R108" s="2"/>
      <c r="S108" s="2"/>
      <c r="T108" s="2"/>
      <c r="U108" s="2"/>
    </row>
    <row r="109" spans="14:21" ht="14.4" customHeight="1" x14ac:dyDescent="0.3">
      <c r="N109" s="2"/>
      <c r="O109" s="2"/>
      <c r="P109" s="2"/>
      <c r="Q109" s="2"/>
      <c r="R109" s="2"/>
      <c r="S109" s="2"/>
      <c r="T109" s="2"/>
      <c r="U109" s="2"/>
    </row>
    <row r="110" spans="14:21" ht="14.4" customHeight="1" x14ac:dyDescent="0.3">
      <c r="N110" s="2"/>
      <c r="O110" s="2"/>
      <c r="P110" s="2"/>
      <c r="Q110" s="2"/>
      <c r="R110" s="2"/>
      <c r="S110" s="2"/>
      <c r="T110" s="2"/>
      <c r="U110" s="2"/>
    </row>
    <row r="111" spans="14:21" ht="14.4" customHeight="1" x14ac:dyDescent="0.3">
      <c r="N111" s="2"/>
      <c r="O111" s="2"/>
      <c r="P111" s="2"/>
      <c r="Q111" s="2"/>
      <c r="R111" s="2"/>
      <c r="S111" s="2"/>
    </row>
    <row r="112" spans="14:21" ht="14.4" customHeight="1" x14ac:dyDescent="0.3">
      <c r="N112" s="2"/>
      <c r="O112" s="2"/>
      <c r="P112" s="2"/>
      <c r="Q112" s="2"/>
      <c r="R112" s="2"/>
      <c r="S112" s="2"/>
    </row>
    <row r="113" spans="14:19" ht="14.4" customHeight="1" x14ac:dyDescent="0.3">
      <c r="N113" s="2"/>
      <c r="O113" s="2"/>
      <c r="P113" s="2"/>
      <c r="Q113" s="2"/>
      <c r="R113" s="2"/>
      <c r="S113" s="2"/>
    </row>
  </sheetData>
  <mergeCells count="3">
    <mergeCell ref="I14:I15"/>
    <mergeCell ref="B17:B18"/>
    <mergeCell ref="Q90:Q91"/>
  </mergeCells>
  <conditionalFormatting sqref="E20">
    <cfRule type="cellIs" dxfId="7" priority="1" operator="equal">
      <formula>"YES"</formula>
    </cfRule>
    <cfRule type="cellIs" dxfId="6" priority="2" operator="equal">
      <formula>"NO"</formula>
    </cfRule>
  </conditionalFormatting>
  <dataValidations count="2">
    <dataValidation type="list" allowBlank="1" showInputMessage="1" showErrorMessage="1" sqref="C5 C7" xr:uid="{54D0DDCB-9427-4D22-9497-EC48B1902781}">
      <formula1>$C$3:$E$3</formula1>
    </dataValidation>
    <dataValidation type="list" allowBlank="1" showInputMessage="1" showErrorMessage="1" sqref="C10:E10 C13:C15" xr:uid="{6656D310-DDB9-405F-8C3F-9437AE9C972D}">
      <formula1>"1,2,3,4,5,6,7,8,9"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C6B7-9516-4154-BFF5-4BCA9AD28620}">
  <dimension ref="B2:U113"/>
  <sheetViews>
    <sheetView zoomScale="115" zoomScaleNormal="115" workbookViewId="0">
      <selection activeCell="C18" sqref="C18:E18"/>
    </sheetView>
  </sheetViews>
  <sheetFormatPr defaultColWidth="8.88671875" defaultRowHeight="14.4" customHeight="1" x14ac:dyDescent="0.3"/>
  <cols>
    <col min="1" max="1" width="8.88671875" style="13"/>
    <col min="2" max="2" width="19.33203125" style="13" customWidth="1"/>
    <col min="3" max="5" width="11.44140625" style="13" customWidth="1"/>
    <col min="6" max="6" width="8.88671875" style="13"/>
    <col min="7" max="7" width="11.5546875" style="13" bestFit="1" customWidth="1"/>
    <col min="8" max="16384" width="8.88671875" style="13"/>
  </cols>
  <sheetData>
    <row r="2" spans="2:19" ht="14.4" customHeight="1" x14ac:dyDescent="0.3">
      <c r="B2" s="8" t="s">
        <v>14</v>
      </c>
      <c r="C2" s="14" t="s">
        <v>5</v>
      </c>
      <c r="D2" s="14" t="s">
        <v>6</v>
      </c>
      <c r="E2" s="14" t="s">
        <v>7</v>
      </c>
    </row>
    <row r="3" spans="2:19" ht="14.4" customHeight="1" x14ac:dyDescent="0.3">
      <c r="B3" s="8" t="s">
        <v>11</v>
      </c>
      <c r="C3" s="1" t="s">
        <v>30</v>
      </c>
      <c r="D3" s="1" t="s">
        <v>31</v>
      </c>
      <c r="E3" s="1" t="s">
        <v>32</v>
      </c>
    </row>
    <row r="5" spans="2:19" ht="14.4" customHeight="1" x14ac:dyDescent="0.3">
      <c r="B5" s="8" t="s">
        <v>10</v>
      </c>
      <c r="C5" s="11" t="s">
        <v>30</v>
      </c>
    </row>
    <row r="7" spans="2:19" ht="14.4" customHeight="1" x14ac:dyDescent="0.3">
      <c r="B7" s="8" t="s">
        <v>12</v>
      </c>
      <c r="C7" s="1" t="s">
        <v>32</v>
      </c>
      <c r="G7" s="15"/>
      <c r="H7" s="15"/>
      <c r="I7" s="15"/>
      <c r="J7" s="15"/>
      <c r="K7" s="15"/>
      <c r="L7" s="15"/>
      <c r="M7" s="15"/>
      <c r="N7" s="15"/>
    </row>
    <row r="8" spans="2:19" ht="14.4" customHeight="1" x14ac:dyDescent="0.3">
      <c r="G8" s="15"/>
      <c r="H8" s="15"/>
      <c r="I8" s="15"/>
      <c r="J8" s="15"/>
      <c r="K8" s="15"/>
      <c r="L8" s="15"/>
      <c r="M8" s="15"/>
      <c r="N8" s="15"/>
    </row>
    <row r="9" spans="2:19" ht="14.4" customHeight="1" x14ac:dyDescent="0.3">
      <c r="B9" s="16" t="s">
        <v>4</v>
      </c>
      <c r="C9" s="17" t="str">
        <f>IF(C$3="",C$2,C$3)</f>
        <v>Business Freedom</v>
      </c>
      <c r="D9" s="17" t="str">
        <f t="shared" ref="D9:E9" si="0">IF(D$3="",D$2,D$3)</f>
        <v>Labor Freedom</v>
      </c>
      <c r="E9" s="17" t="str">
        <f t="shared" si="0"/>
        <v>Monetary Freedom</v>
      </c>
      <c r="F9" s="2"/>
      <c r="J9" s="3"/>
      <c r="K9" s="3"/>
      <c r="L9" s="3"/>
      <c r="M9" s="3"/>
      <c r="N9" s="3"/>
      <c r="O9" s="2"/>
      <c r="P9" s="2"/>
      <c r="Q9" s="2"/>
      <c r="R9" s="2"/>
      <c r="S9" s="2"/>
    </row>
    <row r="10" spans="2:19" ht="14.4" customHeight="1" x14ac:dyDescent="0.3">
      <c r="B10" s="26" t="str">
        <f>C5</f>
        <v>Business Freedom</v>
      </c>
      <c r="C10" s="1">
        <v>1</v>
      </c>
      <c r="D10" s="1">
        <v>3</v>
      </c>
      <c r="E10" s="1">
        <v>5</v>
      </c>
      <c r="F10" s="2"/>
      <c r="G10" s="3"/>
      <c r="H10" s="3"/>
      <c r="I10" s="3"/>
      <c r="J10" s="3"/>
      <c r="K10" s="3"/>
      <c r="L10" s="3"/>
      <c r="M10" s="3"/>
      <c r="N10" s="3"/>
      <c r="O10" s="2"/>
      <c r="P10" s="2"/>
      <c r="Q10" s="2"/>
      <c r="R10" s="2"/>
      <c r="S10" s="2"/>
    </row>
    <row r="11" spans="2:19" ht="14.4" customHeight="1" x14ac:dyDescent="0.3">
      <c r="C11" s="15"/>
      <c r="D11" s="15"/>
      <c r="E11" s="15"/>
      <c r="F11" s="2"/>
      <c r="G11" s="3"/>
      <c r="H11" s="3"/>
      <c r="I11" s="3"/>
      <c r="R11" s="2"/>
      <c r="S11" s="2"/>
    </row>
    <row r="12" spans="2:19" ht="14.4" customHeight="1" x14ac:dyDescent="0.3">
      <c r="B12" s="17" t="s">
        <v>13</v>
      </c>
      <c r="C12" s="17" t="str">
        <f>C7</f>
        <v>Monetary Freedom</v>
      </c>
      <c r="D12" s="19"/>
      <c r="E12" s="19"/>
      <c r="F12" s="2"/>
      <c r="G12" s="3"/>
      <c r="H12" s="3"/>
      <c r="I12" s="3"/>
      <c r="R12" s="2"/>
      <c r="S12" s="2"/>
    </row>
    <row r="13" spans="2:19" ht="14.4" customHeight="1" x14ac:dyDescent="0.3">
      <c r="B13" s="17" t="str">
        <f>IF(C$3="",C$2,C$3)</f>
        <v>Business Freedom</v>
      </c>
      <c r="C13" s="1">
        <v>5</v>
      </c>
      <c r="F13" s="2"/>
      <c r="G13" s="3"/>
      <c r="H13" s="3"/>
      <c r="I13" s="3"/>
      <c r="R13" s="2"/>
      <c r="S13" s="2"/>
    </row>
    <row r="14" spans="2:19" ht="14.4" customHeight="1" x14ac:dyDescent="0.3">
      <c r="B14" s="20" t="str">
        <f>IF(D$3="",D$2,D$3)</f>
        <v>Labor Freedom</v>
      </c>
      <c r="C14" s="1">
        <v>2</v>
      </c>
      <c r="F14" s="2"/>
      <c r="G14" s="3"/>
      <c r="H14" s="5"/>
      <c r="I14" s="42"/>
      <c r="R14" s="2"/>
      <c r="S14" s="2"/>
    </row>
    <row r="15" spans="2:19" ht="14.4" customHeight="1" x14ac:dyDescent="0.3">
      <c r="B15" s="20" t="str">
        <f>IF(E$3="",E$2,E$3)</f>
        <v>Monetary Freedom</v>
      </c>
      <c r="C15" s="1">
        <v>1</v>
      </c>
      <c r="F15" s="2"/>
      <c r="G15" s="3"/>
      <c r="H15" s="6"/>
      <c r="I15" s="42"/>
      <c r="R15" s="2"/>
      <c r="S15" s="2"/>
    </row>
    <row r="16" spans="2:19" ht="14.4" customHeight="1" x14ac:dyDescent="0.3">
      <c r="B16" s="19"/>
      <c r="G16" s="15"/>
      <c r="H16" s="18"/>
      <c r="I16" s="7"/>
      <c r="R16" s="2"/>
      <c r="S16" s="2"/>
    </row>
    <row r="17" spans="2:19" ht="14.4" customHeight="1" x14ac:dyDescent="0.3">
      <c r="B17" s="40" t="s">
        <v>1</v>
      </c>
      <c r="C17" s="8" t="str">
        <f>C9</f>
        <v>Business Freedom</v>
      </c>
      <c r="D17" s="8" t="str">
        <f t="shared" ref="D17:E17" si="1">D9</f>
        <v>Labor Freedom</v>
      </c>
      <c r="E17" s="8" t="str">
        <f t="shared" si="1"/>
        <v>Monetary Freedom</v>
      </c>
      <c r="H17" s="18"/>
      <c r="I17" s="7"/>
      <c r="R17" s="2"/>
      <c r="S17" s="2"/>
    </row>
    <row r="18" spans="2:19" ht="14.4" customHeight="1" x14ac:dyDescent="0.3">
      <c r="B18" s="41"/>
      <c r="C18" s="21">
        <v>0.5714285714285714</v>
      </c>
      <c r="D18" s="21">
        <v>0.2857142857142857</v>
      </c>
      <c r="E18" s="21">
        <v>0.14285714285714285</v>
      </c>
      <c r="H18" s="18"/>
      <c r="I18" s="7"/>
      <c r="R18" s="2"/>
      <c r="S18" s="2"/>
    </row>
    <row r="19" spans="2:19" ht="14.4" customHeight="1" x14ac:dyDescent="0.3">
      <c r="B19" s="2"/>
      <c r="C19" s="24"/>
      <c r="D19" s="2"/>
      <c r="H19" s="18"/>
      <c r="I19" s="7"/>
      <c r="R19" s="2"/>
      <c r="S19" s="2"/>
    </row>
    <row r="20" spans="2:19" ht="14.4" customHeight="1" x14ac:dyDescent="0.3">
      <c r="B20" s="3" t="s">
        <v>0</v>
      </c>
      <c r="C20" s="3">
        <v>0</v>
      </c>
      <c r="D20" s="28"/>
      <c r="H20" s="18"/>
      <c r="I20" s="7"/>
      <c r="R20" s="2"/>
      <c r="S20" s="2"/>
    </row>
    <row r="21" spans="2:19" ht="14.4" customHeight="1" x14ac:dyDescent="0.3">
      <c r="B21" s="17" t="s">
        <v>16</v>
      </c>
      <c r="C21" s="22">
        <f>IFERROR(MAX(B83:D83),"")</f>
        <v>0.05</v>
      </c>
      <c r="D21" s="23" t="str">
        <f>IF(C21&lt;C22, "The pairwise comparison consistency level is acceptable", "The pairwise comparison consistency level is not acceptable")</f>
        <v>The pairwise comparison consistency level is acceptable</v>
      </c>
      <c r="E21" s="23"/>
      <c r="F21" s="23"/>
      <c r="G21" s="23"/>
      <c r="H21" s="12"/>
      <c r="I21" s="25"/>
      <c r="R21" s="2"/>
      <c r="S21" s="2"/>
    </row>
    <row r="22" spans="2:19" ht="14.4" customHeight="1" x14ac:dyDescent="0.3">
      <c r="B22" s="16" t="s">
        <v>19</v>
      </c>
      <c r="C22" s="17">
        <f>IFERROR(Q100,"")</f>
        <v>0.13539999999999999</v>
      </c>
      <c r="D22" s="19"/>
      <c r="E22" s="19"/>
      <c r="F22" s="19"/>
      <c r="G22" s="19"/>
      <c r="H22" s="15"/>
      <c r="I22" s="3"/>
      <c r="R22" s="2"/>
      <c r="S22" s="2"/>
    </row>
    <row r="23" spans="2:19" ht="14.4" customHeight="1" x14ac:dyDescent="0.3">
      <c r="B23" s="9"/>
      <c r="C23" s="9"/>
      <c r="D23" s="9"/>
      <c r="E23" s="9"/>
      <c r="F23" s="9"/>
      <c r="G23" s="4"/>
      <c r="H23" s="3"/>
      <c r="I23" s="3"/>
      <c r="R23" s="2"/>
      <c r="S23" s="2"/>
    </row>
    <row r="24" spans="2:19" ht="14.4" customHeight="1" x14ac:dyDescent="0.3">
      <c r="B24" s="3" t="s">
        <v>9</v>
      </c>
      <c r="C24" s="3">
        <f>SUM(C18:E18)</f>
        <v>1</v>
      </c>
      <c r="D24" s="3"/>
      <c r="E24" s="3"/>
      <c r="F24" s="9"/>
      <c r="G24" s="4"/>
      <c r="H24" s="3"/>
      <c r="I24" s="3"/>
      <c r="R24" s="2"/>
      <c r="S24" s="2"/>
    </row>
    <row r="25" spans="2:19" ht="14.4" customHeight="1" x14ac:dyDescent="0.3">
      <c r="B25" s="3"/>
      <c r="C25" s="3"/>
      <c r="D25" s="3"/>
      <c r="E25" s="3"/>
      <c r="F25" s="9"/>
      <c r="G25" s="9"/>
      <c r="H25" s="2"/>
      <c r="I25" s="2"/>
      <c r="R25" s="2"/>
      <c r="S25" s="2"/>
    </row>
    <row r="26" spans="2:19" ht="14.4" customHeight="1" x14ac:dyDescent="0.3">
      <c r="B26" s="3" t="s">
        <v>2</v>
      </c>
      <c r="C26" s="3">
        <f>IF($C$10=1,$C$18,IF($D$10=1,$D$18,IF($E$10=1,$E$18)))-C10*C18</f>
        <v>0</v>
      </c>
      <c r="D26" s="3">
        <f>IF($C$10=1,$C$18,IF($D$10=1,$D$18,IF($E$10=1,$E$18)))-D10*D18</f>
        <v>-0.2857142857142857</v>
      </c>
      <c r="E26" s="3">
        <f>IF($C$10=1,$C$18,IF($D$10=1,$D$18,IF($E$10=1,$E$18)))-E10*E18</f>
        <v>-0.14285714285714279</v>
      </c>
      <c r="F26" s="9"/>
      <c r="G26" s="9"/>
      <c r="H26" s="2"/>
      <c r="I26" s="2"/>
      <c r="R26" s="2"/>
      <c r="S26" s="2"/>
    </row>
    <row r="27" spans="2:19" ht="14.4" customHeight="1" x14ac:dyDescent="0.3">
      <c r="B27" s="3"/>
      <c r="C27" s="3">
        <f>-C26</f>
        <v>0</v>
      </c>
      <c r="D27" s="3">
        <f t="shared" ref="D27:E27" si="2">-D26</f>
        <v>0.2857142857142857</v>
      </c>
      <c r="E27" s="3">
        <f t="shared" si="2"/>
        <v>0.14285714285714279</v>
      </c>
      <c r="F27" s="9"/>
      <c r="G27" s="9"/>
      <c r="H27" s="2"/>
      <c r="I27" s="2"/>
      <c r="R27" s="2"/>
      <c r="S27" s="2"/>
    </row>
    <row r="28" spans="2:19" ht="14.4" customHeight="1" x14ac:dyDescent="0.3">
      <c r="B28" s="3"/>
      <c r="C28" s="3"/>
      <c r="D28" s="3"/>
      <c r="E28" s="3"/>
      <c r="F28" s="9"/>
      <c r="G28" s="9"/>
      <c r="H28" s="2"/>
      <c r="I28" s="2"/>
      <c r="R28" s="2"/>
      <c r="S28" s="2"/>
    </row>
    <row r="29" spans="2:19" ht="14.4" customHeight="1" x14ac:dyDescent="0.3">
      <c r="B29" s="3" t="s">
        <v>3</v>
      </c>
      <c r="C29" s="3">
        <f>C18-$C13*IF($C$13=1,$C$18,IF($C$14=1,$D$18,IF($C$15=1,$E$18)))</f>
        <v>-0.14285714285714279</v>
      </c>
      <c r="D29" s="3">
        <f>D18-$C14*IF($C$13=1,$C$18,IF($C$14=1,$D$18,IF($C$15=1,$E$18)))</f>
        <v>0</v>
      </c>
      <c r="E29" s="3">
        <f>E18-$C15*IF($C$13=1,$C$18,IF($C$14=1,$D$18,IF($C$15=1,$E$18)))</f>
        <v>0</v>
      </c>
      <c r="F29" s="9"/>
      <c r="G29" s="9"/>
      <c r="H29" s="2"/>
      <c r="I29" s="2"/>
      <c r="R29" s="2"/>
      <c r="S29" s="2"/>
    </row>
    <row r="30" spans="2:19" ht="14.4" customHeight="1" x14ac:dyDescent="0.3">
      <c r="B30" s="3"/>
      <c r="C30" s="3">
        <f>-C29</f>
        <v>0.14285714285714279</v>
      </c>
      <c r="D30" s="3">
        <f>-D29</f>
        <v>0</v>
      </c>
      <c r="E30" s="3">
        <f t="shared" ref="E30" si="3">-E29</f>
        <v>0</v>
      </c>
      <c r="F30" s="9"/>
      <c r="G30" s="9"/>
      <c r="H30" s="2"/>
      <c r="I30" s="2"/>
      <c r="R30" s="2"/>
      <c r="S30" s="2"/>
    </row>
    <row r="31" spans="2:19" ht="14.4" customHeight="1" x14ac:dyDescent="0.3">
      <c r="B31" s="9"/>
      <c r="C31" s="9"/>
      <c r="D31" s="9"/>
      <c r="E31" s="9"/>
      <c r="F31" s="9"/>
      <c r="G31" s="9"/>
      <c r="H31" s="2"/>
      <c r="I31" s="2"/>
      <c r="R31" s="2"/>
      <c r="S31" s="2"/>
    </row>
    <row r="32" spans="2:19" ht="14.4" customHeight="1" x14ac:dyDescent="0.3">
      <c r="B32" s="9"/>
      <c r="C32" s="9"/>
      <c r="D32" s="9"/>
      <c r="E32" s="9"/>
      <c r="F32" s="9"/>
      <c r="G32" s="9"/>
      <c r="H32" s="2"/>
      <c r="I32" s="2"/>
      <c r="R32" s="2"/>
      <c r="S32" s="2"/>
    </row>
    <row r="33" spans="2:19" ht="14.4" customHeight="1" x14ac:dyDescent="0.3">
      <c r="B33" s="10"/>
      <c r="C33" s="10"/>
      <c r="D33" s="10"/>
      <c r="E33" s="10"/>
      <c r="F33" s="10"/>
      <c r="G33" s="2"/>
      <c r="H33" s="2"/>
      <c r="I33" s="2"/>
      <c r="R33" s="2"/>
      <c r="S33" s="2"/>
    </row>
    <row r="34" spans="2:19" ht="14.4" customHeight="1" x14ac:dyDescent="0.3">
      <c r="B34" s="2"/>
      <c r="C34" s="2"/>
      <c r="D34" s="2"/>
      <c r="E34" s="2"/>
      <c r="F34" s="2"/>
      <c r="G34" s="2"/>
      <c r="H34" s="2"/>
      <c r="I34" s="2"/>
      <c r="R34" s="2"/>
      <c r="S34" s="2"/>
    </row>
    <row r="35" spans="2:19" ht="14.4" customHeight="1" x14ac:dyDescent="0.3">
      <c r="B35" s="2"/>
      <c r="C35" s="2"/>
      <c r="D35" s="2"/>
      <c r="E35" s="2"/>
      <c r="F35" s="2"/>
      <c r="G35" s="2"/>
      <c r="H35" s="2"/>
      <c r="I35" s="2"/>
    </row>
    <row r="36" spans="2:19" ht="14.4" customHeight="1" x14ac:dyDescent="0.3">
      <c r="B36" s="2"/>
      <c r="C36" s="2"/>
      <c r="D36" s="2"/>
      <c r="E36" s="2"/>
      <c r="F36" s="2"/>
      <c r="G36" s="2"/>
      <c r="H36" s="2"/>
      <c r="I36" s="2"/>
    </row>
    <row r="37" spans="2:19" ht="14.4" customHeight="1" x14ac:dyDescent="0.3">
      <c r="B37" s="2"/>
      <c r="C37" s="2"/>
      <c r="D37" s="2"/>
      <c r="E37" s="2"/>
      <c r="F37" s="2"/>
      <c r="G37" s="2"/>
      <c r="H37" s="2"/>
      <c r="I37" s="2"/>
    </row>
    <row r="38" spans="2:19" ht="14.4" customHeight="1" x14ac:dyDescent="0.3">
      <c r="B38" s="2"/>
      <c r="C38" s="2"/>
      <c r="D38" s="2"/>
      <c r="E38" s="2"/>
      <c r="F38" s="2"/>
      <c r="G38" s="2"/>
      <c r="H38" s="2"/>
      <c r="I38" s="2"/>
    </row>
    <row r="83" spans="2:21" ht="14.4" customHeight="1" x14ac:dyDescent="0.3">
      <c r="B83" s="3">
        <f>IF(MAX($C$10:$E$10)=1,0, ABS(C10*C13-MAX($C$10:$E$10))/(MAX($C$10:$E$10)*MAX($C$10:$E$10)-MAX($C$10:$E$10)))</f>
        <v>0</v>
      </c>
      <c r="C83" s="3">
        <f>IF(MAX($C$10:$E$10)=1,0, ABS(D10*C14-MAX($C$10:$E$10))/(MAX($C$10:$E$10)*MAX($C$10:$E$10)-MAX($C$10:$E$10)))</f>
        <v>0.05</v>
      </c>
      <c r="D83" s="3">
        <f>IF(MAX($C$10:$E$10)=1,0, ABS(E10*C15-MAX($C$10:$E$10))/(MAX($C$10:$E$10)*MAX($C$10:$E$10)-MAX($C$10:$E$10)))</f>
        <v>0</v>
      </c>
    </row>
    <row r="87" spans="2:21" ht="14.4" customHeight="1" x14ac:dyDescent="0.3">
      <c r="N87" s="3"/>
      <c r="O87" s="3"/>
      <c r="P87" s="3"/>
      <c r="Q87" s="3"/>
      <c r="R87" s="3"/>
      <c r="S87" s="2"/>
      <c r="T87" s="2"/>
      <c r="U87" s="2"/>
    </row>
    <row r="88" spans="2:21" ht="14.4" customHeight="1" x14ac:dyDescent="0.3">
      <c r="N88" s="3"/>
      <c r="O88" s="3"/>
      <c r="P88" s="3"/>
      <c r="Q88" s="3"/>
      <c r="R88" s="3"/>
      <c r="S88" s="2"/>
      <c r="T88" s="2"/>
      <c r="U88" s="2"/>
    </row>
    <row r="89" spans="2:21" ht="14.4" customHeight="1" x14ac:dyDescent="0.3">
      <c r="N89" s="3"/>
      <c r="O89" s="3"/>
      <c r="P89" s="3"/>
      <c r="Q89" s="3"/>
      <c r="R89" s="3"/>
      <c r="S89" s="2"/>
      <c r="T89" s="2"/>
      <c r="U89" s="2"/>
    </row>
    <row r="90" spans="2:21" ht="14.4" customHeight="1" x14ac:dyDescent="0.3">
      <c r="N90" s="3"/>
      <c r="O90" s="3"/>
      <c r="P90" s="5" t="s">
        <v>17</v>
      </c>
      <c r="Q90" s="42">
        <v>3</v>
      </c>
      <c r="R90" s="3"/>
      <c r="S90" s="2"/>
      <c r="T90" s="2"/>
      <c r="U90" s="2"/>
    </row>
    <row r="91" spans="2:21" ht="14.4" customHeight="1" x14ac:dyDescent="0.3">
      <c r="N91" s="3"/>
      <c r="O91" s="3"/>
      <c r="P91" s="6" t="s">
        <v>18</v>
      </c>
      <c r="Q91" s="42"/>
      <c r="R91" s="3"/>
      <c r="S91" s="2"/>
      <c r="T91" s="2"/>
      <c r="U91" s="2"/>
    </row>
    <row r="92" spans="2:21" ht="14.4" customHeight="1" x14ac:dyDescent="0.3">
      <c r="N92" s="3"/>
      <c r="O92" s="3"/>
      <c r="P92" s="7">
        <v>3</v>
      </c>
      <c r="Q92" s="7">
        <v>0.16669999999999999</v>
      </c>
      <c r="R92" s="3"/>
      <c r="S92" s="2"/>
      <c r="T92" s="2"/>
      <c r="U92" s="2"/>
    </row>
    <row r="93" spans="2:21" ht="14.4" customHeight="1" x14ac:dyDescent="0.3">
      <c r="N93" s="2"/>
      <c r="O93" s="3"/>
      <c r="P93" s="7">
        <v>4</v>
      </c>
      <c r="Q93" s="7">
        <v>0.11210000000000001</v>
      </c>
      <c r="R93" s="3"/>
      <c r="S93" s="2"/>
      <c r="T93" s="2"/>
      <c r="U93" s="2"/>
    </row>
    <row r="94" spans="2:21" ht="14.4" customHeight="1" x14ac:dyDescent="0.3">
      <c r="N94" s="2"/>
      <c r="O94" s="3"/>
      <c r="P94" s="7">
        <v>5</v>
      </c>
      <c r="Q94" s="7">
        <v>0.13539999999999999</v>
      </c>
      <c r="R94" s="3"/>
      <c r="S94" s="2"/>
      <c r="T94" s="2"/>
      <c r="U94" s="2"/>
    </row>
    <row r="95" spans="2:21" ht="14.4" customHeight="1" x14ac:dyDescent="0.3">
      <c r="N95" s="2"/>
      <c r="O95" s="3"/>
      <c r="P95" s="7">
        <v>6</v>
      </c>
      <c r="Q95" s="7">
        <v>0.13300000000000001</v>
      </c>
      <c r="R95" s="3"/>
      <c r="S95" s="2"/>
      <c r="T95" s="2"/>
      <c r="U95" s="2"/>
    </row>
    <row r="96" spans="2:21" ht="14.4" customHeight="1" x14ac:dyDescent="0.3">
      <c r="N96" s="2"/>
      <c r="O96" s="3"/>
      <c r="P96" s="7">
        <v>7</v>
      </c>
      <c r="Q96" s="7">
        <v>0.12939999999999999</v>
      </c>
      <c r="R96" s="3"/>
      <c r="S96" s="2"/>
      <c r="T96" s="2"/>
      <c r="U96" s="2"/>
    </row>
    <row r="97" spans="14:21" ht="14.4" customHeight="1" x14ac:dyDescent="0.3">
      <c r="N97" s="27"/>
      <c r="O97" s="25"/>
      <c r="P97" s="7">
        <v>8</v>
      </c>
      <c r="Q97" s="7">
        <v>0.13089999999999999</v>
      </c>
      <c r="R97" s="3"/>
      <c r="S97" s="2"/>
      <c r="T97" s="2"/>
      <c r="U97" s="2"/>
    </row>
    <row r="98" spans="14:21" ht="14.4" customHeight="1" x14ac:dyDescent="0.3">
      <c r="N98" s="4"/>
      <c r="O98" s="3"/>
      <c r="P98" s="7">
        <v>9</v>
      </c>
      <c r="Q98" s="7">
        <v>0.13589999999999999</v>
      </c>
      <c r="R98" s="3"/>
      <c r="S98" s="2"/>
      <c r="T98" s="2"/>
      <c r="U98" s="2"/>
    </row>
    <row r="99" spans="14:21" ht="14.4" customHeight="1" x14ac:dyDescent="0.3">
      <c r="N99" s="4"/>
      <c r="O99" s="3"/>
      <c r="P99" s="3"/>
      <c r="Q99" s="3">
        <f>MAX(B10:E10)</f>
        <v>5</v>
      </c>
      <c r="R99" s="3"/>
      <c r="S99" s="2"/>
      <c r="T99" s="2"/>
      <c r="U99" s="2"/>
    </row>
    <row r="100" spans="14:21" ht="14.4" customHeight="1" x14ac:dyDescent="0.3">
      <c r="N100" s="4"/>
      <c r="O100" s="3"/>
      <c r="P100" s="3"/>
      <c r="Q100" s="3">
        <f>VLOOKUP(Q99,P92:Q98,2)</f>
        <v>0.13539999999999999</v>
      </c>
      <c r="R100" s="3"/>
      <c r="S100" s="2"/>
      <c r="T100" s="2"/>
      <c r="U100" s="2"/>
    </row>
    <row r="101" spans="14:21" ht="14.4" customHeight="1" x14ac:dyDescent="0.3">
      <c r="N101" s="2"/>
      <c r="O101" s="3"/>
      <c r="P101" s="3"/>
      <c r="Q101" s="3"/>
      <c r="R101" s="3"/>
      <c r="S101" s="2"/>
      <c r="T101" s="2"/>
      <c r="U101" s="2"/>
    </row>
    <row r="102" spans="14:21" ht="14.4" customHeight="1" x14ac:dyDescent="0.3">
      <c r="N102" s="2"/>
      <c r="O102" s="2"/>
      <c r="P102" s="2"/>
      <c r="Q102" s="2"/>
      <c r="R102" s="2"/>
      <c r="S102" s="2"/>
      <c r="T102" s="2"/>
      <c r="U102" s="2"/>
    </row>
    <row r="103" spans="14:21" ht="14.4" customHeight="1" x14ac:dyDescent="0.3">
      <c r="N103" s="2"/>
      <c r="O103" s="2"/>
      <c r="P103" s="2"/>
      <c r="Q103" s="2"/>
      <c r="R103" s="2"/>
      <c r="S103" s="2"/>
      <c r="T103" s="2"/>
      <c r="U103" s="2"/>
    </row>
    <row r="104" spans="14:21" ht="14.4" customHeight="1" x14ac:dyDescent="0.3">
      <c r="N104" s="2"/>
      <c r="O104" s="2"/>
      <c r="P104" s="2"/>
      <c r="Q104" s="2"/>
      <c r="R104" s="2"/>
      <c r="S104" s="2"/>
      <c r="T104" s="2"/>
      <c r="U104" s="2"/>
    </row>
    <row r="105" spans="14:21" ht="14.4" customHeight="1" x14ac:dyDescent="0.3">
      <c r="N105" s="2"/>
      <c r="O105" s="2"/>
      <c r="P105" s="2"/>
      <c r="Q105" s="2"/>
      <c r="R105" s="2"/>
      <c r="S105" s="2"/>
      <c r="T105" s="2"/>
      <c r="U105" s="2"/>
    </row>
    <row r="106" spans="14:21" ht="14.4" customHeight="1" x14ac:dyDescent="0.3">
      <c r="N106" s="2"/>
      <c r="O106" s="2"/>
      <c r="P106" s="2"/>
      <c r="Q106" s="2"/>
      <c r="R106" s="2"/>
      <c r="S106" s="2"/>
      <c r="T106" s="2"/>
      <c r="U106" s="2"/>
    </row>
    <row r="107" spans="14:21" ht="14.4" customHeight="1" x14ac:dyDescent="0.3">
      <c r="N107" s="2"/>
      <c r="O107" s="2"/>
      <c r="P107" s="2"/>
      <c r="Q107" s="2"/>
      <c r="R107" s="2"/>
      <c r="S107" s="2"/>
      <c r="T107" s="2"/>
      <c r="U107" s="2"/>
    </row>
    <row r="108" spans="14:21" ht="14.4" customHeight="1" x14ac:dyDescent="0.3">
      <c r="N108" s="2"/>
      <c r="O108" s="2"/>
      <c r="P108" s="2"/>
      <c r="Q108" s="2"/>
      <c r="R108" s="2"/>
      <c r="S108" s="2"/>
      <c r="T108" s="2"/>
      <c r="U108" s="2"/>
    </row>
    <row r="109" spans="14:21" ht="14.4" customHeight="1" x14ac:dyDescent="0.3">
      <c r="N109" s="2"/>
      <c r="O109" s="2"/>
      <c r="P109" s="2"/>
      <c r="Q109" s="2"/>
      <c r="R109" s="2"/>
      <c r="S109" s="2"/>
      <c r="T109" s="2"/>
      <c r="U109" s="2"/>
    </row>
    <row r="110" spans="14:21" ht="14.4" customHeight="1" x14ac:dyDescent="0.3">
      <c r="N110" s="2"/>
      <c r="O110" s="2"/>
      <c r="P110" s="2"/>
      <c r="Q110" s="2"/>
      <c r="R110" s="2"/>
      <c r="S110" s="2"/>
      <c r="T110" s="2"/>
      <c r="U110" s="2"/>
    </row>
    <row r="111" spans="14:21" ht="14.4" customHeight="1" x14ac:dyDescent="0.3">
      <c r="N111" s="2"/>
      <c r="O111" s="2"/>
      <c r="P111" s="2"/>
      <c r="Q111" s="2"/>
      <c r="R111" s="2"/>
      <c r="S111" s="2"/>
    </row>
    <row r="112" spans="14:21" ht="14.4" customHeight="1" x14ac:dyDescent="0.3">
      <c r="N112" s="2"/>
      <c r="O112" s="2"/>
      <c r="P112" s="2"/>
      <c r="Q112" s="2"/>
      <c r="R112" s="2"/>
      <c r="S112" s="2"/>
    </row>
    <row r="113" spans="14:19" ht="14.4" customHeight="1" x14ac:dyDescent="0.3">
      <c r="N113" s="2"/>
      <c r="O113" s="2"/>
      <c r="P113" s="2"/>
      <c r="Q113" s="2"/>
      <c r="R113" s="2"/>
      <c r="S113" s="2"/>
    </row>
  </sheetData>
  <mergeCells count="3">
    <mergeCell ref="I14:I15"/>
    <mergeCell ref="B17:B18"/>
    <mergeCell ref="Q90:Q91"/>
  </mergeCells>
  <conditionalFormatting sqref="E20">
    <cfRule type="cellIs" dxfId="5" priority="1" operator="equal">
      <formula>"YES"</formula>
    </cfRule>
    <cfRule type="cellIs" dxfId="4" priority="2" operator="equal">
      <formula>"NO"</formula>
    </cfRule>
  </conditionalFormatting>
  <dataValidations count="2">
    <dataValidation type="list" allowBlank="1" showInputMessage="1" showErrorMessage="1" sqref="C10:E10 C13:C15" xr:uid="{BE85D90F-190E-4EBE-891A-03FC56268139}">
      <formula1>"1,2,3,4,5,6,7,8,9"</formula1>
    </dataValidation>
    <dataValidation type="list" allowBlank="1" showInputMessage="1" showErrorMessage="1" sqref="C5 C7" xr:uid="{4C2F0967-1324-4BDB-A5DA-56DA8CDE479D}">
      <formula1>$C$3:$E$3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C7F5-9638-435E-8C97-ECFC9B926234}">
  <dimension ref="B2:U113"/>
  <sheetViews>
    <sheetView zoomScaleNormal="100" workbookViewId="0">
      <selection activeCell="C3" sqref="C3:E3"/>
    </sheetView>
  </sheetViews>
  <sheetFormatPr defaultColWidth="8.88671875" defaultRowHeight="14.4" customHeight="1" x14ac:dyDescent="0.3"/>
  <cols>
    <col min="1" max="1" width="8.88671875" style="13"/>
    <col min="2" max="2" width="19.33203125" style="13" customWidth="1"/>
    <col min="3" max="5" width="11.44140625" style="13" customWidth="1"/>
    <col min="6" max="6" width="8.88671875" style="13"/>
    <col min="7" max="7" width="11.5546875" style="13" bestFit="1" customWidth="1"/>
    <col min="8" max="16384" width="8.88671875" style="13"/>
  </cols>
  <sheetData>
    <row r="2" spans="2:19" ht="14.4" customHeight="1" x14ac:dyDescent="0.3">
      <c r="B2" s="8" t="s">
        <v>14</v>
      </c>
      <c r="C2" s="14" t="s">
        <v>5</v>
      </c>
      <c r="D2" s="14" t="s">
        <v>6</v>
      </c>
      <c r="E2" s="14" t="s">
        <v>7</v>
      </c>
    </row>
    <row r="3" spans="2:19" ht="14.4" customHeight="1" x14ac:dyDescent="0.3">
      <c r="B3" s="8" t="s">
        <v>11</v>
      </c>
      <c r="C3" s="1" t="s">
        <v>33</v>
      </c>
      <c r="D3" s="1" t="s">
        <v>34</v>
      </c>
      <c r="E3" s="1" t="s">
        <v>35</v>
      </c>
    </row>
    <row r="5" spans="2:19" ht="14.4" customHeight="1" x14ac:dyDescent="0.3">
      <c r="B5" s="8" t="s">
        <v>10</v>
      </c>
      <c r="C5" s="11" t="s">
        <v>34</v>
      </c>
    </row>
    <row r="7" spans="2:19" ht="14.4" customHeight="1" x14ac:dyDescent="0.3">
      <c r="B7" s="8" t="s">
        <v>12</v>
      </c>
      <c r="C7" s="1" t="s">
        <v>33</v>
      </c>
      <c r="G7" s="15"/>
      <c r="H7" s="15"/>
      <c r="I7" s="15"/>
      <c r="J7" s="15"/>
      <c r="K7" s="15"/>
      <c r="L7" s="15"/>
      <c r="M7" s="15"/>
      <c r="N7" s="15"/>
    </row>
    <row r="8" spans="2:19" ht="14.4" customHeight="1" x14ac:dyDescent="0.3">
      <c r="G8" s="15"/>
      <c r="H8" s="15"/>
      <c r="I8" s="15"/>
      <c r="J8" s="15"/>
      <c r="K8" s="15"/>
      <c r="L8" s="15"/>
      <c r="M8" s="15"/>
      <c r="N8" s="15"/>
    </row>
    <row r="9" spans="2:19" ht="14.4" customHeight="1" x14ac:dyDescent="0.3">
      <c r="B9" s="16" t="s">
        <v>4</v>
      </c>
      <c r="C9" s="17" t="str">
        <f>IF(C$3="",C$2,C$3)</f>
        <v>Trade Freedom</v>
      </c>
      <c r="D9" s="17" t="str">
        <f t="shared" ref="D9:E9" si="0">IF(D$3="",D$2,D$3)</f>
        <v>Investment Freedom</v>
      </c>
      <c r="E9" s="17" t="str">
        <f t="shared" si="0"/>
        <v>Financial Freedom</v>
      </c>
      <c r="F9" s="2"/>
      <c r="J9" s="3"/>
      <c r="K9" s="3"/>
      <c r="L9" s="3"/>
      <c r="M9" s="3"/>
      <c r="N9" s="3"/>
      <c r="O9" s="2"/>
      <c r="P9" s="2"/>
      <c r="Q9" s="2"/>
      <c r="R9" s="2"/>
      <c r="S9" s="2"/>
    </row>
    <row r="10" spans="2:19" ht="14.4" customHeight="1" x14ac:dyDescent="0.3">
      <c r="B10" s="26" t="str">
        <f>C5</f>
        <v>Investment Freedom</v>
      </c>
      <c r="C10" s="1">
        <v>6</v>
      </c>
      <c r="D10" s="1">
        <v>1</v>
      </c>
      <c r="E10" s="1">
        <v>2</v>
      </c>
      <c r="F10" s="2"/>
      <c r="G10" s="3"/>
      <c r="H10" s="3"/>
      <c r="I10" s="3"/>
      <c r="J10" s="3"/>
      <c r="K10" s="3"/>
      <c r="L10" s="3"/>
      <c r="M10" s="3"/>
      <c r="N10" s="3"/>
      <c r="O10" s="2"/>
      <c r="P10" s="2"/>
      <c r="Q10" s="2"/>
      <c r="R10" s="2"/>
      <c r="S10" s="2"/>
    </row>
    <row r="11" spans="2:19" ht="14.4" customHeight="1" x14ac:dyDescent="0.3">
      <c r="C11" s="15"/>
      <c r="D11" s="15"/>
      <c r="E11" s="15"/>
      <c r="F11" s="2"/>
      <c r="G11" s="3"/>
      <c r="H11" s="3"/>
      <c r="I11" s="3"/>
      <c r="R11" s="2"/>
      <c r="S11" s="2"/>
    </row>
    <row r="12" spans="2:19" ht="14.4" customHeight="1" x14ac:dyDescent="0.3">
      <c r="B12" s="17" t="s">
        <v>13</v>
      </c>
      <c r="C12" s="17" t="str">
        <f>C7</f>
        <v>Trade Freedom</v>
      </c>
      <c r="D12" s="19"/>
      <c r="E12" s="19"/>
      <c r="F12" s="2"/>
      <c r="G12" s="3"/>
      <c r="H12" s="3"/>
      <c r="I12" s="3"/>
      <c r="R12" s="2"/>
      <c r="S12" s="2"/>
    </row>
    <row r="13" spans="2:19" ht="14.4" customHeight="1" x14ac:dyDescent="0.3">
      <c r="B13" s="17" t="str">
        <f>IF(C$3="",C$2,C$3)</f>
        <v>Trade Freedom</v>
      </c>
      <c r="C13" s="1">
        <v>1</v>
      </c>
      <c r="F13" s="2"/>
      <c r="G13" s="3"/>
      <c r="H13" s="3"/>
      <c r="I13" s="3"/>
      <c r="R13" s="2"/>
      <c r="S13" s="2"/>
    </row>
    <row r="14" spans="2:19" ht="14.4" customHeight="1" x14ac:dyDescent="0.3">
      <c r="B14" s="20" t="str">
        <f>IF(D$3="",D$2,D$3)</f>
        <v>Investment Freedom</v>
      </c>
      <c r="C14" s="1">
        <v>6</v>
      </c>
      <c r="F14" s="2"/>
      <c r="G14" s="3"/>
      <c r="H14" s="5"/>
      <c r="I14" s="42"/>
      <c r="R14" s="2"/>
      <c r="S14" s="2"/>
    </row>
    <row r="15" spans="2:19" ht="14.4" customHeight="1" x14ac:dyDescent="0.3">
      <c r="B15" s="20" t="str">
        <f>IF(E$3="",E$2,E$3)</f>
        <v>Financial Freedom</v>
      </c>
      <c r="C15" s="1">
        <v>4</v>
      </c>
      <c r="F15" s="2"/>
      <c r="G15" s="3"/>
      <c r="H15" s="6"/>
      <c r="I15" s="42"/>
      <c r="R15" s="2"/>
      <c r="S15" s="2"/>
    </row>
    <row r="16" spans="2:19" ht="14.4" customHeight="1" x14ac:dyDescent="0.3">
      <c r="B16" s="19"/>
      <c r="G16" s="15"/>
      <c r="H16" s="18"/>
      <c r="I16" s="7"/>
      <c r="R16" s="2"/>
      <c r="S16" s="2"/>
    </row>
    <row r="17" spans="2:19" ht="14.4" customHeight="1" x14ac:dyDescent="0.3">
      <c r="B17" s="40" t="s">
        <v>1</v>
      </c>
      <c r="C17" s="8" t="str">
        <f>C9</f>
        <v>Trade Freedom</v>
      </c>
      <c r="D17" s="8" t="str">
        <f t="shared" ref="D17:E17" si="1">D9</f>
        <v>Investment Freedom</v>
      </c>
      <c r="E17" s="8" t="str">
        <f t="shared" si="1"/>
        <v>Financial Freedom</v>
      </c>
      <c r="H17" s="18"/>
      <c r="I17" s="7"/>
      <c r="R17" s="2"/>
      <c r="S17" s="2"/>
    </row>
    <row r="18" spans="2:19" ht="14.4" customHeight="1" x14ac:dyDescent="0.3">
      <c r="B18" s="41"/>
      <c r="C18" s="21">
        <v>0.1111111111111111</v>
      </c>
      <c r="D18" s="21">
        <v>0.61111111111111105</v>
      </c>
      <c r="E18" s="21">
        <v>0.27777777777777779</v>
      </c>
      <c r="H18" s="18"/>
      <c r="I18" s="7"/>
      <c r="R18" s="2"/>
      <c r="S18" s="2"/>
    </row>
    <row r="19" spans="2:19" ht="14.4" customHeight="1" x14ac:dyDescent="0.3">
      <c r="B19" s="2"/>
      <c r="C19" s="24"/>
      <c r="D19" s="2"/>
      <c r="H19" s="18"/>
      <c r="I19" s="7"/>
      <c r="R19" s="2"/>
      <c r="S19" s="2"/>
    </row>
    <row r="20" spans="2:19" ht="14.4" customHeight="1" x14ac:dyDescent="0.3">
      <c r="B20" s="3" t="s">
        <v>0</v>
      </c>
      <c r="C20" s="3">
        <v>5.5555555555555552E-2</v>
      </c>
      <c r="D20" s="28"/>
      <c r="H20" s="18"/>
      <c r="I20" s="7"/>
      <c r="R20" s="2"/>
      <c r="S20" s="2"/>
    </row>
    <row r="21" spans="2:19" ht="14.4" customHeight="1" x14ac:dyDescent="0.3">
      <c r="B21" s="17" t="s">
        <v>16</v>
      </c>
      <c r="C21" s="22">
        <f>IFERROR(MAX(B83:D83),"")</f>
        <v>6.6666666666666666E-2</v>
      </c>
      <c r="D21" s="23" t="str">
        <f>IF(C21&lt;C22, "The pairwise comparison consistency level is acceptable", "The pairwise comparison consistency level is not acceptable")</f>
        <v>The pairwise comparison consistency level is acceptable</v>
      </c>
      <c r="E21" s="23"/>
      <c r="F21" s="23"/>
      <c r="G21" s="23"/>
      <c r="H21" s="12"/>
      <c r="I21" s="25"/>
      <c r="R21" s="2"/>
      <c r="S21" s="2"/>
    </row>
    <row r="22" spans="2:19" ht="14.4" customHeight="1" x14ac:dyDescent="0.3">
      <c r="B22" s="16" t="s">
        <v>19</v>
      </c>
      <c r="C22" s="17">
        <f>IFERROR(Q100,"")</f>
        <v>0.13300000000000001</v>
      </c>
      <c r="D22" s="19"/>
      <c r="E22" s="19"/>
      <c r="F22" s="19"/>
      <c r="G22" s="19"/>
      <c r="H22" s="15"/>
      <c r="I22" s="3"/>
      <c r="R22" s="2"/>
      <c r="S22" s="2"/>
    </row>
    <row r="23" spans="2:19" ht="14.4" customHeight="1" x14ac:dyDescent="0.3">
      <c r="B23" s="9"/>
      <c r="C23" s="9"/>
      <c r="D23" s="9"/>
      <c r="E23" s="9"/>
      <c r="F23" s="9"/>
      <c r="G23" s="4"/>
      <c r="H23" s="3"/>
      <c r="I23" s="3"/>
      <c r="R23" s="2"/>
      <c r="S23" s="2"/>
    </row>
    <row r="24" spans="2:19" ht="14.4" customHeight="1" x14ac:dyDescent="0.3">
      <c r="B24" s="3" t="s">
        <v>9</v>
      </c>
      <c r="C24" s="3">
        <f>SUM(C18:E18)</f>
        <v>0.99999999999999989</v>
      </c>
      <c r="D24" s="3"/>
      <c r="E24" s="3"/>
      <c r="F24" s="9"/>
      <c r="G24" s="4"/>
      <c r="H24" s="3"/>
      <c r="I24" s="3"/>
      <c r="R24" s="2"/>
      <c r="S24" s="2"/>
    </row>
    <row r="25" spans="2:19" ht="14.4" customHeight="1" x14ac:dyDescent="0.3">
      <c r="B25" s="3"/>
      <c r="C25" s="3"/>
      <c r="D25" s="3"/>
      <c r="E25" s="3"/>
      <c r="F25" s="9"/>
      <c r="G25" s="9"/>
      <c r="H25" s="2"/>
      <c r="I25" s="2"/>
      <c r="R25" s="2"/>
      <c r="S25" s="2"/>
    </row>
    <row r="26" spans="2:19" ht="14.4" customHeight="1" x14ac:dyDescent="0.3">
      <c r="B26" s="3" t="s">
        <v>2</v>
      </c>
      <c r="C26" s="3">
        <f>IF($C$10=1,$C$18,IF($D$10=1,$D$18,IF($E$10=1,$E$18)))-C10*C18</f>
        <v>-5.555555555555558E-2</v>
      </c>
      <c r="D26" s="3">
        <f>IF($C$10=1,$C$18,IF($D$10=1,$D$18,IF($E$10=1,$E$18)))-D10*D18</f>
        <v>0</v>
      </c>
      <c r="E26" s="3">
        <f>IF($C$10=1,$C$18,IF($D$10=1,$D$18,IF($E$10=1,$E$18)))-E10*E18</f>
        <v>5.5555555555555469E-2</v>
      </c>
      <c r="F26" s="9"/>
      <c r="G26" s="9"/>
      <c r="H26" s="2"/>
      <c r="I26" s="2"/>
      <c r="R26" s="2"/>
      <c r="S26" s="2"/>
    </row>
    <row r="27" spans="2:19" ht="14.4" customHeight="1" x14ac:dyDescent="0.3">
      <c r="B27" s="3"/>
      <c r="C27" s="3">
        <f>-C26</f>
        <v>5.555555555555558E-2</v>
      </c>
      <c r="D27" s="3">
        <f t="shared" ref="D27:E27" si="2">-D26</f>
        <v>0</v>
      </c>
      <c r="E27" s="3">
        <f t="shared" si="2"/>
        <v>-5.5555555555555469E-2</v>
      </c>
      <c r="F27" s="9"/>
      <c r="G27" s="9"/>
      <c r="H27" s="2"/>
      <c r="I27" s="2"/>
      <c r="R27" s="2"/>
      <c r="S27" s="2"/>
    </row>
    <row r="28" spans="2:19" ht="14.4" customHeight="1" x14ac:dyDescent="0.3">
      <c r="B28" s="3"/>
      <c r="C28" s="3"/>
      <c r="D28" s="3"/>
      <c r="E28" s="3"/>
      <c r="F28" s="9"/>
      <c r="G28" s="9"/>
      <c r="H28" s="2"/>
      <c r="I28" s="2"/>
      <c r="R28" s="2"/>
      <c r="S28" s="2"/>
    </row>
    <row r="29" spans="2:19" ht="14.4" customHeight="1" x14ac:dyDescent="0.3">
      <c r="B29" s="3" t="s">
        <v>3</v>
      </c>
      <c r="C29" s="3">
        <f>C18-$C13*IF($C$13=1,$C$18,IF($C$14=1,$D$18,IF($C$15=1,$E$18)))</f>
        <v>0</v>
      </c>
      <c r="D29" s="3">
        <f>D18-$C14*IF($C$13=1,$C$18,IF($C$14=1,$D$18,IF($C$15=1,$E$18)))</f>
        <v>-5.555555555555558E-2</v>
      </c>
      <c r="E29" s="3">
        <f>E18-$C15*IF($C$13=1,$C$18,IF($C$14=1,$D$18,IF($C$15=1,$E$18)))</f>
        <v>-0.16666666666666663</v>
      </c>
      <c r="F29" s="9"/>
      <c r="G29" s="9"/>
      <c r="H29" s="2"/>
      <c r="I29" s="2"/>
      <c r="R29" s="2"/>
      <c r="S29" s="2"/>
    </row>
    <row r="30" spans="2:19" ht="14.4" customHeight="1" x14ac:dyDescent="0.3">
      <c r="B30" s="3"/>
      <c r="C30" s="3">
        <f>-C29</f>
        <v>0</v>
      </c>
      <c r="D30" s="3">
        <f>-D29</f>
        <v>5.555555555555558E-2</v>
      </c>
      <c r="E30" s="3">
        <f t="shared" ref="E30" si="3">-E29</f>
        <v>0.16666666666666663</v>
      </c>
      <c r="F30" s="9"/>
      <c r="G30" s="9"/>
      <c r="H30" s="2"/>
      <c r="I30" s="2"/>
      <c r="R30" s="2"/>
      <c r="S30" s="2"/>
    </row>
    <row r="31" spans="2:19" ht="14.4" customHeight="1" x14ac:dyDescent="0.3">
      <c r="B31" s="9"/>
      <c r="C31" s="9"/>
      <c r="D31" s="9"/>
      <c r="E31" s="9"/>
      <c r="F31" s="9"/>
      <c r="G31" s="9"/>
      <c r="H31" s="2"/>
      <c r="I31" s="2"/>
      <c r="R31" s="2"/>
      <c r="S31" s="2"/>
    </row>
    <row r="32" spans="2:19" ht="14.4" customHeight="1" x14ac:dyDescent="0.3">
      <c r="B32" s="9"/>
      <c r="C32" s="9"/>
      <c r="D32" s="9"/>
      <c r="E32" s="9"/>
      <c r="F32" s="9"/>
      <c r="G32" s="9"/>
      <c r="H32" s="2"/>
      <c r="I32" s="2"/>
      <c r="R32" s="2"/>
      <c r="S32" s="2"/>
    </row>
    <row r="33" spans="2:19" ht="14.4" customHeight="1" x14ac:dyDescent="0.3">
      <c r="B33" s="10"/>
      <c r="C33" s="10"/>
      <c r="D33" s="10"/>
      <c r="E33" s="10"/>
      <c r="F33" s="10"/>
      <c r="G33" s="2"/>
      <c r="H33" s="2"/>
      <c r="I33" s="2"/>
      <c r="R33" s="2"/>
      <c r="S33" s="2"/>
    </row>
    <row r="34" spans="2:19" ht="14.4" customHeight="1" x14ac:dyDescent="0.3">
      <c r="B34" s="2"/>
      <c r="C34" s="2"/>
      <c r="D34" s="2"/>
      <c r="E34" s="2"/>
      <c r="F34" s="2"/>
      <c r="G34" s="2"/>
      <c r="H34" s="2"/>
      <c r="I34" s="2"/>
      <c r="R34" s="2"/>
      <c r="S34" s="2"/>
    </row>
    <row r="35" spans="2:19" ht="14.4" customHeight="1" x14ac:dyDescent="0.3">
      <c r="B35" s="2"/>
      <c r="C35" s="2"/>
      <c r="D35" s="2"/>
      <c r="E35" s="2"/>
      <c r="F35" s="2"/>
      <c r="G35" s="2"/>
      <c r="H35" s="2"/>
      <c r="I35" s="2"/>
    </row>
    <row r="36" spans="2:19" ht="14.4" customHeight="1" x14ac:dyDescent="0.3">
      <c r="B36" s="2"/>
      <c r="C36" s="2"/>
      <c r="D36" s="2"/>
      <c r="E36" s="2"/>
      <c r="F36" s="2"/>
      <c r="G36" s="2"/>
      <c r="H36" s="2"/>
      <c r="I36" s="2"/>
    </row>
    <row r="37" spans="2:19" ht="14.4" customHeight="1" x14ac:dyDescent="0.3">
      <c r="B37" s="2"/>
      <c r="C37" s="2"/>
      <c r="D37" s="2"/>
      <c r="E37" s="2"/>
      <c r="F37" s="2"/>
      <c r="G37" s="2"/>
      <c r="H37" s="2"/>
      <c r="I37" s="2"/>
    </row>
    <row r="38" spans="2:19" ht="14.4" customHeight="1" x14ac:dyDescent="0.3">
      <c r="B38" s="2"/>
      <c r="C38" s="2"/>
      <c r="D38" s="2"/>
      <c r="E38" s="2"/>
      <c r="F38" s="2"/>
      <c r="G38" s="2"/>
      <c r="H38" s="2"/>
      <c r="I38" s="2"/>
    </row>
    <row r="83" spans="2:21" ht="14.4" customHeight="1" x14ac:dyDescent="0.3">
      <c r="B83" s="3">
        <f>IF(MAX($C$10:$E$10)=1,0, ABS(C10*C13-MAX($C$10:$E$10))/(MAX($C$10:$E$10)*MAX($C$10:$E$10)-MAX($C$10:$E$10)))</f>
        <v>0</v>
      </c>
      <c r="C83" s="3">
        <f>IF(MAX($C$10:$E$10)=1,0, ABS(D10*C14-MAX($C$10:$E$10))/(MAX($C$10:$E$10)*MAX($C$10:$E$10)-MAX($C$10:$E$10)))</f>
        <v>0</v>
      </c>
      <c r="D83" s="3">
        <f>IF(MAX($C$10:$E$10)=1,0, ABS(E10*C15-MAX($C$10:$E$10))/(MAX($C$10:$E$10)*MAX($C$10:$E$10)-MAX($C$10:$E$10)))</f>
        <v>6.6666666666666666E-2</v>
      </c>
    </row>
    <row r="87" spans="2:21" ht="14.4" customHeight="1" x14ac:dyDescent="0.3">
      <c r="N87" s="3"/>
      <c r="O87" s="3"/>
      <c r="P87" s="3"/>
      <c r="Q87" s="3"/>
      <c r="R87" s="3"/>
      <c r="S87" s="2"/>
      <c r="T87" s="2"/>
      <c r="U87" s="2"/>
    </row>
    <row r="88" spans="2:21" ht="14.4" customHeight="1" x14ac:dyDescent="0.3">
      <c r="N88" s="3"/>
      <c r="O88" s="3"/>
      <c r="P88" s="3"/>
      <c r="Q88" s="3"/>
      <c r="R88" s="3"/>
      <c r="S88" s="2"/>
      <c r="T88" s="2"/>
      <c r="U88" s="2"/>
    </row>
    <row r="89" spans="2:21" ht="14.4" customHeight="1" x14ac:dyDescent="0.3">
      <c r="N89" s="3"/>
      <c r="O89" s="3"/>
      <c r="P89" s="3"/>
      <c r="Q89" s="3"/>
      <c r="R89" s="3"/>
      <c r="S89" s="2"/>
      <c r="T89" s="2"/>
      <c r="U89" s="2"/>
    </row>
    <row r="90" spans="2:21" ht="14.4" customHeight="1" x14ac:dyDescent="0.3">
      <c r="N90" s="3"/>
      <c r="O90" s="3"/>
      <c r="P90" s="5" t="s">
        <v>17</v>
      </c>
      <c r="Q90" s="42">
        <v>3</v>
      </c>
      <c r="R90" s="3"/>
      <c r="S90" s="2"/>
      <c r="T90" s="2"/>
      <c r="U90" s="2"/>
    </row>
    <row r="91" spans="2:21" ht="14.4" customHeight="1" x14ac:dyDescent="0.3">
      <c r="N91" s="3"/>
      <c r="O91" s="3"/>
      <c r="P91" s="6" t="s">
        <v>18</v>
      </c>
      <c r="Q91" s="42"/>
      <c r="R91" s="3"/>
      <c r="S91" s="2"/>
      <c r="T91" s="2"/>
      <c r="U91" s="2"/>
    </row>
    <row r="92" spans="2:21" ht="14.4" customHeight="1" x14ac:dyDescent="0.3">
      <c r="N92" s="3"/>
      <c r="O92" s="3"/>
      <c r="P92" s="7">
        <v>3</v>
      </c>
      <c r="Q92" s="7">
        <v>0.16669999999999999</v>
      </c>
      <c r="R92" s="3"/>
      <c r="S92" s="2"/>
      <c r="T92" s="2"/>
      <c r="U92" s="2"/>
    </row>
    <row r="93" spans="2:21" ht="14.4" customHeight="1" x14ac:dyDescent="0.3">
      <c r="N93" s="2"/>
      <c r="O93" s="3"/>
      <c r="P93" s="7">
        <v>4</v>
      </c>
      <c r="Q93" s="7">
        <v>0.11210000000000001</v>
      </c>
      <c r="R93" s="3"/>
      <c r="S93" s="2"/>
      <c r="T93" s="2"/>
      <c r="U93" s="2"/>
    </row>
    <row r="94" spans="2:21" ht="14.4" customHeight="1" x14ac:dyDescent="0.3">
      <c r="N94" s="2"/>
      <c r="O94" s="3"/>
      <c r="P94" s="7">
        <v>5</v>
      </c>
      <c r="Q94" s="7">
        <v>0.13539999999999999</v>
      </c>
      <c r="R94" s="3"/>
      <c r="S94" s="2"/>
      <c r="T94" s="2"/>
      <c r="U94" s="2"/>
    </row>
    <row r="95" spans="2:21" ht="14.4" customHeight="1" x14ac:dyDescent="0.3">
      <c r="N95" s="2"/>
      <c r="O95" s="3"/>
      <c r="P95" s="7">
        <v>6</v>
      </c>
      <c r="Q95" s="7">
        <v>0.13300000000000001</v>
      </c>
      <c r="R95" s="3"/>
      <c r="S95" s="2"/>
      <c r="T95" s="2"/>
      <c r="U95" s="2"/>
    </row>
    <row r="96" spans="2:21" ht="14.4" customHeight="1" x14ac:dyDescent="0.3">
      <c r="N96" s="2"/>
      <c r="O96" s="3"/>
      <c r="P96" s="7">
        <v>7</v>
      </c>
      <c r="Q96" s="7">
        <v>0.12939999999999999</v>
      </c>
      <c r="R96" s="3"/>
      <c r="S96" s="2"/>
      <c r="T96" s="2"/>
      <c r="U96" s="2"/>
    </row>
    <row r="97" spans="14:21" ht="14.4" customHeight="1" x14ac:dyDescent="0.3">
      <c r="N97" s="27"/>
      <c r="O97" s="25"/>
      <c r="P97" s="7">
        <v>8</v>
      </c>
      <c r="Q97" s="7">
        <v>0.13089999999999999</v>
      </c>
      <c r="R97" s="3"/>
      <c r="S97" s="2"/>
      <c r="T97" s="2"/>
      <c r="U97" s="2"/>
    </row>
    <row r="98" spans="14:21" ht="14.4" customHeight="1" x14ac:dyDescent="0.3">
      <c r="N98" s="4"/>
      <c r="O98" s="3"/>
      <c r="P98" s="7">
        <v>9</v>
      </c>
      <c r="Q98" s="7">
        <v>0.13589999999999999</v>
      </c>
      <c r="R98" s="3"/>
      <c r="S98" s="2"/>
      <c r="T98" s="2"/>
      <c r="U98" s="2"/>
    </row>
    <row r="99" spans="14:21" ht="14.4" customHeight="1" x14ac:dyDescent="0.3">
      <c r="N99" s="4"/>
      <c r="O99" s="3"/>
      <c r="P99" s="3"/>
      <c r="Q99" s="3">
        <f>MAX(B10:E10)</f>
        <v>6</v>
      </c>
      <c r="R99" s="3"/>
      <c r="S99" s="2"/>
      <c r="T99" s="2"/>
      <c r="U99" s="2"/>
    </row>
    <row r="100" spans="14:21" ht="14.4" customHeight="1" x14ac:dyDescent="0.3">
      <c r="N100" s="4"/>
      <c r="O100" s="3"/>
      <c r="P100" s="3"/>
      <c r="Q100" s="3">
        <f>VLOOKUP(Q99,P92:Q98,2)</f>
        <v>0.13300000000000001</v>
      </c>
      <c r="R100" s="3"/>
      <c r="S100" s="2"/>
      <c r="T100" s="2"/>
      <c r="U100" s="2"/>
    </row>
    <row r="101" spans="14:21" ht="14.4" customHeight="1" x14ac:dyDescent="0.3">
      <c r="N101" s="2"/>
      <c r="O101" s="3"/>
      <c r="P101" s="3"/>
      <c r="Q101" s="3"/>
      <c r="R101" s="3"/>
      <c r="S101" s="2"/>
      <c r="T101" s="2"/>
      <c r="U101" s="2"/>
    </row>
    <row r="102" spans="14:21" ht="14.4" customHeight="1" x14ac:dyDescent="0.3">
      <c r="N102" s="2"/>
      <c r="O102" s="2"/>
      <c r="P102" s="2"/>
      <c r="Q102" s="2"/>
      <c r="R102" s="2"/>
      <c r="S102" s="2"/>
      <c r="T102" s="2"/>
      <c r="U102" s="2"/>
    </row>
    <row r="103" spans="14:21" ht="14.4" customHeight="1" x14ac:dyDescent="0.3">
      <c r="N103" s="2"/>
      <c r="O103" s="2"/>
      <c r="P103" s="2"/>
      <c r="Q103" s="2"/>
      <c r="R103" s="2"/>
      <c r="S103" s="2"/>
      <c r="T103" s="2"/>
      <c r="U103" s="2"/>
    </row>
    <row r="104" spans="14:21" ht="14.4" customHeight="1" x14ac:dyDescent="0.3">
      <c r="N104" s="2"/>
      <c r="O104" s="2"/>
      <c r="P104" s="2"/>
      <c r="Q104" s="2"/>
      <c r="R104" s="2"/>
      <c r="S104" s="2"/>
      <c r="T104" s="2"/>
      <c r="U104" s="2"/>
    </row>
    <row r="105" spans="14:21" ht="14.4" customHeight="1" x14ac:dyDescent="0.3">
      <c r="N105" s="2"/>
      <c r="O105" s="2"/>
      <c r="P105" s="2"/>
      <c r="Q105" s="2"/>
      <c r="R105" s="2"/>
      <c r="S105" s="2"/>
      <c r="T105" s="2"/>
      <c r="U105" s="2"/>
    </row>
    <row r="106" spans="14:21" ht="14.4" customHeight="1" x14ac:dyDescent="0.3">
      <c r="N106" s="2"/>
      <c r="O106" s="2"/>
      <c r="P106" s="2"/>
      <c r="Q106" s="2"/>
      <c r="R106" s="2"/>
      <c r="S106" s="2"/>
      <c r="T106" s="2"/>
      <c r="U106" s="2"/>
    </row>
    <row r="107" spans="14:21" ht="14.4" customHeight="1" x14ac:dyDescent="0.3">
      <c r="N107" s="2"/>
      <c r="O107" s="2"/>
      <c r="P107" s="2"/>
      <c r="Q107" s="2"/>
      <c r="R107" s="2"/>
      <c r="S107" s="2"/>
      <c r="T107" s="2"/>
      <c r="U107" s="2"/>
    </row>
    <row r="108" spans="14:21" ht="14.4" customHeight="1" x14ac:dyDescent="0.3">
      <c r="N108" s="2"/>
      <c r="O108" s="2"/>
      <c r="P108" s="2"/>
      <c r="Q108" s="2"/>
      <c r="R108" s="2"/>
      <c r="S108" s="2"/>
      <c r="T108" s="2"/>
      <c r="U108" s="2"/>
    </row>
    <row r="109" spans="14:21" ht="14.4" customHeight="1" x14ac:dyDescent="0.3">
      <c r="N109" s="2"/>
      <c r="O109" s="2"/>
      <c r="P109" s="2"/>
      <c r="Q109" s="2"/>
      <c r="R109" s="2"/>
      <c r="S109" s="2"/>
      <c r="T109" s="2"/>
      <c r="U109" s="2"/>
    </row>
    <row r="110" spans="14:21" ht="14.4" customHeight="1" x14ac:dyDescent="0.3">
      <c r="N110" s="2"/>
      <c r="O110" s="2"/>
      <c r="P110" s="2"/>
      <c r="Q110" s="2"/>
      <c r="R110" s="2"/>
      <c r="S110" s="2"/>
      <c r="T110" s="2"/>
      <c r="U110" s="2"/>
    </row>
    <row r="111" spans="14:21" ht="14.4" customHeight="1" x14ac:dyDescent="0.3">
      <c r="N111" s="2"/>
      <c r="O111" s="2"/>
      <c r="P111" s="2"/>
      <c r="Q111" s="2"/>
      <c r="R111" s="2"/>
      <c r="S111" s="2"/>
    </row>
    <row r="112" spans="14:21" ht="14.4" customHeight="1" x14ac:dyDescent="0.3">
      <c r="N112" s="2"/>
      <c r="O112" s="2"/>
      <c r="P112" s="2"/>
      <c r="Q112" s="2"/>
      <c r="R112" s="2"/>
      <c r="S112" s="2"/>
    </row>
    <row r="113" spans="14:19" ht="14.4" customHeight="1" x14ac:dyDescent="0.3">
      <c r="N113" s="2"/>
      <c r="O113" s="2"/>
      <c r="P113" s="2"/>
      <c r="Q113" s="2"/>
      <c r="R113" s="2"/>
      <c r="S113" s="2"/>
    </row>
  </sheetData>
  <mergeCells count="3">
    <mergeCell ref="I14:I15"/>
    <mergeCell ref="B17:B18"/>
    <mergeCell ref="Q90:Q91"/>
  </mergeCells>
  <conditionalFormatting sqref="E20">
    <cfRule type="cellIs" dxfId="3" priority="1" operator="equal">
      <formula>"YES"</formula>
    </cfRule>
    <cfRule type="cellIs" dxfId="2" priority="2" operator="equal">
      <formula>"NO"</formula>
    </cfRule>
  </conditionalFormatting>
  <dataValidations count="2">
    <dataValidation type="list" allowBlank="1" showInputMessage="1" showErrorMessage="1" sqref="C5 C7" xr:uid="{1E0866E5-F8BC-4CA8-9A99-7725BA7810D0}">
      <formula1>$C$3:$E$3</formula1>
    </dataValidation>
    <dataValidation type="list" allowBlank="1" showInputMessage="1" showErrorMessage="1" sqref="C10:E10 C13:C15" xr:uid="{CAE61D38-87E4-4D6B-8BA7-BF9968ED37B0}">
      <formula1>"1,2,3,4,5,6,7,8,9"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T96"/>
  <sheetViews>
    <sheetView zoomScaleNormal="100" workbookViewId="0">
      <selection activeCell="C22" sqref="C22"/>
    </sheetView>
  </sheetViews>
  <sheetFormatPr defaultColWidth="8.88671875" defaultRowHeight="14.4" customHeight="1" x14ac:dyDescent="0.3"/>
  <cols>
    <col min="1" max="1" width="8.88671875" style="13"/>
    <col min="2" max="2" width="19.33203125" style="13" customWidth="1"/>
    <col min="3" max="6" width="11.44140625" style="13" customWidth="1"/>
    <col min="7" max="16384" width="8.88671875" style="13"/>
  </cols>
  <sheetData>
    <row r="2" spans="2:18" ht="14.4" customHeight="1" x14ac:dyDescent="0.3">
      <c r="B2" s="8" t="s">
        <v>15</v>
      </c>
      <c r="C2" s="14" t="s">
        <v>5</v>
      </c>
      <c r="D2" s="14" t="s">
        <v>6</v>
      </c>
      <c r="E2" s="14" t="s">
        <v>7</v>
      </c>
      <c r="F2" s="14" t="s">
        <v>8</v>
      </c>
    </row>
    <row r="3" spans="2:18" ht="14.4" customHeight="1" x14ac:dyDescent="0.3">
      <c r="B3" s="8" t="s">
        <v>11</v>
      </c>
      <c r="C3" s="1" t="s">
        <v>20</v>
      </c>
      <c r="D3" s="1" t="s">
        <v>22</v>
      </c>
      <c r="E3" s="1" t="s">
        <v>23</v>
      </c>
      <c r="F3" s="1" t="s">
        <v>21</v>
      </c>
    </row>
    <row r="5" spans="2:18" ht="14.4" customHeight="1" x14ac:dyDescent="0.3">
      <c r="B5" s="8" t="s">
        <v>10</v>
      </c>
      <c r="C5" s="1" t="s">
        <v>22</v>
      </c>
    </row>
    <row r="7" spans="2:18" ht="14.4" customHeight="1" x14ac:dyDescent="0.3">
      <c r="B7" s="8" t="s">
        <v>12</v>
      </c>
      <c r="C7" s="1" t="s">
        <v>21</v>
      </c>
    </row>
    <row r="8" spans="2:18" ht="14.4" customHeight="1" x14ac:dyDescent="0.3">
      <c r="H8" s="15"/>
      <c r="I8" s="15"/>
      <c r="J8" s="15"/>
      <c r="K8" s="15"/>
      <c r="L8" s="15"/>
    </row>
    <row r="9" spans="2:18" ht="14.4" customHeight="1" x14ac:dyDescent="0.3">
      <c r="B9" s="16" t="s">
        <v>4</v>
      </c>
      <c r="C9" s="17" t="str">
        <f>IF(C$3="",C$2,C$3)</f>
        <v>Rule of Law</v>
      </c>
      <c r="D9" s="17" t="str">
        <f t="shared" ref="D9:F9" si="0">IF(D$3="",D$2,D$3)</f>
        <v>Government Size</v>
      </c>
      <c r="E9" s="17" t="str">
        <f t="shared" si="0"/>
        <v>Regulatory Efficiency</v>
      </c>
      <c r="F9" s="17" t="str">
        <f t="shared" si="0"/>
        <v>Market Openness</v>
      </c>
      <c r="O9" s="2"/>
      <c r="P9" s="2"/>
      <c r="Q9" s="2"/>
      <c r="R9" s="2"/>
    </row>
    <row r="10" spans="2:18" ht="14.4" customHeight="1" x14ac:dyDescent="0.3">
      <c r="B10" s="17" t="str">
        <f>C5</f>
        <v>Government Size</v>
      </c>
      <c r="C10" s="1">
        <v>3</v>
      </c>
      <c r="D10" s="1">
        <v>1</v>
      </c>
      <c r="E10" s="1">
        <v>2</v>
      </c>
      <c r="F10" s="1">
        <v>5</v>
      </c>
      <c r="O10" s="2"/>
      <c r="P10" s="2"/>
      <c r="Q10" s="2"/>
      <c r="R10" s="2"/>
    </row>
    <row r="11" spans="2:18" ht="14.4" customHeight="1" x14ac:dyDescent="0.3">
      <c r="C11" s="15"/>
      <c r="D11" s="15"/>
      <c r="E11" s="15"/>
      <c r="F11" s="15"/>
      <c r="O11" s="3"/>
      <c r="P11" s="2"/>
      <c r="Q11" s="2"/>
      <c r="R11" s="2"/>
    </row>
    <row r="12" spans="2:18" ht="14.4" customHeight="1" x14ac:dyDescent="0.3">
      <c r="B12" s="17" t="s">
        <v>13</v>
      </c>
      <c r="C12" s="17" t="str">
        <f>C7</f>
        <v>Market Openness</v>
      </c>
      <c r="D12" s="19"/>
      <c r="E12" s="19"/>
      <c r="F12" s="19"/>
      <c r="G12" s="2"/>
      <c r="H12" s="2"/>
      <c r="I12" s="2"/>
      <c r="J12" s="2"/>
      <c r="K12" s="2"/>
      <c r="R12" s="2"/>
    </row>
    <row r="13" spans="2:18" ht="14.4" customHeight="1" x14ac:dyDescent="0.3">
      <c r="B13" s="17" t="str">
        <f>IF(C$3="",C$2,C$3)</f>
        <v>Rule of Law</v>
      </c>
      <c r="C13" s="1">
        <v>2</v>
      </c>
    </row>
    <row r="14" spans="2:18" ht="14.4" customHeight="1" x14ac:dyDescent="0.3">
      <c r="B14" s="20" t="str">
        <f>IF(D$3="",D$2,D$3)</f>
        <v>Government Size</v>
      </c>
      <c r="C14" s="1">
        <v>5</v>
      </c>
      <c r="I14" s="29"/>
      <c r="J14" s="44"/>
      <c r="R14" s="2"/>
    </row>
    <row r="15" spans="2:18" ht="14.4" customHeight="1" x14ac:dyDescent="0.3">
      <c r="B15" s="20" t="str">
        <f>IF(E$3="",E$2,E$3)</f>
        <v>Regulatory Efficiency</v>
      </c>
      <c r="C15" s="1">
        <v>2</v>
      </c>
      <c r="I15" s="30"/>
      <c r="J15" s="44"/>
      <c r="R15" s="2"/>
    </row>
    <row r="16" spans="2:18" ht="14.4" customHeight="1" x14ac:dyDescent="0.3">
      <c r="B16" s="20" t="str">
        <f>IF(F$3="",F$2,F$3)</f>
        <v>Market Openness</v>
      </c>
      <c r="C16" s="1">
        <v>1</v>
      </c>
      <c r="I16" s="31"/>
      <c r="J16" s="31"/>
      <c r="R16" s="2"/>
    </row>
    <row r="17" spans="1:18" ht="14.4" customHeight="1" x14ac:dyDescent="0.3">
      <c r="B17" s="19"/>
      <c r="I17" s="31"/>
      <c r="J17" s="31"/>
      <c r="R17" s="2"/>
    </row>
    <row r="18" spans="1:18" ht="14.4" customHeight="1" x14ac:dyDescent="0.3">
      <c r="B18" s="40" t="s">
        <v>1</v>
      </c>
      <c r="C18" s="8" t="str">
        <f>C9</f>
        <v>Rule of Law</v>
      </c>
      <c r="D18" s="8" t="str">
        <f>D9</f>
        <v>Government Size</v>
      </c>
      <c r="E18" s="8" t="str">
        <f>E9</f>
        <v>Regulatory Efficiency</v>
      </c>
      <c r="F18" s="8" t="str">
        <f>F9</f>
        <v>Market Openness</v>
      </c>
      <c r="I18" s="31"/>
      <c r="J18" s="31"/>
      <c r="R18" s="2"/>
    </row>
    <row r="19" spans="1:18" ht="14.4" customHeight="1" x14ac:dyDescent="0.3">
      <c r="B19" s="41"/>
      <c r="C19" s="21">
        <v>0.17777777777777778</v>
      </c>
      <c r="D19" s="21">
        <v>0.48888888888888893</v>
      </c>
      <c r="E19" s="21">
        <v>0.22222222222222224</v>
      </c>
      <c r="F19" s="21">
        <v>0.11111111111111112</v>
      </c>
      <c r="I19" s="31"/>
      <c r="J19" s="31"/>
      <c r="R19" s="2"/>
    </row>
    <row r="20" spans="1:18" ht="14.4" customHeight="1" x14ac:dyDescent="0.3">
      <c r="B20" s="2"/>
      <c r="C20" s="24"/>
      <c r="D20" s="2"/>
      <c r="E20" s="2"/>
      <c r="I20" s="31"/>
      <c r="J20" s="31"/>
      <c r="R20" s="2"/>
    </row>
    <row r="21" spans="1:18" ht="14.4" customHeight="1" x14ac:dyDescent="0.3">
      <c r="B21" s="3" t="s">
        <v>0</v>
      </c>
      <c r="C21" s="3">
        <v>4.4444444444444446E-2</v>
      </c>
      <c r="D21" s="43"/>
      <c r="E21" s="43"/>
      <c r="I21" s="31"/>
      <c r="J21" s="31"/>
      <c r="R21" s="2"/>
    </row>
    <row r="22" spans="1:18" ht="14.4" customHeight="1" x14ac:dyDescent="0.3">
      <c r="B22" s="17" t="s">
        <v>16</v>
      </c>
      <c r="C22" s="22">
        <f>IFERROR(MAX(C83:F83),"")</f>
        <v>0.05</v>
      </c>
      <c r="D22" s="45" t="str">
        <f>IF(C22&lt;C23, "The pairwise comparison consistency level is acceptable", "The pairwise comparison consistency level is not acceptable")</f>
        <v>The pairwise comparison consistency level is acceptable</v>
      </c>
      <c r="E22" s="45"/>
      <c r="F22" s="45"/>
      <c r="G22" s="45"/>
      <c r="H22" s="45"/>
      <c r="I22" s="45"/>
      <c r="J22" s="45"/>
      <c r="K22" s="45"/>
      <c r="R22" s="2"/>
    </row>
    <row r="23" spans="1:18" ht="14.4" customHeight="1" x14ac:dyDescent="0.3">
      <c r="B23" s="16" t="s">
        <v>19</v>
      </c>
      <c r="C23" s="17">
        <f>IFERROR(Q86,"")</f>
        <v>0.19939999999999999</v>
      </c>
      <c r="D23" s="19"/>
      <c r="E23" s="19"/>
      <c r="F23" s="19"/>
      <c r="G23" s="19"/>
      <c r="H23" s="19"/>
      <c r="I23" s="19"/>
      <c r="J23" s="19"/>
      <c r="K23" s="19"/>
      <c r="R23" s="2"/>
    </row>
    <row r="24" spans="1:18" ht="14.4" customHeight="1" x14ac:dyDescent="0.3">
      <c r="A24" s="2"/>
      <c r="B24" s="9"/>
      <c r="C24" s="9"/>
      <c r="D24" s="9"/>
      <c r="E24" s="9"/>
      <c r="F24" s="9"/>
      <c r="G24" s="9"/>
      <c r="H24" s="4"/>
      <c r="I24" s="4"/>
      <c r="J24" s="2"/>
      <c r="K24" s="4"/>
      <c r="R24" s="2"/>
    </row>
    <row r="25" spans="1:18" ht="14.4" customHeight="1" x14ac:dyDescent="0.3">
      <c r="A25" s="2"/>
      <c r="B25" s="3" t="s">
        <v>9</v>
      </c>
      <c r="C25" s="3">
        <f>SUM(C19:F19)</f>
        <v>1</v>
      </c>
      <c r="D25" s="3"/>
      <c r="E25" s="3"/>
      <c r="F25" s="3"/>
      <c r="G25" s="9"/>
      <c r="H25" s="9"/>
      <c r="I25" s="2"/>
      <c r="J25" s="2"/>
      <c r="K25" s="2"/>
      <c r="R25" s="2"/>
    </row>
    <row r="26" spans="1:18" ht="14.4" customHeight="1" x14ac:dyDescent="0.3">
      <c r="A26" s="2"/>
      <c r="B26" s="3"/>
      <c r="C26" s="3"/>
      <c r="D26" s="3"/>
      <c r="E26" s="3"/>
      <c r="F26" s="3"/>
      <c r="G26" s="9"/>
      <c r="H26" s="9"/>
      <c r="I26" s="2"/>
      <c r="J26" s="2"/>
      <c r="K26" s="2"/>
      <c r="R26" s="2"/>
    </row>
    <row r="27" spans="1:18" ht="14.4" customHeight="1" x14ac:dyDescent="0.3">
      <c r="A27" s="2"/>
      <c r="B27" s="3" t="s">
        <v>2</v>
      </c>
      <c r="C27" s="3">
        <f>IF($C$10=1,$C$19,IF($D$10=1,$D$19,IF($E$10=1,$E$19,IF($F$10=1,$F$19))))-C10*C19</f>
        <v>-4.4444444444444398E-2</v>
      </c>
      <c r="D27" s="3">
        <f>IF($C$10=1,$C$19,IF($D$10=1,$D$19,IF($E$10=1,$E$19,IF($F$10=1,$F$19))))-D10*D19</f>
        <v>0</v>
      </c>
      <c r="E27" s="3">
        <f>IF($C$10=1,$C$19,IF($D$10=1,$D$19,IF($E$10=1,$E$19,IF($F$10=1,$F$19))))-E10*E19</f>
        <v>4.4444444444444453E-2</v>
      </c>
      <c r="F27" s="3">
        <f>IF($C$10=1,$C$19,IF($D$10=1,$D$19,IF($E$10=1,$E$19,IF($F$10=1,$F$19))))-F10*F19</f>
        <v>-6.6666666666666652E-2</v>
      </c>
      <c r="G27" s="9"/>
      <c r="H27" s="9"/>
      <c r="I27" s="2"/>
      <c r="J27" s="2"/>
      <c r="K27" s="2"/>
      <c r="R27" s="2"/>
    </row>
    <row r="28" spans="1:18" ht="14.4" customHeight="1" x14ac:dyDescent="0.3">
      <c r="A28" s="2"/>
      <c r="B28" s="3"/>
      <c r="C28" s="3">
        <f>-C27</f>
        <v>4.4444444444444398E-2</v>
      </c>
      <c r="D28" s="3">
        <f t="shared" ref="D28:F28" si="1">-D27</f>
        <v>0</v>
      </c>
      <c r="E28" s="3">
        <f t="shared" si="1"/>
        <v>-4.4444444444444453E-2</v>
      </c>
      <c r="F28" s="3">
        <f t="shared" si="1"/>
        <v>6.6666666666666652E-2</v>
      </c>
      <c r="G28" s="9"/>
      <c r="H28" s="9"/>
      <c r="I28" s="2"/>
      <c r="J28" s="2"/>
      <c r="K28" s="2"/>
      <c r="R28" s="2"/>
    </row>
    <row r="29" spans="1:18" ht="14.4" customHeight="1" x14ac:dyDescent="0.3">
      <c r="A29" s="2"/>
      <c r="B29" s="3"/>
      <c r="C29" s="3"/>
      <c r="D29" s="3"/>
      <c r="E29" s="3"/>
      <c r="F29" s="3"/>
      <c r="G29" s="9"/>
      <c r="H29" s="9"/>
      <c r="I29" s="2"/>
      <c r="J29" s="2"/>
      <c r="K29" s="2"/>
      <c r="R29" s="2"/>
    </row>
    <row r="30" spans="1:18" ht="14.4" customHeight="1" x14ac:dyDescent="0.3">
      <c r="A30" s="2"/>
      <c r="B30" s="3" t="s">
        <v>3</v>
      </c>
      <c r="C30" s="3">
        <f>C19-$C13*IF($C$13=1,$C$19,IF($C$14=1,$D$19,IF($C$15=1,$E$19,IF($C$16=1,$F$19))))</f>
        <v>-4.4444444444444453E-2</v>
      </c>
      <c r="D30" s="3">
        <f>D19-$C14*IF($C$13=1,$C$19,IF($C$14=1,$D$19,IF($C$15=1,$E$19,IF($C$16=1,$F$19))))</f>
        <v>-6.6666666666666652E-2</v>
      </c>
      <c r="E30" s="3">
        <f>E19-$C15*IF($C$13=1,$C$19,IF($C$14=1,$D$19,IF($C$15=1,$E$19,IF($C$16=1,$F$19))))</f>
        <v>0</v>
      </c>
      <c r="F30" s="3">
        <f>F19-$C16*IF($C$13=1,$C$19,IF($C$14=1,$D$19,IF($C$15=1,$E$19,IF($C$16=1,$F$19))))</f>
        <v>0</v>
      </c>
      <c r="G30" s="9"/>
      <c r="H30" s="9"/>
      <c r="I30" s="2"/>
      <c r="J30" s="2"/>
      <c r="K30" s="2"/>
      <c r="R30" s="2"/>
    </row>
    <row r="31" spans="1:18" ht="14.4" customHeight="1" x14ac:dyDescent="0.3">
      <c r="A31" s="2"/>
      <c r="B31" s="3"/>
      <c r="C31" s="3">
        <f>-C30</f>
        <v>4.4444444444444453E-2</v>
      </c>
      <c r="D31" s="3">
        <f>-D30</f>
        <v>6.6666666666666652E-2</v>
      </c>
      <c r="E31" s="3">
        <f t="shared" ref="E31:F31" si="2">-E30</f>
        <v>0</v>
      </c>
      <c r="F31" s="3">
        <f t="shared" si="2"/>
        <v>0</v>
      </c>
      <c r="G31" s="9"/>
      <c r="H31" s="9"/>
      <c r="I31" s="2"/>
      <c r="J31" s="2"/>
      <c r="K31" s="2"/>
      <c r="R31" s="2"/>
    </row>
    <row r="32" spans="1:18" ht="14.4" customHeight="1" x14ac:dyDescent="0.3">
      <c r="A32" s="2"/>
      <c r="B32" s="9"/>
      <c r="C32" s="9"/>
      <c r="D32" s="9"/>
      <c r="E32" s="9"/>
      <c r="F32" s="9"/>
      <c r="G32" s="9"/>
      <c r="H32" s="9"/>
      <c r="I32" s="2"/>
      <c r="J32" s="2"/>
      <c r="K32" s="2"/>
      <c r="R32" s="2"/>
    </row>
    <row r="33" spans="1:18" ht="14.4" customHeight="1" x14ac:dyDescent="0.3">
      <c r="A33" s="2"/>
      <c r="B33" s="9"/>
      <c r="C33" s="9"/>
      <c r="D33" s="9"/>
      <c r="E33" s="9"/>
      <c r="F33" s="9"/>
      <c r="G33" s="9"/>
      <c r="H33" s="9"/>
      <c r="I33" s="2"/>
      <c r="J33" s="2"/>
      <c r="K33" s="2"/>
      <c r="R33" s="2"/>
    </row>
    <row r="34" spans="1:18" ht="14.4" customHeight="1" x14ac:dyDescent="0.3">
      <c r="A34" s="2"/>
      <c r="B34" s="10"/>
      <c r="C34" s="10"/>
      <c r="D34" s="10"/>
      <c r="E34" s="10"/>
      <c r="F34" s="10"/>
      <c r="G34" s="10"/>
      <c r="H34" s="2"/>
      <c r="I34" s="2"/>
      <c r="J34" s="2"/>
      <c r="K34" s="2"/>
      <c r="R34" s="2"/>
    </row>
    <row r="35" spans="1:18" ht="14.4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8" ht="14.4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8" ht="14.4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8" ht="14.4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8" ht="14.4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8" ht="14.4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8" ht="14.4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8" ht="14.4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8" ht="14.4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74" spans="15:20" ht="14.4" customHeight="1" x14ac:dyDescent="0.3">
      <c r="O74" s="3"/>
      <c r="P74" s="3"/>
      <c r="Q74" s="3"/>
      <c r="R74" s="3"/>
      <c r="S74" s="2"/>
      <c r="T74" s="2"/>
    </row>
    <row r="75" spans="15:20" ht="14.4" customHeight="1" x14ac:dyDescent="0.3">
      <c r="O75" s="15"/>
      <c r="P75" s="15"/>
      <c r="Q75" s="15"/>
      <c r="R75" s="15"/>
    </row>
    <row r="76" spans="15:20" ht="14.4" customHeight="1" x14ac:dyDescent="0.3">
      <c r="O76" s="3"/>
      <c r="P76" s="5" t="s">
        <v>17</v>
      </c>
      <c r="Q76" s="42">
        <v>4</v>
      </c>
      <c r="R76" s="3"/>
      <c r="S76" s="2"/>
      <c r="T76" s="2"/>
    </row>
    <row r="77" spans="15:20" ht="14.4" customHeight="1" x14ac:dyDescent="0.3">
      <c r="O77" s="3"/>
      <c r="P77" s="6" t="s">
        <v>18</v>
      </c>
      <c r="Q77" s="42"/>
      <c r="R77" s="3"/>
      <c r="S77" s="2"/>
      <c r="T77" s="2"/>
    </row>
    <row r="78" spans="15:20" ht="14.4" customHeight="1" x14ac:dyDescent="0.3">
      <c r="O78" s="3"/>
      <c r="P78" s="7">
        <v>3</v>
      </c>
      <c r="Q78" s="7">
        <v>0.16669999999999999</v>
      </c>
      <c r="R78" s="3"/>
      <c r="S78" s="2"/>
      <c r="T78" s="2"/>
    </row>
    <row r="79" spans="15:20" ht="14.4" customHeight="1" x14ac:dyDescent="0.3">
      <c r="O79" s="3"/>
      <c r="P79" s="7">
        <v>4</v>
      </c>
      <c r="Q79" s="7">
        <v>0.15290000000000001</v>
      </c>
      <c r="R79" s="3"/>
      <c r="S79" s="2"/>
      <c r="T79" s="2"/>
    </row>
    <row r="80" spans="15:20" ht="14.4" customHeight="1" x14ac:dyDescent="0.3">
      <c r="O80" s="3"/>
      <c r="P80" s="7">
        <v>5</v>
      </c>
      <c r="Q80" s="7">
        <v>0.19939999999999999</v>
      </c>
      <c r="R80" s="3"/>
      <c r="S80" s="2"/>
      <c r="T80" s="2"/>
    </row>
    <row r="81" spans="2:20" ht="14.4" customHeight="1" x14ac:dyDescent="0.3">
      <c r="O81" s="3"/>
      <c r="P81" s="7">
        <v>6</v>
      </c>
      <c r="Q81" s="7">
        <v>0.19900000000000001</v>
      </c>
      <c r="R81" s="3"/>
      <c r="S81" s="2"/>
      <c r="T81" s="2"/>
    </row>
    <row r="82" spans="2:20" ht="14.4" customHeight="1" x14ac:dyDescent="0.3">
      <c r="O82" s="3"/>
      <c r="P82" s="7">
        <v>7</v>
      </c>
      <c r="Q82" s="7">
        <v>0.2457</v>
      </c>
      <c r="R82" s="3"/>
      <c r="S82" s="2"/>
      <c r="T82" s="2"/>
    </row>
    <row r="83" spans="2:20" ht="14.4" customHeight="1" x14ac:dyDescent="0.3">
      <c r="B83" s="2"/>
      <c r="C83" s="3">
        <f>IF(MAX($C$10:$F$10)=1,0, ABS(C10*C13-MAX($C$10:$F$10))/(MAX($C$10:$F$10)*MAX($C$10:$F$10)-MAX($C$10:$F$10)))</f>
        <v>0.05</v>
      </c>
      <c r="D83" s="3">
        <f>IF(MAX($C$10:$F$10)=1,0, ABS(D10*C14-MAX($C$10:$F$10))/(MAX($C$10:$F$10)*MAX($C$10:$F$10)-MAX($C$10:$F$10)))</f>
        <v>0</v>
      </c>
      <c r="E83" s="3">
        <f>IF(MAX($C$10:$F$10)=1,0, ABS(E10*C15-MAX($C$10:$F$10))/(MAX($C$10:$F$10)*MAX($C$10:$F$10)-MAX($C$10:$F$10)))</f>
        <v>0.05</v>
      </c>
      <c r="F83" s="3">
        <f>IF(MAX($C$10:$F$10)=1,0, ABS(F10*C16-MAX($C$10:$F$10))/(MAX($C$10:$F$10)*MAX($C$10:$F$10)-MAX($C$10:$F$10)))</f>
        <v>0</v>
      </c>
      <c r="G83" s="3"/>
      <c r="H83" s="2"/>
      <c r="I83" s="2"/>
      <c r="O83" s="3"/>
      <c r="P83" s="7">
        <v>8</v>
      </c>
      <c r="Q83" s="7">
        <v>0.25209999999999999</v>
      </c>
      <c r="R83" s="3"/>
      <c r="S83" s="2"/>
      <c r="T83" s="2"/>
    </row>
    <row r="84" spans="2:20" ht="14.4" customHeight="1" x14ac:dyDescent="0.3">
      <c r="B84" s="2"/>
      <c r="C84" s="2"/>
      <c r="D84" s="2"/>
      <c r="E84" s="2"/>
      <c r="F84" s="2"/>
      <c r="G84" s="2"/>
      <c r="H84" s="2"/>
      <c r="I84" s="2"/>
      <c r="O84" s="3"/>
      <c r="P84" s="7">
        <v>9</v>
      </c>
      <c r="Q84" s="7">
        <v>0.2681</v>
      </c>
      <c r="R84" s="3"/>
      <c r="S84" s="2"/>
      <c r="T84" s="2"/>
    </row>
    <row r="85" spans="2:20" ht="14.4" customHeight="1" x14ac:dyDescent="0.3">
      <c r="B85" s="2"/>
      <c r="C85" s="2"/>
      <c r="D85" s="2"/>
      <c r="E85" s="2"/>
      <c r="F85" s="2"/>
      <c r="G85" s="3"/>
      <c r="H85" s="3"/>
      <c r="I85" s="3"/>
      <c r="O85" s="3"/>
      <c r="P85" s="3"/>
      <c r="Q85" s="3">
        <f>MAX(C10:F10)</f>
        <v>5</v>
      </c>
      <c r="R85" s="3"/>
      <c r="S85" s="2"/>
      <c r="T85" s="2"/>
    </row>
    <row r="86" spans="2:20" ht="14.4" customHeight="1" x14ac:dyDescent="0.3">
      <c r="O86" s="3"/>
      <c r="P86" s="3"/>
      <c r="Q86" s="3">
        <f>VLOOKUP(Q85,P78:Q84,2)</f>
        <v>0.19939999999999999</v>
      </c>
      <c r="R86" s="3"/>
      <c r="S86" s="2"/>
      <c r="T86" s="2"/>
    </row>
    <row r="87" spans="2:20" ht="14.4" customHeight="1" x14ac:dyDescent="0.3">
      <c r="O87" s="3"/>
      <c r="P87" s="3"/>
      <c r="Q87" s="3"/>
      <c r="R87" s="3"/>
      <c r="S87" s="2"/>
      <c r="T87" s="2"/>
    </row>
    <row r="88" spans="2:20" ht="14.4" customHeight="1" x14ac:dyDescent="0.3">
      <c r="O88" s="3"/>
      <c r="P88" s="3"/>
      <c r="Q88" s="3"/>
      <c r="R88" s="3"/>
      <c r="S88" s="2"/>
      <c r="T88" s="2"/>
    </row>
    <row r="89" spans="2:20" ht="14.4" customHeight="1" x14ac:dyDescent="0.3">
      <c r="O89" s="2"/>
      <c r="P89" s="2"/>
      <c r="Q89" s="2"/>
      <c r="R89" s="2"/>
      <c r="S89" s="2"/>
      <c r="T89" s="2"/>
    </row>
    <row r="90" spans="2:20" ht="14.4" customHeight="1" x14ac:dyDescent="0.3">
      <c r="O90" s="2"/>
      <c r="P90" s="2"/>
      <c r="Q90" s="2"/>
      <c r="R90" s="2"/>
      <c r="S90" s="2"/>
      <c r="T90" s="2"/>
    </row>
    <row r="91" spans="2:20" ht="14.4" customHeight="1" x14ac:dyDescent="0.3">
      <c r="O91" s="2"/>
      <c r="P91" s="2"/>
      <c r="Q91" s="2"/>
      <c r="R91" s="2"/>
      <c r="S91" s="2"/>
      <c r="T91" s="2"/>
    </row>
    <row r="92" spans="2:20" ht="14.4" customHeight="1" x14ac:dyDescent="0.3">
      <c r="O92" s="2"/>
      <c r="P92" s="2"/>
      <c r="Q92" s="2"/>
      <c r="R92" s="2"/>
      <c r="S92" s="2"/>
      <c r="T92" s="2"/>
    </row>
    <row r="93" spans="2:20" ht="14.4" customHeight="1" x14ac:dyDescent="0.3">
      <c r="O93" s="2"/>
      <c r="P93" s="2"/>
      <c r="Q93" s="2"/>
      <c r="R93" s="2"/>
      <c r="S93" s="2"/>
      <c r="T93" s="2"/>
    </row>
    <row r="94" spans="2:20" ht="14.4" customHeight="1" x14ac:dyDescent="0.3">
      <c r="O94" s="2"/>
      <c r="P94" s="2"/>
      <c r="Q94" s="2"/>
      <c r="R94" s="2"/>
      <c r="S94" s="2"/>
      <c r="T94" s="2"/>
    </row>
    <row r="95" spans="2:20" ht="14.4" customHeight="1" x14ac:dyDescent="0.3">
      <c r="O95" s="2"/>
      <c r="P95" s="2"/>
      <c r="Q95" s="2"/>
      <c r="R95" s="2"/>
      <c r="S95" s="2"/>
      <c r="T95" s="2"/>
    </row>
    <row r="96" spans="2:20" ht="14.4" customHeight="1" x14ac:dyDescent="0.3">
      <c r="O96" s="2"/>
      <c r="P96" s="2"/>
      <c r="Q96" s="2"/>
      <c r="R96" s="2"/>
      <c r="S96" s="2"/>
      <c r="T96" s="2"/>
    </row>
  </sheetData>
  <mergeCells count="5">
    <mergeCell ref="B18:B19"/>
    <mergeCell ref="D21:E21"/>
    <mergeCell ref="J14:J15"/>
    <mergeCell ref="D22:K22"/>
    <mergeCell ref="Q76:Q77"/>
  </mergeCells>
  <conditionalFormatting sqref="F21">
    <cfRule type="cellIs" dxfId="1" priority="1" operator="equal">
      <formula>"YES"</formula>
    </cfRule>
    <cfRule type="cellIs" dxfId="0" priority="2" operator="equal">
      <formula>"NO"</formula>
    </cfRule>
  </conditionalFormatting>
  <dataValidations count="2">
    <dataValidation type="list" allowBlank="1" showInputMessage="1" showErrorMessage="1" sqref="C10:F10 C13:C16" xr:uid="{00000000-0002-0000-0300-000000000000}">
      <formula1>"1,2,3,4,5,6,7,8,9"</formula1>
    </dataValidation>
    <dataValidation type="list" allowBlank="1" showInputMessage="1" showErrorMessage="1" sqref="C5 C7" xr:uid="{00000000-0002-0000-0300-000001000000}">
      <formula1>$C$3:$F$3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5F4F-48DE-4BA4-9431-CB81B90F8300}">
  <dimension ref="A1:M17"/>
  <sheetViews>
    <sheetView workbookViewId="0">
      <selection activeCell="B17" sqref="B16:M17"/>
    </sheetView>
  </sheetViews>
  <sheetFormatPr defaultRowHeight="14.4" x14ac:dyDescent="0.3"/>
  <cols>
    <col min="1" max="1" width="18.33203125" style="33" bestFit="1" customWidth="1"/>
    <col min="2" max="5" width="11.6640625" style="33" bestFit="1" customWidth="1"/>
    <col min="6" max="6" width="14.6640625" style="33" customWidth="1"/>
    <col min="7" max="7" width="10.21875" style="33" customWidth="1"/>
    <col min="8" max="8" width="11.21875" style="33" customWidth="1"/>
    <col min="9" max="9" width="11.77734375" style="33" customWidth="1"/>
    <col min="10" max="10" width="12.6640625" style="33" customWidth="1"/>
    <col min="11" max="11" width="12" style="33" customWidth="1"/>
    <col min="12" max="12" width="13.44140625" style="33" customWidth="1"/>
    <col min="13" max="13" width="9.5546875" style="33" bestFit="1" customWidth="1"/>
    <col min="14" max="16384" width="8.88671875" style="33"/>
  </cols>
  <sheetData>
    <row r="1" spans="1:13" ht="28.8" x14ac:dyDescent="0.3">
      <c r="A1" s="47" t="s">
        <v>36</v>
      </c>
      <c r="B1" s="32" t="s">
        <v>20</v>
      </c>
      <c r="C1" s="32" t="s">
        <v>22</v>
      </c>
      <c r="D1" s="32" t="s">
        <v>23</v>
      </c>
      <c r="E1" s="32" t="s">
        <v>21</v>
      </c>
    </row>
    <row r="2" spans="1:13" x14ac:dyDescent="0.3">
      <c r="A2" s="47"/>
      <c r="B2" s="34">
        <v>0.17777777777777778</v>
      </c>
      <c r="C2" s="34">
        <v>0.48888888888888893</v>
      </c>
      <c r="D2" s="34">
        <v>0.22222222222222224</v>
      </c>
      <c r="E2" s="34">
        <v>0.11111111111111112</v>
      </c>
    </row>
    <row r="4" spans="1:13" ht="43.2" x14ac:dyDescent="0.3">
      <c r="A4" s="47" t="s">
        <v>20</v>
      </c>
      <c r="B4" s="32" t="s">
        <v>24</v>
      </c>
      <c r="C4" s="32" t="s">
        <v>25</v>
      </c>
      <c r="D4" s="32" t="s">
        <v>26</v>
      </c>
    </row>
    <row r="5" spans="1:13" x14ac:dyDescent="0.3">
      <c r="A5" s="47"/>
      <c r="B5" s="34">
        <v>0.16666666666666666</v>
      </c>
      <c r="C5" s="34">
        <v>0.54166666666666674</v>
      </c>
      <c r="D5" s="34">
        <v>0.29166666666666669</v>
      </c>
    </row>
    <row r="7" spans="1:13" ht="28.8" x14ac:dyDescent="0.3">
      <c r="A7" s="47" t="s">
        <v>22</v>
      </c>
      <c r="B7" s="32" t="s">
        <v>27</v>
      </c>
      <c r="C7" s="32" t="s">
        <v>28</v>
      </c>
      <c r="D7" s="32" t="s">
        <v>29</v>
      </c>
    </row>
    <row r="8" spans="1:13" x14ac:dyDescent="0.3">
      <c r="A8" s="47"/>
      <c r="B8" s="34">
        <v>0.66666666666666663</v>
      </c>
      <c r="C8" s="34">
        <v>0.2</v>
      </c>
      <c r="D8" s="34">
        <v>0.13333333333333333</v>
      </c>
    </row>
    <row r="10" spans="1:13" ht="28.8" x14ac:dyDescent="0.3">
      <c r="A10" s="47" t="s">
        <v>23</v>
      </c>
      <c r="B10" s="32" t="s">
        <v>30</v>
      </c>
      <c r="C10" s="32" t="s">
        <v>31</v>
      </c>
      <c r="D10" s="32" t="s">
        <v>32</v>
      </c>
    </row>
    <row r="11" spans="1:13" x14ac:dyDescent="0.3">
      <c r="A11" s="47"/>
      <c r="B11" s="34">
        <v>0.5714285714285714</v>
      </c>
      <c r="C11" s="34">
        <v>0.2857142857142857</v>
      </c>
      <c r="D11" s="34">
        <v>0.14285714285714285</v>
      </c>
    </row>
    <row r="13" spans="1:13" ht="28.8" x14ac:dyDescent="0.3">
      <c r="A13" s="47" t="s">
        <v>21</v>
      </c>
      <c r="B13" s="32" t="s">
        <v>33</v>
      </c>
      <c r="C13" s="32" t="s">
        <v>34</v>
      </c>
      <c r="D13" s="32" t="s">
        <v>35</v>
      </c>
    </row>
    <row r="14" spans="1:13" x14ac:dyDescent="0.3">
      <c r="A14" s="47"/>
      <c r="B14" s="34">
        <v>0.1111111111111111</v>
      </c>
      <c r="C14" s="34">
        <v>0.61111111111111105</v>
      </c>
      <c r="D14" s="34">
        <v>0.27777777777777779</v>
      </c>
    </row>
    <row r="16" spans="1:13" s="35" customFormat="1" ht="43.2" x14ac:dyDescent="0.3">
      <c r="A16" s="46" t="s">
        <v>37</v>
      </c>
      <c r="B16" s="48" t="s">
        <v>24</v>
      </c>
      <c r="C16" s="48" t="s">
        <v>25</v>
      </c>
      <c r="D16" s="48" t="s">
        <v>26</v>
      </c>
      <c r="E16" s="48" t="s">
        <v>27</v>
      </c>
      <c r="F16" s="48" t="s">
        <v>28</v>
      </c>
      <c r="G16" s="48" t="s">
        <v>29</v>
      </c>
      <c r="H16" s="48" t="s">
        <v>30</v>
      </c>
      <c r="I16" s="48" t="s">
        <v>31</v>
      </c>
      <c r="J16" s="48" t="s">
        <v>32</v>
      </c>
      <c r="K16" s="48" t="s">
        <v>33</v>
      </c>
      <c r="L16" s="48" t="s">
        <v>34</v>
      </c>
      <c r="M16" s="48" t="s">
        <v>35</v>
      </c>
    </row>
    <row r="17" spans="1:13" x14ac:dyDescent="0.3">
      <c r="A17" s="46"/>
      <c r="B17" s="49">
        <f>B5*$B$2</f>
        <v>2.9629629629629631E-2</v>
      </c>
      <c r="C17" s="49">
        <f t="shared" ref="C17:D17" si="0">C5*$B$2</f>
        <v>9.629629629629631E-2</v>
      </c>
      <c r="D17" s="49">
        <f t="shared" si="0"/>
        <v>5.1851851851851857E-2</v>
      </c>
      <c r="E17" s="49">
        <f>B8*$C$2</f>
        <v>0.32592592592592595</v>
      </c>
      <c r="F17" s="49">
        <f t="shared" ref="F17:G17" si="1">C8*$C$2</f>
        <v>9.7777777777777797E-2</v>
      </c>
      <c r="G17" s="49">
        <f t="shared" si="1"/>
        <v>6.5185185185185193E-2</v>
      </c>
      <c r="H17" s="49">
        <f>B11*$D$2</f>
        <v>0.12698412698412698</v>
      </c>
      <c r="I17" s="49">
        <f t="shared" ref="I17:J17" si="2">C11*$D$2</f>
        <v>6.3492063492063489E-2</v>
      </c>
      <c r="J17" s="49">
        <f t="shared" si="2"/>
        <v>3.1746031746031744E-2</v>
      </c>
      <c r="K17" s="49">
        <f>B14*$E$2</f>
        <v>1.2345679012345678E-2</v>
      </c>
      <c r="L17" s="49">
        <f t="shared" ref="L17:M17" si="3">C14*$E$2</f>
        <v>6.7901234567901231E-2</v>
      </c>
      <c r="M17" s="49">
        <f t="shared" si="3"/>
        <v>3.0864197530864203E-2</v>
      </c>
    </row>
  </sheetData>
  <mergeCells count="6">
    <mergeCell ref="A16:A17"/>
    <mergeCell ref="A1:A2"/>
    <mergeCell ref="A4:A5"/>
    <mergeCell ref="A7:A8"/>
    <mergeCell ref="A10:A11"/>
    <mergeCell ref="A13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58B7-270B-4770-81AB-D2D2C5327442}">
  <dimension ref="A1:M5"/>
  <sheetViews>
    <sheetView workbookViewId="0">
      <selection activeCell="D14" sqref="D14"/>
    </sheetView>
  </sheetViews>
  <sheetFormatPr defaultColWidth="13" defaultRowHeight="14.4" x14ac:dyDescent="0.3"/>
  <cols>
    <col min="1" max="1" width="13" style="36"/>
    <col min="2" max="16384" width="13" style="33"/>
  </cols>
  <sheetData>
    <row r="1" spans="1:13" ht="28.8" x14ac:dyDescent="0.3">
      <c r="A1" s="36" t="s">
        <v>38</v>
      </c>
      <c r="B1" s="32" t="s">
        <v>24</v>
      </c>
      <c r="C1" s="32" t="s">
        <v>25</v>
      </c>
      <c r="D1" s="32" t="s">
        <v>26</v>
      </c>
      <c r="E1" s="32" t="s">
        <v>27</v>
      </c>
      <c r="F1" s="32" t="s">
        <v>28</v>
      </c>
      <c r="G1" s="32" t="s">
        <v>29</v>
      </c>
      <c r="H1" s="32" t="s">
        <v>30</v>
      </c>
      <c r="I1" s="32" t="s">
        <v>31</v>
      </c>
      <c r="J1" s="32" t="s">
        <v>32</v>
      </c>
      <c r="K1" s="32" t="s">
        <v>33</v>
      </c>
      <c r="L1" s="32" t="s">
        <v>34</v>
      </c>
      <c r="M1" s="32" t="s">
        <v>35</v>
      </c>
    </row>
    <row r="3" spans="1:13" x14ac:dyDescent="0.3">
      <c r="A3" s="36" t="s">
        <v>39</v>
      </c>
      <c r="B3" s="38">
        <v>50</v>
      </c>
      <c r="C3" s="38">
        <v>30</v>
      </c>
      <c r="D3" s="38">
        <v>35</v>
      </c>
      <c r="E3" s="38">
        <v>15</v>
      </c>
      <c r="F3" s="38">
        <v>25</v>
      </c>
      <c r="G3" s="38">
        <v>30</v>
      </c>
      <c r="H3" s="38">
        <v>20</v>
      </c>
      <c r="I3" s="38">
        <v>40</v>
      </c>
      <c r="J3" s="38">
        <v>45</v>
      </c>
      <c r="K3" s="38">
        <v>45</v>
      </c>
      <c r="L3" s="38">
        <v>25</v>
      </c>
      <c r="M3" s="38">
        <v>30</v>
      </c>
    </row>
    <row r="4" spans="1:13" x14ac:dyDescent="0.3">
      <c r="A4" s="36" t="s">
        <v>40</v>
      </c>
      <c r="B4" s="38">
        <v>55</v>
      </c>
      <c r="C4" s="38">
        <v>30</v>
      </c>
      <c r="D4" s="38">
        <v>35</v>
      </c>
      <c r="E4" s="38">
        <v>20</v>
      </c>
      <c r="F4" s="38">
        <v>30</v>
      </c>
      <c r="G4" s="38">
        <v>30</v>
      </c>
      <c r="H4" s="38">
        <v>25</v>
      </c>
      <c r="I4" s="38">
        <v>35</v>
      </c>
      <c r="J4" s="38">
        <v>35</v>
      </c>
      <c r="K4" s="38">
        <v>40</v>
      </c>
      <c r="L4" s="38">
        <v>25</v>
      </c>
      <c r="M4" s="38">
        <v>30</v>
      </c>
    </row>
    <row r="5" spans="1:13" x14ac:dyDescent="0.3">
      <c r="A5" s="36" t="s">
        <v>41</v>
      </c>
      <c r="B5" s="38">
        <v>60</v>
      </c>
      <c r="C5" s="38">
        <v>70</v>
      </c>
      <c r="D5" s="38">
        <v>70</v>
      </c>
      <c r="E5" s="38">
        <v>85</v>
      </c>
      <c r="F5" s="38">
        <v>70</v>
      </c>
      <c r="G5" s="38">
        <v>60</v>
      </c>
      <c r="H5" s="38">
        <v>65</v>
      </c>
      <c r="I5" s="38">
        <v>55</v>
      </c>
      <c r="J5" s="38">
        <v>55</v>
      </c>
      <c r="K5" s="38">
        <v>50</v>
      </c>
      <c r="L5" s="38">
        <v>75</v>
      </c>
      <c r="M5" s="38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E759-0159-49C8-A6CC-F5C4B99D6C06}">
  <dimension ref="A1:M41"/>
  <sheetViews>
    <sheetView tabSelected="1" zoomScale="85" zoomScaleNormal="85" workbookViewId="0">
      <selection activeCell="Q7" sqref="Q7"/>
    </sheetView>
  </sheetViews>
  <sheetFormatPr defaultRowHeight="14.4" x14ac:dyDescent="0.3"/>
  <cols>
    <col min="1" max="1" width="14.21875" style="36" customWidth="1"/>
    <col min="2" max="2" width="17.44140625" style="33" customWidth="1"/>
    <col min="3" max="3" width="17.88671875" style="33" bestFit="1" customWidth="1"/>
    <col min="4" max="4" width="17.21875" style="33" customWidth="1"/>
    <col min="5" max="5" width="18.77734375" style="33" customWidth="1"/>
    <col min="6" max="6" width="20.109375" style="33" bestFit="1" customWidth="1"/>
    <col min="7" max="7" width="13.21875" style="33" customWidth="1"/>
    <col min="8" max="8" width="13.88671875" style="33" customWidth="1"/>
    <col min="9" max="9" width="11.33203125" style="33" customWidth="1"/>
    <col min="10" max="10" width="11.88671875" style="33" customWidth="1"/>
    <col min="11" max="11" width="12.44140625" style="33" customWidth="1"/>
    <col min="12" max="12" width="11.21875" style="33" customWidth="1"/>
    <col min="13" max="13" width="13.109375" style="33" customWidth="1"/>
    <col min="14" max="16384" width="8.88671875" style="33"/>
  </cols>
  <sheetData>
    <row r="1" spans="1:13" x14ac:dyDescent="0.3">
      <c r="A1" s="36" t="s">
        <v>42</v>
      </c>
      <c r="B1" s="37" t="s">
        <v>43</v>
      </c>
      <c r="C1" s="37" t="s">
        <v>44</v>
      </c>
      <c r="D1" s="37" t="s">
        <v>45</v>
      </c>
      <c r="E1" s="37" t="s">
        <v>46</v>
      </c>
      <c r="F1" s="37" t="s">
        <v>47</v>
      </c>
    </row>
    <row r="3" spans="1:13" x14ac:dyDescent="0.3">
      <c r="A3" s="39" t="s">
        <v>43</v>
      </c>
    </row>
    <row r="4" spans="1:13" ht="43.2" x14ac:dyDescent="0.3">
      <c r="A4" s="36" t="s">
        <v>38</v>
      </c>
      <c r="B4" s="32" t="s">
        <v>24</v>
      </c>
      <c r="C4" s="32" t="s">
        <v>25</v>
      </c>
      <c r="D4" s="32" t="s">
        <v>26</v>
      </c>
      <c r="E4" s="32" t="s">
        <v>27</v>
      </c>
      <c r="F4" s="32" t="s">
        <v>28</v>
      </c>
      <c r="G4" s="32" t="s">
        <v>29</v>
      </c>
      <c r="H4" s="32" t="s">
        <v>30</v>
      </c>
      <c r="I4" s="32" t="s">
        <v>31</v>
      </c>
      <c r="J4" s="32" t="s">
        <v>32</v>
      </c>
      <c r="K4" s="32" t="s">
        <v>33</v>
      </c>
      <c r="L4" s="32" t="s">
        <v>34</v>
      </c>
      <c r="M4" s="32" t="s">
        <v>35</v>
      </c>
    </row>
    <row r="6" spans="1:13" x14ac:dyDescent="0.3">
      <c r="A6" s="36" t="s">
        <v>49</v>
      </c>
      <c r="B6" s="33">
        <v>85</v>
      </c>
      <c r="C6" s="33">
        <v>90</v>
      </c>
      <c r="D6" s="33">
        <v>85</v>
      </c>
      <c r="E6" s="33">
        <v>90</v>
      </c>
      <c r="F6" s="33">
        <v>90</v>
      </c>
      <c r="G6" s="33">
        <v>80</v>
      </c>
      <c r="H6" s="33">
        <v>90</v>
      </c>
      <c r="I6" s="33">
        <v>80</v>
      </c>
      <c r="J6" s="33">
        <v>80</v>
      </c>
      <c r="K6" s="33">
        <v>85</v>
      </c>
      <c r="L6" s="33">
        <v>90</v>
      </c>
      <c r="M6" s="33">
        <v>85</v>
      </c>
    </row>
    <row r="7" spans="1:13" x14ac:dyDescent="0.3">
      <c r="A7" s="36" t="s">
        <v>39</v>
      </c>
      <c r="B7" s="33">
        <v>20</v>
      </c>
      <c r="C7" s="33">
        <v>10</v>
      </c>
      <c r="D7" s="33">
        <v>10</v>
      </c>
      <c r="E7" s="33">
        <v>5</v>
      </c>
      <c r="F7" s="33">
        <v>10</v>
      </c>
      <c r="G7" s="33">
        <v>20</v>
      </c>
      <c r="H7" s="33">
        <v>10</v>
      </c>
      <c r="I7" s="33">
        <v>15</v>
      </c>
      <c r="J7" s="33">
        <v>20</v>
      </c>
      <c r="K7" s="33">
        <v>20</v>
      </c>
      <c r="L7" s="33">
        <v>10</v>
      </c>
      <c r="M7" s="33">
        <v>15</v>
      </c>
    </row>
    <row r="8" spans="1:13" x14ac:dyDescent="0.3">
      <c r="A8" s="36" t="s">
        <v>40</v>
      </c>
      <c r="B8" s="33">
        <v>25</v>
      </c>
      <c r="C8" s="33">
        <v>15</v>
      </c>
      <c r="D8" s="33">
        <v>20</v>
      </c>
      <c r="E8" s="33">
        <v>15</v>
      </c>
      <c r="F8" s="33">
        <v>20</v>
      </c>
      <c r="G8" s="33">
        <v>20</v>
      </c>
      <c r="H8" s="33">
        <v>15</v>
      </c>
      <c r="I8" s="33">
        <v>25</v>
      </c>
      <c r="J8" s="33">
        <v>25</v>
      </c>
      <c r="K8" s="33">
        <v>20</v>
      </c>
      <c r="L8" s="33">
        <v>15</v>
      </c>
      <c r="M8" s="33">
        <v>15</v>
      </c>
    </row>
    <row r="9" spans="1:13" x14ac:dyDescent="0.3">
      <c r="A9" s="36" t="s">
        <v>41</v>
      </c>
      <c r="B9" s="33">
        <v>40</v>
      </c>
      <c r="C9" s="33">
        <v>30</v>
      </c>
      <c r="D9" s="33">
        <v>30</v>
      </c>
      <c r="E9" s="33">
        <v>25</v>
      </c>
      <c r="F9" s="33">
        <v>30</v>
      </c>
      <c r="G9" s="33">
        <v>35</v>
      </c>
      <c r="H9" s="33">
        <v>30</v>
      </c>
      <c r="I9" s="33">
        <v>40</v>
      </c>
      <c r="J9" s="33">
        <v>40</v>
      </c>
      <c r="K9" s="33">
        <v>40</v>
      </c>
      <c r="L9" s="33">
        <v>30</v>
      </c>
      <c r="M9" s="33">
        <v>35</v>
      </c>
    </row>
    <row r="11" spans="1:13" ht="28.8" x14ac:dyDescent="0.3">
      <c r="A11" s="39" t="s">
        <v>44</v>
      </c>
    </row>
    <row r="12" spans="1:13" ht="43.2" x14ac:dyDescent="0.3">
      <c r="A12" s="36" t="s">
        <v>38</v>
      </c>
      <c r="B12" s="32" t="s">
        <v>24</v>
      </c>
      <c r="C12" s="32" t="s">
        <v>25</v>
      </c>
      <c r="D12" s="32" t="s">
        <v>26</v>
      </c>
      <c r="E12" s="32" t="s">
        <v>27</v>
      </c>
      <c r="F12" s="32" t="s">
        <v>28</v>
      </c>
      <c r="G12" s="32" t="s">
        <v>29</v>
      </c>
      <c r="H12" s="32" t="s">
        <v>30</v>
      </c>
      <c r="I12" s="32" t="s">
        <v>31</v>
      </c>
      <c r="J12" s="32" t="s">
        <v>32</v>
      </c>
      <c r="K12" s="32" t="s">
        <v>33</v>
      </c>
      <c r="L12" s="32" t="s">
        <v>34</v>
      </c>
      <c r="M12" s="32" t="s">
        <v>35</v>
      </c>
    </row>
    <row r="14" spans="1:13" x14ac:dyDescent="0.3">
      <c r="A14" s="36" t="s">
        <v>49</v>
      </c>
      <c r="B14" s="33">
        <v>70</v>
      </c>
      <c r="C14" s="33">
        <v>80</v>
      </c>
      <c r="D14" s="33">
        <v>75</v>
      </c>
      <c r="E14" s="33">
        <v>80</v>
      </c>
      <c r="F14" s="33">
        <v>75</v>
      </c>
      <c r="G14" s="33">
        <v>70</v>
      </c>
      <c r="H14" s="33">
        <v>75</v>
      </c>
      <c r="I14" s="33">
        <v>70</v>
      </c>
      <c r="J14" s="33">
        <v>70</v>
      </c>
      <c r="K14" s="33">
        <v>70</v>
      </c>
      <c r="L14" s="33">
        <v>75</v>
      </c>
      <c r="M14" s="33">
        <v>75</v>
      </c>
    </row>
    <row r="15" spans="1:13" x14ac:dyDescent="0.3">
      <c r="A15" s="36" t="s">
        <v>39</v>
      </c>
      <c r="B15" s="33">
        <v>20</v>
      </c>
      <c r="C15" s="33">
        <v>10</v>
      </c>
      <c r="D15" s="33">
        <v>10</v>
      </c>
      <c r="E15" s="33">
        <v>5</v>
      </c>
      <c r="F15" s="33">
        <v>10</v>
      </c>
      <c r="G15" s="33">
        <v>20</v>
      </c>
      <c r="H15" s="33">
        <v>10</v>
      </c>
      <c r="I15" s="33">
        <v>15</v>
      </c>
      <c r="J15" s="33">
        <v>20</v>
      </c>
      <c r="K15" s="33">
        <v>20</v>
      </c>
      <c r="L15" s="33">
        <v>10</v>
      </c>
      <c r="M15" s="33">
        <v>15</v>
      </c>
    </row>
    <row r="16" spans="1:13" x14ac:dyDescent="0.3">
      <c r="A16" s="36" t="s">
        <v>40</v>
      </c>
      <c r="B16" s="33">
        <v>25</v>
      </c>
      <c r="C16" s="33">
        <v>15</v>
      </c>
      <c r="D16" s="33">
        <v>20</v>
      </c>
      <c r="E16" s="33">
        <v>15</v>
      </c>
      <c r="F16" s="33">
        <v>20</v>
      </c>
      <c r="G16" s="33">
        <v>20</v>
      </c>
      <c r="H16" s="33">
        <v>15</v>
      </c>
      <c r="I16" s="33">
        <v>25</v>
      </c>
      <c r="J16" s="33">
        <v>25</v>
      </c>
      <c r="K16" s="33">
        <v>20</v>
      </c>
      <c r="L16" s="33">
        <v>15</v>
      </c>
      <c r="M16" s="33">
        <v>15</v>
      </c>
    </row>
    <row r="17" spans="1:13" x14ac:dyDescent="0.3">
      <c r="A17" s="36" t="s">
        <v>41</v>
      </c>
      <c r="B17" s="33">
        <v>40</v>
      </c>
      <c r="C17" s="33">
        <v>30</v>
      </c>
      <c r="D17" s="33">
        <v>30</v>
      </c>
      <c r="E17" s="33">
        <v>25</v>
      </c>
      <c r="F17" s="33">
        <v>30</v>
      </c>
      <c r="G17" s="33">
        <v>35</v>
      </c>
      <c r="H17" s="33">
        <v>30</v>
      </c>
      <c r="I17" s="33">
        <v>40</v>
      </c>
      <c r="J17" s="33">
        <v>40</v>
      </c>
      <c r="K17" s="33">
        <v>40</v>
      </c>
      <c r="L17" s="33">
        <v>30</v>
      </c>
      <c r="M17" s="33">
        <v>35</v>
      </c>
    </row>
    <row r="19" spans="1:13" ht="28.8" x14ac:dyDescent="0.3">
      <c r="A19" s="39" t="s">
        <v>48</v>
      </c>
    </row>
    <row r="20" spans="1:13" ht="43.2" x14ac:dyDescent="0.3">
      <c r="A20" s="36" t="s">
        <v>38</v>
      </c>
      <c r="B20" s="32" t="s">
        <v>24</v>
      </c>
      <c r="C20" s="32" t="s">
        <v>25</v>
      </c>
      <c r="D20" s="32" t="s">
        <v>26</v>
      </c>
      <c r="E20" s="32" t="s">
        <v>27</v>
      </c>
      <c r="F20" s="32" t="s">
        <v>28</v>
      </c>
      <c r="G20" s="32" t="s">
        <v>29</v>
      </c>
      <c r="H20" s="32" t="s">
        <v>30</v>
      </c>
      <c r="I20" s="32" t="s">
        <v>31</v>
      </c>
      <c r="J20" s="32" t="s">
        <v>32</v>
      </c>
      <c r="K20" s="32" t="s">
        <v>33</v>
      </c>
      <c r="L20" s="32" t="s">
        <v>34</v>
      </c>
      <c r="M20" s="32" t="s">
        <v>35</v>
      </c>
    </row>
    <row r="22" spans="1:13" x14ac:dyDescent="0.3">
      <c r="A22" s="36" t="s">
        <v>49</v>
      </c>
      <c r="B22" s="33">
        <v>50</v>
      </c>
      <c r="C22" s="33">
        <v>60</v>
      </c>
      <c r="D22" s="33">
        <v>50</v>
      </c>
      <c r="E22" s="33">
        <v>60</v>
      </c>
      <c r="F22" s="33">
        <v>55</v>
      </c>
      <c r="G22" s="33">
        <v>50</v>
      </c>
      <c r="H22" s="33">
        <v>50</v>
      </c>
      <c r="I22" s="33">
        <v>50</v>
      </c>
      <c r="J22" s="33">
        <v>50</v>
      </c>
      <c r="K22" s="33">
        <v>45</v>
      </c>
      <c r="L22" s="33">
        <v>45</v>
      </c>
      <c r="M22" s="33">
        <v>50</v>
      </c>
    </row>
    <row r="23" spans="1:13" x14ac:dyDescent="0.3">
      <c r="A23" s="36" t="s">
        <v>39</v>
      </c>
      <c r="B23" s="33">
        <v>20</v>
      </c>
      <c r="C23" s="33">
        <v>10</v>
      </c>
      <c r="D23" s="33">
        <v>10</v>
      </c>
      <c r="E23" s="33">
        <v>5</v>
      </c>
      <c r="F23" s="33">
        <v>10</v>
      </c>
      <c r="G23" s="33">
        <v>20</v>
      </c>
      <c r="H23" s="33">
        <v>10</v>
      </c>
      <c r="I23" s="33">
        <v>15</v>
      </c>
      <c r="J23" s="33">
        <v>20</v>
      </c>
      <c r="K23" s="33">
        <v>20</v>
      </c>
      <c r="L23" s="33">
        <v>10</v>
      </c>
      <c r="M23" s="33">
        <v>15</v>
      </c>
    </row>
    <row r="24" spans="1:13" x14ac:dyDescent="0.3">
      <c r="A24" s="36" t="s">
        <v>40</v>
      </c>
      <c r="B24" s="33">
        <v>25</v>
      </c>
      <c r="C24" s="33">
        <v>15</v>
      </c>
      <c r="D24" s="33">
        <v>20</v>
      </c>
      <c r="E24" s="33">
        <v>15</v>
      </c>
      <c r="F24" s="33">
        <v>20</v>
      </c>
      <c r="G24" s="33">
        <v>20</v>
      </c>
      <c r="H24" s="33">
        <v>15</v>
      </c>
      <c r="I24" s="33">
        <v>25</v>
      </c>
      <c r="J24" s="33">
        <v>25</v>
      </c>
      <c r="K24" s="33">
        <v>20</v>
      </c>
      <c r="L24" s="33">
        <v>15</v>
      </c>
      <c r="M24" s="33">
        <v>15</v>
      </c>
    </row>
    <row r="25" spans="1:13" x14ac:dyDescent="0.3">
      <c r="A25" s="36" t="s">
        <v>41</v>
      </c>
      <c r="B25" s="33">
        <v>40</v>
      </c>
      <c r="C25" s="33">
        <v>30</v>
      </c>
      <c r="D25" s="33">
        <v>30</v>
      </c>
      <c r="E25" s="33">
        <v>25</v>
      </c>
      <c r="F25" s="33">
        <v>30</v>
      </c>
      <c r="G25" s="33">
        <v>35</v>
      </c>
      <c r="H25" s="33">
        <v>30</v>
      </c>
      <c r="I25" s="33">
        <v>40</v>
      </c>
      <c r="J25" s="33">
        <v>40</v>
      </c>
      <c r="K25" s="33">
        <v>40</v>
      </c>
      <c r="L25" s="33">
        <v>30</v>
      </c>
      <c r="M25" s="33">
        <v>35</v>
      </c>
    </row>
    <row r="27" spans="1:13" ht="28.8" x14ac:dyDescent="0.3">
      <c r="A27" s="39" t="s">
        <v>46</v>
      </c>
    </row>
    <row r="28" spans="1:13" ht="28.8" x14ac:dyDescent="0.3">
      <c r="A28" s="36" t="s">
        <v>38</v>
      </c>
      <c r="B28" s="32" t="s">
        <v>24</v>
      </c>
      <c r="C28" s="32" t="s">
        <v>25</v>
      </c>
      <c r="D28" s="32" t="s">
        <v>26</v>
      </c>
      <c r="E28" s="32" t="s">
        <v>27</v>
      </c>
      <c r="F28" s="32" t="s">
        <v>28</v>
      </c>
      <c r="G28" s="32" t="s">
        <v>29</v>
      </c>
      <c r="H28" s="32" t="s">
        <v>30</v>
      </c>
      <c r="I28" s="32" t="s">
        <v>31</v>
      </c>
      <c r="J28" s="32" t="s">
        <v>32</v>
      </c>
      <c r="K28" s="32" t="s">
        <v>33</v>
      </c>
      <c r="L28" s="32" t="s">
        <v>34</v>
      </c>
      <c r="M28" s="32" t="s">
        <v>35</v>
      </c>
    </row>
    <row r="30" spans="1:13" x14ac:dyDescent="0.3">
      <c r="A30" s="36" t="s">
        <v>49</v>
      </c>
      <c r="B30" s="33">
        <v>40</v>
      </c>
      <c r="C30" s="33">
        <v>45</v>
      </c>
      <c r="D30" s="33">
        <v>40</v>
      </c>
      <c r="E30" s="33">
        <v>35</v>
      </c>
      <c r="F30" s="33">
        <v>30</v>
      </c>
      <c r="G30" s="33">
        <v>30</v>
      </c>
      <c r="H30" s="33">
        <v>30</v>
      </c>
      <c r="I30" s="33">
        <v>30</v>
      </c>
      <c r="J30" s="33">
        <v>30</v>
      </c>
      <c r="K30" s="33">
        <v>35</v>
      </c>
      <c r="L30" s="33">
        <v>30</v>
      </c>
      <c r="M30" s="33">
        <v>35</v>
      </c>
    </row>
    <row r="31" spans="1:13" x14ac:dyDescent="0.3">
      <c r="A31" s="36" t="s">
        <v>39</v>
      </c>
      <c r="B31" s="33">
        <v>20</v>
      </c>
      <c r="C31" s="33">
        <v>15</v>
      </c>
      <c r="D31" s="33">
        <v>15</v>
      </c>
      <c r="E31" s="33">
        <v>10</v>
      </c>
      <c r="F31" s="33">
        <v>15</v>
      </c>
      <c r="G31" s="33">
        <v>20</v>
      </c>
      <c r="H31" s="33">
        <v>15</v>
      </c>
      <c r="I31" s="33">
        <v>15</v>
      </c>
      <c r="J31" s="33">
        <v>20</v>
      </c>
      <c r="K31" s="33">
        <v>20</v>
      </c>
      <c r="L31" s="33">
        <v>15</v>
      </c>
      <c r="M31" s="33">
        <v>15</v>
      </c>
    </row>
    <row r="32" spans="1:13" x14ac:dyDescent="0.3">
      <c r="A32" s="36" t="s">
        <v>40</v>
      </c>
      <c r="B32" s="33">
        <v>25</v>
      </c>
      <c r="C32" s="33">
        <v>20</v>
      </c>
      <c r="D32" s="33">
        <v>20</v>
      </c>
      <c r="E32" s="33">
        <v>15</v>
      </c>
      <c r="F32" s="33">
        <v>20</v>
      </c>
      <c r="G32" s="33">
        <v>25</v>
      </c>
      <c r="H32" s="33">
        <v>15</v>
      </c>
      <c r="I32" s="33">
        <v>20</v>
      </c>
      <c r="J32" s="33">
        <v>20</v>
      </c>
      <c r="K32" s="33">
        <v>20</v>
      </c>
      <c r="L32" s="33">
        <v>15</v>
      </c>
      <c r="M32" s="33">
        <v>20</v>
      </c>
    </row>
    <row r="33" spans="1:13" x14ac:dyDescent="0.3">
      <c r="A33" s="36" t="s">
        <v>41</v>
      </c>
      <c r="B33" s="33">
        <v>40</v>
      </c>
      <c r="C33" s="33">
        <v>30</v>
      </c>
      <c r="D33" s="33">
        <v>35</v>
      </c>
      <c r="E33" s="33">
        <v>30</v>
      </c>
      <c r="F33" s="33">
        <v>35</v>
      </c>
      <c r="G33" s="33">
        <v>35</v>
      </c>
      <c r="H33" s="33">
        <v>30</v>
      </c>
      <c r="I33" s="33">
        <v>35</v>
      </c>
      <c r="J33" s="33">
        <v>35</v>
      </c>
      <c r="K33" s="33">
        <v>40</v>
      </c>
      <c r="L33" s="33">
        <v>25</v>
      </c>
      <c r="M33" s="33">
        <v>30</v>
      </c>
    </row>
    <row r="35" spans="1:13" ht="28.8" x14ac:dyDescent="0.3">
      <c r="A35" s="39" t="s">
        <v>47</v>
      </c>
    </row>
    <row r="36" spans="1:13" ht="28.8" x14ac:dyDescent="0.3">
      <c r="A36" s="36" t="s">
        <v>38</v>
      </c>
      <c r="B36" s="32" t="s">
        <v>24</v>
      </c>
      <c r="C36" s="32" t="s">
        <v>25</v>
      </c>
      <c r="D36" s="32" t="s">
        <v>26</v>
      </c>
      <c r="E36" s="32" t="s">
        <v>27</v>
      </c>
      <c r="F36" s="32" t="s">
        <v>28</v>
      </c>
      <c r="G36" s="32" t="s">
        <v>29</v>
      </c>
      <c r="H36" s="32" t="s">
        <v>30</v>
      </c>
      <c r="I36" s="32" t="s">
        <v>31</v>
      </c>
      <c r="J36" s="32" t="s">
        <v>32</v>
      </c>
      <c r="K36" s="32" t="s">
        <v>33</v>
      </c>
      <c r="L36" s="32" t="s">
        <v>34</v>
      </c>
      <c r="M36" s="32" t="s">
        <v>35</v>
      </c>
    </row>
    <row r="38" spans="1:13" x14ac:dyDescent="0.3">
      <c r="A38" s="36" t="s">
        <v>49</v>
      </c>
      <c r="B38" s="33">
        <v>20</v>
      </c>
      <c r="C38" s="33">
        <v>30</v>
      </c>
      <c r="D38" s="33">
        <v>30</v>
      </c>
      <c r="E38" s="33">
        <v>30</v>
      </c>
      <c r="F38" s="33">
        <v>20</v>
      </c>
      <c r="G38" s="33">
        <v>20</v>
      </c>
      <c r="H38" s="33">
        <v>20</v>
      </c>
      <c r="I38" s="33">
        <v>25</v>
      </c>
      <c r="J38" s="33">
        <v>25</v>
      </c>
      <c r="K38" s="33">
        <v>25</v>
      </c>
      <c r="L38" s="33">
        <v>20</v>
      </c>
      <c r="M38" s="33">
        <v>25</v>
      </c>
    </row>
    <row r="39" spans="1:13" x14ac:dyDescent="0.3">
      <c r="A39" s="36" t="s">
        <v>39</v>
      </c>
      <c r="B39" s="33">
        <v>20</v>
      </c>
      <c r="C39" s="33">
        <v>15</v>
      </c>
      <c r="D39" s="33">
        <v>15</v>
      </c>
      <c r="E39" s="33">
        <v>10</v>
      </c>
      <c r="F39" s="33">
        <v>15</v>
      </c>
      <c r="G39" s="33">
        <v>20</v>
      </c>
      <c r="H39" s="33">
        <v>15</v>
      </c>
      <c r="I39" s="33">
        <v>15</v>
      </c>
      <c r="J39" s="33">
        <v>20</v>
      </c>
      <c r="K39" s="33">
        <v>20</v>
      </c>
      <c r="L39" s="33">
        <v>15</v>
      </c>
      <c r="M39" s="33">
        <v>15</v>
      </c>
    </row>
    <row r="40" spans="1:13" x14ac:dyDescent="0.3">
      <c r="A40" s="36" t="s">
        <v>40</v>
      </c>
      <c r="B40" s="33">
        <v>25</v>
      </c>
      <c r="C40" s="33">
        <v>20</v>
      </c>
      <c r="D40" s="33">
        <v>20</v>
      </c>
      <c r="E40" s="33">
        <v>15</v>
      </c>
      <c r="F40" s="33">
        <v>20</v>
      </c>
      <c r="G40" s="33">
        <v>25</v>
      </c>
      <c r="H40" s="33">
        <v>15</v>
      </c>
      <c r="I40" s="33">
        <v>20</v>
      </c>
      <c r="J40" s="33">
        <v>20</v>
      </c>
      <c r="K40" s="33">
        <v>20</v>
      </c>
      <c r="L40" s="33">
        <v>15</v>
      </c>
      <c r="M40" s="33">
        <v>20</v>
      </c>
    </row>
    <row r="41" spans="1:13" x14ac:dyDescent="0.3">
      <c r="A41" s="36" t="s">
        <v>41</v>
      </c>
      <c r="B41" s="33">
        <v>40</v>
      </c>
      <c r="C41" s="33">
        <v>30</v>
      </c>
      <c r="D41" s="33">
        <v>35</v>
      </c>
      <c r="E41" s="33">
        <v>30</v>
      </c>
      <c r="F41" s="33">
        <v>35</v>
      </c>
      <c r="G41" s="33">
        <v>35</v>
      </c>
      <c r="H41" s="33">
        <v>30</v>
      </c>
      <c r="I41" s="33">
        <v>35</v>
      </c>
      <c r="J41" s="33">
        <v>35</v>
      </c>
      <c r="K41" s="33">
        <v>40</v>
      </c>
      <c r="L41" s="33">
        <v>25</v>
      </c>
      <c r="M41" s="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Rule of Law</vt:lpstr>
      <vt:lpstr>Government Size</vt:lpstr>
      <vt:lpstr>Regulatory Efficeiency</vt:lpstr>
      <vt:lpstr>Market Openness</vt:lpstr>
      <vt:lpstr>All Clusters</vt:lpstr>
      <vt:lpstr>BWM_Final-Weights</vt:lpstr>
      <vt:lpstr>ELECTRE III</vt:lpstr>
      <vt:lpstr>ELECTRE TRI-rC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 Rezaei - TBM</dc:creator>
  <cp:lastModifiedBy>Avi Sancheti</cp:lastModifiedBy>
  <dcterms:created xsi:type="dcterms:W3CDTF">2015-10-01T09:15:47Z</dcterms:created>
  <dcterms:modified xsi:type="dcterms:W3CDTF">2022-10-18T18:46:52Z</dcterms:modified>
</cp:coreProperties>
</file>