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4295" yWindow="465" windowWidth="19545" windowHeight="16245"/>
  </bookViews>
  <sheets>
    <sheet name="Black Scholes Calculator" sheetId="1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" i="1" l="1"/>
  <c r="C66" i="1"/>
  <c r="C59" i="1"/>
  <c r="C58" i="1"/>
  <c r="C57" i="1"/>
  <c r="C54" i="1"/>
  <c r="C43" i="1"/>
  <c r="C36" i="1"/>
  <c r="C35" i="1"/>
  <c r="C34" i="1"/>
  <c r="C31" i="1"/>
  <c r="C60" i="1" l="1"/>
  <c r="C62" i="1" s="1"/>
  <c r="C37" i="1"/>
  <c r="C39" i="1"/>
  <c r="C38" i="1"/>
  <c r="C41" i="1"/>
  <c r="C61" i="1" l="1"/>
  <c r="G50" i="1" s="1"/>
  <c r="C64" i="1"/>
  <c r="C42" i="1"/>
  <c r="C40" i="1"/>
  <c r="G27" i="1"/>
  <c r="G26" i="1"/>
  <c r="C21" i="1"/>
  <c r="C12" i="1"/>
  <c r="C65" i="1" l="1"/>
  <c r="C63" i="1"/>
  <c r="C13" i="1"/>
  <c r="C14" i="1"/>
  <c r="C15" i="1" l="1"/>
  <c r="C16" i="1" l="1"/>
  <c r="C17" i="1"/>
  <c r="C19" i="1"/>
  <c r="C20" i="1" l="1"/>
  <c r="G5" i="1"/>
  <c r="G4" i="1"/>
  <c r="C18" i="1"/>
  <c r="C9" i="1"/>
</calcChain>
</file>

<file path=xl/sharedStrings.xml><?xml version="1.0" encoding="utf-8"?>
<sst xmlns="http://schemas.openxmlformats.org/spreadsheetml/2006/main" count="90" uniqueCount="45">
  <si>
    <t>Type of Option</t>
  </si>
  <si>
    <t>Call Option</t>
  </si>
  <si>
    <t>Option Price</t>
  </si>
  <si>
    <t>Additional Calculation Parameters</t>
  </si>
  <si>
    <r>
      <t>Annualized Volatility (</t>
    </r>
    <r>
      <rPr>
        <sz val="11"/>
        <rFont val="Open Sans"/>
        <family val="2"/>
      </rPr>
      <t>σ)</t>
    </r>
  </si>
  <si>
    <t>σ√t</t>
  </si>
  <si>
    <t>Time to Maturity (in years) (t)</t>
  </si>
  <si>
    <t>Annual Risk Free Rate (r)</t>
  </si>
  <si>
    <t>Exercise (Strike) Price (K)</t>
  </si>
  <si>
    <r>
      <t>Stock Price (S</t>
    </r>
    <r>
      <rPr>
        <vertAlign val="subscript"/>
        <sz val="11"/>
        <rFont val="Open Sans Semibold"/>
        <family val="2"/>
      </rPr>
      <t>0</t>
    </r>
    <r>
      <rPr>
        <sz val="11"/>
        <rFont val="Open Sans Semibold"/>
        <family val="2"/>
      </rPr>
      <t>)</t>
    </r>
  </si>
  <si>
    <r>
      <t>d</t>
    </r>
    <r>
      <rPr>
        <vertAlign val="subscript"/>
        <sz val="11"/>
        <rFont val="Open Sans Semibold"/>
        <family val="2"/>
      </rPr>
      <t>1</t>
    </r>
  </si>
  <si>
    <r>
      <t>d</t>
    </r>
    <r>
      <rPr>
        <vertAlign val="subscript"/>
        <sz val="11"/>
        <rFont val="Open Sans Semibold"/>
        <family val="2"/>
      </rPr>
      <t>2</t>
    </r>
  </si>
  <si>
    <r>
      <t>ln(S</t>
    </r>
    <r>
      <rPr>
        <vertAlign val="subscript"/>
        <sz val="11"/>
        <rFont val="Open Sans Semibold"/>
        <family val="2"/>
      </rPr>
      <t>0</t>
    </r>
    <r>
      <rPr>
        <sz val="11"/>
        <rFont val="Open Sans Semibold"/>
        <family val="2"/>
      </rPr>
      <t>/K)</t>
    </r>
  </si>
  <si>
    <r>
      <t>(r+σ</t>
    </r>
    <r>
      <rPr>
        <vertAlign val="superscript"/>
        <sz val="11"/>
        <rFont val="Open Sans Semibold"/>
        <family val="2"/>
      </rPr>
      <t>2</t>
    </r>
    <r>
      <rPr>
        <sz val="11"/>
        <rFont val="Open Sans Semibold"/>
        <family val="2"/>
      </rPr>
      <t>/2)t</t>
    </r>
  </si>
  <si>
    <r>
      <t>N(d</t>
    </r>
    <r>
      <rPr>
        <vertAlign val="subscript"/>
        <sz val="11"/>
        <rFont val="Open Sans Semibold"/>
        <family val="2"/>
      </rPr>
      <t>1</t>
    </r>
    <r>
      <rPr>
        <sz val="11"/>
        <rFont val="Open Sans Semibold"/>
        <family val="2"/>
      </rPr>
      <t>)</t>
    </r>
  </si>
  <si>
    <r>
      <t>N(d</t>
    </r>
    <r>
      <rPr>
        <vertAlign val="subscript"/>
        <sz val="11"/>
        <rFont val="Open Sans Semibold"/>
        <family val="2"/>
      </rPr>
      <t>2</t>
    </r>
    <r>
      <rPr>
        <sz val="11"/>
        <rFont val="Open Sans Semibold"/>
        <family val="2"/>
      </rPr>
      <t>)</t>
    </r>
  </si>
  <si>
    <r>
      <t>N(-d</t>
    </r>
    <r>
      <rPr>
        <vertAlign val="subscript"/>
        <sz val="11"/>
        <rFont val="Open Sans Semibold"/>
        <family val="2"/>
      </rPr>
      <t>1</t>
    </r>
    <r>
      <rPr>
        <sz val="11"/>
        <rFont val="Open Sans Semibold"/>
        <family val="2"/>
      </rPr>
      <t>)</t>
    </r>
  </si>
  <si>
    <r>
      <t>N(-d</t>
    </r>
    <r>
      <rPr>
        <vertAlign val="subscript"/>
        <sz val="11"/>
        <rFont val="Open Sans Semibold"/>
        <family val="2"/>
      </rPr>
      <t>2</t>
    </r>
    <r>
      <rPr>
        <sz val="11"/>
        <rFont val="Open Sans Semibold"/>
        <family val="2"/>
      </rPr>
      <t>)</t>
    </r>
  </si>
  <si>
    <r>
      <t>e</t>
    </r>
    <r>
      <rPr>
        <vertAlign val="superscript"/>
        <sz val="12"/>
        <rFont val="Open Sans Semibold"/>
        <family val="2"/>
      </rPr>
      <t>-rt</t>
    </r>
  </si>
  <si>
    <t>1b)</t>
  </si>
  <si>
    <t>1c)</t>
  </si>
  <si>
    <t>PART 1:</t>
  </si>
  <si>
    <t>2a)</t>
  </si>
  <si>
    <r>
      <t xml:space="preserve">spot </t>
    </r>
    <r>
      <rPr>
        <sz val="10"/>
        <color rgb="FF666666"/>
        <rFont val="Courier New"/>
        <family val="3"/>
      </rPr>
      <t>=</t>
    </r>
    <r>
      <rPr>
        <sz val="10"/>
        <color rgb="FF333333"/>
        <rFont val="Courier New"/>
        <family val="3"/>
      </rPr>
      <t xml:space="preserve"> </t>
    </r>
    <r>
      <rPr>
        <sz val="10"/>
        <color rgb="FF666666"/>
        <rFont val="Courier New"/>
        <family val="3"/>
      </rPr>
      <t>100</t>
    </r>
  </si>
  <si>
    <r>
      <t xml:space="preserve">strike </t>
    </r>
    <r>
      <rPr>
        <sz val="10"/>
        <color rgb="FF666666"/>
        <rFont val="Courier New"/>
        <family val="3"/>
      </rPr>
      <t>=</t>
    </r>
    <r>
      <rPr>
        <sz val="10"/>
        <color rgb="FF333333"/>
        <rFont val="Courier New"/>
        <family val="3"/>
      </rPr>
      <t xml:space="preserve"> </t>
    </r>
    <r>
      <rPr>
        <sz val="10"/>
        <color rgb="FF666666"/>
        <rFont val="Courier New"/>
        <family val="3"/>
      </rPr>
      <t>105</t>
    </r>
  </si>
  <si>
    <r>
      <t xml:space="preserve">expiry </t>
    </r>
    <r>
      <rPr>
        <sz val="10"/>
        <color rgb="FF666666"/>
        <rFont val="Courier New"/>
        <family val="3"/>
      </rPr>
      <t>=</t>
    </r>
    <r>
      <rPr>
        <sz val="10"/>
        <color rgb="FF333333"/>
        <rFont val="Courier New"/>
        <family val="3"/>
      </rPr>
      <t xml:space="preserve"> </t>
    </r>
    <r>
      <rPr>
        <sz val="10"/>
        <color rgb="FF666666"/>
        <rFont val="Courier New"/>
        <family val="3"/>
      </rPr>
      <t>1</t>
    </r>
    <r>
      <rPr>
        <sz val="10"/>
        <color rgb="FF333333"/>
        <rFont val="Courier New"/>
        <family val="3"/>
      </rPr>
      <t xml:space="preserve"> </t>
    </r>
    <r>
      <rPr>
        <i/>
        <sz val="10"/>
        <color rgb="FF408080"/>
        <rFont val="Courier New"/>
        <family val="3"/>
      </rPr>
      <t># 1 year</t>
    </r>
  </si>
  <si>
    <r>
      <t xml:space="preserve">rate </t>
    </r>
    <r>
      <rPr>
        <sz val="10"/>
        <color rgb="FF666666"/>
        <rFont val="Courier New"/>
        <family val="3"/>
      </rPr>
      <t>=</t>
    </r>
    <r>
      <rPr>
        <sz val="10"/>
        <color rgb="FF333333"/>
        <rFont val="Courier New"/>
        <family val="3"/>
      </rPr>
      <t xml:space="preserve"> </t>
    </r>
    <r>
      <rPr>
        <sz val="10"/>
        <color rgb="FF666666"/>
        <rFont val="Courier New"/>
        <family val="3"/>
      </rPr>
      <t>.08</t>
    </r>
    <r>
      <rPr>
        <sz val="10"/>
        <color rgb="FF333333"/>
        <rFont val="Courier New"/>
        <family val="3"/>
      </rPr>
      <t xml:space="preserve"> </t>
    </r>
    <r>
      <rPr>
        <i/>
        <sz val="10"/>
        <color rgb="FF408080"/>
        <rFont val="Courier New"/>
        <family val="3"/>
      </rPr>
      <t># 8 percent</t>
    </r>
  </si>
  <si>
    <r>
      <t xml:space="preserve">div </t>
    </r>
    <r>
      <rPr>
        <sz val="10"/>
        <color rgb="FF666666"/>
        <rFont val="Courier New"/>
        <family val="3"/>
      </rPr>
      <t>=</t>
    </r>
    <r>
      <rPr>
        <sz val="10"/>
        <color rgb="FF333333"/>
        <rFont val="Courier New"/>
        <family val="3"/>
      </rPr>
      <t xml:space="preserve"> </t>
    </r>
    <r>
      <rPr>
        <sz val="10"/>
        <color rgb="FF666666"/>
        <rFont val="Courier New"/>
        <family val="3"/>
      </rPr>
      <t>0.</t>
    </r>
  </si>
  <si>
    <r>
      <t xml:space="preserve">num </t>
    </r>
    <r>
      <rPr>
        <sz val="10"/>
        <color rgb="FF666666"/>
        <rFont val="Courier New"/>
        <family val="3"/>
      </rPr>
      <t>=</t>
    </r>
    <r>
      <rPr>
        <sz val="10"/>
        <color rgb="FF333333"/>
        <rFont val="Courier New"/>
        <family val="3"/>
      </rPr>
      <t xml:space="preserve"> </t>
    </r>
    <r>
      <rPr>
        <sz val="10"/>
        <color rgb="FF666666"/>
        <rFont val="Courier New"/>
        <family val="3"/>
      </rPr>
      <t>1</t>
    </r>
  </si>
  <si>
    <r>
      <t xml:space="preserve">vol </t>
    </r>
    <r>
      <rPr>
        <sz val="10"/>
        <color rgb="FF666666"/>
        <rFont val="Courier New"/>
        <family val="3"/>
      </rPr>
      <t>=</t>
    </r>
    <r>
      <rPr>
        <sz val="10"/>
        <color rgb="FF333333"/>
        <rFont val="Courier New"/>
        <family val="3"/>
      </rPr>
      <t xml:space="preserve"> </t>
    </r>
    <r>
      <rPr>
        <sz val="10"/>
        <color rgb="FF666666"/>
        <rFont val="Courier New"/>
        <family val="3"/>
      </rPr>
      <t>.2</t>
    </r>
    <r>
      <rPr>
        <sz val="10"/>
        <color rgb="FF333333"/>
        <rFont val="Courier New"/>
        <family val="3"/>
      </rPr>
      <t xml:space="preserve"> </t>
    </r>
    <r>
      <rPr>
        <i/>
        <sz val="10"/>
        <color rgb="FF408080"/>
        <rFont val="Courier New"/>
        <family val="3"/>
      </rPr>
      <t># 20 percent</t>
    </r>
  </si>
  <si>
    <r>
      <t xml:space="preserve">call_price </t>
    </r>
    <r>
      <rPr>
        <sz val="10"/>
        <color rgb="FF666666"/>
        <rFont val="Courier New"/>
        <family val="3"/>
      </rPr>
      <t>=</t>
    </r>
    <r>
      <rPr>
        <sz val="10"/>
        <color rgb="FF333333"/>
        <rFont val="Courier New"/>
        <family val="3"/>
      </rPr>
      <t xml:space="preserve"> euro(spot,strike,expiry,rate,div,vol,num,option</t>
    </r>
    <r>
      <rPr>
        <sz val="10"/>
        <color rgb="FF666666"/>
        <rFont val="Courier New"/>
        <family val="3"/>
      </rPr>
      <t>=</t>
    </r>
    <r>
      <rPr>
        <sz val="10"/>
        <color rgb="FFBA2121"/>
        <rFont val="Courier New"/>
        <family val="3"/>
      </rPr>
      <t>'call'</t>
    </r>
    <r>
      <rPr>
        <sz val="10"/>
        <color rgb="FF333333"/>
        <rFont val="Courier New"/>
        <family val="3"/>
      </rPr>
      <t>)</t>
    </r>
  </si>
  <si>
    <r>
      <t xml:space="preserve">put_price </t>
    </r>
    <r>
      <rPr>
        <sz val="10"/>
        <color rgb="FF666666"/>
        <rFont val="Courier New"/>
        <family val="3"/>
      </rPr>
      <t>=</t>
    </r>
    <r>
      <rPr>
        <sz val="10"/>
        <color rgb="FF333333"/>
        <rFont val="Courier New"/>
        <family val="3"/>
      </rPr>
      <t xml:space="preserve"> euro(spot,strike,expiry,rate,div,vol,num,option</t>
    </r>
    <r>
      <rPr>
        <sz val="10"/>
        <color rgb="FF666666"/>
        <rFont val="Courier New"/>
        <family val="3"/>
      </rPr>
      <t>=</t>
    </r>
    <r>
      <rPr>
        <sz val="10"/>
        <color rgb="FFBA2121"/>
        <rFont val="Courier New"/>
        <family val="3"/>
      </rPr>
      <t>'put'</t>
    </r>
    <r>
      <rPr>
        <sz val="10"/>
        <color rgb="FF333333"/>
        <rFont val="Courier New"/>
        <family val="3"/>
      </rPr>
      <t>)</t>
    </r>
  </si>
  <si>
    <r>
      <t>print</t>
    </r>
    <r>
      <rPr>
        <sz val="10"/>
        <color rgb="FF333333"/>
        <rFont val="Courier New"/>
        <family val="3"/>
      </rPr>
      <t>(call_price, put_price)</t>
    </r>
  </si>
  <si>
    <t>10.836859913068979 7.76407628366573</t>
  </si>
  <si>
    <r>
      <t xml:space="preserve">num </t>
    </r>
    <r>
      <rPr>
        <sz val="10"/>
        <color rgb="FF666666"/>
        <rFont val="Courier New"/>
        <family val="3"/>
      </rPr>
      <t>=</t>
    </r>
    <r>
      <rPr>
        <sz val="10"/>
        <color rgb="FF333333"/>
        <rFont val="Courier New"/>
        <family val="3"/>
      </rPr>
      <t xml:space="preserve"> </t>
    </r>
    <r>
      <rPr>
        <sz val="10"/>
        <color rgb="FF666666"/>
        <rFont val="Courier New"/>
        <family val="3"/>
      </rPr>
      <t>3</t>
    </r>
  </si>
  <si>
    <r>
      <t>print</t>
    </r>
    <r>
      <rPr>
        <sz val="10"/>
        <color rgb="FF333333"/>
        <rFont val="Courier New"/>
        <family val="3"/>
      </rPr>
      <t>(call_price,put_price)</t>
    </r>
  </si>
  <si>
    <t>9.89430177233179 6.82151814292856</t>
  </si>
  <si>
    <r>
      <t xml:space="preserve">bs_call </t>
    </r>
    <r>
      <rPr>
        <sz val="10"/>
        <color rgb="FF666666"/>
        <rFont val="Courier New"/>
        <family val="3"/>
      </rPr>
      <t>=</t>
    </r>
    <r>
      <rPr>
        <sz val="10"/>
        <color rgb="FF333333"/>
        <rFont val="Courier New"/>
        <family val="3"/>
      </rPr>
      <t xml:space="preserve"> opt</t>
    </r>
    <r>
      <rPr>
        <sz val="10"/>
        <color rgb="FF666666"/>
        <rFont val="Courier New"/>
        <family val="3"/>
      </rPr>
      <t>.</t>
    </r>
    <r>
      <rPr>
        <sz val="10"/>
        <color rgb="FF333333"/>
        <rFont val="Courier New"/>
        <family val="3"/>
      </rPr>
      <t>black_scholes_call</t>
    </r>
  </si>
  <si>
    <r>
      <t xml:space="preserve">bs_put </t>
    </r>
    <r>
      <rPr>
        <sz val="10"/>
        <color rgb="FF666666"/>
        <rFont val="Courier New"/>
        <family val="3"/>
      </rPr>
      <t>=</t>
    </r>
    <r>
      <rPr>
        <sz val="10"/>
        <color rgb="FF333333"/>
        <rFont val="Courier New"/>
        <family val="3"/>
      </rPr>
      <t xml:space="preserve"> opt</t>
    </r>
    <r>
      <rPr>
        <sz val="10"/>
        <color rgb="FF666666"/>
        <rFont val="Courier New"/>
        <family val="3"/>
      </rPr>
      <t>.</t>
    </r>
    <r>
      <rPr>
        <sz val="10"/>
        <color rgb="FF333333"/>
        <rFont val="Courier New"/>
        <family val="3"/>
      </rPr>
      <t>black_scholes_put</t>
    </r>
  </si>
  <si>
    <r>
      <t xml:space="preserve">call </t>
    </r>
    <r>
      <rPr>
        <sz val="10"/>
        <color rgb="FF666666"/>
        <rFont val="Courier New"/>
        <family val="3"/>
      </rPr>
      <t>=</t>
    </r>
    <r>
      <rPr>
        <sz val="10"/>
        <color rgb="FF333333"/>
        <rFont val="Courier New"/>
        <family val="3"/>
      </rPr>
      <t xml:space="preserve"> bs_call(spot,strike,expiry,rate,div,vol)</t>
    </r>
  </si>
  <si>
    <r>
      <t xml:space="preserve">put </t>
    </r>
    <r>
      <rPr>
        <sz val="10"/>
        <color rgb="FF666666"/>
        <rFont val="Courier New"/>
        <family val="3"/>
      </rPr>
      <t>=</t>
    </r>
    <r>
      <rPr>
        <sz val="10"/>
        <color rgb="FF333333"/>
        <rFont val="Courier New"/>
        <family val="3"/>
      </rPr>
      <t xml:space="preserve"> bs_put(spot,strike,expiry,rate,div,vol)</t>
    </r>
  </si>
  <si>
    <r>
      <t>print</t>
    </r>
    <r>
      <rPr>
        <sz val="10"/>
        <color rgb="FF333333"/>
        <rFont val="Courier New"/>
        <family val="3"/>
      </rPr>
      <t>(call,put)</t>
    </r>
  </si>
  <si>
    <t>8.65018212986152 5.577398500458276</t>
  </si>
  <si>
    <t>Put</t>
  </si>
  <si>
    <t>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</si>
</sst>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.000_);_(* \(#,##0.000\);_(* &quot;-&quot;??_);_(@_)"/>
    <numFmt numFmtId="166" formatCode="_(* #,##0.00000_);_(* \(#,##0.00000\);_(* &quot;-&quot;??_);_(@_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Open Sans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sz val="11"/>
      <name val="Open Sans"/>
      <family val="2"/>
    </font>
    <font>
      <sz val="12"/>
      <name val="Calibri"/>
      <family val="2"/>
      <scheme val="minor"/>
    </font>
    <font>
      <sz val="11"/>
      <name val="Open Sans Semibold"/>
      <family val="2"/>
    </font>
    <font>
      <vertAlign val="superscript"/>
      <sz val="11"/>
      <name val="Open Sans Semibold"/>
      <family val="2"/>
    </font>
    <font>
      <sz val="11"/>
      <color theme="0"/>
      <name val="Open Sans Semibold"/>
      <family val="2"/>
    </font>
    <font>
      <vertAlign val="subscript"/>
      <sz val="11"/>
      <name val="Open Sans Semibold"/>
      <family val="2"/>
    </font>
    <font>
      <sz val="12"/>
      <name val="Open Sans"/>
      <family val="2"/>
    </font>
    <font>
      <sz val="12"/>
      <name val="Open Sans Semibold"/>
      <family val="2"/>
    </font>
    <font>
      <vertAlign val="superscript"/>
      <sz val="12"/>
      <name val="Open Sans Semibold"/>
      <family val="2"/>
    </font>
    <font>
      <sz val="11"/>
      <color rgb="FF0000FF"/>
      <name val="Open Sans"/>
      <family val="2"/>
    </font>
    <font>
      <sz val="14"/>
      <name val="Open Sans"/>
      <family val="2"/>
    </font>
    <font>
      <b/>
      <u/>
      <sz val="20"/>
      <color theme="1"/>
      <name val="Open Sans"/>
    </font>
    <font>
      <b/>
      <sz val="11"/>
      <name val="Open Sans"/>
    </font>
    <font>
      <sz val="10"/>
      <color rgb="FF333333"/>
      <name val="Courier New"/>
      <family val="3"/>
    </font>
    <font>
      <sz val="10"/>
      <color rgb="FF666666"/>
      <name val="Courier New"/>
      <family val="3"/>
    </font>
    <font>
      <i/>
      <sz val="10"/>
      <color rgb="FF408080"/>
      <name val="Courier New"/>
      <family val="3"/>
    </font>
    <font>
      <sz val="10"/>
      <color rgb="FFBA2121"/>
      <name val="Courier New"/>
      <family val="3"/>
    </font>
    <font>
      <sz val="10"/>
      <color rgb="FF008000"/>
      <name val="Courier New"/>
      <family val="3"/>
    </font>
    <font>
      <sz val="10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horizontal="left" indent="1"/>
    </xf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1" xfId="0" applyFont="1" applyBorder="1"/>
    <xf numFmtId="0" fontId="10" fillId="2" borderId="0" xfId="0" applyFont="1" applyFill="1"/>
    <xf numFmtId="0" fontId="14" fillId="2" borderId="0" xfId="0" applyFont="1" applyFill="1"/>
    <xf numFmtId="165" fontId="10" fillId="0" borderId="0" xfId="1" applyNumberFormat="1" applyFont="1" applyAlignment="1">
      <alignment horizontal="right"/>
    </xf>
    <xf numFmtId="166" fontId="16" fillId="0" borderId="0" xfId="1" applyNumberFormat="1" applyFont="1" applyAlignment="1">
      <alignment horizontal="right"/>
    </xf>
    <xf numFmtId="0" fontId="17" fillId="0" borderId="0" xfId="0" applyFont="1"/>
    <xf numFmtId="0" fontId="10" fillId="3" borderId="2" xfId="0" applyFont="1" applyFill="1" applyBorder="1" applyAlignment="1">
      <alignment horizontal="right"/>
    </xf>
    <xf numFmtId="164" fontId="19" fillId="0" borderId="0" xfId="14" applyNumberFormat="1" applyFont="1"/>
    <xf numFmtId="43" fontId="19" fillId="0" borderId="0" xfId="1" applyFont="1"/>
    <xf numFmtId="10" fontId="19" fillId="0" borderId="0" xfId="15" applyNumberFormat="1" applyFont="1"/>
    <xf numFmtId="164" fontId="12" fillId="0" borderId="1" xfId="14" applyFont="1" applyBorder="1" applyAlignment="1">
      <alignment horizontal="right"/>
    </xf>
    <xf numFmtId="0" fontId="3" fillId="4" borderId="0" xfId="0" applyFont="1" applyFill="1"/>
    <xf numFmtId="0" fontId="20" fillId="0" borderId="0" xfId="0" applyFont="1"/>
    <xf numFmtId="0" fontId="21" fillId="0" borderId="0" xfId="0" applyFont="1"/>
    <xf numFmtId="0" fontId="21" fillId="0" borderId="0" xfId="0" applyFont="1" applyFill="1"/>
    <xf numFmtId="0" fontId="3" fillId="0" borderId="0" xfId="0" applyFont="1" applyFill="1"/>
    <xf numFmtId="0" fontId="22" fillId="5" borderId="3" xfId="0" applyFont="1" applyFill="1" applyBorder="1"/>
    <xf numFmtId="43" fontId="22" fillId="5" borderId="3" xfId="0" applyNumberFormat="1" applyFont="1" applyFill="1" applyBorder="1"/>
    <xf numFmtId="44" fontId="22" fillId="5" borderId="3" xfId="0" applyNumberFormat="1" applyFont="1" applyFill="1" applyBorder="1"/>
    <xf numFmtId="0" fontId="23" fillId="6" borderId="4" xfId="0" applyFont="1" applyFill="1" applyBorder="1" applyAlignment="1">
      <alignment vertical="center"/>
    </xf>
    <xf numFmtId="0" fontId="23" fillId="6" borderId="5" xfId="0" applyFont="1" applyFill="1" applyBorder="1" applyAlignment="1">
      <alignment vertical="center"/>
    </xf>
    <xf numFmtId="0" fontId="27" fillId="6" borderId="5" xfId="0" applyFont="1" applyFill="1" applyBorder="1" applyAlignment="1">
      <alignment vertical="center"/>
    </xf>
    <xf numFmtId="0" fontId="28" fillId="6" borderId="6" xfId="0" applyFont="1" applyFill="1" applyBorder="1" applyAlignment="1">
      <alignment horizontal="left" vertical="center"/>
    </xf>
    <xf numFmtId="0" fontId="0" fillId="0" borderId="4" xfId="0" applyBorder="1"/>
  </cellXfs>
  <cellStyles count="16">
    <cellStyle name="Comma" xfId="1" builtinId="3"/>
    <cellStyle name="Comma 2" xfId="3"/>
    <cellStyle name="Comma 3" xfId="5"/>
    <cellStyle name="Ctx_Hyperlink" xfId="7"/>
    <cellStyle name="Currency" xfId="14" builtinId="4"/>
    <cellStyle name="Hyperlink 2" xfId="9"/>
    <cellStyle name="Hyperlink 2 2" xfId="13"/>
    <cellStyle name="Hyperlink 3" xfId="10"/>
    <cellStyle name="Hyperlink 4" xfId="12"/>
    <cellStyle name="Normal" xfId="0" builtinId="0"/>
    <cellStyle name="Normal 2" xfId="2"/>
    <cellStyle name="Normal 2 2" xfId="8"/>
    <cellStyle name="Normal 2 2 2" xfId="11"/>
    <cellStyle name="Normal 2 3 2" xfId="6"/>
    <cellStyle name="Percent" xfId="15" builtinId="5"/>
    <cellStyle name="Percent 2" xfId="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13</xdr:row>
      <xdr:rowOff>180975</xdr:rowOff>
    </xdr:from>
    <xdr:to>
      <xdr:col>7</xdr:col>
      <xdr:colOff>581025</xdr:colOff>
      <xdr:row>18</xdr:row>
      <xdr:rowOff>233422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6675" y="2914650"/>
          <a:ext cx="2838450" cy="1195447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18</xdr:row>
      <xdr:rowOff>228601</xdr:rowOff>
    </xdr:from>
    <xdr:to>
      <xdr:col>9</xdr:col>
      <xdr:colOff>180975</xdr:colOff>
      <xdr:row>21</xdr:row>
      <xdr:rowOff>15554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7150" y="4105276"/>
          <a:ext cx="3667125" cy="501328"/>
        </a:xfrm>
        <a:prstGeom prst="rect">
          <a:avLst/>
        </a:prstGeom>
      </xdr:spPr>
    </xdr:pic>
    <xdr:clientData/>
  </xdr:twoCellAnchor>
  <xdr:twoCellAnchor editAs="oneCell">
    <xdr:from>
      <xdr:col>3</xdr:col>
      <xdr:colOff>390525</xdr:colOff>
      <xdr:row>32</xdr:row>
      <xdr:rowOff>95250</xdr:rowOff>
    </xdr:from>
    <xdr:to>
      <xdr:col>9</xdr:col>
      <xdr:colOff>380544</xdr:colOff>
      <xdr:row>39</xdr:row>
      <xdr:rowOff>199821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86225" y="6848475"/>
          <a:ext cx="3647619" cy="1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54</xdr:row>
      <xdr:rowOff>19050</xdr:rowOff>
    </xdr:from>
    <xdr:to>
      <xdr:col>9</xdr:col>
      <xdr:colOff>561519</xdr:colOff>
      <xdr:row>61</xdr:row>
      <xdr:rowOff>171246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7200" y="11534775"/>
          <a:ext cx="3647619" cy="1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tabSelected="1" workbookViewId="0">
      <selection activeCell="J60" sqref="J60"/>
    </sheetView>
  </sheetViews>
  <sheetFormatPr defaultColWidth="9.140625" defaultRowHeight="14.25"/>
  <cols>
    <col min="1" max="1" width="9.140625" style="1"/>
    <col min="2" max="2" width="32.85546875" style="1" customWidth="1"/>
    <col min="3" max="3" width="13.42578125" style="1" customWidth="1"/>
    <col min="4" max="5" width="9.140625" style="1" customWidth="1"/>
    <col min="6" max="9" width="9.140625" style="1"/>
    <col min="10" max="10" width="81.140625" style="1" bestFit="1" customWidth="1"/>
    <col min="11" max="16384" width="9.140625" style="1"/>
  </cols>
  <sheetData>
    <row r="1" spans="1:12" ht="26.25">
      <c r="A1" s="18" t="s">
        <v>21</v>
      </c>
    </row>
    <row r="2" spans="1:12" ht="18">
      <c r="A2" s="17" t="s">
        <v>19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" thickBot="1">
      <c r="B3" s="4" t="s">
        <v>0</v>
      </c>
      <c r="C3" s="11" t="s">
        <v>1</v>
      </c>
      <c r="D3" s="2"/>
      <c r="E3" s="2"/>
      <c r="F3" s="2"/>
      <c r="G3" s="2"/>
      <c r="H3" s="2"/>
      <c r="I3" s="2"/>
      <c r="J3" s="2"/>
      <c r="K3" s="2"/>
      <c r="L3" s="2"/>
    </row>
    <row r="4" spans="1:12" ht="18.75">
      <c r="A4" s="2"/>
      <c r="B4" s="4" t="s">
        <v>9</v>
      </c>
      <c r="C4" s="12">
        <v>100</v>
      </c>
      <c r="D4" s="2"/>
      <c r="E4" s="2"/>
      <c r="F4" s="21" t="s">
        <v>44</v>
      </c>
      <c r="G4" s="22">
        <f>C4*NORMSDIST(C15)-C5*EXP(-C7*C8)*NORMSDIST(C16)</f>
        <v>9.4745527983703894</v>
      </c>
      <c r="H4" s="2"/>
      <c r="I4" s="2"/>
      <c r="J4" s="24" t="s">
        <v>23</v>
      </c>
      <c r="K4" s="2"/>
      <c r="L4" s="2"/>
    </row>
    <row r="5" spans="1:12" ht="15">
      <c r="A5" s="2"/>
      <c r="B5" s="4" t="s">
        <v>8</v>
      </c>
      <c r="C5" s="12">
        <v>105</v>
      </c>
      <c r="D5" s="2"/>
      <c r="E5" s="2"/>
      <c r="F5" s="21" t="s">
        <v>43</v>
      </c>
      <c r="G5" s="23">
        <f>C5*EXP(-C6*C7)*NORMSDIST(-C16)-C4*NORMSDIST(-C15)</f>
        <v>9.4616762063114734</v>
      </c>
      <c r="H5" s="2"/>
      <c r="I5" s="2"/>
      <c r="J5" s="25" t="s">
        <v>24</v>
      </c>
      <c r="K5" s="2"/>
      <c r="L5" s="2"/>
    </row>
    <row r="6" spans="1:12">
      <c r="A6" s="2"/>
      <c r="B6" s="4" t="s">
        <v>4</v>
      </c>
      <c r="C6" s="14">
        <v>0.2</v>
      </c>
      <c r="D6" s="2"/>
      <c r="E6" s="2"/>
      <c r="F6" s="2"/>
      <c r="G6" s="2"/>
      <c r="H6" s="2"/>
      <c r="I6" s="2"/>
      <c r="J6" s="25" t="s">
        <v>25</v>
      </c>
      <c r="K6" s="2"/>
      <c r="L6" s="2"/>
    </row>
    <row r="7" spans="1:12">
      <c r="A7" s="2"/>
      <c r="B7" s="4" t="s">
        <v>7</v>
      </c>
      <c r="C7" s="14">
        <v>0.08</v>
      </c>
      <c r="D7" s="2"/>
      <c r="E7" s="2"/>
      <c r="F7" s="2"/>
      <c r="G7" s="2"/>
      <c r="H7" s="2"/>
      <c r="I7" s="2"/>
      <c r="J7" s="25" t="s">
        <v>26</v>
      </c>
      <c r="K7" s="2"/>
      <c r="L7" s="2"/>
    </row>
    <row r="8" spans="1:12">
      <c r="A8" s="2"/>
      <c r="B8" s="4" t="s">
        <v>6</v>
      </c>
      <c r="C8" s="13">
        <v>1</v>
      </c>
      <c r="D8" s="2"/>
      <c r="E8" s="2"/>
      <c r="F8" s="2"/>
      <c r="G8" s="2"/>
      <c r="H8" s="2"/>
      <c r="I8" s="2"/>
      <c r="J8" s="25" t="s">
        <v>27</v>
      </c>
      <c r="K8" s="2"/>
      <c r="L8" s="2"/>
    </row>
    <row r="9" spans="1:12" ht="15" thickBot="1">
      <c r="A9" s="2"/>
      <c r="B9" s="5" t="s">
        <v>2</v>
      </c>
      <c r="C9" s="15" t="str">
        <f>IFERROR(IF(C3=#REF!,C4*C17-C5*C21*C18,IF(C3=#REF!,C5*C21*C20-C4*C19,"na")),"na")</f>
        <v>na</v>
      </c>
      <c r="D9" s="2"/>
      <c r="E9" s="2"/>
      <c r="F9" s="2"/>
      <c r="G9" s="2"/>
      <c r="H9" s="2"/>
      <c r="I9" s="2"/>
      <c r="J9" s="25" t="s">
        <v>28</v>
      </c>
      <c r="K9" s="2"/>
      <c r="L9" s="2"/>
    </row>
    <row r="10" spans="1:12" ht="15" thickTop="1">
      <c r="A10" s="2"/>
      <c r="B10" s="2"/>
      <c r="C10" s="2"/>
      <c r="D10" s="2"/>
      <c r="E10" s="2"/>
      <c r="F10" s="2"/>
      <c r="G10" s="2"/>
      <c r="H10" s="2"/>
      <c r="I10" s="2"/>
      <c r="J10" s="25" t="s">
        <v>29</v>
      </c>
      <c r="K10" s="2"/>
      <c r="L10" s="2"/>
    </row>
    <row r="11" spans="1:12">
      <c r="A11" s="2"/>
      <c r="B11" s="7" t="s">
        <v>3</v>
      </c>
      <c r="C11" s="6"/>
      <c r="D11" s="2"/>
      <c r="E11" s="2"/>
      <c r="F11" s="2"/>
      <c r="G11" s="2"/>
      <c r="H11" s="2"/>
      <c r="I11" s="2"/>
      <c r="J11" s="25" t="s">
        <v>30</v>
      </c>
      <c r="K11" s="2"/>
      <c r="L11" s="2"/>
    </row>
    <row r="12" spans="1:12" ht="18.75">
      <c r="A12" s="2"/>
      <c r="B12" s="4" t="s">
        <v>12</v>
      </c>
      <c r="C12" s="8">
        <f>IFERROR(LN(C4/C5),"na")</f>
        <v>-4.8790164169432056E-2</v>
      </c>
      <c r="D12" s="2"/>
      <c r="E12" s="2"/>
      <c r="F12" s="2"/>
      <c r="G12" s="2"/>
      <c r="H12" s="2"/>
      <c r="I12" s="2"/>
      <c r="J12" s="25" t="s">
        <v>31</v>
      </c>
      <c r="K12" s="2"/>
      <c r="L12" s="2"/>
    </row>
    <row r="13" spans="1:12" ht="16.5">
      <c r="A13" s="2"/>
      <c r="B13" s="4" t="s">
        <v>13</v>
      </c>
      <c r="C13" s="8">
        <f>(C7+(C6^2)/2)*C8</f>
        <v>0.1</v>
      </c>
      <c r="D13" s="2"/>
      <c r="E13" s="2"/>
      <c r="F13" s="2"/>
      <c r="G13" s="2"/>
      <c r="H13" s="2"/>
      <c r="I13" s="2"/>
      <c r="J13" s="26" t="s">
        <v>32</v>
      </c>
      <c r="K13" s="2"/>
      <c r="L13" s="2"/>
    </row>
    <row r="14" spans="1:12" ht="15" thickBot="1">
      <c r="A14" s="2"/>
      <c r="B14" s="4" t="s">
        <v>5</v>
      </c>
      <c r="C14" s="8">
        <f>C6*SQRT(C8)</f>
        <v>0.2</v>
      </c>
      <c r="D14" s="2"/>
      <c r="E14" s="2"/>
      <c r="F14" s="2"/>
      <c r="G14" s="2"/>
      <c r="H14" s="2"/>
      <c r="I14" s="2"/>
      <c r="J14" s="27" t="s">
        <v>33</v>
      </c>
      <c r="K14" s="2"/>
      <c r="L14" s="2"/>
    </row>
    <row r="15" spans="1:12" ht="18.75">
      <c r="A15" s="2"/>
      <c r="B15" s="4" t="s">
        <v>10</v>
      </c>
      <c r="C15" s="8">
        <f>IFERROR((C12+C13)/C14,"na")</f>
        <v>0.25604917915283976</v>
      </c>
      <c r="D15" s="2"/>
      <c r="E15" s="2"/>
      <c r="F15" s="2"/>
      <c r="G15" s="2"/>
      <c r="H15" s="2"/>
      <c r="I15" s="2"/>
      <c r="J15" s="2"/>
      <c r="K15" s="2"/>
      <c r="L15" s="2"/>
    </row>
    <row r="16" spans="1:12" ht="18.75">
      <c r="A16" s="2"/>
      <c r="B16" s="4" t="s">
        <v>11</v>
      </c>
      <c r="C16" s="8">
        <f>IFERROR(C15-C14,"na")</f>
        <v>5.6049179152839745E-2</v>
      </c>
      <c r="D16" s="2"/>
      <c r="E16" s="2"/>
      <c r="F16" s="2"/>
      <c r="G16" s="2"/>
      <c r="H16" s="2"/>
      <c r="I16" s="2"/>
      <c r="J16" s="2"/>
      <c r="K16" s="2"/>
      <c r="L16" s="2"/>
    </row>
    <row r="17" spans="1:12" ht="18.75">
      <c r="A17" s="2"/>
      <c r="B17" s="4" t="s">
        <v>14</v>
      </c>
      <c r="C17" s="8">
        <f>IFERROR(_xlfn.NORM.S.DIST(C15,TRUE),"na")</f>
        <v>0.60104356838904494</v>
      </c>
      <c r="D17" s="2"/>
      <c r="E17" s="2"/>
      <c r="F17" s="2"/>
      <c r="G17" s="2"/>
      <c r="H17" s="2"/>
      <c r="I17" s="2"/>
      <c r="J17" s="2"/>
      <c r="K17" s="2"/>
      <c r="L17" s="2"/>
    </row>
    <row r="18" spans="1:12" ht="18.75">
      <c r="A18" s="2"/>
      <c r="B18" s="4" t="s">
        <v>15</v>
      </c>
      <c r="C18" s="8">
        <f>IFERROR(_xlfn.NORM.S.DIST(C16,TRUE),"na")</f>
        <v>0.52234868529550438</v>
      </c>
      <c r="D18" s="2"/>
      <c r="E18" s="2"/>
      <c r="F18" s="2"/>
      <c r="G18" s="2"/>
      <c r="H18" s="2"/>
      <c r="I18" s="2"/>
      <c r="J18" s="2"/>
      <c r="K18" s="2"/>
      <c r="L18" s="2"/>
    </row>
    <row r="19" spans="1:12" ht="18.75">
      <c r="A19" s="2"/>
      <c r="B19" s="4" t="s">
        <v>16</v>
      </c>
      <c r="C19" s="8">
        <f>IFERROR(_xlfn.NORM.S.DIST(-C15,TRUE),"na")</f>
        <v>0.39895643161095506</v>
      </c>
      <c r="D19" s="2"/>
      <c r="E19" s="2"/>
      <c r="F19" s="2"/>
      <c r="G19" s="2"/>
      <c r="H19" s="2"/>
      <c r="I19" s="2"/>
      <c r="J19" s="2"/>
      <c r="K19" s="2"/>
      <c r="L19" s="2"/>
    </row>
    <row r="20" spans="1:12" ht="18.75">
      <c r="A20" s="2"/>
      <c r="B20" s="4" t="s">
        <v>17</v>
      </c>
      <c r="C20" s="8">
        <f>IFERROR(_xlfn.NORM.S.DIST(-C16,TRUE),"na")</f>
        <v>0.47765131470449562</v>
      </c>
      <c r="D20" s="2"/>
      <c r="E20" s="2"/>
      <c r="F20" s="2"/>
      <c r="G20" s="2"/>
      <c r="H20" s="2"/>
      <c r="I20" s="2"/>
      <c r="J20" s="2"/>
      <c r="K20" s="2"/>
      <c r="L20" s="2"/>
    </row>
    <row r="21" spans="1:12" ht="18.75">
      <c r="A21" s="3"/>
      <c r="B21" s="10" t="s">
        <v>18</v>
      </c>
      <c r="C21" s="9">
        <f>EXP(-C7*C8)</f>
        <v>0.92311634638663576</v>
      </c>
      <c r="D21" s="3"/>
      <c r="E21" s="3"/>
      <c r="F21" s="3"/>
      <c r="G21" s="3"/>
      <c r="H21" s="2"/>
      <c r="I21" s="2"/>
      <c r="J21" s="2"/>
      <c r="K21" s="2"/>
      <c r="L21" s="2"/>
    </row>
    <row r="22" spans="1:12" ht="15.75">
      <c r="A22" s="3"/>
      <c r="B22" s="2"/>
      <c r="C22" s="3"/>
      <c r="D22" s="3"/>
      <c r="E22" s="3"/>
      <c r="F22" s="3"/>
      <c r="G22" s="3"/>
      <c r="H22" s="2"/>
      <c r="I22" s="2"/>
      <c r="J22" s="2"/>
      <c r="K22" s="2"/>
      <c r="L22" s="2"/>
    </row>
    <row r="23" spans="1:12" ht="15" thickBot="1">
      <c r="A23" s="16"/>
      <c r="B23" s="16"/>
      <c r="C23" s="16"/>
      <c r="D23" s="16"/>
      <c r="E23" s="16"/>
      <c r="F23" s="16"/>
      <c r="G23" s="16"/>
      <c r="H23" s="16"/>
      <c r="I23" s="16"/>
      <c r="J23" s="16"/>
    </row>
    <row r="24" spans="1:12" ht="18">
      <c r="A24" s="17" t="s">
        <v>20</v>
      </c>
      <c r="B24" s="2"/>
      <c r="C24" s="2"/>
      <c r="J24" s="28"/>
    </row>
    <row r="25" spans="1:12">
      <c r="A25" s="2"/>
      <c r="B25" s="4" t="s">
        <v>0</v>
      </c>
      <c r="C25" s="11" t="s">
        <v>1</v>
      </c>
      <c r="D25" s="2"/>
      <c r="E25" s="2"/>
      <c r="F25" s="2"/>
      <c r="G25" s="2"/>
      <c r="J25" s="25" t="s">
        <v>34</v>
      </c>
    </row>
    <row r="26" spans="1:12" ht="18.75">
      <c r="A26" s="2"/>
      <c r="B26" s="4" t="s">
        <v>9</v>
      </c>
      <c r="C26" s="12">
        <v>100</v>
      </c>
      <c r="D26" s="2"/>
      <c r="E26" s="2"/>
      <c r="F26" s="21" t="s">
        <v>44</v>
      </c>
      <c r="G26" s="22">
        <f>C26*NORMSDIST(C37)-C27*EXP(-C29*C30)*NORMSDIST(C38)</f>
        <v>23.09622593847898</v>
      </c>
      <c r="J26" s="25" t="s">
        <v>30</v>
      </c>
    </row>
    <row r="27" spans="1:12" ht="15">
      <c r="A27" s="2"/>
      <c r="B27" s="4" t="s">
        <v>8</v>
      </c>
      <c r="C27" s="12">
        <v>105</v>
      </c>
      <c r="D27" s="2"/>
      <c r="E27" s="2"/>
      <c r="F27" s="21" t="s">
        <v>43</v>
      </c>
      <c r="G27" s="23">
        <f>C27*EXP(-C28*C29)*NORMSDIST(-C38)-C26*NORMSDIST(-C37)</f>
        <v>13.000633321969151</v>
      </c>
      <c r="J27" s="25" t="s">
        <v>31</v>
      </c>
    </row>
    <row r="28" spans="1:12">
      <c r="A28" s="2"/>
      <c r="B28" s="4" t="s">
        <v>4</v>
      </c>
      <c r="C28" s="14">
        <v>0.2</v>
      </c>
      <c r="D28" s="2"/>
      <c r="E28" s="2"/>
      <c r="F28" s="2"/>
      <c r="G28" s="2"/>
      <c r="J28" s="26" t="s">
        <v>35</v>
      </c>
    </row>
    <row r="29" spans="1:12" ht="15" thickBot="1">
      <c r="A29" s="2"/>
      <c r="B29" s="4" t="s">
        <v>7</v>
      </c>
      <c r="C29" s="14">
        <v>0.08</v>
      </c>
      <c r="D29" s="2"/>
      <c r="E29" s="2"/>
      <c r="F29" s="2"/>
      <c r="G29" s="2"/>
      <c r="J29" s="27" t="s">
        <v>36</v>
      </c>
    </row>
    <row r="30" spans="1:12">
      <c r="A30" s="2"/>
      <c r="B30" s="4" t="s">
        <v>6</v>
      </c>
      <c r="C30" s="13">
        <v>3</v>
      </c>
      <c r="D30" s="2"/>
      <c r="E30" s="2"/>
      <c r="F30" s="2"/>
      <c r="G30" s="2"/>
    </row>
    <row r="31" spans="1:12" ht="15" thickBot="1">
      <c r="A31" s="2"/>
      <c r="B31" s="5" t="s">
        <v>2</v>
      </c>
      <c r="C31" s="15" t="str">
        <f>IFERROR(IF(C25=#REF!,C26*C39-C27*C43*C40,IF(C25=#REF!,C27*C43*C42-C26*C41,"na")),"na")</f>
        <v>na</v>
      </c>
      <c r="D31" s="2"/>
      <c r="E31" s="2"/>
      <c r="F31" s="2"/>
      <c r="G31" s="2"/>
    </row>
    <row r="32" spans="1:12" ht="15" thickTop="1">
      <c r="A32" s="2"/>
      <c r="B32" s="2"/>
      <c r="C32" s="2"/>
      <c r="D32" s="2"/>
      <c r="E32" s="2"/>
      <c r="F32" s="2"/>
      <c r="G32" s="2"/>
    </row>
    <row r="33" spans="1:10">
      <c r="A33" s="2"/>
      <c r="B33" s="7" t="s">
        <v>3</v>
      </c>
      <c r="C33" s="6"/>
      <c r="D33" s="2"/>
      <c r="E33" s="2"/>
      <c r="F33" s="2"/>
      <c r="G33" s="2"/>
    </row>
    <row r="34" spans="1:10" ht="18.75">
      <c r="A34" s="2"/>
      <c r="B34" s="4" t="s">
        <v>12</v>
      </c>
      <c r="C34" s="8">
        <f>IFERROR(LN(C26/C27),"na")</f>
        <v>-4.8790164169432056E-2</v>
      </c>
      <c r="D34" s="2"/>
      <c r="E34" s="2"/>
      <c r="F34" s="2"/>
      <c r="G34" s="2"/>
    </row>
    <row r="35" spans="1:10" ht="16.5">
      <c r="A35" s="2"/>
      <c r="B35" s="4" t="s">
        <v>13</v>
      </c>
      <c r="C35" s="8">
        <f>(C29+(C28^2)/2)*C30</f>
        <v>0.30000000000000004</v>
      </c>
      <c r="D35" s="2"/>
      <c r="E35" s="2"/>
      <c r="F35" s="2"/>
      <c r="G35" s="2"/>
    </row>
    <row r="36" spans="1:10">
      <c r="A36" s="2"/>
      <c r="B36" s="4" t="s">
        <v>5</v>
      </c>
      <c r="C36" s="8">
        <f>C28*SQRT(C30)</f>
        <v>0.34641016151377546</v>
      </c>
      <c r="D36" s="2"/>
      <c r="E36" s="2"/>
      <c r="F36" s="2"/>
      <c r="G36" s="2"/>
    </row>
    <row r="37" spans="1:10" ht="18.75">
      <c r="A37" s="2"/>
      <c r="B37" s="4" t="s">
        <v>10</v>
      </c>
      <c r="C37" s="8">
        <f>IFERROR((C34+C35)/C36,"na")</f>
        <v>0.72518033169930063</v>
      </c>
      <c r="D37" s="2"/>
      <c r="E37" s="2"/>
      <c r="F37" s="2"/>
      <c r="G37" s="2"/>
    </row>
    <row r="38" spans="1:10" ht="18.75">
      <c r="A38" s="2"/>
      <c r="B38" s="4" t="s">
        <v>11</v>
      </c>
      <c r="C38" s="8">
        <f>IFERROR(C37-C36,"na")</f>
        <v>0.37877017018552517</v>
      </c>
      <c r="D38" s="2"/>
      <c r="E38" s="2"/>
      <c r="F38" s="2"/>
      <c r="G38" s="2"/>
    </row>
    <row r="39" spans="1:10" ht="18.75">
      <c r="A39" s="2"/>
      <c r="B39" s="4" t="s">
        <v>14</v>
      </c>
      <c r="C39" s="8">
        <f>IFERROR(_xlfn.NORM.S.DIST(C37,TRUE),"na")</f>
        <v>0.76582929632476748</v>
      </c>
      <c r="D39" s="2"/>
      <c r="E39" s="2"/>
      <c r="F39" s="2"/>
      <c r="G39" s="2"/>
    </row>
    <row r="40" spans="1:10" ht="18.75">
      <c r="A40" s="2"/>
      <c r="B40" s="4" t="s">
        <v>15</v>
      </c>
      <c r="C40" s="8">
        <f>IFERROR(_xlfn.NORM.S.DIST(C38,TRUE),"na")</f>
        <v>0.64757072975702279</v>
      </c>
      <c r="D40" s="2"/>
      <c r="E40" s="2"/>
      <c r="F40" s="2"/>
      <c r="G40" s="2"/>
    </row>
    <row r="41" spans="1:10" ht="18.75">
      <c r="A41" s="2"/>
      <c r="B41" s="4" t="s">
        <v>16</v>
      </c>
      <c r="C41" s="8">
        <f>IFERROR(_xlfn.NORM.S.DIST(-C37,TRUE),"na")</f>
        <v>0.23417070367523254</v>
      </c>
      <c r="D41" s="2"/>
      <c r="E41" s="2"/>
      <c r="F41" s="2"/>
      <c r="G41" s="2"/>
    </row>
    <row r="42" spans="1:10" ht="18.75">
      <c r="A42" s="2"/>
      <c r="B42" s="4" t="s">
        <v>17</v>
      </c>
      <c r="C42" s="8">
        <f>IFERROR(_xlfn.NORM.S.DIST(-C38,TRUE),"na")</f>
        <v>0.35242927024297721</v>
      </c>
      <c r="D42" s="2"/>
      <c r="E42" s="2"/>
      <c r="F42" s="2"/>
      <c r="G42" s="2"/>
    </row>
    <row r="43" spans="1:10" ht="18.75">
      <c r="A43" s="3"/>
      <c r="B43" s="10" t="s">
        <v>18</v>
      </c>
      <c r="C43" s="9">
        <f>EXP(-C29*C30)</f>
        <v>0.78662786106655347</v>
      </c>
      <c r="D43" s="3"/>
      <c r="E43" s="3"/>
      <c r="F43" s="3"/>
      <c r="G43" s="3"/>
    </row>
    <row r="45" spans="1:10">
      <c r="A45" s="16"/>
      <c r="B45" s="16"/>
      <c r="C45" s="16"/>
      <c r="D45" s="16"/>
      <c r="E45" s="16"/>
      <c r="F45" s="16"/>
      <c r="G45" s="16"/>
      <c r="H45" s="16"/>
      <c r="I45" s="16"/>
      <c r="J45" s="16"/>
    </row>
    <row r="46" spans="1:10" ht="27" thickBot="1">
      <c r="A46" s="19" t="s">
        <v>21</v>
      </c>
      <c r="B46" s="20"/>
      <c r="C46" s="20"/>
      <c r="D46" s="20"/>
      <c r="E46" s="20"/>
    </row>
    <row r="47" spans="1:10" ht="18">
      <c r="A47" s="17" t="s">
        <v>22</v>
      </c>
      <c r="B47" s="2"/>
      <c r="C47" s="2"/>
      <c r="J47" s="24" t="s">
        <v>37</v>
      </c>
    </row>
    <row r="48" spans="1:10">
      <c r="A48" s="2"/>
      <c r="B48" s="4" t="s">
        <v>0</v>
      </c>
      <c r="C48" s="11" t="s">
        <v>1</v>
      </c>
      <c r="D48" s="2"/>
      <c r="E48" s="2"/>
      <c r="F48" s="2"/>
      <c r="G48" s="2"/>
      <c r="J48" s="25" t="s">
        <v>38</v>
      </c>
    </row>
    <row r="49" spans="1:10" ht="18.75">
      <c r="A49" s="2"/>
      <c r="B49" s="4" t="s">
        <v>9</v>
      </c>
      <c r="C49" s="12">
        <v>100</v>
      </c>
      <c r="D49" s="2"/>
      <c r="E49" s="2"/>
      <c r="F49" s="21" t="s">
        <v>44</v>
      </c>
      <c r="G49" s="22">
        <f>C49*NORMSDIST(C60)-C50*EXP(-C52*C53)*NORMSDIST(C61)</f>
        <v>18.387061343683847</v>
      </c>
      <c r="J49" s="25" t="s">
        <v>39</v>
      </c>
    </row>
    <row r="50" spans="1:10" ht="15">
      <c r="A50" s="2"/>
      <c r="B50" s="4" t="s">
        <v>8</v>
      </c>
      <c r="C50" s="12">
        <v>95</v>
      </c>
      <c r="D50" s="2"/>
      <c r="E50" s="2"/>
      <c r="F50" s="21" t="s">
        <v>43</v>
      </c>
      <c r="G50" s="23">
        <f>C50*EXP(-C51*C52)*NORMSDIST(-C61)-C49*NORMSDIST(-C60)</f>
        <v>8.0369237117282992</v>
      </c>
      <c r="J50" s="25" t="s">
        <v>40</v>
      </c>
    </row>
    <row r="51" spans="1:10">
      <c r="A51" s="2"/>
      <c r="B51" s="4" t="s">
        <v>4</v>
      </c>
      <c r="C51" s="14">
        <v>0.3</v>
      </c>
      <c r="D51" s="2"/>
      <c r="E51" s="2"/>
      <c r="F51" s="2"/>
      <c r="G51" s="2"/>
      <c r="J51" s="26" t="s">
        <v>41</v>
      </c>
    </row>
    <row r="52" spans="1:10" ht="15" thickBot="1">
      <c r="A52" s="2"/>
      <c r="B52" s="4" t="s">
        <v>7</v>
      </c>
      <c r="C52" s="14">
        <v>0.08</v>
      </c>
      <c r="D52" s="2"/>
      <c r="E52" s="2"/>
      <c r="F52" s="2"/>
      <c r="G52" s="2"/>
      <c r="J52" s="27" t="s">
        <v>42</v>
      </c>
    </row>
    <row r="53" spans="1:10">
      <c r="A53" s="2"/>
      <c r="B53" s="4" t="s">
        <v>6</v>
      </c>
      <c r="C53" s="13">
        <v>1</v>
      </c>
      <c r="D53" s="2"/>
      <c r="E53" s="2"/>
      <c r="F53" s="2"/>
      <c r="G53" s="2"/>
    </row>
    <row r="54" spans="1:10" ht="15" thickBot="1">
      <c r="A54" s="2"/>
      <c r="B54" s="5" t="s">
        <v>2</v>
      </c>
      <c r="C54" s="15" t="str">
        <f>IFERROR(IF(C48=#REF!,C49*C62-C50*C66*C63,IF(C48=#REF!,C50*C66*C65-C49*C64,"na")),"na")</f>
        <v>na</v>
      </c>
      <c r="D54" s="2"/>
      <c r="E54" s="2"/>
      <c r="F54" s="2"/>
      <c r="G54" s="2"/>
    </row>
    <row r="55" spans="1:10" ht="15" thickTop="1">
      <c r="A55" s="2"/>
      <c r="B55" s="2"/>
      <c r="C55" s="2"/>
      <c r="D55" s="2"/>
      <c r="E55" s="2"/>
      <c r="F55" s="2"/>
      <c r="G55" s="2"/>
    </row>
    <row r="56" spans="1:10">
      <c r="A56" s="2"/>
      <c r="B56" s="7" t="s">
        <v>3</v>
      </c>
      <c r="C56" s="6"/>
      <c r="D56" s="2"/>
      <c r="E56" s="2"/>
      <c r="F56" s="2"/>
      <c r="G56" s="2"/>
    </row>
    <row r="57" spans="1:10" ht="18.75">
      <c r="A57" s="2"/>
      <c r="B57" s="4" t="s">
        <v>12</v>
      </c>
      <c r="C57" s="8">
        <f>IFERROR(LN(C49/C50),"na")</f>
        <v>5.1293294387550481E-2</v>
      </c>
      <c r="D57" s="2"/>
      <c r="E57" s="2"/>
      <c r="F57" s="2"/>
      <c r="G57" s="2"/>
    </row>
    <row r="58" spans="1:10" ht="16.5">
      <c r="A58" s="2"/>
      <c r="B58" s="4" t="s">
        <v>13</v>
      </c>
      <c r="C58" s="8">
        <f>(C52+(C51^2)/2)*C53</f>
        <v>0.125</v>
      </c>
      <c r="D58" s="2"/>
      <c r="E58" s="2"/>
      <c r="F58" s="2"/>
      <c r="G58" s="2"/>
    </row>
    <row r="59" spans="1:10">
      <c r="A59" s="2"/>
      <c r="B59" s="4" t="s">
        <v>5</v>
      </c>
      <c r="C59" s="8">
        <f>C51*SQRT(C53)</f>
        <v>0.3</v>
      </c>
      <c r="D59" s="2"/>
      <c r="E59" s="2"/>
      <c r="F59" s="2"/>
      <c r="G59" s="2"/>
    </row>
    <row r="60" spans="1:10" ht="18.75">
      <c r="A60" s="2"/>
      <c r="B60" s="4" t="s">
        <v>10</v>
      </c>
      <c r="C60" s="8">
        <f>IFERROR((C57+C58)/C59,"na")</f>
        <v>0.58764431462516831</v>
      </c>
      <c r="D60" s="2"/>
      <c r="E60" s="2"/>
      <c r="F60" s="2"/>
      <c r="G60" s="2"/>
    </row>
    <row r="61" spans="1:10" ht="18.75">
      <c r="A61" s="2"/>
      <c r="B61" s="4" t="s">
        <v>11</v>
      </c>
      <c r="C61" s="8">
        <f>IFERROR(C60-C59,"na")</f>
        <v>0.28764431462516832</v>
      </c>
      <c r="D61" s="2"/>
      <c r="E61" s="2"/>
      <c r="F61" s="2"/>
      <c r="G61" s="2"/>
    </row>
    <row r="62" spans="1:10" ht="18.75">
      <c r="A62" s="2"/>
      <c r="B62" s="4" t="s">
        <v>14</v>
      </c>
      <c r="C62" s="8">
        <f>IFERROR(_xlfn.NORM.S.DIST(C60,TRUE),"na")</f>
        <v>0.72161447013783109</v>
      </c>
      <c r="D62" s="2"/>
      <c r="E62" s="2"/>
      <c r="F62" s="2"/>
      <c r="G62" s="2"/>
    </row>
    <row r="63" spans="1:10" ht="18.75">
      <c r="A63" s="2"/>
      <c r="B63" s="4" t="s">
        <v>15</v>
      </c>
      <c r="C63" s="8">
        <f>IFERROR(_xlfn.NORM.S.DIST(C61,TRUE),"na")</f>
        <v>0.61319049019562244</v>
      </c>
      <c r="D63" s="2"/>
      <c r="E63" s="2"/>
      <c r="F63" s="2"/>
      <c r="G63" s="2"/>
    </row>
    <row r="64" spans="1:10" ht="18.75">
      <c r="A64" s="2"/>
      <c r="B64" s="4" t="s">
        <v>16</v>
      </c>
      <c r="C64" s="8">
        <f>IFERROR(_xlfn.NORM.S.DIST(-C60,TRUE),"na")</f>
        <v>0.27838552986216891</v>
      </c>
      <c r="D64" s="2"/>
      <c r="E64" s="2"/>
      <c r="F64" s="2"/>
      <c r="G64" s="2"/>
    </row>
    <row r="65" spans="1:7" ht="18.75">
      <c r="A65" s="2"/>
      <c r="B65" s="4" t="s">
        <v>17</v>
      </c>
      <c r="C65" s="8">
        <f>IFERROR(_xlfn.NORM.S.DIST(-C61,TRUE),"na")</f>
        <v>0.38680950980437756</v>
      </c>
      <c r="D65" s="2"/>
      <c r="E65" s="2"/>
      <c r="F65" s="2"/>
      <c r="G65" s="2"/>
    </row>
    <row r="66" spans="1:7" ht="18.75">
      <c r="A66" s="3"/>
      <c r="B66" s="10" t="s">
        <v>18</v>
      </c>
      <c r="C66" s="9">
        <f>EXP(-C52*C53)</f>
        <v>0.92311634638663576</v>
      </c>
      <c r="D66" s="3"/>
      <c r="E66" s="3"/>
      <c r="F66" s="3"/>
      <c r="G66" s="3"/>
    </row>
  </sheetData>
  <dataValidations count="1">
    <dataValidation type="list" allowBlank="1" showInputMessage="1" showErrorMessage="1" sqref="C3 C25 C48">
      <formula1>#REF!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 Scholes Calculator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nmattson</cp:lastModifiedBy>
  <dcterms:created xsi:type="dcterms:W3CDTF">2018-03-08T21:19:59Z</dcterms:created>
  <dcterms:modified xsi:type="dcterms:W3CDTF">2020-12-15T00:29:03Z</dcterms:modified>
</cp:coreProperties>
</file>