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docs/assets/data/lok_sabha_2019/"/>
    </mc:Choice>
  </mc:AlternateContent>
  <xr:revisionPtr revIDLastSave="0" documentId="13_ncr:1_{A43B91DC-AC72-DE45-9C55-FF5752206899}" xr6:coauthVersionLast="36" xr6:coauthVersionMax="36" xr10:uidLastSave="{00000000-0000-0000-0000-000000000000}"/>
  <bookViews>
    <workbookView xWindow="0" yWindow="760" windowWidth="30240" windowHeight="18880" xr2:uid="{00000000-000D-0000-FFFF-FFFF00000000}"/>
  </bookViews>
  <sheets>
    <sheet name="mySheet" sheetId="1" r:id="rId1"/>
    <sheet name="summary" sheetId="4" r:id="rId2"/>
    <sheet name="stats" sheetId="5" r:id="rId3"/>
    <sheet name="alliance" sheetId="3" r:id="rId4"/>
    <sheet name="stateCodes" sheetId="2" r:id="rId5"/>
  </sheets>
  <definedNames>
    <definedName name="_xlnm._FilterDatabase" localSheetId="3" hidden="1">alliance!$A$1:$D$38</definedName>
    <definedName name="_xlnm._FilterDatabase" localSheetId="0" hidden="1">mySheet!$A$1:$O$8573</definedName>
    <definedName name="_xlnm._FilterDatabase" localSheetId="1" hidden="1">summary!$A$1:$S$544</definedName>
  </definedNames>
  <calcPr calcId="181029" calcMode="manual"/>
</workbook>
</file>

<file path=xl/calcChain.xml><?xml version="1.0" encoding="utf-8"?>
<calcChain xmlns="http://schemas.openxmlformats.org/spreadsheetml/2006/main">
  <c r="I350" i="4" l="1"/>
  <c r="F350" i="4"/>
  <c r="G350" i="4" s="1"/>
  <c r="K5777" i="1"/>
  <c r="M5777" i="1" s="1"/>
  <c r="I5777" i="1"/>
  <c r="H351" i="4"/>
  <c r="E350" i="4"/>
  <c r="K350" i="4"/>
  <c r="L350" i="4" s="1"/>
  <c r="L5775" i="1"/>
  <c r="L5776" i="1"/>
  <c r="M5776" i="1"/>
  <c r="M5775" i="1"/>
  <c r="M5774" i="1"/>
  <c r="L5774" i="1"/>
  <c r="A350" i="4"/>
  <c r="J350" i="4" l="1"/>
  <c r="L5777" i="1"/>
  <c r="F3" i="4"/>
  <c r="J3" i="4" s="1"/>
  <c r="H3" i="4"/>
  <c r="F4" i="4"/>
  <c r="J4" i="4" s="1"/>
  <c r="H4" i="4"/>
  <c r="F5" i="4"/>
  <c r="J5" i="4" s="1"/>
  <c r="H5" i="4"/>
  <c r="F6" i="4"/>
  <c r="J6" i="4" s="1"/>
  <c r="H6" i="4"/>
  <c r="I6" i="4"/>
  <c r="F7" i="4"/>
  <c r="J7" i="4" s="1"/>
  <c r="H7" i="4"/>
  <c r="I7" i="4"/>
  <c r="F8" i="4"/>
  <c r="J8" i="4" s="1"/>
  <c r="H8" i="4"/>
  <c r="I8" i="4"/>
  <c r="F9" i="4"/>
  <c r="J9" i="4" s="1"/>
  <c r="H9" i="4"/>
  <c r="F10" i="4"/>
  <c r="J10" i="4" s="1"/>
  <c r="H10" i="4"/>
  <c r="I10" i="4"/>
  <c r="F11" i="4"/>
  <c r="J11" i="4" s="1"/>
  <c r="H11" i="4"/>
  <c r="F12" i="4"/>
  <c r="J12" i="4" s="1"/>
  <c r="H12" i="4"/>
  <c r="I12" i="4"/>
  <c r="F13" i="4"/>
  <c r="J13" i="4" s="1"/>
  <c r="H13" i="4"/>
  <c r="F14" i="4"/>
  <c r="J14" i="4" s="1"/>
  <c r="H14" i="4"/>
  <c r="I14" i="4"/>
  <c r="F15" i="4"/>
  <c r="J15" i="4" s="1"/>
  <c r="H15" i="4"/>
  <c r="F16" i="4"/>
  <c r="J16" i="4" s="1"/>
  <c r="H16" i="4"/>
  <c r="F17" i="4"/>
  <c r="J17" i="4" s="1"/>
  <c r="H17" i="4"/>
  <c r="F18" i="4"/>
  <c r="J18" i="4" s="1"/>
  <c r="H18" i="4"/>
  <c r="I18" i="4"/>
  <c r="F19" i="4"/>
  <c r="J19" i="4" s="1"/>
  <c r="H19" i="4"/>
  <c r="F20" i="4"/>
  <c r="J20" i="4" s="1"/>
  <c r="H20" i="4"/>
  <c r="F21" i="4"/>
  <c r="J21" i="4" s="1"/>
  <c r="H21" i="4"/>
  <c r="F22" i="4"/>
  <c r="J22" i="4" s="1"/>
  <c r="H22" i="4"/>
  <c r="F23" i="4"/>
  <c r="J23" i="4" s="1"/>
  <c r="H23" i="4"/>
  <c r="F24" i="4"/>
  <c r="J24" i="4" s="1"/>
  <c r="H24" i="4"/>
  <c r="I24" i="4"/>
  <c r="F25" i="4"/>
  <c r="J25" i="4" s="1"/>
  <c r="H25" i="4"/>
  <c r="F26" i="4"/>
  <c r="J26" i="4" s="1"/>
  <c r="H26" i="4"/>
  <c r="F27" i="4"/>
  <c r="J27" i="4" s="1"/>
  <c r="H27" i="4"/>
  <c r="F28" i="4"/>
  <c r="J28" i="4" s="1"/>
  <c r="H28" i="4"/>
  <c r="I28" i="4"/>
  <c r="F29" i="4"/>
  <c r="J29" i="4" s="1"/>
  <c r="H29" i="4"/>
  <c r="I29" i="4"/>
  <c r="F30" i="4"/>
  <c r="J30" i="4" s="1"/>
  <c r="H30" i="4"/>
  <c r="F31" i="4"/>
  <c r="J31" i="4" s="1"/>
  <c r="H31" i="4"/>
  <c r="F32" i="4"/>
  <c r="J32" i="4" s="1"/>
  <c r="H32" i="4"/>
  <c r="I32" i="4"/>
  <c r="F33" i="4"/>
  <c r="J33" i="4" s="1"/>
  <c r="H33" i="4"/>
  <c r="I33" i="4"/>
  <c r="F34" i="4"/>
  <c r="J34" i="4" s="1"/>
  <c r="H34" i="4"/>
  <c r="I34" i="4"/>
  <c r="F35" i="4"/>
  <c r="J35" i="4" s="1"/>
  <c r="H35" i="4"/>
  <c r="I35" i="4"/>
  <c r="F36" i="4"/>
  <c r="J36" i="4" s="1"/>
  <c r="H36" i="4"/>
  <c r="F37" i="4"/>
  <c r="J37" i="4" s="1"/>
  <c r="H37" i="4"/>
  <c r="F38" i="4"/>
  <c r="J38" i="4" s="1"/>
  <c r="H38" i="4"/>
  <c r="F39" i="4"/>
  <c r="J39" i="4" s="1"/>
  <c r="H39" i="4"/>
  <c r="F40" i="4"/>
  <c r="J40" i="4" s="1"/>
  <c r="H40" i="4"/>
  <c r="F41" i="4"/>
  <c r="J41" i="4" s="1"/>
  <c r="H41" i="4"/>
  <c r="I41" i="4"/>
  <c r="F42" i="4"/>
  <c r="J42" i="4" s="1"/>
  <c r="H42" i="4"/>
  <c r="I42" i="4"/>
  <c r="F43" i="4"/>
  <c r="J43" i="4" s="1"/>
  <c r="H43" i="4"/>
  <c r="I43" i="4"/>
  <c r="F44" i="4"/>
  <c r="J44" i="4" s="1"/>
  <c r="H44" i="4"/>
  <c r="I44" i="4"/>
  <c r="F45" i="4"/>
  <c r="J45" i="4" s="1"/>
  <c r="H45" i="4"/>
  <c r="I45" i="4"/>
  <c r="F46" i="4"/>
  <c r="J46" i="4" s="1"/>
  <c r="H46" i="4"/>
  <c r="F47" i="4"/>
  <c r="J47" i="4" s="1"/>
  <c r="H47" i="4"/>
  <c r="I47" i="4"/>
  <c r="F48" i="4"/>
  <c r="J48" i="4" s="1"/>
  <c r="H48" i="4"/>
  <c r="I48" i="4"/>
  <c r="F49" i="4"/>
  <c r="J49" i="4" s="1"/>
  <c r="H49" i="4"/>
  <c r="F50" i="4"/>
  <c r="J50" i="4" s="1"/>
  <c r="H50" i="4"/>
  <c r="F51" i="4"/>
  <c r="J51" i="4" s="1"/>
  <c r="H51" i="4"/>
  <c r="F52" i="4"/>
  <c r="J52" i="4" s="1"/>
  <c r="H52" i="4"/>
  <c r="F53" i="4"/>
  <c r="J53" i="4" s="1"/>
  <c r="H53" i="4"/>
  <c r="I53" i="4"/>
  <c r="F54" i="4"/>
  <c r="J54" i="4" s="1"/>
  <c r="H54" i="4"/>
  <c r="I54" i="4"/>
  <c r="F55" i="4"/>
  <c r="J55" i="4" s="1"/>
  <c r="H55" i="4"/>
  <c r="F56" i="4"/>
  <c r="J56" i="4" s="1"/>
  <c r="H56" i="4"/>
  <c r="F57" i="4"/>
  <c r="J57" i="4" s="1"/>
  <c r="H57" i="4"/>
  <c r="F58" i="4"/>
  <c r="J58" i="4" s="1"/>
  <c r="H58" i="4"/>
  <c r="F59" i="4"/>
  <c r="J59" i="4" s="1"/>
  <c r="H59" i="4"/>
  <c r="F60" i="4"/>
  <c r="J60" i="4" s="1"/>
  <c r="H60" i="4"/>
  <c r="F61" i="4"/>
  <c r="J61" i="4" s="1"/>
  <c r="H61" i="4"/>
  <c r="I61" i="4"/>
  <c r="F62" i="4"/>
  <c r="J62" i="4" s="1"/>
  <c r="H62" i="4"/>
  <c r="I62" i="4"/>
  <c r="F63" i="4"/>
  <c r="J63" i="4" s="1"/>
  <c r="H63" i="4"/>
  <c r="F64" i="4"/>
  <c r="J64" i="4" s="1"/>
  <c r="H64" i="4"/>
  <c r="F65" i="4"/>
  <c r="J65" i="4" s="1"/>
  <c r="H65" i="4"/>
  <c r="I65" i="4"/>
  <c r="F66" i="4"/>
  <c r="J66" i="4" s="1"/>
  <c r="H66" i="4"/>
  <c r="F67" i="4"/>
  <c r="J67" i="4" s="1"/>
  <c r="H67" i="4"/>
  <c r="F68" i="4"/>
  <c r="J68" i="4" s="1"/>
  <c r="H68" i="4"/>
  <c r="F69" i="4"/>
  <c r="J69" i="4" s="1"/>
  <c r="H69" i="4"/>
  <c r="F70" i="4"/>
  <c r="J70" i="4" s="1"/>
  <c r="H70" i="4"/>
  <c r="I70" i="4"/>
  <c r="F71" i="4"/>
  <c r="J71" i="4" s="1"/>
  <c r="H71" i="4"/>
  <c r="F72" i="4"/>
  <c r="J72" i="4" s="1"/>
  <c r="H72" i="4"/>
  <c r="F73" i="4"/>
  <c r="J73" i="4" s="1"/>
  <c r="H73" i="4"/>
  <c r="F74" i="4"/>
  <c r="J74" i="4" s="1"/>
  <c r="H74" i="4"/>
  <c r="I74" i="4"/>
  <c r="F75" i="4"/>
  <c r="J75" i="4" s="1"/>
  <c r="H75" i="4"/>
  <c r="I75" i="4"/>
  <c r="F76" i="4"/>
  <c r="J76" i="4" s="1"/>
  <c r="H76" i="4"/>
  <c r="F77" i="4"/>
  <c r="J77" i="4" s="1"/>
  <c r="H77" i="4"/>
  <c r="I77" i="4"/>
  <c r="F78" i="4"/>
  <c r="J78" i="4" s="1"/>
  <c r="H78" i="4"/>
  <c r="F79" i="4"/>
  <c r="J79" i="4" s="1"/>
  <c r="H79" i="4"/>
  <c r="F80" i="4"/>
  <c r="J80" i="4" s="1"/>
  <c r="H80" i="4"/>
  <c r="I80" i="4"/>
  <c r="F81" i="4"/>
  <c r="J81" i="4" s="1"/>
  <c r="H81" i="4"/>
  <c r="F82" i="4"/>
  <c r="J82" i="4" s="1"/>
  <c r="H82" i="4"/>
  <c r="F83" i="4"/>
  <c r="J83" i="4" s="1"/>
  <c r="H83" i="4"/>
  <c r="F84" i="4"/>
  <c r="J84" i="4" s="1"/>
  <c r="H84" i="4"/>
  <c r="F85" i="4"/>
  <c r="J85" i="4" s="1"/>
  <c r="H85" i="4"/>
  <c r="F86" i="4"/>
  <c r="J86" i="4" s="1"/>
  <c r="H86" i="4"/>
  <c r="I86" i="4"/>
  <c r="F87" i="4"/>
  <c r="J87" i="4" s="1"/>
  <c r="H87" i="4"/>
  <c r="I87" i="4"/>
  <c r="F88" i="4"/>
  <c r="J88" i="4" s="1"/>
  <c r="H88" i="4"/>
  <c r="F89" i="4"/>
  <c r="J89" i="4" s="1"/>
  <c r="H89" i="4"/>
  <c r="F90" i="4"/>
  <c r="J90" i="4" s="1"/>
  <c r="H90" i="4"/>
  <c r="I90" i="4"/>
  <c r="F91" i="4"/>
  <c r="J91" i="4" s="1"/>
  <c r="H91" i="4"/>
  <c r="I91" i="4"/>
  <c r="F92" i="4"/>
  <c r="J92" i="4" s="1"/>
  <c r="H92" i="4"/>
  <c r="F93" i="4"/>
  <c r="J93" i="4" s="1"/>
  <c r="H93" i="4"/>
  <c r="F94" i="4"/>
  <c r="J94" i="4" s="1"/>
  <c r="H94" i="4"/>
  <c r="F95" i="4"/>
  <c r="J95" i="4" s="1"/>
  <c r="H95" i="4"/>
  <c r="F96" i="4"/>
  <c r="J96" i="4" s="1"/>
  <c r="H96" i="4"/>
  <c r="I96" i="4"/>
  <c r="F97" i="4"/>
  <c r="J97" i="4" s="1"/>
  <c r="H97" i="4"/>
  <c r="F98" i="4"/>
  <c r="J98" i="4" s="1"/>
  <c r="H98" i="4"/>
  <c r="I98" i="4"/>
  <c r="F99" i="4"/>
  <c r="J99" i="4" s="1"/>
  <c r="H99" i="4"/>
  <c r="F100" i="4"/>
  <c r="J100" i="4" s="1"/>
  <c r="H100" i="4"/>
  <c r="I100" i="4"/>
  <c r="F101" i="4"/>
  <c r="J101" i="4" s="1"/>
  <c r="H101" i="4"/>
  <c r="F102" i="4"/>
  <c r="J102" i="4" s="1"/>
  <c r="H102" i="4"/>
  <c r="I102" i="4"/>
  <c r="F103" i="4"/>
  <c r="J103" i="4" s="1"/>
  <c r="H103" i="4"/>
  <c r="I103" i="4"/>
  <c r="F104" i="4"/>
  <c r="J104" i="4" s="1"/>
  <c r="H104" i="4"/>
  <c r="F105" i="4"/>
  <c r="J105" i="4" s="1"/>
  <c r="H105" i="4"/>
  <c r="I105" i="4"/>
  <c r="F106" i="4"/>
  <c r="J106" i="4" s="1"/>
  <c r="H106" i="4"/>
  <c r="F107" i="4"/>
  <c r="J107" i="4" s="1"/>
  <c r="H107" i="4"/>
  <c r="F108" i="4"/>
  <c r="J108" i="4" s="1"/>
  <c r="H108" i="4"/>
  <c r="I108" i="4"/>
  <c r="F109" i="4"/>
  <c r="J109" i="4" s="1"/>
  <c r="H109" i="4"/>
  <c r="F110" i="4"/>
  <c r="J110" i="4" s="1"/>
  <c r="H110" i="4"/>
  <c r="I110" i="4"/>
  <c r="F111" i="4"/>
  <c r="J111" i="4" s="1"/>
  <c r="H111" i="4"/>
  <c r="F112" i="4"/>
  <c r="J112" i="4" s="1"/>
  <c r="H112" i="4"/>
  <c r="F113" i="4"/>
  <c r="J113" i="4" s="1"/>
  <c r="H113" i="4"/>
  <c r="F114" i="4"/>
  <c r="J114" i="4" s="1"/>
  <c r="H114" i="4"/>
  <c r="F115" i="4"/>
  <c r="J115" i="4" s="1"/>
  <c r="H115" i="4"/>
  <c r="I115" i="4"/>
  <c r="F116" i="4"/>
  <c r="J116" i="4" s="1"/>
  <c r="H116" i="4"/>
  <c r="F117" i="4"/>
  <c r="J117" i="4" s="1"/>
  <c r="H117" i="4"/>
  <c r="I117" i="4"/>
  <c r="F118" i="4"/>
  <c r="J118" i="4" s="1"/>
  <c r="H118" i="4"/>
  <c r="F119" i="4"/>
  <c r="J119" i="4" s="1"/>
  <c r="H119" i="4"/>
  <c r="I119" i="4"/>
  <c r="F120" i="4"/>
  <c r="J120" i="4" s="1"/>
  <c r="H120" i="4"/>
  <c r="F121" i="4"/>
  <c r="J121" i="4" s="1"/>
  <c r="H121" i="4"/>
  <c r="F122" i="4"/>
  <c r="J122" i="4" s="1"/>
  <c r="H122" i="4"/>
  <c r="I122" i="4"/>
  <c r="F123" i="4"/>
  <c r="J123" i="4" s="1"/>
  <c r="H123" i="4"/>
  <c r="I123" i="4"/>
  <c r="F124" i="4"/>
  <c r="J124" i="4" s="1"/>
  <c r="H124" i="4"/>
  <c r="I124" i="4"/>
  <c r="F125" i="4"/>
  <c r="J125" i="4" s="1"/>
  <c r="H125" i="4"/>
  <c r="F126" i="4"/>
  <c r="J126" i="4" s="1"/>
  <c r="H126" i="4"/>
  <c r="I126" i="4"/>
  <c r="F127" i="4"/>
  <c r="J127" i="4" s="1"/>
  <c r="H127" i="4"/>
  <c r="I127" i="4"/>
  <c r="F128" i="4"/>
  <c r="J128" i="4" s="1"/>
  <c r="H128" i="4"/>
  <c r="F129" i="4"/>
  <c r="J129" i="4" s="1"/>
  <c r="H129" i="4"/>
  <c r="I129" i="4"/>
  <c r="F130" i="4"/>
  <c r="J130" i="4" s="1"/>
  <c r="H130" i="4"/>
  <c r="I130" i="4"/>
  <c r="F131" i="4"/>
  <c r="J131" i="4" s="1"/>
  <c r="H131" i="4"/>
  <c r="F132" i="4"/>
  <c r="J132" i="4" s="1"/>
  <c r="H132" i="4"/>
  <c r="I132" i="4"/>
  <c r="F133" i="4"/>
  <c r="J133" i="4" s="1"/>
  <c r="H133" i="4"/>
  <c r="F134" i="4"/>
  <c r="J134" i="4" s="1"/>
  <c r="H134" i="4"/>
  <c r="F135" i="4"/>
  <c r="J135" i="4" s="1"/>
  <c r="H135" i="4"/>
  <c r="I135" i="4"/>
  <c r="F136" i="4"/>
  <c r="J136" i="4" s="1"/>
  <c r="H136" i="4"/>
  <c r="I136" i="4"/>
  <c r="F137" i="4"/>
  <c r="J137" i="4" s="1"/>
  <c r="H137" i="4"/>
  <c r="F138" i="4"/>
  <c r="J138" i="4" s="1"/>
  <c r="H138" i="4"/>
  <c r="F139" i="4"/>
  <c r="J139" i="4" s="1"/>
  <c r="H139" i="4"/>
  <c r="F140" i="4"/>
  <c r="J140" i="4" s="1"/>
  <c r="H140" i="4"/>
  <c r="I140" i="4"/>
  <c r="F141" i="4"/>
  <c r="J141" i="4" s="1"/>
  <c r="H141" i="4"/>
  <c r="F142" i="4"/>
  <c r="J142" i="4" s="1"/>
  <c r="H142" i="4"/>
  <c r="I142" i="4"/>
  <c r="F143" i="4"/>
  <c r="J143" i="4" s="1"/>
  <c r="H143" i="4"/>
  <c r="I143" i="4"/>
  <c r="F144" i="4"/>
  <c r="J144" i="4" s="1"/>
  <c r="H144" i="4"/>
  <c r="F145" i="4"/>
  <c r="J145" i="4" s="1"/>
  <c r="H145" i="4"/>
  <c r="I145" i="4"/>
  <c r="F146" i="4"/>
  <c r="J146" i="4" s="1"/>
  <c r="H146" i="4"/>
  <c r="I146" i="4"/>
  <c r="F147" i="4"/>
  <c r="J147" i="4" s="1"/>
  <c r="H147" i="4"/>
  <c r="F148" i="4"/>
  <c r="J148" i="4" s="1"/>
  <c r="H148" i="4"/>
  <c r="F149" i="4"/>
  <c r="J149" i="4" s="1"/>
  <c r="H149" i="4"/>
  <c r="F150" i="4"/>
  <c r="J150" i="4" s="1"/>
  <c r="H150" i="4"/>
  <c r="F151" i="4"/>
  <c r="J151" i="4" s="1"/>
  <c r="H151" i="4"/>
  <c r="F152" i="4"/>
  <c r="J152" i="4" s="1"/>
  <c r="H152" i="4"/>
  <c r="I152" i="4"/>
  <c r="F153" i="4"/>
  <c r="J153" i="4" s="1"/>
  <c r="H153" i="4"/>
  <c r="F154" i="4"/>
  <c r="J154" i="4" s="1"/>
  <c r="H154" i="4"/>
  <c r="F155" i="4"/>
  <c r="J155" i="4" s="1"/>
  <c r="H155" i="4"/>
  <c r="I155" i="4"/>
  <c r="F156" i="4"/>
  <c r="J156" i="4" s="1"/>
  <c r="H156" i="4"/>
  <c r="I156" i="4"/>
  <c r="F157" i="4"/>
  <c r="J157" i="4" s="1"/>
  <c r="H157" i="4"/>
  <c r="I157" i="4"/>
  <c r="F158" i="4"/>
  <c r="J158" i="4" s="1"/>
  <c r="H158" i="4"/>
  <c r="I158" i="4"/>
  <c r="F159" i="4"/>
  <c r="J159" i="4" s="1"/>
  <c r="H159" i="4"/>
  <c r="I159" i="4"/>
  <c r="F160" i="4"/>
  <c r="J160" i="4" s="1"/>
  <c r="H160" i="4"/>
  <c r="F161" i="4"/>
  <c r="J161" i="4" s="1"/>
  <c r="H161" i="4"/>
  <c r="F162" i="4"/>
  <c r="J162" i="4" s="1"/>
  <c r="H162" i="4"/>
  <c r="I162" i="4"/>
  <c r="F163" i="4"/>
  <c r="J163" i="4" s="1"/>
  <c r="H163" i="4"/>
  <c r="I163" i="4"/>
  <c r="F164" i="4"/>
  <c r="J164" i="4" s="1"/>
  <c r="H164" i="4"/>
  <c r="I164" i="4"/>
  <c r="F165" i="4"/>
  <c r="J165" i="4" s="1"/>
  <c r="H165" i="4"/>
  <c r="F166" i="4"/>
  <c r="J166" i="4" s="1"/>
  <c r="H166" i="4"/>
  <c r="F167" i="4"/>
  <c r="J167" i="4" s="1"/>
  <c r="H167" i="4"/>
  <c r="F168" i="4"/>
  <c r="J168" i="4" s="1"/>
  <c r="H168" i="4"/>
  <c r="F169" i="4"/>
  <c r="J169" i="4" s="1"/>
  <c r="H169" i="4"/>
  <c r="F170" i="4"/>
  <c r="J170" i="4" s="1"/>
  <c r="H170" i="4"/>
  <c r="F171" i="4"/>
  <c r="J171" i="4" s="1"/>
  <c r="H171" i="4"/>
  <c r="I171" i="4"/>
  <c r="F172" i="4"/>
  <c r="J172" i="4" s="1"/>
  <c r="H172" i="4"/>
  <c r="F173" i="4"/>
  <c r="J173" i="4" s="1"/>
  <c r="H173" i="4"/>
  <c r="F174" i="4"/>
  <c r="J174" i="4" s="1"/>
  <c r="H174" i="4"/>
  <c r="F175" i="4"/>
  <c r="J175" i="4" s="1"/>
  <c r="H175" i="4"/>
  <c r="F176" i="4"/>
  <c r="J176" i="4" s="1"/>
  <c r="H176" i="4"/>
  <c r="I176" i="4"/>
  <c r="F177" i="4"/>
  <c r="J177" i="4" s="1"/>
  <c r="H177" i="4"/>
  <c r="F178" i="4"/>
  <c r="J178" i="4" s="1"/>
  <c r="H178" i="4"/>
  <c r="F179" i="4"/>
  <c r="J179" i="4" s="1"/>
  <c r="H179" i="4"/>
  <c r="F180" i="4"/>
  <c r="J180" i="4" s="1"/>
  <c r="H180" i="4"/>
  <c r="I180" i="4"/>
  <c r="F181" i="4"/>
  <c r="J181" i="4" s="1"/>
  <c r="H181" i="4"/>
  <c r="I181" i="4"/>
  <c r="F182" i="4"/>
  <c r="J182" i="4" s="1"/>
  <c r="H182" i="4"/>
  <c r="I182" i="4"/>
  <c r="F183" i="4"/>
  <c r="J183" i="4" s="1"/>
  <c r="H183" i="4"/>
  <c r="F184" i="4"/>
  <c r="J184" i="4" s="1"/>
  <c r="H184" i="4"/>
  <c r="F185" i="4"/>
  <c r="J185" i="4" s="1"/>
  <c r="H185" i="4"/>
  <c r="F186" i="4"/>
  <c r="J186" i="4" s="1"/>
  <c r="H186" i="4"/>
  <c r="F187" i="4"/>
  <c r="J187" i="4" s="1"/>
  <c r="H187" i="4"/>
  <c r="F188" i="4"/>
  <c r="J188" i="4" s="1"/>
  <c r="H188" i="4"/>
  <c r="I188" i="4"/>
  <c r="F189" i="4"/>
  <c r="J189" i="4" s="1"/>
  <c r="H189" i="4"/>
  <c r="F190" i="4"/>
  <c r="J190" i="4" s="1"/>
  <c r="H190" i="4"/>
  <c r="F191" i="4"/>
  <c r="J191" i="4" s="1"/>
  <c r="H191" i="4"/>
  <c r="I191" i="4"/>
  <c r="F192" i="4"/>
  <c r="J192" i="4" s="1"/>
  <c r="H192" i="4"/>
  <c r="F193" i="4"/>
  <c r="J193" i="4" s="1"/>
  <c r="H193" i="4"/>
  <c r="F194" i="4"/>
  <c r="J194" i="4" s="1"/>
  <c r="H194" i="4"/>
  <c r="F195" i="4"/>
  <c r="J195" i="4" s="1"/>
  <c r="H195" i="4"/>
  <c r="F196" i="4"/>
  <c r="J196" i="4" s="1"/>
  <c r="H196" i="4"/>
  <c r="I196" i="4"/>
  <c r="F197" i="4"/>
  <c r="J197" i="4" s="1"/>
  <c r="H197" i="4"/>
  <c r="F198" i="4"/>
  <c r="J198" i="4" s="1"/>
  <c r="H198" i="4"/>
  <c r="I198" i="4"/>
  <c r="F199" i="4"/>
  <c r="J199" i="4" s="1"/>
  <c r="H199" i="4"/>
  <c r="F200" i="4"/>
  <c r="J200" i="4" s="1"/>
  <c r="H200" i="4"/>
  <c r="F201" i="4"/>
  <c r="J201" i="4" s="1"/>
  <c r="H201" i="4"/>
  <c r="F202" i="4"/>
  <c r="J202" i="4" s="1"/>
  <c r="H202" i="4"/>
  <c r="F203" i="4"/>
  <c r="J203" i="4" s="1"/>
  <c r="H203" i="4"/>
  <c r="F204" i="4"/>
  <c r="J204" i="4" s="1"/>
  <c r="H204" i="4"/>
  <c r="F205" i="4"/>
  <c r="J205" i="4" s="1"/>
  <c r="H205" i="4"/>
  <c r="F206" i="4"/>
  <c r="J206" i="4" s="1"/>
  <c r="H206" i="4"/>
  <c r="F207" i="4"/>
  <c r="J207" i="4" s="1"/>
  <c r="H207" i="4"/>
  <c r="F208" i="4"/>
  <c r="J208" i="4" s="1"/>
  <c r="H208" i="4"/>
  <c r="F209" i="4"/>
  <c r="J209" i="4" s="1"/>
  <c r="H209" i="4"/>
  <c r="F210" i="4"/>
  <c r="J210" i="4" s="1"/>
  <c r="H210" i="4"/>
  <c r="F211" i="4"/>
  <c r="J211" i="4" s="1"/>
  <c r="H211" i="4"/>
  <c r="F212" i="4"/>
  <c r="J212" i="4" s="1"/>
  <c r="H212" i="4"/>
  <c r="F213" i="4"/>
  <c r="J213" i="4" s="1"/>
  <c r="H213" i="4"/>
  <c r="F214" i="4"/>
  <c r="J214" i="4" s="1"/>
  <c r="H214" i="4"/>
  <c r="F215" i="4"/>
  <c r="J215" i="4" s="1"/>
  <c r="H215" i="4"/>
  <c r="I215" i="4"/>
  <c r="F216" i="4"/>
  <c r="J216" i="4" s="1"/>
  <c r="H216" i="4"/>
  <c r="F217" i="4"/>
  <c r="J217" i="4" s="1"/>
  <c r="H217" i="4"/>
  <c r="F218" i="4"/>
  <c r="J218" i="4" s="1"/>
  <c r="H218" i="4"/>
  <c r="I218" i="4"/>
  <c r="F219" i="4"/>
  <c r="J219" i="4" s="1"/>
  <c r="H219" i="4"/>
  <c r="F220" i="4"/>
  <c r="J220" i="4" s="1"/>
  <c r="H220" i="4"/>
  <c r="F221" i="4"/>
  <c r="J221" i="4" s="1"/>
  <c r="H221" i="4"/>
  <c r="F222" i="4"/>
  <c r="J222" i="4" s="1"/>
  <c r="H222" i="4"/>
  <c r="F223" i="4"/>
  <c r="J223" i="4" s="1"/>
  <c r="H223" i="4"/>
  <c r="F224" i="4"/>
  <c r="J224" i="4" s="1"/>
  <c r="H224" i="4"/>
  <c r="F225" i="4"/>
  <c r="J225" i="4" s="1"/>
  <c r="H225" i="4"/>
  <c r="F226" i="4"/>
  <c r="J226" i="4" s="1"/>
  <c r="H226" i="4"/>
  <c r="I226" i="4"/>
  <c r="F227" i="4"/>
  <c r="J227" i="4" s="1"/>
  <c r="H227" i="4"/>
  <c r="F228" i="4"/>
  <c r="J228" i="4" s="1"/>
  <c r="H228" i="4"/>
  <c r="F229" i="4"/>
  <c r="J229" i="4" s="1"/>
  <c r="H229" i="4"/>
  <c r="I229" i="4"/>
  <c r="F230" i="4"/>
  <c r="J230" i="4" s="1"/>
  <c r="H230" i="4"/>
  <c r="I230" i="4"/>
  <c r="F231" i="4"/>
  <c r="J231" i="4" s="1"/>
  <c r="H231" i="4"/>
  <c r="F232" i="4"/>
  <c r="J232" i="4" s="1"/>
  <c r="H232" i="4"/>
  <c r="F233" i="4"/>
  <c r="J233" i="4" s="1"/>
  <c r="H233" i="4"/>
  <c r="I233" i="4"/>
  <c r="F234" i="4"/>
  <c r="J234" i="4" s="1"/>
  <c r="H234" i="4"/>
  <c r="I234" i="4"/>
  <c r="F235" i="4"/>
  <c r="J235" i="4" s="1"/>
  <c r="H235" i="4"/>
  <c r="F236" i="4"/>
  <c r="J236" i="4" s="1"/>
  <c r="H236" i="4"/>
  <c r="F237" i="4"/>
  <c r="J237" i="4" s="1"/>
  <c r="H237" i="4"/>
  <c r="F238" i="4"/>
  <c r="J238" i="4" s="1"/>
  <c r="H238" i="4"/>
  <c r="I238" i="4"/>
  <c r="F239" i="4"/>
  <c r="J239" i="4" s="1"/>
  <c r="H239" i="4"/>
  <c r="F240" i="4"/>
  <c r="J240" i="4" s="1"/>
  <c r="H240" i="4"/>
  <c r="F241" i="4"/>
  <c r="J241" i="4" s="1"/>
  <c r="H241" i="4"/>
  <c r="F242" i="4"/>
  <c r="J242" i="4" s="1"/>
  <c r="H242" i="4"/>
  <c r="F243" i="4"/>
  <c r="J243" i="4" s="1"/>
  <c r="H243" i="4"/>
  <c r="F244" i="4"/>
  <c r="J244" i="4" s="1"/>
  <c r="H244" i="4"/>
  <c r="I244" i="4"/>
  <c r="F245" i="4"/>
  <c r="J245" i="4" s="1"/>
  <c r="H245" i="4"/>
  <c r="F246" i="4"/>
  <c r="J246" i="4" s="1"/>
  <c r="H246" i="4"/>
  <c r="F247" i="4"/>
  <c r="J247" i="4" s="1"/>
  <c r="H247" i="4"/>
  <c r="F248" i="4"/>
  <c r="J248" i="4" s="1"/>
  <c r="H248" i="4"/>
  <c r="F249" i="4"/>
  <c r="J249" i="4" s="1"/>
  <c r="H249" i="4"/>
  <c r="I249" i="4"/>
  <c r="F250" i="4"/>
  <c r="J250" i="4" s="1"/>
  <c r="H250" i="4"/>
  <c r="F251" i="4"/>
  <c r="J251" i="4" s="1"/>
  <c r="H251" i="4"/>
  <c r="I251" i="4"/>
  <c r="F252" i="4"/>
  <c r="J252" i="4" s="1"/>
  <c r="H252" i="4"/>
  <c r="F253" i="4"/>
  <c r="J253" i="4" s="1"/>
  <c r="H253" i="4"/>
  <c r="F254" i="4"/>
  <c r="J254" i="4" s="1"/>
  <c r="H254" i="4"/>
  <c r="F255" i="4"/>
  <c r="J255" i="4" s="1"/>
  <c r="H255" i="4"/>
  <c r="I255" i="4"/>
  <c r="F256" i="4"/>
  <c r="J256" i="4" s="1"/>
  <c r="H256" i="4"/>
  <c r="I256" i="4"/>
  <c r="F257" i="4"/>
  <c r="J257" i="4" s="1"/>
  <c r="H257" i="4"/>
  <c r="I257" i="4"/>
  <c r="F258" i="4"/>
  <c r="J258" i="4" s="1"/>
  <c r="H258" i="4"/>
  <c r="F259" i="4"/>
  <c r="J259" i="4" s="1"/>
  <c r="H259" i="4"/>
  <c r="I259" i="4"/>
  <c r="F260" i="4"/>
  <c r="J260" i="4" s="1"/>
  <c r="H260" i="4"/>
  <c r="F261" i="4"/>
  <c r="J261" i="4" s="1"/>
  <c r="H261" i="4"/>
  <c r="I261" i="4"/>
  <c r="F262" i="4"/>
  <c r="J262" i="4" s="1"/>
  <c r="H262" i="4"/>
  <c r="I262" i="4"/>
  <c r="F263" i="4"/>
  <c r="J263" i="4" s="1"/>
  <c r="H263" i="4"/>
  <c r="F264" i="4"/>
  <c r="J264" i="4" s="1"/>
  <c r="H264" i="4"/>
  <c r="F265" i="4"/>
  <c r="J265" i="4" s="1"/>
  <c r="H265" i="4"/>
  <c r="I265" i="4"/>
  <c r="F266" i="4"/>
  <c r="J266" i="4" s="1"/>
  <c r="H266" i="4"/>
  <c r="I266" i="4"/>
  <c r="F267" i="4"/>
  <c r="J267" i="4" s="1"/>
  <c r="H267" i="4"/>
  <c r="I267" i="4"/>
  <c r="F268" i="4"/>
  <c r="J268" i="4" s="1"/>
  <c r="H268" i="4"/>
  <c r="F269" i="4"/>
  <c r="J269" i="4" s="1"/>
  <c r="H269" i="4"/>
  <c r="F270" i="4"/>
  <c r="J270" i="4" s="1"/>
  <c r="H270" i="4"/>
  <c r="I270" i="4"/>
  <c r="F271" i="4"/>
  <c r="J271" i="4" s="1"/>
  <c r="H271" i="4"/>
  <c r="F272" i="4"/>
  <c r="J272" i="4" s="1"/>
  <c r="H272" i="4"/>
  <c r="F273" i="4"/>
  <c r="J273" i="4" s="1"/>
  <c r="H273" i="4"/>
  <c r="F274" i="4"/>
  <c r="J274" i="4" s="1"/>
  <c r="H274" i="4"/>
  <c r="F275" i="4"/>
  <c r="J275" i="4" s="1"/>
  <c r="H275" i="4"/>
  <c r="F276" i="4"/>
  <c r="J276" i="4" s="1"/>
  <c r="H276" i="4"/>
  <c r="F277" i="4"/>
  <c r="J277" i="4" s="1"/>
  <c r="H277" i="4"/>
  <c r="I277" i="4"/>
  <c r="F278" i="4"/>
  <c r="J278" i="4" s="1"/>
  <c r="H278" i="4"/>
  <c r="F279" i="4"/>
  <c r="J279" i="4" s="1"/>
  <c r="H279" i="4"/>
  <c r="F280" i="4"/>
  <c r="J280" i="4" s="1"/>
  <c r="H280" i="4"/>
  <c r="F281" i="4"/>
  <c r="J281" i="4" s="1"/>
  <c r="H281" i="4"/>
  <c r="F282" i="4"/>
  <c r="J282" i="4" s="1"/>
  <c r="H282" i="4"/>
  <c r="F283" i="4"/>
  <c r="J283" i="4" s="1"/>
  <c r="H283" i="4"/>
  <c r="F284" i="4"/>
  <c r="J284" i="4" s="1"/>
  <c r="H284" i="4"/>
  <c r="I284" i="4"/>
  <c r="F285" i="4"/>
  <c r="J285" i="4" s="1"/>
  <c r="H285" i="4"/>
  <c r="I285" i="4"/>
  <c r="F286" i="4"/>
  <c r="J286" i="4" s="1"/>
  <c r="H286" i="4"/>
  <c r="I286" i="4"/>
  <c r="F287" i="4"/>
  <c r="J287" i="4" s="1"/>
  <c r="H287" i="4"/>
  <c r="F288" i="4"/>
  <c r="J288" i="4" s="1"/>
  <c r="H288" i="4"/>
  <c r="F289" i="4"/>
  <c r="J289" i="4" s="1"/>
  <c r="H289" i="4"/>
  <c r="F290" i="4"/>
  <c r="J290" i="4" s="1"/>
  <c r="H290" i="4"/>
  <c r="F291" i="4"/>
  <c r="J291" i="4" s="1"/>
  <c r="H291" i="4"/>
  <c r="F292" i="4"/>
  <c r="J292" i="4" s="1"/>
  <c r="H292" i="4"/>
  <c r="F293" i="4"/>
  <c r="J293" i="4" s="1"/>
  <c r="H293" i="4"/>
  <c r="F294" i="4"/>
  <c r="J294" i="4" s="1"/>
  <c r="H294" i="4"/>
  <c r="F295" i="4"/>
  <c r="J295" i="4" s="1"/>
  <c r="H295" i="4"/>
  <c r="I295" i="4"/>
  <c r="F296" i="4"/>
  <c r="J296" i="4" s="1"/>
  <c r="H296" i="4"/>
  <c r="F297" i="4"/>
  <c r="J297" i="4" s="1"/>
  <c r="H297" i="4"/>
  <c r="F298" i="4"/>
  <c r="J298" i="4" s="1"/>
  <c r="H298" i="4"/>
  <c r="F299" i="4"/>
  <c r="J299" i="4" s="1"/>
  <c r="H299" i="4"/>
  <c r="I299" i="4"/>
  <c r="F300" i="4"/>
  <c r="J300" i="4" s="1"/>
  <c r="H300" i="4"/>
  <c r="F301" i="4"/>
  <c r="J301" i="4" s="1"/>
  <c r="H301" i="4"/>
  <c r="I301" i="4"/>
  <c r="F302" i="4"/>
  <c r="J302" i="4" s="1"/>
  <c r="H302" i="4"/>
  <c r="I302" i="4"/>
  <c r="F303" i="4"/>
  <c r="J303" i="4" s="1"/>
  <c r="H303" i="4"/>
  <c r="F304" i="4"/>
  <c r="J304" i="4" s="1"/>
  <c r="H304" i="4"/>
  <c r="F305" i="4"/>
  <c r="J305" i="4" s="1"/>
  <c r="H305" i="4"/>
  <c r="F306" i="4"/>
  <c r="J306" i="4" s="1"/>
  <c r="H306" i="4"/>
  <c r="I306" i="4"/>
  <c r="F307" i="4"/>
  <c r="J307" i="4" s="1"/>
  <c r="H307" i="4"/>
  <c r="F308" i="4"/>
  <c r="J308" i="4" s="1"/>
  <c r="H308" i="4"/>
  <c r="F309" i="4"/>
  <c r="J309" i="4" s="1"/>
  <c r="H309" i="4"/>
  <c r="I309" i="4"/>
  <c r="F310" i="4"/>
  <c r="J310" i="4" s="1"/>
  <c r="H310" i="4"/>
  <c r="F311" i="4"/>
  <c r="J311" i="4" s="1"/>
  <c r="H311" i="4"/>
  <c r="I311" i="4"/>
  <c r="F312" i="4"/>
  <c r="J312" i="4" s="1"/>
  <c r="H312" i="4"/>
  <c r="I312" i="4"/>
  <c r="F313" i="4"/>
  <c r="J313" i="4" s="1"/>
  <c r="H313" i="4"/>
  <c r="F314" i="4"/>
  <c r="J314" i="4" s="1"/>
  <c r="H314" i="4"/>
  <c r="I314" i="4"/>
  <c r="F315" i="4"/>
  <c r="J315" i="4" s="1"/>
  <c r="H315" i="4"/>
  <c r="I315" i="4"/>
  <c r="F316" i="4"/>
  <c r="J316" i="4" s="1"/>
  <c r="H316" i="4"/>
  <c r="F317" i="4"/>
  <c r="J317" i="4" s="1"/>
  <c r="H317" i="4"/>
  <c r="F318" i="4"/>
  <c r="J318" i="4" s="1"/>
  <c r="H318" i="4"/>
  <c r="I318" i="4"/>
  <c r="F319" i="4"/>
  <c r="J319" i="4" s="1"/>
  <c r="H319" i="4"/>
  <c r="I319" i="4"/>
  <c r="F320" i="4"/>
  <c r="J320" i="4" s="1"/>
  <c r="H320" i="4"/>
  <c r="I320" i="4"/>
  <c r="F321" i="4"/>
  <c r="J321" i="4" s="1"/>
  <c r="H321" i="4"/>
  <c r="F322" i="4"/>
  <c r="J322" i="4" s="1"/>
  <c r="H322" i="4"/>
  <c r="I322" i="4"/>
  <c r="F323" i="4"/>
  <c r="J323" i="4" s="1"/>
  <c r="H323" i="4"/>
  <c r="I323" i="4"/>
  <c r="F324" i="4"/>
  <c r="J324" i="4" s="1"/>
  <c r="H324" i="4"/>
  <c r="I324" i="4"/>
  <c r="F325" i="4"/>
  <c r="J325" i="4" s="1"/>
  <c r="H325" i="4"/>
  <c r="F326" i="4"/>
  <c r="J326" i="4" s="1"/>
  <c r="H326" i="4"/>
  <c r="F327" i="4"/>
  <c r="J327" i="4" s="1"/>
  <c r="H327" i="4"/>
  <c r="I327" i="4"/>
  <c r="F328" i="4"/>
  <c r="J328" i="4" s="1"/>
  <c r="H328" i="4"/>
  <c r="F329" i="4"/>
  <c r="J329" i="4" s="1"/>
  <c r="H329" i="4"/>
  <c r="F330" i="4"/>
  <c r="J330" i="4" s="1"/>
  <c r="H330" i="4"/>
  <c r="F331" i="4"/>
  <c r="J331" i="4" s="1"/>
  <c r="H331" i="4"/>
  <c r="F332" i="4"/>
  <c r="J332" i="4" s="1"/>
  <c r="H332" i="4"/>
  <c r="I332" i="4"/>
  <c r="F333" i="4"/>
  <c r="J333" i="4" s="1"/>
  <c r="H333" i="4"/>
  <c r="F334" i="4"/>
  <c r="J334" i="4" s="1"/>
  <c r="H334" i="4"/>
  <c r="F335" i="4"/>
  <c r="J335" i="4" s="1"/>
  <c r="H335" i="4"/>
  <c r="F336" i="4"/>
  <c r="J336" i="4" s="1"/>
  <c r="H336" i="4"/>
  <c r="F337" i="4"/>
  <c r="J337" i="4" s="1"/>
  <c r="H337" i="4"/>
  <c r="F338" i="4"/>
  <c r="J338" i="4" s="1"/>
  <c r="H338" i="4"/>
  <c r="I338" i="4"/>
  <c r="F339" i="4"/>
  <c r="J339" i="4" s="1"/>
  <c r="H339" i="4"/>
  <c r="F340" i="4"/>
  <c r="J340" i="4" s="1"/>
  <c r="H340" i="4"/>
  <c r="F341" i="4"/>
  <c r="J341" i="4" s="1"/>
  <c r="H341" i="4"/>
  <c r="F342" i="4"/>
  <c r="J342" i="4" s="1"/>
  <c r="H342" i="4"/>
  <c r="I342" i="4"/>
  <c r="F343" i="4"/>
  <c r="J343" i="4" s="1"/>
  <c r="H343" i="4"/>
  <c r="F344" i="4"/>
  <c r="J344" i="4" s="1"/>
  <c r="H344" i="4"/>
  <c r="F345" i="4"/>
  <c r="J345" i="4" s="1"/>
  <c r="H345" i="4"/>
  <c r="F346" i="4"/>
  <c r="J346" i="4" s="1"/>
  <c r="H346" i="4"/>
  <c r="F347" i="4"/>
  <c r="J347" i="4" s="1"/>
  <c r="H347" i="4"/>
  <c r="F348" i="4"/>
  <c r="J348" i="4" s="1"/>
  <c r="H348" i="4"/>
  <c r="F349" i="4"/>
  <c r="J349" i="4" s="1"/>
  <c r="H349" i="4"/>
  <c r="F351" i="4"/>
  <c r="J351" i="4" s="1"/>
  <c r="F352" i="4"/>
  <c r="J352" i="4" s="1"/>
  <c r="H352" i="4"/>
  <c r="F353" i="4"/>
  <c r="J353" i="4" s="1"/>
  <c r="H353" i="4"/>
  <c r="F354" i="4"/>
  <c r="J354" i="4" s="1"/>
  <c r="H354" i="4"/>
  <c r="F355" i="4"/>
  <c r="J355" i="4" s="1"/>
  <c r="H355" i="4"/>
  <c r="F356" i="4"/>
  <c r="J356" i="4" s="1"/>
  <c r="H356" i="4"/>
  <c r="F357" i="4"/>
  <c r="J357" i="4" s="1"/>
  <c r="H357" i="4"/>
  <c r="F358" i="4"/>
  <c r="J358" i="4" s="1"/>
  <c r="H358" i="4"/>
  <c r="F359" i="4"/>
  <c r="J359" i="4" s="1"/>
  <c r="H359" i="4"/>
  <c r="F360" i="4"/>
  <c r="J360" i="4" s="1"/>
  <c r="H360" i="4"/>
  <c r="F361" i="4"/>
  <c r="J361" i="4" s="1"/>
  <c r="H361" i="4"/>
  <c r="F362" i="4"/>
  <c r="J362" i="4" s="1"/>
  <c r="H362" i="4"/>
  <c r="F363" i="4"/>
  <c r="J363" i="4" s="1"/>
  <c r="H363" i="4"/>
  <c r="F364" i="4"/>
  <c r="J364" i="4" s="1"/>
  <c r="H364" i="4"/>
  <c r="F365" i="4"/>
  <c r="J365" i="4" s="1"/>
  <c r="H365" i="4"/>
  <c r="F366" i="4"/>
  <c r="J366" i="4" s="1"/>
  <c r="H366" i="4"/>
  <c r="I366" i="4"/>
  <c r="F367" i="4"/>
  <c r="J367" i="4" s="1"/>
  <c r="H367" i="4"/>
  <c r="F368" i="4"/>
  <c r="J368" i="4" s="1"/>
  <c r="H368" i="4"/>
  <c r="I368" i="4"/>
  <c r="F369" i="4"/>
  <c r="J369" i="4" s="1"/>
  <c r="H369" i="4"/>
  <c r="I369" i="4"/>
  <c r="F370" i="4"/>
  <c r="J370" i="4" s="1"/>
  <c r="H370" i="4"/>
  <c r="F371" i="4"/>
  <c r="J371" i="4" s="1"/>
  <c r="H371" i="4"/>
  <c r="I371" i="4"/>
  <c r="F372" i="4"/>
  <c r="J372" i="4" s="1"/>
  <c r="H372" i="4"/>
  <c r="I372" i="4"/>
  <c r="F373" i="4"/>
  <c r="J373" i="4" s="1"/>
  <c r="H373" i="4"/>
  <c r="F374" i="4"/>
  <c r="J374" i="4" s="1"/>
  <c r="H374" i="4"/>
  <c r="F375" i="4"/>
  <c r="J375" i="4" s="1"/>
  <c r="H375" i="4"/>
  <c r="I375" i="4"/>
  <c r="F376" i="4"/>
  <c r="J376" i="4" s="1"/>
  <c r="H376" i="4"/>
  <c r="F377" i="4"/>
  <c r="J377" i="4" s="1"/>
  <c r="H377" i="4"/>
  <c r="I377" i="4"/>
  <c r="F378" i="4"/>
  <c r="J378" i="4" s="1"/>
  <c r="H378" i="4"/>
  <c r="F379" i="4"/>
  <c r="J379" i="4" s="1"/>
  <c r="H379" i="4"/>
  <c r="F380" i="4"/>
  <c r="J380" i="4" s="1"/>
  <c r="H380" i="4"/>
  <c r="F381" i="4"/>
  <c r="J381" i="4" s="1"/>
  <c r="H381" i="4"/>
  <c r="F382" i="4"/>
  <c r="J382" i="4" s="1"/>
  <c r="H382" i="4"/>
  <c r="I382" i="4"/>
  <c r="F383" i="4"/>
  <c r="J383" i="4" s="1"/>
  <c r="H383" i="4"/>
  <c r="F384" i="4"/>
  <c r="J384" i="4" s="1"/>
  <c r="H384" i="4"/>
  <c r="I384" i="4"/>
  <c r="F385" i="4"/>
  <c r="J385" i="4" s="1"/>
  <c r="H385" i="4"/>
  <c r="F386" i="4"/>
  <c r="J386" i="4" s="1"/>
  <c r="H386" i="4"/>
  <c r="F387" i="4"/>
  <c r="J387" i="4" s="1"/>
  <c r="H387" i="4"/>
  <c r="I387" i="4"/>
  <c r="F388" i="4"/>
  <c r="J388" i="4" s="1"/>
  <c r="H388" i="4"/>
  <c r="F389" i="4"/>
  <c r="J389" i="4" s="1"/>
  <c r="H389" i="4"/>
  <c r="I389" i="4"/>
  <c r="F390" i="4"/>
  <c r="J390" i="4" s="1"/>
  <c r="H390" i="4"/>
  <c r="I390" i="4"/>
  <c r="F391" i="4"/>
  <c r="J391" i="4" s="1"/>
  <c r="H391" i="4"/>
  <c r="F392" i="4"/>
  <c r="J392" i="4" s="1"/>
  <c r="H392" i="4"/>
  <c r="F393" i="4"/>
  <c r="J393" i="4" s="1"/>
  <c r="H393" i="4"/>
  <c r="F394" i="4"/>
  <c r="J394" i="4" s="1"/>
  <c r="H394" i="4"/>
  <c r="F395" i="4"/>
  <c r="J395" i="4" s="1"/>
  <c r="H395" i="4"/>
  <c r="I395" i="4"/>
  <c r="F396" i="4"/>
  <c r="J396" i="4" s="1"/>
  <c r="H396" i="4"/>
  <c r="F397" i="4"/>
  <c r="J397" i="4" s="1"/>
  <c r="H397" i="4"/>
  <c r="F398" i="4"/>
  <c r="J398" i="4" s="1"/>
  <c r="H398" i="4"/>
  <c r="F399" i="4"/>
  <c r="J399" i="4" s="1"/>
  <c r="H399" i="4"/>
  <c r="F400" i="4"/>
  <c r="J400" i="4" s="1"/>
  <c r="H400" i="4"/>
  <c r="F401" i="4"/>
  <c r="J401" i="4" s="1"/>
  <c r="H401" i="4"/>
  <c r="I401" i="4"/>
  <c r="F402" i="4"/>
  <c r="J402" i="4" s="1"/>
  <c r="H402" i="4"/>
  <c r="F403" i="4"/>
  <c r="J403" i="4" s="1"/>
  <c r="H403" i="4"/>
  <c r="F404" i="4"/>
  <c r="J404" i="4" s="1"/>
  <c r="H404" i="4"/>
  <c r="F405" i="4"/>
  <c r="J405" i="4" s="1"/>
  <c r="H405" i="4"/>
  <c r="F406" i="4"/>
  <c r="J406" i="4" s="1"/>
  <c r="H406" i="4"/>
  <c r="F407" i="4"/>
  <c r="J407" i="4" s="1"/>
  <c r="H407" i="4"/>
  <c r="F408" i="4"/>
  <c r="J408" i="4" s="1"/>
  <c r="H408" i="4"/>
  <c r="F409" i="4"/>
  <c r="J409" i="4" s="1"/>
  <c r="H409" i="4"/>
  <c r="F410" i="4"/>
  <c r="J410" i="4" s="1"/>
  <c r="H410" i="4"/>
  <c r="I410" i="4"/>
  <c r="F411" i="4"/>
  <c r="J411" i="4" s="1"/>
  <c r="H411" i="4"/>
  <c r="I411" i="4"/>
  <c r="F412" i="4"/>
  <c r="J412" i="4" s="1"/>
  <c r="H412" i="4"/>
  <c r="F413" i="4"/>
  <c r="J413" i="4" s="1"/>
  <c r="H413" i="4"/>
  <c r="F414" i="4"/>
  <c r="J414" i="4" s="1"/>
  <c r="H414" i="4"/>
  <c r="F415" i="4"/>
  <c r="J415" i="4" s="1"/>
  <c r="H415" i="4"/>
  <c r="F416" i="4"/>
  <c r="J416" i="4" s="1"/>
  <c r="H416" i="4"/>
  <c r="F417" i="4"/>
  <c r="J417" i="4" s="1"/>
  <c r="H417" i="4"/>
  <c r="F418" i="4"/>
  <c r="J418" i="4" s="1"/>
  <c r="H418" i="4"/>
  <c r="I418" i="4"/>
  <c r="F419" i="4"/>
  <c r="J419" i="4" s="1"/>
  <c r="H419" i="4"/>
  <c r="F420" i="4"/>
  <c r="J420" i="4" s="1"/>
  <c r="H420" i="4"/>
  <c r="I420" i="4"/>
  <c r="F421" i="4"/>
  <c r="J421" i="4" s="1"/>
  <c r="H421" i="4"/>
  <c r="I421" i="4"/>
  <c r="F422" i="4"/>
  <c r="J422" i="4" s="1"/>
  <c r="H422" i="4"/>
  <c r="F423" i="4"/>
  <c r="J423" i="4" s="1"/>
  <c r="H423" i="4"/>
  <c r="F424" i="4"/>
  <c r="J424" i="4" s="1"/>
  <c r="H424" i="4"/>
  <c r="F425" i="4"/>
  <c r="J425" i="4" s="1"/>
  <c r="H425" i="4"/>
  <c r="F426" i="4"/>
  <c r="J426" i="4" s="1"/>
  <c r="H426" i="4"/>
  <c r="F427" i="4"/>
  <c r="J427" i="4" s="1"/>
  <c r="H427" i="4"/>
  <c r="F428" i="4"/>
  <c r="J428" i="4" s="1"/>
  <c r="H428" i="4"/>
  <c r="I428" i="4"/>
  <c r="F429" i="4"/>
  <c r="J429" i="4" s="1"/>
  <c r="H429" i="4"/>
  <c r="F430" i="4"/>
  <c r="J430" i="4" s="1"/>
  <c r="H430" i="4"/>
  <c r="I430" i="4"/>
  <c r="F431" i="4"/>
  <c r="J431" i="4" s="1"/>
  <c r="H431" i="4"/>
  <c r="F432" i="4"/>
  <c r="J432" i="4" s="1"/>
  <c r="H432" i="4"/>
  <c r="F433" i="4"/>
  <c r="J433" i="4" s="1"/>
  <c r="H433" i="4"/>
  <c r="F434" i="4"/>
  <c r="J434" i="4" s="1"/>
  <c r="H434" i="4"/>
  <c r="F435" i="4"/>
  <c r="J435" i="4" s="1"/>
  <c r="H435" i="4"/>
  <c r="I435" i="4"/>
  <c r="F436" i="4"/>
  <c r="J436" i="4" s="1"/>
  <c r="H436" i="4"/>
  <c r="F437" i="4"/>
  <c r="J437" i="4" s="1"/>
  <c r="H437" i="4"/>
  <c r="F438" i="4"/>
  <c r="J438" i="4" s="1"/>
  <c r="H438" i="4"/>
  <c r="F439" i="4"/>
  <c r="J439" i="4" s="1"/>
  <c r="H439" i="4"/>
  <c r="I439" i="4"/>
  <c r="F440" i="4"/>
  <c r="J440" i="4" s="1"/>
  <c r="H440" i="4"/>
  <c r="F441" i="4"/>
  <c r="J441" i="4" s="1"/>
  <c r="H441" i="4"/>
  <c r="F442" i="4"/>
  <c r="J442" i="4" s="1"/>
  <c r="H442" i="4"/>
  <c r="I442" i="4"/>
  <c r="F443" i="4"/>
  <c r="J443" i="4" s="1"/>
  <c r="H443" i="4"/>
  <c r="F444" i="4"/>
  <c r="J444" i="4" s="1"/>
  <c r="H444" i="4"/>
  <c r="I444" i="4"/>
  <c r="F445" i="4"/>
  <c r="J445" i="4" s="1"/>
  <c r="H445" i="4"/>
  <c r="I445" i="4"/>
  <c r="F446" i="4"/>
  <c r="J446" i="4" s="1"/>
  <c r="H446" i="4"/>
  <c r="F447" i="4"/>
  <c r="J447" i="4" s="1"/>
  <c r="H447" i="4"/>
  <c r="F448" i="4"/>
  <c r="J448" i="4" s="1"/>
  <c r="H448" i="4"/>
  <c r="I448" i="4"/>
  <c r="F449" i="4"/>
  <c r="J449" i="4" s="1"/>
  <c r="H449" i="4"/>
  <c r="F450" i="4"/>
  <c r="J450" i="4" s="1"/>
  <c r="H450" i="4"/>
  <c r="F451" i="4"/>
  <c r="J451" i="4" s="1"/>
  <c r="H451" i="4"/>
  <c r="I451" i="4"/>
  <c r="F452" i="4"/>
  <c r="J452" i="4" s="1"/>
  <c r="H452" i="4"/>
  <c r="F453" i="4"/>
  <c r="J453" i="4" s="1"/>
  <c r="H453" i="4"/>
  <c r="F454" i="4"/>
  <c r="J454" i="4" s="1"/>
  <c r="H454" i="4"/>
  <c r="F455" i="4"/>
  <c r="J455" i="4" s="1"/>
  <c r="H455" i="4"/>
  <c r="F456" i="4"/>
  <c r="J456" i="4" s="1"/>
  <c r="H456" i="4"/>
  <c r="F457" i="4"/>
  <c r="J457" i="4" s="1"/>
  <c r="H457" i="4"/>
  <c r="F458" i="4"/>
  <c r="J458" i="4" s="1"/>
  <c r="H458" i="4"/>
  <c r="I458" i="4"/>
  <c r="F459" i="4"/>
  <c r="J459" i="4" s="1"/>
  <c r="H459" i="4"/>
  <c r="I459" i="4"/>
  <c r="F460" i="4"/>
  <c r="J460" i="4" s="1"/>
  <c r="H460" i="4"/>
  <c r="F461" i="4"/>
  <c r="J461" i="4" s="1"/>
  <c r="H461" i="4"/>
  <c r="F462" i="4"/>
  <c r="J462" i="4" s="1"/>
  <c r="H462" i="4"/>
  <c r="F463" i="4"/>
  <c r="J463" i="4" s="1"/>
  <c r="H463" i="4"/>
  <c r="F464" i="4"/>
  <c r="J464" i="4" s="1"/>
  <c r="H464" i="4"/>
  <c r="I464" i="4"/>
  <c r="F465" i="4"/>
  <c r="J465" i="4" s="1"/>
  <c r="H465" i="4"/>
  <c r="F466" i="4"/>
  <c r="J466" i="4" s="1"/>
  <c r="H466" i="4"/>
  <c r="I466" i="4"/>
  <c r="F467" i="4"/>
  <c r="J467" i="4" s="1"/>
  <c r="H467" i="4"/>
  <c r="F468" i="4"/>
  <c r="J468" i="4" s="1"/>
  <c r="H468" i="4"/>
  <c r="I468" i="4"/>
  <c r="F469" i="4"/>
  <c r="J469" i="4" s="1"/>
  <c r="H469" i="4"/>
  <c r="I469" i="4"/>
  <c r="F470" i="4"/>
  <c r="J470" i="4" s="1"/>
  <c r="H470" i="4"/>
  <c r="F471" i="4"/>
  <c r="J471" i="4" s="1"/>
  <c r="H471" i="4"/>
  <c r="F472" i="4"/>
  <c r="J472" i="4" s="1"/>
  <c r="H472" i="4"/>
  <c r="F473" i="4"/>
  <c r="J473" i="4" s="1"/>
  <c r="H473" i="4"/>
  <c r="F474" i="4"/>
  <c r="J474" i="4" s="1"/>
  <c r="H474" i="4"/>
  <c r="F475" i="4"/>
  <c r="J475" i="4" s="1"/>
  <c r="H475" i="4"/>
  <c r="I475" i="4"/>
  <c r="F476" i="4"/>
  <c r="J476" i="4" s="1"/>
  <c r="H476" i="4"/>
  <c r="F477" i="4"/>
  <c r="J477" i="4" s="1"/>
  <c r="H477" i="4"/>
  <c r="F478" i="4"/>
  <c r="J478" i="4" s="1"/>
  <c r="H478" i="4"/>
  <c r="F479" i="4"/>
  <c r="J479" i="4" s="1"/>
  <c r="H479" i="4"/>
  <c r="I479" i="4"/>
  <c r="F480" i="4"/>
  <c r="J480" i="4" s="1"/>
  <c r="H480" i="4"/>
  <c r="F481" i="4"/>
  <c r="J481" i="4" s="1"/>
  <c r="H481" i="4"/>
  <c r="F482" i="4"/>
  <c r="J482" i="4" s="1"/>
  <c r="H482" i="4"/>
  <c r="F483" i="4"/>
  <c r="J483" i="4" s="1"/>
  <c r="H483" i="4"/>
  <c r="F484" i="4"/>
  <c r="J484" i="4" s="1"/>
  <c r="H484" i="4"/>
  <c r="F485" i="4"/>
  <c r="J485" i="4" s="1"/>
  <c r="H485" i="4"/>
  <c r="F486" i="4"/>
  <c r="J486" i="4" s="1"/>
  <c r="H486" i="4"/>
  <c r="I486" i="4"/>
  <c r="F487" i="4"/>
  <c r="J487" i="4" s="1"/>
  <c r="H487" i="4"/>
  <c r="I487" i="4"/>
  <c r="F488" i="4"/>
  <c r="J488" i="4" s="1"/>
  <c r="H488" i="4"/>
  <c r="F489" i="4"/>
  <c r="J489" i="4" s="1"/>
  <c r="H489" i="4"/>
  <c r="F490" i="4"/>
  <c r="J490" i="4" s="1"/>
  <c r="H490" i="4"/>
  <c r="F491" i="4"/>
  <c r="J491" i="4" s="1"/>
  <c r="H491" i="4"/>
  <c r="I491" i="4"/>
  <c r="F492" i="4"/>
  <c r="J492" i="4" s="1"/>
  <c r="H492" i="4"/>
  <c r="F493" i="4"/>
  <c r="J493" i="4" s="1"/>
  <c r="H493" i="4"/>
  <c r="F494" i="4"/>
  <c r="J494" i="4" s="1"/>
  <c r="H494" i="4"/>
  <c r="F495" i="4"/>
  <c r="J495" i="4" s="1"/>
  <c r="H495" i="4"/>
  <c r="F496" i="4"/>
  <c r="J496" i="4" s="1"/>
  <c r="H496" i="4"/>
  <c r="F497" i="4"/>
  <c r="J497" i="4" s="1"/>
  <c r="H497" i="4"/>
  <c r="I497" i="4"/>
  <c r="F498" i="4"/>
  <c r="J498" i="4" s="1"/>
  <c r="H498" i="4"/>
  <c r="F499" i="4"/>
  <c r="J499" i="4" s="1"/>
  <c r="H499" i="4"/>
  <c r="F500" i="4"/>
  <c r="J500" i="4" s="1"/>
  <c r="H500" i="4"/>
  <c r="I500" i="4"/>
  <c r="F501" i="4"/>
  <c r="J501" i="4" s="1"/>
  <c r="H501" i="4"/>
  <c r="F502" i="4"/>
  <c r="J502" i="4" s="1"/>
  <c r="H502" i="4"/>
  <c r="F503" i="4"/>
  <c r="J503" i="4" s="1"/>
  <c r="H503" i="4"/>
  <c r="F504" i="4"/>
  <c r="J504" i="4" s="1"/>
  <c r="H504" i="4"/>
  <c r="F505" i="4"/>
  <c r="J505" i="4" s="1"/>
  <c r="H505" i="4"/>
  <c r="F506" i="4"/>
  <c r="J506" i="4" s="1"/>
  <c r="H506" i="4"/>
  <c r="F507" i="4"/>
  <c r="J507" i="4" s="1"/>
  <c r="H507" i="4"/>
  <c r="F508" i="4"/>
  <c r="J508" i="4" s="1"/>
  <c r="H508" i="4"/>
  <c r="F509" i="4"/>
  <c r="J509" i="4" s="1"/>
  <c r="H509" i="4"/>
  <c r="F510" i="4"/>
  <c r="J510" i="4" s="1"/>
  <c r="H510" i="4"/>
  <c r="F511" i="4"/>
  <c r="J511" i="4" s="1"/>
  <c r="H511" i="4"/>
  <c r="F512" i="4"/>
  <c r="J512" i="4" s="1"/>
  <c r="H512" i="4"/>
  <c r="I512" i="4"/>
  <c r="F513" i="4"/>
  <c r="J513" i="4" s="1"/>
  <c r="H513" i="4"/>
  <c r="F514" i="4"/>
  <c r="J514" i="4" s="1"/>
  <c r="H514" i="4"/>
  <c r="I514" i="4"/>
  <c r="F515" i="4"/>
  <c r="J515" i="4" s="1"/>
  <c r="H515" i="4"/>
  <c r="F516" i="4"/>
  <c r="J516" i="4" s="1"/>
  <c r="H516" i="4"/>
  <c r="F517" i="4"/>
  <c r="J517" i="4" s="1"/>
  <c r="H517" i="4"/>
  <c r="F518" i="4"/>
  <c r="J518" i="4" s="1"/>
  <c r="H518" i="4"/>
  <c r="F519" i="4"/>
  <c r="J519" i="4" s="1"/>
  <c r="H519" i="4"/>
  <c r="F520" i="4"/>
  <c r="J520" i="4" s="1"/>
  <c r="H520" i="4"/>
  <c r="F521" i="4"/>
  <c r="J521" i="4" s="1"/>
  <c r="H521" i="4"/>
  <c r="F522" i="4"/>
  <c r="J522" i="4" s="1"/>
  <c r="H522" i="4"/>
  <c r="F523" i="4"/>
  <c r="J523" i="4" s="1"/>
  <c r="H523" i="4"/>
  <c r="I523" i="4"/>
  <c r="F524" i="4"/>
  <c r="J524" i="4" s="1"/>
  <c r="H524" i="4"/>
  <c r="I524" i="4"/>
  <c r="F525" i="4"/>
  <c r="J525" i="4" s="1"/>
  <c r="H525" i="4"/>
  <c r="F526" i="4"/>
  <c r="J526" i="4" s="1"/>
  <c r="H526" i="4"/>
  <c r="F527" i="4"/>
  <c r="J527" i="4" s="1"/>
  <c r="H527" i="4"/>
  <c r="F528" i="4"/>
  <c r="J528" i="4" s="1"/>
  <c r="H528" i="4"/>
  <c r="F529" i="4"/>
  <c r="J529" i="4" s="1"/>
  <c r="H529" i="4"/>
  <c r="F530" i="4"/>
  <c r="J530" i="4" s="1"/>
  <c r="H530" i="4"/>
  <c r="F531" i="4"/>
  <c r="J531" i="4" s="1"/>
  <c r="H531" i="4"/>
  <c r="I531" i="4"/>
  <c r="F532" i="4"/>
  <c r="J532" i="4" s="1"/>
  <c r="H532" i="4"/>
  <c r="F533" i="4"/>
  <c r="J533" i="4" s="1"/>
  <c r="H533" i="4"/>
  <c r="F534" i="4"/>
  <c r="J534" i="4" s="1"/>
  <c r="H534" i="4"/>
  <c r="F535" i="4"/>
  <c r="J535" i="4" s="1"/>
  <c r="H535" i="4"/>
  <c r="I535" i="4"/>
  <c r="F536" i="4"/>
  <c r="J536" i="4" s="1"/>
  <c r="H536" i="4"/>
  <c r="F537" i="4"/>
  <c r="J537" i="4" s="1"/>
  <c r="H537" i="4"/>
  <c r="F538" i="4"/>
  <c r="J538" i="4" s="1"/>
  <c r="H538" i="4"/>
  <c r="F539" i="4"/>
  <c r="J539" i="4" s="1"/>
  <c r="H539" i="4"/>
  <c r="F540" i="4"/>
  <c r="J540" i="4" s="1"/>
  <c r="H540" i="4"/>
  <c r="F541" i="4"/>
  <c r="J541" i="4" s="1"/>
  <c r="H541" i="4"/>
  <c r="F542" i="4"/>
  <c r="J542" i="4" s="1"/>
  <c r="H542" i="4"/>
  <c r="F543" i="4"/>
  <c r="J543" i="4" s="1"/>
  <c r="H543" i="4"/>
  <c r="I543" i="4"/>
  <c r="F544" i="4"/>
  <c r="J544" i="4" s="1"/>
  <c r="H544" i="4"/>
  <c r="F2" i="4" l="1"/>
  <c r="H2" i="4"/>
  <c r="D13" i="5" s="1"/>
  <c r="I2" i="4"/>
  <c r="C8" i="5" l="1"/>
  <c r="J2" i="4"/>
  <c r="C11" i="5" s="1"/>
  <c r="C18" i="5"/>
  <c r="C17" i="5"/>
  <c r="C15" i="5"/>
  <c r="A24" i="4"/>
  <c r="A22" i="4"/>
  <c r="A21" i="4"/>
  <c r="A19" i="4"/>
  <c r="A20" i="4"/>
  <c r="A26" i="4"/>
  <c r="A15" i="4"/>
  <c r="A17" i="4"/>
  <c r="A12" i="4"/>
  <c r="A25" i="4"/>
  <c r="A16" i="4"/>
  <c r="A7" i="4"/>
  <c r="A8" i="4"/>
  <c r="A13" i="4"/>
  <c r="A18" i="4"/>
  <c r="A4" i="4"/>
  <c r="A10" i="4"/>
  <c r="A11" i="4"/>
  <c r="A2" i="4"/>
  <c r="A5" i="4"/>
  <c r="A3" i="4"/>
  <c r="A14" i="4"/>
  <c r="A9" i="4"/>
  <c r="A6" i="4"/>
  <c r="A27" i="4"/>
  <c r="A28" i="4"/>
  <c r="A32" i="4"/>
  <c r="A31" i="4"/>
  <c r="A29" i="4"/>
  <c r="A37" i="4"/>
  <c r="A38" i="4"/>
  <c r="A36" i="4"/>
  <c r="A39" i="4"/>
  <c r="A30" i="4"/>
  <c r="A41" i="4"/>
  <c r="A33" i="4"/>
  <c r="A34" i="4"/>
  <c r="A40" i="4"/>
  <c r="A42" i="4"/>
  <c r="A35" i="4"/>
  <c r="A46" i="4"/>
  <c r="A47" i="4"/>
  <c r="A56" i="4"/>
  <c r="A55" i="4"/>
  <c r="A62" i="4"/>
  <c r="A69" i="4"/>
  <c r="A74" i="4"/>
  <c r="A76" i="4"/>
  <c r="A73" i="4"/>
  <c r="A54" i="4"/>
  <c r="A61" i="4"/>
  <c r="A82" i="4"/>
  <c r="A75" i="4"/>
  <c r="A70" i="4"/>
  <c r="A63" i="4"/>
  <c r="A57" i="4"/>
  <c r="A48" i="4"/>
  <c r="A49" i="4"/>
  <c r="A67" i="4"/>
  <c r="A44" i="4"/>
  <c r="A64" i="4"/>
  <c r="A59" i="4"/>
  <c r="A71" i="4"/>
  <c r="A65" i="4"/>
  <c r="A72" i="4"/>
  <c r="A77" i="4"/>
  <c r="A68" i="4"/>
  <c r="A66" i="4"/>
  <c r="A51" i="4"/>
  <c r="A58" i="4"/>
  <c r="A50" i="4"/>
  <c r="A45" i="4"/>
  <c r="A43" i="4"/>
  <c r="A60" i="4"/>
  <c r="A78" i="4"/>
  <c r="A52" i="4"/>
  <c r="A53" i="4"/>
  <c r="A80" i="4"/>
  <c r="A81" i="4"/>
  <c r="A79" i="4"/>
  <c r="A84" i="4"/>
  <c r="A83" i="4"/>
  <c r="A85" i="4"/>
  <c r="A97" i="4"/>
  <c r="A86" i="4"/>
  <c r="A89" i="4"/>
  <c r="A102" i="4"/>
  <c r="A95" i="4"/>
  <c r="A99" i="4"/>
  <c r="A94" i="4"/>
  <c r="A87" i="4"/>
  <c r="A90" i="4"/>
  <c r="A88" i="4"/>
  <c r="A92" i="4"/>
  <c r="A91" i="4"/>
  <c r="A96" i="4"/>
  <c r="A101" i="4"/>
  <c r="A100" i="4"/>
  <c r="A93" i="4"/>
  <c r="A98" i="4"/>
  <c r="A103" i="4"/>
  <c r="A104" i="4"/>
  <c r="A107" i="4"/>
  <c r="A105" i="4"/>
  <c r="A108" i="4"/>
  <c r="A106" i="4"/>
  <c r="A109" i="4"/>
  <c r="A110" i="4"/>
  <c r="A120" i="4"/>
  <c r="A111" i="4"/>
  <c r="A112" i="4"/>
  <c r="A115" i="4"/>
  <c r="A119" i="4"/>
  <c r="A118" i="4"/>
  <c r="A114" i="4"/>
  <c r="A116" i="4"/>
  <c r="A117" i="4"/>
  <c r="A113" i="4"/>
  <c r="A121" i="4"/>
  <c r="A123" i="4"/>
  <c r="A122" i="4"/>
  <c r="A124" i="4"/>
  <c r="A126" i="4"/>
  <c r="A127" i="4"/>
  <c r="A128" i="4"/>
  <c r="A130" i="4"/>
  <c r="A125" i="4"/>
  <c r="A129" i="4"/>
  <c r="A135" i="4"/>
  <c r="A131" i="4"/>
  <c r="A144" i="4"/>
  <c r="A134" i="4"/>
  <c r="A143" i="4"/>
  <c r="A152" i="4"/>
  <c r="A151" i="4"/>
  <c r="A157" i="4"/>
  <c r="A158" i="4"/>
  <c r="A145" i="4"/>
  <c r="A153" i="4"/>
  <c r="A139" i="4"/>
  <c r="A136" i="4"/>
  <c r="A132" i="4"/>
  <c r="A137" i="4"/>
  <c r="A146" i="4"/>
  <c r="A140" i="4"/>
  <c r="A155" i="4"/>
  <c r="A138" i="4"/>
  <c r="A141" i="4"/>
  <c r="A150" i="4"/>
  <c r="A156" i="4"/>
  <c r="A148" i="4"/>
  <c r="A147" i="4"/>
  <c r="A154" i="4"/>
  <c r="A149" i="4"/>
  <c r="A133" i="4"/>
  <c r="A142" i="4"/>
  <c r="A159" i="4"/>
  <c r="A161" i="4"/>
  <c r="A176" i="4"/>
  <c r="A160" i="4"/>
  <c r="A165" i="4"/>
  <c r="A164" i="4"/>
  <c r="A167" i="4"/>
  <c r="A163" i="4"/>
  <c r="A169" i="4"/>
  <c r="A162" i="4"/>
  <c r="A166" i="4"/>
  <c r="A168" i="4"/>
  <c r="A170" i="4"/>
  <c r="A171" i="4"/>
  <c r="A175" i="4"/>
  <c r="A173" i="4"/>
  <c r="A172" i="4"/>
  <c r="A174" i="4"/>
  <c r="A177" i="4"/>
  <c r="A178" i="4"/>
  <c r="A205" i="4"/>
  <c r="A199" i="4"/>
  <c r="A206" i="4"/>
  <c r="A187" i="4"/>
  <c r="A191" i="4"/>
  <c r="A194" i="4"/>
  <c r="A192" i="4"/>
  <c r="A195" i="4"/>
  <c r="A197" i="4"/>
  <c r="A200" i="4"/>
  <c r="A202" i="4"/>
  <c r="A207" i="4"/>
  <c r="A203" i="4"/>
  <c r="A201" i="4"/>
  <c r="A204" i="4"/>
  <c r="A198" i="4"/>
  <c r="A196" i="4"/>
  <c r="A185" i="4"/>
  <c r="A189" i="4"/>
  <c r="A183" i="4"/>
  <c r="A188" i="4"/>
  <c r="A180" i="4"/>
  <c r="A179" i="4"/>
  <c r="A181" i="4"/>
  <c r="A182" i="4"/>
  <c r="A184" i="4"/>
  <c r="A186" i="4"/>
  <c r="A190" i="4"/>
  <c r="A193" i="4"/>
  <c r="A219" i="4"/>
  <c r="A220" i="4"/>
  <c r="A242" i="4"/>
  <c r="A228" i="4"/>
  <c r="A234" i="4"/>
  <c r="A240" i="4"/>
  <c r="A246" i="4"/>
  <c r="A245" i="4"/>
  <c r="A250" i="4"/>
  <c r="A248" i="4"/>
  <c r="A252" i="4"/>
  <c r="A251" i="4"/>
  <c r="A249" i="4"/>
  <c r="A241" i="4"/>
  <c r="A247" i="4"/>
  <c r="A244" i="4"/>
  <c r="A236" i="4"/>
  <c r="A235" i="4"/>
  <c r="A222" i="4"/>
  <c r="A221" i="4"/>
  <c r="A208" i="4"/>
  <c r="A227" i="4"/>
  <c r="A229" i="4"/>
  <c r="A223" i="4"/>
  <c r="A212" i="4"/>
  <c r="A213" i="4"/>
  <c r="A210" i="4"/>
  <c r="A209" i="4"/>
  <c r="A211" i="4"/>
  <c r="A253" i="4"/>
  <c r="A255" i="4"/>
  <c r="A217" i="4"/>
  <c r="A214" i="4"/>
  <c r="A224" i="4"/>
  <c r="A232" i="4"/>
  <c r="A231" i="4"/>
  <c r="A237" i="4"/>
  <c r="A230" i="4"/>
  <c r="A243" i="4"/>
  <c r="A238" i="4"/>
  <c r="A254" i="4"/>
  <c r="A239" i="4"/>
  <c r="A225" i="4"/>
  <c r="A233" i="4"/>
  <c r="A215" i="4"/>
  <c r="A218" i="4"/>
  <c r="A216" i="4"/>
  <c r="A226" i="4"/>
  <c r="A256" i="4"/>
  <c r="A257" i="4"/>
  <c r="A259" i="4"/>
  <c r="A258" i="4"/>
  <c r="A260" i="4"/>
  <c r="A261" i="4"/>
  <c r="A266" i="4"/>
  <c r="A276" i="4"/>
  <c r="A281" i="4"/>
  <c r="A274" i="4"/>
  <c r="A275" i="4"/>
  <c r="A278" i="4"/>
  <c r="A272" i="4"/>
  <c r="A279" i="4"/>
  <c r="A269" i="4"/>
  <c r="A263" i="4"/>
  <c r="A264" i="4"/>
  <c r="A262" i="4"/>
  <c r="A265" i="4"/>
  <c r="A277" i="4"/>
  <c r="A270" i="4"/>
  <c r="A273" i="4"/>
  <c r="A271" i="4"/>
  <c r="A282" i="4"/>
  <c r="A280" i="4"/>
  <c r="A267" i="4"/>
  <c r="A268" i="4"/>
  <c r="A295" i="4"/>
  <c r="A290" i="4"/>
  <c r="A294" i="4"/>
  <c r="A292" i="4"/>
  <c r="A285" i="4"/>
  <c r="A291" i="4"/>
  <c r="A286" i="4"/>
  <c r="A287" i="4"/>
  <c r="A283" i="4"/>
  <c r="A284" i="4"/>
  <c r="A289" i="4"/>
  <c r="A288" i="4"/>
  <c r="A293" i="4"/>
  <c r="A320" i="4"/>
  <c r="A318" i="4"/>
  <c r="A317" i="4"/>
  <c r="A319" i="4"/>
  <c r="A316" i="4"/>
  <c r="A303" i="4"/>
  <c r="A304" i="4"/>
  <c r="A302" i="4"/>
  <c r="A307" i="4"/>
  <c r="A301" i="4"/>
  <c r="A308" i="4"/>
  <c r="A313" i="4"/>
  <c r="A305" i="4"/>
  <c r="A297" i="4"/>
  <c r="A306" i="4"/>
  <c r="A298" i="4"/>
  <c r="A299" i="4"/>
  <c r="A300" i="4"/>
  <c r="A311" i="4"/>
  <c r="A312" i="4"/>
  <c r="A310" i="4"/>
  <c r="A296" i="4"/>
  <c r="A309" i="4"/>
  <c r="A314" i="4"/>
  <c r="A315" i="4"/>
  <c r="A321" i="4"/>
  <c r="A339" i="4"/>
  <c r="A357" i="4"/>
  <c r="A349" i="4"/>
  <c r="A329" i="4"/>
  <c r="A358" i="4"/>
  <c r="A351" i="4"/>
  <c r="A360" i="4"/>
  <c r="A330" i="4"/>
  <c r="A340" i="4"/>
  <c r="A342" i="4"/>
  <c r="A341" i="4"/>
  <c r="A352" i="4"/>
  <c r="A333" i="4"/>
  <c r="A331" i="4"/>
  <c r="A332" i="4"/>
  <c r="A325" i="4"/>
  <c r="A323" i="4"/>
  <c r="A322" i="4"/>
  <c r="A324" i="4"/>
  <c r="A326" i="4"/>
  <c r="A327" i="4"/>
  <c r="A334" i="4"/>
  <c r="A344" i="4"/>
  <c r="A343" i="4"/>
  <c r="A353" i="4"/>
  <c r="A359" i="4"/>
  <c r="A354" i="4"/>
  <c r="A355" i="4"/>
  <c r="A345" i="4"/>
  <c r="A346" i="4"/>
  <c r="A335" i="4"/>
  <c r="A328" i="4"/>
  <c r="A336" i="4"/>
  <c r="A356" i="4"/>
  <c r="A347" i="4"/>
  <c r="A337" i="4"/>
  <c r="A348" i="4"/>
  <c r="A338" i="4"/>
  <c r="A361" i="4"/>
  <c r="A362" i="4"/>
  <c r="A370" i="4"/>
  <c r="A365" i="4"/>
  <c r="A372" i="4"/>
  <c r="A371" i="4"/>
  <c r="A381" i="4"/>
  <c r="A382" i="4"/>
  <c r="A392" i="4"/>
  <c r="A393" i="4"/>
  <c r="A384" i="4"/>
  <c r="A373" i="4"/>
  <c r="A367" i="4"/>
  <c r="A383" i="4"/>
  <c r="A375" i="4"/>
  <c r="A385" i="4"/>
  <c r="A376" i="4"/>
  <c r="A368" i="4"/>
  <c r="A363" i="4"/>
  <c r="A364" i="4"/>
  <c r="A429" i="4"/>
  <c r="A377" i="4"/>
  <c r="A369" i="4"/>
  <c r="A378" i="4"/>
  <c r="A394" i="4"/>
  <c r="A386" i="4"/>
  <c r="A404" i="4"/>
  <c r="A402" i="4"/>
  <c r="A395" i="4"/>
  <c r="A403" i="4"/>
  <c r="A405" i="4"/>
  <c r="A423" i="4"/>
  <c r="A406" i="4"/>
  <c r="A397" i="4"/>
  <c r="A408" i="4"/>
  <c r="A415" i="4"/>
  <c r="A407" i="4"/>
  <c r="A417" i="4"/>
  <c r="A425" i="4"/>
  <c r="A432" i="4"/>
  <c r="A433" i="4"/>
  <c r="A387" i="4"/>
  <c r="A391" i="4"/>
  <c r="A396" i="4"/>
  <c r="A388" i="4"/>
  <c r="A398" i="4"/>
  <c r="A389" i="4"/>
  <c r="A380" i="4"/>
  <c r="A390" i="4"/>
  <c r="A400" i="4"/>
  <c r="A399" i="4"/>
  <c r="A410" i="4"/>
  <c r="A409" i="4"/>
  <c r="A419" i="4"/>
  <c r="A416" i="4"/>
  <c r="A424" i="4"/>
  <c r="A431" i="4"/>
  <c r="A413" i="4"/>
  <c r="A414" i="4"/>
  <c r="A421" i="4"/>
  <c r="A422" i="4"/>
  <c r="A420" i="4"/>
  <c r="A366" i="4"/>
  <c r="A430" i="4"/>
  <c r="A379" i="4"/>
  <c r="A442" i="4"/>
  <c r="A438" i="4"/>
  <c r="A428" i="4"/>
  <c r="A401" i="4"/>
  <c r="A434" i="4"/>
  <c r="A439" i="4"/>
  <c r="A437" i="4"/>
  <c r="A441" i="4"/>
  <c r="A440" i="4"/>
  <c r="A426" i="4"/>
  <c r="A435" i="4"/>
  <c r="A411" i="4"/>
  <c r="A374" i="4"/>
  <c r="A427" i="4"/>
  <c r="A418" i="4"/>
  <c r="A436" i="4"/>
  <c r="A412" i="4"/>
  <c r="A482" i="4"/>
  <c r="A480" i="4"/>
  <c r="A475" i="4"/>
  <c r="A483" i="4"/>
  <c r="A473" i="4"/>
  <c r="A465" i="4"/>
  <c r="A474" i="4"/>
  <c r="A452" i="4"/>
  <c r="A478" i="4"/>
  <c r="A466" i="4"/>
  <c r="A469" i="4"/>
  <c r="A477" i="4"/>
  <c r="A470" i="4"/>
  <c r="A481" i="4"/>
  <c r="A461" i="4"/>
  <c r="A454" i="4"/>
  <c r="A471" i="4"/>
  <c r="A472" i="4"/>
  <c r="A457" i="4"/>
  <c r="A458" i="4"/>
  <c r="A450" i="4"/>
  <c r="A463" i="4"/>
  <c r="A456" i="4"/>
  <c r="A462" i="4"/>
  <c r="A455" i="4"/>
  <c r="A449" i="4"/>
  <c r="A448" i="4"/>
  <c r="A460" i="4"/>
  <c r="A443" i="4"/>
  <c r="A479" i="4"/>
  <c r="A464" i="4"/>
  <c r="A446" i="4"/>
  <c r="A447" i="4"/>
  <c r="A451" i="4"/>
  <c r="A476" i="4"/>
  <c r="A444" i="4"/>
  <c r="A445" i="4"/>
  <c r="A468" i="4"/>
  <c r="A453" i="4"/>
  <c r="A484" i="4"/>
  <c r="A459" i="4"/>
  <c r="A467" i="4"/>
  <c r="A495" i="4"/>
  <c r="A493" i="4"/>
  <c r="A494" i="4"/>
  <c r="A492" i="4"/>
  <c r="A488" i="4"/>
  <c r="A489" i="4"/>
  <c r="A485" i="4"/>
  <c r="A490" i="4"/>
  <c r="A491" i="4"/>
  <c r="A487" i="4"/>
  <c r="A486" i="4"/>
  <c r="A507" i="4"/>
  <c r="A508" i="4"/>
  <c r="A505" i="4"/>
  <c r="A500" i="4"/>
  <c r="A504" i="4"/>
  <c r="A506" i="4"/>
  <c r="A503" i="4"/>
  <c r="A498" i="4"/>
  <c r="A509" i="4"/>
  <c r="A499" i="4"/>
  <c r="A501" i="4"/>
  <c r="A497" i="4"/>
  <c r="A496" i="4"/>
  <c r="A502" i="4"/>
  <c r="A510" i="4"/>
  <c r="A514" i="4"/>
  <c r="A513" i="4"/>
  <c r="A512" i="4"/>
  <c r="A511" i="4"/>
  <c r="A526" i="4"/>
  <c r="A527" i="4"/>
  <c r="A522" i="4"/>
  <c r="A521" i="4"/>
  <c r="A517" i="4"/>
  <c r="A523" i="4"/>
  <c r="A530" i="4"/>
  <c r="A528" i="4"/>
  <c r="A524" i="4"/>
  <c r="A518" i="4"/>
  <c r="A519" i="4"/>
  <c r="A516" i="4"/>
  <c r="A520" i="4"/>
  <c r="A531" i="4"/>
  <c r="A529" i="4"/>
  <c r="A515" i="4"/>
  <c r="A525" i="4"/>
  <c r="A532" i="4"/>
  <c r="A533" i="4"/>
  <c r="A534" i="4"/>
  <c r="A535" i="4"/>
  <c r="A542" i="4"/>
  <c r="A540" i="4"/>
  <c r="A541" i="4"/>
  <c r="A539" i="4"/>
  <c r="A538" i="4"/>
  <c r="A536" i="4"/>
  <c r="A537" i="4"/>
  <c r="A543" i="4"/>
  <c r="A544" i="4"/>
  <c r="A23" i="4"/>
  <c r="O3" i="1"/>
  <c r="O4" i="1"/>
  <c r="O5" i="1"/>
  <c r="O6" i="1"/>
  <c r="O7" i="1"/>
  <c r="O8" i="1"/>
  <c r="O9" i="1"/>
  <c r="O10" i="1"/>
  <c r="O11" i="1"/>
  <c r="O12" i="1"/>
  <c r="O13" i="1"/>
  <c r="O14" i="1"/>
  <c r="O15" i="1"/>
  <c r="O16" i="1"/>
  <c r="O17" i="1"/>
  <c r="O18" i="1"/>
  <c r="O19" i="1"/>
  <c r="O20" i="1"/>
  <c r="O21" i="1"/>
  <c r="O22" i="1"/>
  <c r="O23" i="1"/>
  <c r="O24" i="1"/>
  <c r="O25" i="1"/>
  <c r="O26" i="1"/>
  <c r="O27" i="1"/>
  <c r="O28" i="1"/>
  <c r="O29" i="1"/>
  <c r="I22" i="4" s="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I26" i="4" s="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I17" i="4" s="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I13" i="4" s="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I4" i="4" s="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I5" i="4" s="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I9" i="4" s="1"/>
  <c r="O331" i="1"/>
  <c r="O332" i="1"/>
  <c r="O333" i="1"/>
  <c r="O334" i="1"/>
  <c r="O335" i="1"/>
  <c r="O336" i="1"/>
  <c r="O337" i="1"/>
  <c r="O338" i="1"/>
  <c r="O339" i="1"/>
  <c r="O340" i="1"/>
  <c r="O341" i="1"/>
  <c r="O342" i="1"/>
  <c r="O343" i="1"/>
  <c r="O344" i="1"/>
  <c r="O345" i="1"/>
  <c r="O346" i="1"/>
  <c r="O347" i="1"/>
  <c r="O348" i="1"/>
  <c r="I27" i="4" s="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I37" i="4" s="1"/>
  <c r="O402" i="1"/>
  <c r="O403" i="1"/>
  <c r="O404" i="1"/>
  <c r="O405" i="1"/>
  <c r="O406" i="1"/>
  <c r="O407" i="1"/>
  <c r="O408" i="1"/>
  <c r="O409" i="1"/>
  <c r="O410" i="1"/>
  <c r="O411" i="1"/>
  <c r="O412" i="1"/>
  <c r="O413" i="1"/>
  <c r="I38" i="4" s="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I30" i="4" s="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I40" i="4" s="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I46" i="4" s="1"/>
  <c r="O531" i="1"/>
  <c r="O532" i="1"/>
  <c r="O533" i="1"/>
  <c r="O534" i="1"/>
  <c r="O535" i="1"/>
  <c r="O536" i="1"/>
  <c r="O537" i="1"/>
  <c r="O538" i="1"/>
  <c r="O539" i="1"/>
  <c r="O540" i="1"/>
  <c r="O541" i="1"/>
  <c r="O542" i="1"/>
  <c r="O543" i="1"/>
  <c r="O544" i="1"/>
  <c r="O545" i="1"/>
  <c r="O546" i="1"/>
  <c r="O547" i="1"/>
  <c r="O548" i="1"/>
  <c r="O549" i="1"/>
  <c r="O550" i="1"/>
  <c r="O551" i="1"/>
  <c r="O552" i="1"/>
  <c r="I56" i="4" s="1"/>
  <c r="O553" i="1"/>
  <c r="O554" i="1"/>
  <c r="O555" i="1"/>
  <c r="O556" i="1"/>
  <c r="O557" i="1"/>
  <c r="O558" i="1"/>
  <c r="O559" i="1"/>
  <c r="O560" i="1"/>
  <c r="O561" i="1"/>
  <c r="O562" i="1"/>
  <c r="O563" i="1"/>
  <c r="O564" i="1"/>
  <c r="O565" i="1"/>
  <c r="O566" i="1"/>
  <c r="O567" i="1"/>
  <c r="O568" i="1"/>
  <c r="I55" i="4" s="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I73" i="4" s="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I82" i="4" s="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I67" i="4" s="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I59" i="4" s="1"/>
  <c r="O874" i="1"/>
  <c r="O875" i="1"/>
  <c r="O876" i="1"/>
  <c r="O877" i="1"/>
  <c r="O878" i="1"/>
  <c r="O879" i="1"/>
  <c r="I71" i="4" s="1"/>
  <c r="O880" i="1"/>
  <c r="O881" i="1"/>
  <c r="O882" i="1"/>
  <c r="O883" i="1"/>
  <c r="O884" i="1"/>
  <c r="O885" i="1"/>
  <c r="O886" i="1"/>
  <c r="O887" i="1"/>
  <c r="O888" i="1"/>
  <c r="O889" i="1"/>
  <c r="O890" i="1"/>
  <c r="O891" i="1"/>
  <c r="O892" i="1"/>
  <c r="O893" i="1"/>
  <c r="O894" i="1"/>
  <c r="O895" i="1"/>
  <c r="O896" i="1"/>
  <c r="O897" i="1"/>
  <c r="O898" i="1"/>
  <c r="O899" i="1"/>
  <c r="O900" i="1"/>
  <c r="O901" i="1"/>
  <c r="O902" i="1"/>
  <c r="O903" i="1"/>
  <c r="I72" i="4" s="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I66" i="4" s="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I79" i="4" s="1"/>
  <c r="O1182" i="1"/>
  <c r="O1183" i="1"/>
  <c r="O1184" i="1"/>
  <c r="O1185" i="1"/>
  <c r="O1186" i="1"/>
  <c r="O1187" i="1"/>
  <c r="O1188" i="1"/>
  <c r="O1189" i="1"/>
  <c r="O1190" i="1"/>
  <c r="O1191" i="1"/>
  <c r="I84" i="4" s="1"/>
  <c r="O1192" i="1"/>
  <c r="O1193" i="1"/>
  <c r="O1194" i="1"/>
  <c r="O1195" i="1"/>
  <c r="O1196" i="1"/>
  <c r="O1197" i="1"/>
  <c r="I83" i="4" s="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I89" i="4" s="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I95" i="4" s="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I94" i="4" s="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I88" i="4" s="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I93" i="4" s="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I107" i="4" s="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I120" i="4" s="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I112" i="4" s="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I114" i="4" s="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I113" i="4" s="1"/>
  <c r="O1829" i="1"/>
  <c r="O1830" i="1"/>
  <c r="O1831" i="1"/>
  <c r="O1832" i="1"/>
  <c r="O1833" i="1"/>
  <c r="O1834" i="1"/>
  <c r="O1835" i="1"/>
  <c r="O1836" i="1"/>
  <c r="O1837" i="1"/>
  <c r="I121" i="4" s="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I125" i="4" s="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I134" i="4" s="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I151" i="4" s="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I153" i="4" s="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I148" i="4" s="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I147" i="4" s="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I149" i="4" s="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I160" i="4" s="1"/>
  <c r="O2513" i="1"/>
  <c r="O2514" i="1"/>
  <c r="O2515" i="1"/>
  <c r="O2516" i="1"/>
  <c r="O2517" i="1"/>
  <c r="O2518" i="1"/>
  <c r="O2519" i="1"/>
  <c r="O2520" i="1"/>
  <c r="O2521" i="1"/>
  <c r="O2522" i="1"/>
  <c r="O2523" i="1"/>
  <c r="O2524" i="1"/>
  <c r="O2525" i="1"/>
  <c r="O2526" i="1"/>
  <c r="O2527" i="1"/>
  <c r="O2528" i="1"/>
  <c r="I165" i="4" s="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I169" i="4" s="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I168" i="4" s="1"/>
  <c r="O2613" i="1"/>
  <c r="O2614" i="1"/>
  <c r="O2615" i="1"/>
  <c r="O2616" i="1"/>
  <c r="O2617" i="1"/>
  <c r="O2618" i="1"/>
  <c r="O2619" i="1"/>
  <c r="O2620" i="1"/>
  <c r="O2621" i="1"/>
  <c r="O2622" i="1"/>
  <c r="O2623" i="1"/>
  <c r="O2624" i="1"/>
  <c r="O2625" i="1"/>
  <c r="I170" i="4" s="1"/>
  <c r="O2626" i="1"/>
  <c r="O2627" i="1"/>
  <c r="O2628" i="1"/>
  <c r="O2629" i="1"/>
  <c r="O2630" i="1"/>
  <c r="O2631" i="1"/>
  <c r="O2632" i="1"/>
  <c r="O2633" i="1"/>
  <c r="O2634" i="1"/>
  <c r="O2635" i="1"/>
  <c r="O2636" i="1"/>
  <c r="O2637" i="1"/>
  <c r="O2638" i="1"/>
  <c r="O2639" i="1"/>
  <c r="I175" i="4" s="1"/>
  <c r="O2640" i="1"/>
  <c r="O2641" i="1"/>
  <c r="O2642" i="1"/>
  <c r="O2643" i="1"/>
  <c r="O2644" i="1"/>
  <c r="O2645" i="1"/>
  <c r="O2646" i="1"/>
  <c r="O2647" i="1"/>
  <c r="O2648" i="1"/>
  <c r="O2649" i="1"/>
  <c r="O2650" i="1"/>
  <c r="O2651" i="1"/>
  <c r="O2652" i="1"/>
  <c r="O2653" i="1"/>
  <c r="O2654" i="1"/>
  <c r="I173" i="4" s="1"/>
  <c r="O2655" i="1"/>
  <c r="O2656" i="1"/>
  <c r="O2657" i="1"/>
  <c r="O2658" i="1"/>
  <c r="O2659" i="1"/>
  <c r="O2660" i="1"/>
  <c r="I172" i="4" s="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I178" i="4" s="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I199" i="4" s="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I187" i="4" s="1"/>
  <c r="O2791" i="1"/>
  <c r="O2792" i="1"/>
  <c r="O2793" i="1"/>
  <c r="O2794" i="1"/>
  <c r="O2795" i="1"/>
  <c r="O2796" i="1"/>
  <c r="O2797" i="1"/>
  <c r="O2798" i="1"/>
  <c r="O2799" i="1"/>
  <c r="O2800" i="1"/>
  <c r="O2801" i="1"/>
  <c r="O2802" i="1"/>
  <c r="O2803" i="1"/>
  <c r="O2804" i="1"/>
  <c r="O2805" i="1"/>
  <c r="O2806" i="1"/>
  <c r="O2807" i="1"/>
  <c r="O2808" i="1"/>
  <c r="O2809" i="1"/>
  <c r="O2810" i="1"/>
  <c r="O2811" i="1"/>
  <c r="O2812" i="1"/>
  <c r="I194" i="4" s="1"/>
  <c r="O2813" i="1"/>
  <c r="O2814" i="1"/>
  <c r="O2815" i="1"/>
  <c r="O2816" i="1"/>
  <c r="O2817" i="1"/>
  <c r="O2818" i="1"/>
  <c r="O2819" i="1"/>
  <c r="O2820" i="1"/>
  <c r="O2821" i="1"/>
  <c r="O2822" i="1"/>
  <c r="O2823" i="1"/>
  <c r="O2824" i="1"/>
  <c r="O2825" i="1"/>
  <c r="O2826" i="1"/>
  <c r="O2827" i="1"/>
  <c r="O2828" i="1"/>
  <c r="O2829" i="1"/>
  <c r="O2830" i="1"/>
  <c r="O2831" i="1"/>
  <c r="O2832" i="1"/>
  <c r="O2833" i="1"/>
  <c r="O2834" i="1"/>
  <c r="I192" i="4" s="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I197" i="4" s="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I203" i="4" s="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I201" i="4" s="1"/>
  <c r="O2973" i="1"/>
  <c r="O2974" i="1"/>
  <c r="O2975" i="1"/>
  <c r="O2976" i="1"/>
  <c r="O2977" i="1"/>
  <c r="O2978" i="1"/>
  <c r="O2979" i="1"/>
  <c r="O2980" i="1"/>
  <c r="O2981" i="1"/>
  <c r="O2982" i="1"/>
  <c r="O2983" i="1"/>
  <c r="O2984" i="1"/>
  <c r="O2985" i="1"/>
  <c r="O2986" i="1"/>
  <c r="O2987" i="1"/>
  <c r="O2988" i="1"/>
  <c r="O2989" i="1"/>
  <c r="O2990" i="1"/>
  <c r="O2991" i="1"/>
  <c r="O2992" i="1"/>
  <c r="O2993" i="1"/>
  <c r="I204" i="4" s="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I185" i="4" s="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I183" i="4" s="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I184" i="4" s="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I190" i="4" s="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I242" i="4" s="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I240" i="4" s="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I245" i="4" s="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I252" i="4" s="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I236" i="4" s="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I221" i="4" s="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I227" i="4" s="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I213" i="4" s="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I210" i="4" s="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I253" i="4" s="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I217" i="4" s="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I224" i="4" s="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I237" i="4" s="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I243" i="4" s="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I254" i="4" s="1"/>
  <c r="O3980" i="1"/>
  <c r="O3981" i="1"/>
  <c r="O3982" i="1"/>
  <c r="O3983" i="1"/>
  <c r="O3984" i="1"/>
  <c r="O3985" i="1"/>
  <c r="O3986" i="1"/>
  <c r="O3987" i="1"/>
  <c r="O3988" i="1"/>
  <c r="O3989" i="1"/>
  <c r="O3990" i="1"/>
  <c r="O3991" i="1"/>
  <c r="O3992" i="1"/>
  <c r="O3993" i="1"/>
  <c r="O3994" i="1"/>
  <c r="I239" i="4" s="1"/>
  <c r="O3995" i="1"/>
  <c r="O3996" i="1"/>
  <c r="O3997" i="1"/>
  <c r="O3998" i="1"/>
  <c r="O3999" i="1"/>
  <c r="O4000" i="1"/>
  <c r="O4001" i="1"/>
  <c r="O4002" i="1"/>
  <c r="O4003" i="1"/>
  <c r="O4004" i="1"/>
  <c r="O4005" i="1"/>
  <c r="O4006" i="1"/>
  <c r="O4007" i="1"/>
  <c r="O4008" i="1"/>
  <c r="O4009" i="1"/>
  <c r="O4010" i="1"/>
  <c r="O4011" i="1"/>
  <c r="O4012" i="1"/>
  <c r="O4013" i="1"/>
  <c r="I225" i="4" s="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I216" i="4" s="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I260" i="4" s="1"/>
  <c r="O4134" i="1"/>
  <c r="O4135" i="1"/>
  <c r="O4136" i="1"/>
  <c r="O4137" i="1"/>
  <c r="O4138" i="1"/>
  <c r="O4139" i="1"/>
  <c r="O4140" i="1"/>
  <c r="O4141" i="1"/>
  <c r="O4142" i="1"/>
  <c r="O4143" i="1"/>
  <c r="O4144" i="1"/>
  <c r="O4145" i="1"/>
  <c r="O4146" i="1"/>
  <c r="O4147" i="1"/>
  <c r="O4148" i="1"/>
  <c r="O4149" i="1"/>
  <c r="O4150" i="1"/>
  <c r="O4151" i="1"/>
  <c r="O4152" i="1"/>
  <c r="O4153" i="1"/>
  <c r="I276" i="4" s="1"/>
  <c r="O4154" i="1"/>
  <c r="O4155" i="1"/>
  <c r="O4156" i="1"/>
  <c r="O4157" i="1"/>
  <c r="O4158" i="1"/>
  <c r="O4159" i="1"/>
  <c r="O4160" i="1"/>
  <c r="O4161" i="1"/>
  <c r="O4162" i="1"/>
  <c r="O4163" i="1"/>
  <c r="I281" i="4" s="1"/>
  <c r="O4164" i="1"/>
  <c r="O4165" i="1"/>
  <c r="O4166" i="1"/>
  <c r="O4167" i="1"/>
  <c r="O4168" i="1"/>
  <c r="O4169" i="1"/>
  <c r="O4170" i="1"/>
  <c r="O4171" i="1"/>
  <c r="O4172" i="1"/>
  <c r="I274" i="4" s="1"/>
  <c r="O4173" i="1"/>
  <c r="O4174" i="1"/>
  <c r="O4175" i="1"/>
  <c r="O4176" i="1"/>
  <c r="O4177" i="1"/>
  <c r="O4178" i="1"/>
  <c r="O4179" i="1"/>
  <c r="O4180" i="1"/>
  <c r="O4181" i="1"/>
  <c r="O4182" i="1"/>
  <c r="O4183" i="1"/>
  <c r="I275" i="4" s="1"/>
  <c r="O4184" i="1"/>
  <c r="O4185" i="1"/>
  <c r="O4186" i="1"/>
  <c r="O4187" i="1"/>
  <c r="O4188" i="1"/>
  <c r="O4189" i="1"/>
  <c r="O4190" i="1"/>
  <c r="O4191" i="1"/>
  <c r="O4192" i="1"/>
  <c r="O4193" i="1"/>
  <c r="O4194" i="1"/>
  <c r="O4195" i="1"/>
  <c r="O4196" i="1"/>
  <c r="O4197" i="1"/>
  <c r="O4198" i="1"/>
  <c r="I278" i="4" s="1"/>
  <c r="O4199" i="1"/>
  <c r="O4200" i="1"/>
  <c r="O4201" i="1"/>
  <c r="O4202" i="1"/>
  <c r="O4203" i="1"/>
  <c r="I272" i="4" s="1"/>
  <c r="O4204" i="1"/>
  <c r="O4205" i="1"/>
  <c r="O4206" i="1"/>
  <c r="O4207" i="1"/>
  <c r="O4208" i="1"/>
  <c r="O4209" i="1"/>
  <c r="O4210" i="1"/>
  <c r="O4211" i="1"/>
  <c r="O4212" i="1"/>
  <c r="O4213" i="1"/>
  <c r="O4214" i="1"/>
  <c r="I279" i="4" s="1"/>
  <c r="O4215" i="1"/>
  <c r="O4216" i="1"/>
  <c r="O4217" i="1"/>
  <c r="O4218" i="1"/>
  <c r="O4219" i="1"/>
  <c r="O4220" i="1"/>
  <c r="I269" i="4" s="1"/>
  <c r="O4221" i="1"/>
  <c r="O4222" i="1"/>
  <c r="O4223" i="1"/>
  <c r="O4224" i="1"/>
  <c r="O4225" i="1"/>
  <c r="O4226" i="1"/>
  <c r="O4227" i="1"/>
  <c r="O4228" i="1"/>
  <c r="O4229" i="1"/>
  <c r="O4230" i="1"/>
  <c r="O4231" i="1"/>
  <c r="O4232" i="1"/>
  <c r="O4233" i="1"/>
  <c r="O4234" i="1"/>
  <c r="I263" i="4" s="1"/>
  <c r="O4235" i="1"/>
  <c r="O4236" i="1"/>
  <c r="O4237" i="1"/>
  <c r="O4238" i="1"/>
  <c r="O4239" i="1"/>
  <c r="O4240" i="1"/>
  <c r="O4241" i="1"/>
  <c r="O4242" i="1"/>
  <c r="O4243" i="1"/>
  <c r="I264" i="4" s="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I271" i="4" s="1"/>
  <c r="O4289" i="1"/>
  <c r="O4290" i="1"/>
  <c r="O4291" i="1"/>
  <c r="O4292" i="1"/>
  <c r="O4293" i="1"/>
  <c r="O4294" i="1"/>
  <c r="O4295" i="1"/>
  <c r="O4296" i="1"/>
  <c r="O4297" i="1"/>
  <c r="O4298" i="1"/>
  <c r="I282" i="4" s="1"/>
  <c r="O4299" i="1"/>
  <c r="O4300" i="1"/>
  <c r="O4301" i="1"/>
  <c r="O4302" i="1"/>
  <c r="O4303" i="1"/>
  <c r="O4304" i="1"/>
  <c r="O4305" i="1"/>
  <c r="O4306" i="1"/>
  <c r="O4307" i="1"/>
  <c r="O4308" i="1"/>
  <c r="O4309" i="1"/>
  <c r="O4310" i="1"/>
  <c r="O4311" i="1"/>
  <c r="O4312" i="1"/>
  <c r="O4313" i="1"/>
  <c r="O4314" i="1"/>
  <c r="I280" i="4" s="1"/>
  <c r="O4315" i="1"/>
  <c r="O4316" i="1"/>
  <c r="O4317" i="1"/>
  <c r="O4318" i="1"/>
  <c r="O4319" i="1"/>
  <c r="O4320" i="1"/>
  <c r="O4321" i="1"/>
  <c r="O4322" i="1"/>
  <c r="O4323" i="1"/>
  <c r="O4324" i="1"/>
  <c r="O4325" i="1"/>
  <c r="O4326" i="1"/>
  <c r="O4327" i="1"/>
  <c r="O4328" i="1"/>
  <c r="O4329" i="1"/>
  <c r="O4330" i="1"/>
  <c r="O4331" i="1"/>
  <c r="O4332" i="1"/>
  <c r="O4333" i="1"/>
  <c r="I268" i="4" s="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I290" i="4" s="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I292" i="4" s="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I287" i="4" s="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I316" i="4" s="1"/>
  <c r="O4679" i="1"/>
  <c r="O4680" i="1"/>
  <c r="O4681" i="1"/>
  <c r="O4682" i="1"/>
  <c r="O4683" i="1"/>
  <c r="O4684" i="1"/>
  <c r="O4685" i="1"/>
  <c r="O4686" i="1"/>
  <c r="O4687" i="1"/>
  <c r="O4688" i="1"/>
  <c r="I303" i="4" s="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I307" i="4" s="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I313" i="4" s="1"/>
  <c r="O4769" i="1"/>
  <c r="O4770" i="1"/>
  <c r="O4771" i="1"/>
  <c r="O4772" i="1"/>
  <c r="O4773" i="1"/>
  <c r="I305" i="4" s="1"/>
  <c r="O4774" i="1"/>
  <c r="O4775" i="1"/>
  <c r="O4776" i="1"/>
  <c r="O4777" i="1"/>
  <c r="O4778" i="1"/>
  <c r="O4779" i="1"/>
  <c r="O4780" i="1"/>
  <c r="I297" i="4" s="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I300" i="4" s="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I310" i="4" s="1"/>
  <c r="O4854" i="1"/>
  <c r="O4855" i="1"/>
  <c r="O4856" i="1"/>
  <c r="O4857" i="1"/>
  <c r="O4858" i="1"/>
  <c r="O4859" i="1"/>
  <c r="O4860" i="1"/>
  <c r="O4861" i="1"/>
  <c r="O4862" i="1"/>
  <c r="O4863" i="1"/>
  <c r="O4864" i="1"/>
  <c r="I296" i="4" s="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I321" i="4" s="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I357" i="4" s="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I358" i="4" s="1"/>
  <c r="O5050" i="1"/>
  <c r="O5051" i="1"/>
  <c r="O5052" i="1"/>
  <c r="O5053" i="1"/>
  <c r="I351" i="4" s="1"/>
  <c r="O5054" i="1"/>
  <c r="O5055" i="1"/>
  <c r="O5056" i="1"/>
  <c r="O5057" i="1"/>
  <c r="O5058" i="1"/>
  <c r="O5059" i="1"/>
  <c r="O5060" i="1"/>
  <c r="O5061" i="1"/>
  <c r="O5062" i="1"/>
  <c r="O5063" i="1"/>
  <c r="O5064" i="1"/>
  <c r="O5065" i="1"/>
  <c r="O5066" i="1"/>
  <c r="O5067" i="1"/>
  <c r="O5068" i="1"/>
  <c r="O5069" i="1"/>
  <c r="O5070" i="1"/>
  <c r="O5071" i="1"/>
  <c r="O5072" i="1"/>
  <c r="I360" i="4" s="1"/>
  <c r="O5073" i="1"/>
  <c r="O5074" i="1"/>
  <c r="O5075" i="1"/>
  <c r="O5076" i="1"/>
  <c r="O5077" i="1"/>
  <c r="O5078" i="1"/>
  <c r="O5079" i="1"/>
  <c r="O5080" i="1"/>
  <c r="O5081" i="1"/>
  <c r="O5082" i="1"/>
  <c r="O5083" i="1"/>
  <c r="O5084" i="1"/>
  <c r="O5085" i="1"/>
  <c r="O5086" i="1"/>
  <c r="O5087" i="1"/>
  <c r="O5088" i="1"/>
  <c r="O5089" i="1"/>
  <c r="O5090" i="1"/>
  <c r="O5091" i="1"/>
  <c r="I330" i="4" s="1"/>
  <c r="O5092" i="1"/>
  <c r="O5093" i="1"/>
  <c r="O5094" i="1"/>
  <c r="O5095" i="1"/>
  <c r="O5096" i="1"/>
  <c r="O5097" i="1"/>
  <c r="O5098" i="1"/>
  <c r="O5099" i="1"/>
  <c r="O5100" i="1"/>
  <c r="O5101" i="1"/>
  <c r="O5102" i="1"/>
  <c r="O5103" i="1"/>
  <c r="I340" i="4" s="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I341" i="4" s="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I333" i="4" s="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I331" i="4" s="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I353" i="4" s="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I354" i="4" s="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I345" i="4" s="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I328" i="4" s="1"/>
  <c r="O5612" i="1"/>
  <c r="O5613" i="1"/>
  <c r="O5614" i="1"/>
  <c r="O5615" i="1"/>
  <c r="O5616" i="1"/>
  <c r="O5617" i="1"/>
  <c r="O5618" i="1"/>
  <c r="O5619" i="1"/>
  <c r="O5620" i="1"/>
  <c r="O5621" i="1"/>
  <c r="O5622" i="1"/>
  <c r="I336" i="4" s="1"/>
  <c r="O5623" i="1"/>
  <c r="O5624" i="1"/>
  <c r="O5625" i="1"/>
  <c r="O5626" i="1"/>
  <c r="O5627" i="1"/>
  <c r="O5628" i="1"/>
  <c r="O5629" i="1"/>
  <c r="O5630" i="1"/>
  <c r="O5631" i="1"/>
  <c r="O5632" i="1"/>
  <c r="O5633" i="1"/>
  <c r="O5634" i="1"/>
  <c r="O5635" i="1"/>
  <c r="O5636" i="1"/>
  <c r="O5637" i="1"/>
  <c r="O5638" i="1"/>
  <c r="O5639" i="1"/>
  <c r="O5640" i="1"/>
  <c r="O5641" i="1"/>
  <c r="O5642" i="1"/>
  <c r="O5643" i="1"/>
  <c r="O5644" i="1"/>
  <c r="I356" i="4" s="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I347" i="4" s="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8" i="1"/>
  <c r="O5779" i="1"/>
  <c r="O5780" i="1"/>
  <c r="O5781" i="1"/>
  <c r="I361" i="4" s="1"/>
  <c r="O5782" i="1"/>
  <c r="O5783" i="1"/>
  <c r="O5784" i="1"/>
  <c r="O5785" i="1"/>
  <c r="O5786" i="1"/>
  <c r="O5787" i="1"/>
  <c r="O5788" i="1"/>
  <c r="O5789" i="1"/>
  <c r="O5790" i="1"/>
  <c r="O5791" i="1"/>
  <c r="O5792" i="1"/>
  <c r="O5793" i="1"/>
  <c r="O5794" i="1"/>
  <c r="O5795" i="1"/>
  <c r="O5796" i="1"/>
  <c r="O5797" i="1"/>
  <c r="I362" i="4" s="1"/>
  <c r="O5798" i="1"/>
  <c r="O5799" i="1"/>
  <c r="O5800" i="1"/>
  <c r="O5801" i="1"/>
  <c r="O5802" i="1"/>
  <c r="O5803" i="1"/>
  <c r="O5804" i="1"/>
  <c r="O5805" i="1"/>
  <c r="O5806" i="1"/>
  <c r="O5807" i="1"/>
  <c r="O5808" i="1"/>
  <c r="O5809" i="1"/>
  <c r="O5810" i="1"/>
  <c r="O5811" i="1"/>
  <c r="O5812" i="1"/>
  <c r="O5813" i="1"/>
  <c r="O5814" i="1"/>
  <c r="O5815" i="1"/>
  <c r="O5816" i="1"/>
  <c r="O5817" i="1"/>
  <c r="I365" i="4" s="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I393" i="4" s="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I367" i="4" s="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I363" i="4" s="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I378" i="4" s="1"/>
  <c r="O6073" i="1"/>
  <c r="O6074" i="1"/>
  <c r="O6075" i="1"/>
  <c r="O6076" i="1"/>
  <c r="O6077" i="1"/>
  <c r="O6078" i="1"/>
  <c r="I394" i="4" s="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I406" i="4" s="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I408" i="4" s="1"/>
  <c r="O6214" i="1"/>
  <c r="O6215" i="1"/>
  <c r="O6216" i="1"/>
  <c r="O6217" i="1"/>
  <c r="O6218" i="1"/>
  <c r="O6219" i="1"/>
  <c r="O6220" i="1"/>
  <c r="O6221" i="1"/>
  <c r="O6222" i="1"/>
  <c r="O6223" i="1"/>
  <c r="O6224" i="1"/>
  <c r="I415" i="4" s="1"/>
  <c r="O6225" i="1"/>
  <c r="O6226" i="1"/>
  <c r="O6227" i="1"/>
  <c r="O6228" i="1"/>
  <c r="O6229" i="1"/>
  <c r="O6230" i="1"/>
  <c r="O6231" i="1"/>
  <c r="O6232" i="1"/>
  <c r="O6233" i="1"/>
  <c r="O6234" i="1"/>
  <c r="O6235" i="1"/>
  <c r="O6236" i="1"/>
  <c r="O6237" i="1"/>
  <c r="O6238" i="1"/>
  <c r="O6239" i="1"/>
  <c r="O6240" i="1"/>
  <c r="O6241" i="1"/>
  <c r="O6242" i="1"/>
  <c r="O6243" i="1"/>
  <c r="I407" i="4" s="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I425" i="4" s="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I433" i="4" s="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I398" i="4" s="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I380" i="4" s="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I400" i="4" s="1"/>
  <c r="O6424" i="1"/>
  <c r="O6425" i="1"/>
  <c r="I399" i="4" s="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I419" i="4" s="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I424" i="4" s="1"/>
  <c r="O6498" i="1"/>
  <c r="O6499" i="1"/>
  <c r="O6500" i="1"/>
  <c r="O6501" i="1"/>
  <c r="O6502" i="1"/>
  <c r="O6503" i="1"/>
  <c r="O6504" i="1"/>
  <c r="O6505" i="1"/>
  <c r="O6506" i="1"/>
  <c r="O6507" i="1"/>
  <c r="O6508" i="1"/>
  <c r="I431" i="4" s="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I414" i="4" s="1"/>
  <c r="O6542" i="1"/>
  <c r="O6543" i="1"/>
  <c r="O6544" i="1"/>
  <c r="O6545" i="1"/>
  <c r="O6546" i="1"/>
  <c r="O6547" i="1"/>
  <c r="O6548" i="1"/>
  <c r="O6549" i="1"/>
  <c r="O6550" i="1"/>
  <c r="O6551" i="1"/>
  <c r="O6552" i="1"/>
  <c r="O6553" i="1"/>
  <c r="O6554" i="1"/>
  <c r="O6555" i="1"/>
  <c r="O6556" i="1"/>
  <c r="O6557" i="1"/>
  <c r="O6558" i="1"/>
  <c r="O6559" i="1"/>
  <c r="O6560" i="1"/>
  <c r="I422" i="4" s="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I379" i="4" s="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I438" i="4" s="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I437" i="4" s="1"/>
  <c r="O6703" i="1"/>
  <c r="O6704" i="1"/>
  <c r="O6705" i="1"/>
  <c r="O6706" i="1"/>
  <c r="O6707" i="1"/>
  <c r="O6708" i="1"/>
  <c r="O6709" i="1"/>
  <c r="O6710" i="1"/>
  <c r="O6711" i="1"/>
  <c r="O6712" i="1"/>
  <c r="O6713" i="1"/>
  <c r="O6714" i="1"/>
  <c r="I441" i="4" s="1"/>
  <c r="O6715" i="1"/>
  <c r="O6716" i="1"/>
  <c r="O6717" i="1"/>
  <c r="O6718" i="1"/>
  <c r="O6719" i="1"/>
  <c r="O6720" i="1"/>
  <c r="O6721" i="1"/>
  <c r="O6722" i="1"/>
  <c r="O6723" i="1"/>
  <c r="O6724" i="1"/>
  <c r="O6725" i="1"/>
  <c r="O6726" i="1"/>
  <c r="O6727" i="1"/>
  <c r="O6728" i="1"/>
  <c r="O6729" i="1"/>
  <c r="O6730" i="1"/>
  <c r="O6731" i="1"/>
  <c r="I440" i="4" s="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I374" i="4" s="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I482" i="4" s="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I483" i="4" s="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I452" i="4" s="1"/>
  <c r="O6962" i="1"/>
  <c r="O6963" i="1"/>
  <c r="O6964" i="1"/>
  <c r="O6965" i="1"/>
  <c r="O6966" i="1"/>
  <c r="O6967" i="1"/>
  <c r="O6968" i="1"/>
  <c r="O6969" i="1"/>
  <c r="O6970" i="1"/>
  <c r="O6971" i="1"/>
  <c r="O6972" i="1"/>
  <c r="O6973" i="1"/>
  <c r="O6974" i="1"/>
  <c r="O6975" i="1"/>
  <c r="O6976" i="1"/>
  <c r="O6977" i="1"/>
  <c r="I478" i="4" s="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I477" i="4" s="1"/>
  <c r="O7011" i="1"/>
  <c r="O7012" i="1"/>
  <c r="O7013" i="1"/>
  <c r="O7014" i="1"/>
  <c r="O7015" i="1"/>
  <c r="O7016" i="1"/>
  <c r="O7017" i="1"/>
  <c r="O7018" i="1"/>
  <c r="O7019" i="1"/>
  <c r="O7020" i="1"/>
  <c r="O7021" i="1"/>
  <c r="O7022" i="1"/>
  <c r="O7023" i="1"/>
  <c r="O7024" i="1"/>
  <c r="O7025" i="1"/>
  <c r="O7026" i="1"/>
  <c r="O7027" i="1"/>
  <c r="O7028" i="1"/>
  <c r="O7029" i="1"/>
  <c r="I481" i="4" s="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I454" i="4" s="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I472" i="4" s="1"/>
  <c r="O7081" i="1"/>
  <c r="O7082" i="1"/>
  <c r="O7083" i="1"/>
  <c r="O7084" i="1"/>
  <c r="O7085" i="1"/>
  <c r="O7086" i="1"/>
  <c r="O7087" i="1"/>
  <c r="O7088" i="1"/>
  <c r="O7089" i="1"/>
  <c r="O7090" i="1"/>
  <c r="O7091" i="1"/>
  <c r="O7092" i="1"/>
  <c r="O7093" i="1"/>
  <c r="O7094" i="1"/>
  <c r="O7095" i="1"/>
  <c r="I457" i="4" s="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I450" i="4" s="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I455" i="4" s="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I460" i="4" s="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I446" i="4" s="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I476" i="4" s="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I484" i="4" s="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I492" i="4" s="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I507" i="4" s="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I505" i="4" s="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I506" i="4" s="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I498" i="4" s="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I501" i="4" s="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I496" i="4" s="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I502" i="4" s="1"/>
  <c r="O7790" i="1"/>
  <c r="O7791" i="1"/>
  <c r="O7792" i="1"/>
  <c r="I510" i="4" s="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I511" i="4" s="1"/>
  <c r="O7841" i="1"/>
  <c r="O7842" i="1"/>
  <c r="O7843" i="1"/>
  <c r="O7844" i="1"/>
  <c r="O7845" i="1"/>
  <c r="O7846" i="1"/>
  <c r="O7847" i="1"/>
  <c r="O7848" i="1"/>
  <c r="O7849" i="1"/>
  <c r="I526" i="4" s="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I522" i="4" s="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I517" i="4" s="1"/>
  <c r="O8085" i="1"/>
  <c r="O8086" i="1"/>
  <c r="O8087" i="1"/>
  <c r="O8088" i="1"/>
  <c r="O8089" i="1"/>
  <c r="O8090" i="1"/>
  <c r="O8091" i="1"/>
  <c r="O8092" i="1"/>
  <c r="O8093" i="1"/>
  <c r="O8094" i="1"/>
  <c r="O8095" i="1"/>
  <c r="O8096" i="1"/>
  <c r="O8097" i="1"/>
  <c r="O8098" i="1"/>
  <c r="O8099" i="1"/>
  <c r="O8100" i="1"/>
  <c r="O8101" i="1"/>
  <c r="O8102" i="1"/>
  <c r="O8103" i="1"/>
  <c r="O8104" i="1"/>
  <c r="O8105" i="1"/>
  <c r="O8106" i="1"/>
  <c r="I530" i="4" s="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I519" i="4" s="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I525" i="4" s="1"/>
  <c r="O8301" i="1"/>
  <c r="O8302" i="1"/>
  <c r="O8303" i="1"/>
  <c r="O8304" i="1"/>
  <c r="O8305" i="1"/>
  <c r="O8306" i="1"/>
  <c r="O8307" i="1"/>
  <c r="O8308" i="1"/>
  <c r="O8309" i="1"/>
  <c r="O8310" i="1"/>
  <c r="I532" i="4" s="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I534" i="4" s="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I540" i="4" s="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I539" i="4" s="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I538" i="4" s="1"/>
  <c r="O8491" i="1"/>
  <c r="O8492" i="1"/>
  <c r="O8493" i="1"/>
  <c r="O8494" i="1"/>
  <c r="O8495" i="1"/>
  <c r="O8496" i="1"/>
  <c r="O8497" i="1"/>
  <c r="O8498" i="1"/>
  <c r="O8499" i="1"/>
  <c r="O8500" i="1"/>
  <c r="O8501" i="1"/>
  <c r="O8502" i="1"/>
  <c r="O8503" i="1"/>
  <c r="O8504" i="1"/>
  <c r="I536" i="4" s="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2" i="1"/>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10" i="1"/>
  <c r="J5815" i="1"/>
  <c r="J5818" i="1"/>
  <c r="J5824" i="1"/>
  <c r="J5827" i="1"/>
  <c r="J5840" i="1"/>
  <c r="J5846" i="1"/>
  <c r="J5847" i="1"/>
  <c r="J5851" i="1"/>
  <c r="J5864" i="1"/>
  <c r="J5872" i="1"/>
  <c r="J5875" i="1"/>
  <c r="J5877" i="1"/>
  <c r="J5881" i="1"/>
  <c r="J5882" i="1"/>
  <c r="J5883" i="1"/>
  <c r="J5884" i="1"/>
  <c r="J5885" i="1"/>
  <c r="J5886" i="1"/>
  <c r="J5891" i="1"/>
  <c r="J5895" i="1"/>
  <c r="J5896" i="1"/>
  <c r="J5899" i="1"/>
  <c r="J5900" i="1"/>
  <c r="J5905" i="1"/>
  <c r="J5947" i="1"/>
  <c r="J5995" i="1"/>
  <c r="J6027" i="1"/>
  <c r="J6031" i="1"/>
  <c r="J6062" i="1"/>
  <c r="J6068" i="1"/>
  <c r="J6075" i="1"/>
  <c r="J6087" i="1"/>
  <c r="J6091" i="1"/>
  <c r="J6094" i="1"/>
  <c r="J6098" i="1"/>
  <c r="J6106" i="1"/>
  <c r="J6108" i="1"/>
  <c r="J6112" i="1"/>
  <c r="J6113" i="1"/>
  <c r="J6143" i="1"/>
  <c r="J6144" i="1"/>
  <c r="J6147" i="1"/>
  <c r="J6148" i="1"/>
  <c r="J6151" i="1"/>
  <c r="J6154" i="1"/>
  <c r="J6155" i="1"/>
  <c r="J6156" i="1"/>
  <c r="J6157" i="1"/>
  <c r="J6160" i="1"/>
  <c r="J6165" i="1"/>
  <c r="J6168" i="1"/>
  <c r="J6173" i="1"/>
  <c r="J6174" i="1"/>
  <c r="J6176" i="1"/>
  <c r="J6178" i="1"/>
  <c r="J6184" i="1"/>
  <c r="J6185" i="1"/>
  <c r="J6190" i="1"/>
  <c r="J6191" i="1"/>
  <c r="J6192" i="1"/>
  <c r="J6194" i="1"/>
  <c r="J6198" i="1"/>
  <c r="J6200" i="1"/>
  <c r="J6201" i="1"/>
  <c r="J6204" i="1"/>
  <c r="J6205" i="1"/>
  <c r="J6206" i="1"/>
  <c r="J6208" i="1"/>
  <c r="J6215" i="1"/>
  <c r="J6222" i="1"/>
  <c r="J6224" i="1"/>
  <c r="J6231" i="1"/>
  <c r="J6260" i="1"/>
  <c r="J6263" i="1"/>
  <c r="J6266" i="1"/>
  <c r="J6268" i="1"/>
  <c r="J6270" i="1"/>
  <c r="J6272" i="1"/>
  <c r="J6273" i="1"/>
  <c r="J6275" i="1"/>
  <c r="J6276" i="1"/>
  <c r="J6277" i="1"/>
  <c r="J6280" i="1"/>
  <c r="J6281" i="1"/>
  <c r="J6285" i="1"/>
  <c r="J6286" i="1"/>
  <c r="J6288" i="1"/>
  <c r="J6290" i="1"/>
  <c r="J6291" i="1"/>
  <c r="J6294" i="1"/>
  <c r="J6295" i="1"/>
  <c r="J6299" i="1"/>
  <c r="J6301" i="1"/>
  <c r="J6303" i="1"/>
  <c r="J6306" i="1"/>
  <c r="J6307" i="1"/>
  <c r="J6326" i="1"/>
  <c r="J6344" i="1"/>
  <c r="J6346" i="1"/>
  <c r="J6349" i="1"/>
  <c r="J6355" i="1"/>
  <c r="J6364" i="1"/>
  <c r="J6396" i="1"/>
  <c r="J6406" i="1"/>
  <c r="J6410" i="1"/>
  <c r="J6412" i="1"/>
  <c r="J6440" i="1"/>
  <c r="J6451" i="1"/>
  <c r="J6458" i="1"/>
  <c r="J6462" i="1"/>
  <c r="J6466" i="1"/>
  <c r="J6475" i="1"/>
  <c r="J6477" i="1"/>
  <c r="J6482" i="1"/>
  <c r="J6487" i="1"/>
  <c r="J6491" i="1"/>
  <c r="J6501" i="1"/>
  <c r="J6504" i="1"/>
  <c r="J6510" i="1"/>
  <c r="J6515" i="1"/>
  <c r="J6522" i="1"/>
  <c r="J6523" i="1"/>
  <c r="J6526" i="1"/>
  <c r="J6527" i="1"/>
  <c r="J6528" i="1"/>
  <c r="J6533" i="1"/>
  <c r="J6534" i="1"/>
  <c r="J6537" i="1"/>
  <c r="J6544" i="1"/>
  <c r="J6546" i="1"/>
  <c r="J6547" i="1"/>
  <c r="J6549" i="1"/>
  <c r="J6550" i="1"/>
  <c r="J6551" i="1"/>
  <c r="J6552" i="1"/>
  <c r="J6558" i="1"/>
  <c r="J6562" i="1"/>
  <c r="J6563" i="1"/>
  <c r="J6564" i="1"/>
  <c r="J6566" i="1"/>
  <c r="J6568" i="1"/>
  <c r="J6571" i="1"/>
  <c r="J6572" i="1"/>
  <c r="J6573" i="1"/>
  <c r="J6574" i="1"/>
  <c r="J6575" i="1"/>
  <c r="J6579" i="1"/>
  <c r="J6593" i="1"/>
  <c r="J6607" i="1"/>
  <c r="J6608" i="1"/>
  <c r="J6609" i="1"/>
  <c r="J6611" i="1"/>
  <c r="J6614" i="1"/>
  <c r="J6621" i="1"/>
  <c r="J6623" i="1"/>
  <c r="J6629" i="1"/>
  <c r="J6633" i="1"/>
  <c r="J6640" i="1"/>
  <c r="J6649" i="1"/>
  <c r="J6652" i="1"/>
  <c r="J6663" i="1"/>
  <c r="J6666" i="1"/>
  <c r="J6667" i="1"/>
  <c r="J6670" i="1"/>
  <c r="J6672" i="1"/>
  <c r="J6673" i="1"/>
  <c r="J6678" i="1"/>
  <c r="J6686" i="1"/>
  <c r="J6688" i="1"/>
  <c r="J6689" i="1"/>
  <c r="J6691" i="1"/>
  <c r="J6698" i="1"/>
  <c r="J6718" i="1"/>
  <c r="J6734" i="1"/>
  <c r="J6743" i="1"/>
  <c r="J6744" i="1"/>
  <c r="J6746" i="1"/>
  <c r="J6748" i="1"/>
  <c r="J6750" i="1"/>
  <c r="J6752" i="1"/>
  <c r="J6756" i="1"/>
  <c r="J6759" i="1"/>
  <c r="J6760" i="1"/>
  <c r="J6773" i="1"/>
  <c r="J6798" i="1"/>
  <c r="J6801" i="1"/>
  <c r="J6802" i="1"/>
  <c r="J6806" i="1"/>
  <c r="J6808" i="1"/>
  <c r="J6809" i="1"/>
  <c r="J6810" i="1"/>
  <c r="J6817" i="1"/>
  <c r="J6818" i="1"/>
  <c r="J6820" i="1"/>
  <c r="J6822" i="1"/>
  <c r="J6824" i="1"/>
  <c r="J6825" i="1"/>
  <c r="J6829" i="1"/>
  <c r="J6831" i="1"/>
  <c r="J6834" i="1"/>
  <c r="J6835" i="1"/>
  <c r="J6837" i="1"/>
  <c r="J6838" i="1"/>
  <c r="J6913" i="1"/>
  <c r="J6915" i="1"/>
  <c r="J6916" i="1"/>
  <c r="J6922" i="1"/>
  <c r="J6950" i="1"/>
  <c r="J6954" i="1"/>
  <c r="J6955" i="1"/>
  <c r="J6957" i="1"/>
  <c r="J6967" i="1"/>
  <c r="J6992" i="1"/>
  <c r="J7004" i="1"/>
  <c r="J7016" i="1"/>
  <c r="J7035" i="1"/>
  <c r="J7044" i="1"/>
  <c r="J7046" i="1"/>
  <c r="J7047" i="1"/>
  <c r="J7059" i="1"/>
  <c r="J7060" i="1"/>
  <c r="J7063" i="1"/>
  <c r="J7064" i="1"/>
  <c r="J7066" i="1"/>
  <c r="J7074" i="1"/>
  <c r="J7079" i="1"/>
  <c r="J7081" i="1"/>
  <c r="J7082" i="1"/>
  <c r="J7084" i="1"/>
  <c r="J7089" i="1"/>
  <c r="J7091" i="1"/>
  <c r="J7099" i="1"/>
  <c r="J7100" i="1"/>
  <c r="J7109" i="1"/>
  <c r="J7112" i="1"/>
  <c r="J7117" i="1"/>
  <c r="J7119" i="1"/>
  <c r="J7120" i="1"/>
  <c r="J7124" i="1"/>
  <c r="J7127" i="1"/>
  <c r="J7130" i="1"/>
  <c r="J7134" i="1"/>
  <c r="J7135" i="1"/>
  <c r="J7141" i="1"/>
  <c r="J7143" i="1"/>
  <c r="J7144" i="1"/>
  <c r="J7147" i="1"/>
  <c r="J7148" i="1"/>
  <c r="J7149" i="1"/>
  <c r="J7152" i="1"/>
  <c r="J7153" i="1"/>
  <c r="J7155" i="1"/>
  <c r="J7156" i="1"/>
  <c r="J7159" i="1"/>
  <c r="J7160" i="1"/>
  <c r="J7162" i="1"/>
  <c r="J7165" i="1"/>
  <c r="J7166" i="1"/>
  <c r="J7167" i="1"/>
  <c r="J7168" i="1"/>
  <c r="J7169" i="1"/>
  <c r="J7170" i="1"/>
  <c r="J7171" i="1"/>
  <c r="J7176" i="1"/>
  <c r="J7178" i="1"/>
  <c r="J7180" i="1"/>
  <c r="J7181" i="1"/>
  <c r="J7182" i="1"/>
  <c r="J7184" i="1"/>
  <c r="J7185" i="1"/>
  <c r="J7187" i="1"/>
  <c r="J7190" i="1"/>
  <c r="J7191" i="1"/>
  <c r="J7197" i="1"/>
  <c r="J7199" i="1"/>
  <c r="J7200" i="1"/>
  <c r="J7202" i="1"/>
  <c r="J7204" i="1"/>
  <c r="J7207" i="1"/>
  <c r="J7211" i="1"/>
  <c r="J7214" i="1"/>
  <c r="J7226" i="1"/>
  <c r="J7239" i="1"/>
  <c r="J7241" i="1"/>
  <c r="J7293" i="1"/>
  <c r="J7296" i="1"/>
  <c r="J7299" i="1"/>
  <c r="J7310" i="1"/>
  <c r="J7342" i="1"/>
  <c r="J7346" i="1"/>
  <c r="J7351" i="1"/>
  <c r="J7368" i="1"/>
  <c r="J7369" i="1"/>
  <c r="J7421" i="1"/>
  <c r="J7428" i="1"/>
  <c r="J7435" i="1"/>
  <c r="J7437" i="1"/>
  <c r="J7438" i="1"/>
  <c r="J7440" i="1"/>
  <c r="J7444" i="1"/>
  <c r="J7446" i="1"/>
  <c r="J7457" i="1"/>
  <c r="J7459" i="1"/>
  <c r="J7475" i="1"/>
  <c r="J7477" i="1"/>
  <c r="J7479" i="1"/>
  <c r="J7481" i="1"/>
  <c r="J7482" i="1"/>
  <c r="J7485" i="1"/>
  <c r="J7486" i="1"/>
  <c r="J7490" i="1"/>
  <c r="J7493" i="1"/>
  <c r="J7494" i="1"/>
  <c r="J7497" i="1"/>
  <c r="J7499" i="1"/>
  <c r="J7502" i="1"/>
  <c r="J7509" i="1"/>
  <c r="J7512" i="1"/>
  <c r="J7553" i="1"/>
  <c r="J7558" i="1"/>
  <c r="J7566" i="1"/>
  <c r="J7570" i="1"/>
  <c r="J7575" i="1"/>
  <c r="J7576" i="1"/>
  <c r="J7596" i="1"/>
  <c r="J7598" i="1"/>
  <c r="J7610" i="1"/>
  <c r="J7618" i="1"/>
  <c r="J7623" i="1"/>
  <c r="J7624" i="1"/>
  <c r="J7628" i="1"/>
  <c r="J7629" i="1"/>
  <c r="J7633" i="1"/>
  <c r="J7653" i="1"/>
  <c r="J7660" i="1"/>
  <c r="J7667" i="1"/>
  <c r="J7676" i="1"/>
  <c r="J7680" i="1"/>
  <c r="J7684" i="1"/>
  <c r="J7693" i="1"/>
  <c r="J7695" i="1"/>
  <c r="J7698" i="1"/>
  <c r="J7703" i="1"/>
  <c r="J7710" i="1"/>
  <c r="J7711" i="1"/>
  <c r="J7715" i="1"/>
  <c r="J7745" i="1"/>
  <c r="J7781" i="1"/>
  <c r="J7785" i="1"/>
  <c r="J7850" i="1"/>
  <c r="J7854" i="1"/>
  <c r="J7855" i="1"/>
  <c r="J7856" i="1"/>
  <c r="J7859" i="1"/>
  <c r="J7864" i="1"/>
  <c r="J7866" i="1"/>
  <c r="J7869" i="1"/>
  <c r="J7873" i="1"/>
  <c r="J7874" i="1"/>
  <c r="J7879" i="1"/>
  <c r="J7880" i="1"/>
  <c r="J7882" i="1"/>
  <c r="J7884" i="1"/>
  <c r="J7885" i="1"/>
  <c r="J7886" i="1"/>
  <c r="J7890" i="1"/>
  <c r="J7891" i="1"/>
  <c r="J7893" i="1"/>
  <c r="J7894" i="1"/>
  <c r="J7895" i="1"/>
  <c r="J7896" i="1"/>
  <c r="J7897" i="1"/>
  <c r="J7899"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40" i="1"/>
  <c r="J7941"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7" i="1"/>
  <c r="J8038" i="1"/>
  <c r="J8039" i="1"/>
  <c r="J8041" i="1"/>
  <c r="J8043" i="1"/>
  <c r="J8044" i="1"/>
  <c r="J8045" i="1"/>
  <c r="J8046" i="1"/>
  <c r="J8047" i="1"/>
  <c r="J8048" i="1"/>
  <c r="J8049" i="1"/>
  <c r="J8050"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82" i="1"/>
  <c r="J8089" i="1"/>
  <c r="J8090" i="1"/>
  <c r="J8093" i="1"/>
  <c r="J8095" i="1"/>
  <c r="J8099" i="1"/>
  <c r="J8100" i="1"/>
  <c r="J8104" i="1"/>
  <c r="J8108" i="1"/>
  <c r="J8116" i="1"/>
  <c r="J8121" i="1"/>
  <c r="J8124" i="1"/>
  <c r="J8126" i="1"/>
  <c r="J8127" i="1"/>
  <c r="J8128" i="1"/>
  <c r="J8130" i="1"/>
  <c r="J8131" i="1"/>
  <c r="J8133" i="1"/>
  <c r="J8134" i="1"/>
  <c r="J8135" i="1"/>
  <c r="J8137" i="1"/>
  <c r="J8138" i="1"/>
  <c r="J8139" i="1"/>
  <c r="J8141" i="1"/>
  <c r="J8146" i="1"/>
  <c r="J8147" i="1"/>
  <c r="J8149" i="1"/>
  <c r="J8150" i="1"/>
  <c r="J8152" i="1"/>
  <c r="J8155" i="1"/>
  <c r="J8156" i="1"/>
  <c r="J8157" i="1"/>
  <c r="J8158" i="1"/>
  <c r="J8161" i="1"/>
  <c r="J8163" i="1"/>
  <c r="J8164" i="1"/>
  <c r="J8167" i="1"/>
  <c r="J8169" i="1"/>
  <c r="J8170" i="1"/>
  <c r="J8172" i="1"/>
  <c r="J8173" i="1"/>
  <c r="J8174" i="1"/>
  <c r="J8175" i="1"/>
  <c r="J8176" i="1"/>
  <c r="J8177" i="1"/>
  <c r="J8180" i="1"/>
  <c r="J8181" i="1"/>
  <c r="J8182" i="1"/>
  <c r="J8185" i="1"/>
  <c r="J8189" i="1"/>
  <c r="J8190" i="1"/>
  <c r="J8193" i="1"/>
  <c r="J8200" i="1"/>
  <c r="J8205" i="1"/>
  <c r="J8206" i="1"/>
  <c r="J8207" i="1"/>
  <c r="J8208" i="1"/>
  <c r="J8210" i="1"/>
  <c r="J8213" i="1"/>
  <c r="J8216" i="1"/>
  <c r="J8220" i="1"/>
  <c r="J8221" i="1"/>
  <c r="J8222" i="1"/>
  <c r="J8225" i="1"/>
  <c r="J8227" i="1"/>
  <c r="J8230" i="1"/>
  <c r="J8231" i="1"/>
  <c r="J8232" i="1"/>
  <c r="J8233" i="1"/>
  <c r="J8234" i="1"/>
  <c r="J8236" i="1"/>
  <c r="J8240" i="1"/>
  <c r="J8242" i="1"/>
  <c r="J8248" i="1"/>
  <c r="J8249" i="1"/>
  <c r="J8254" i="1"/>
  <c r="J8255" i="1"/>
  <c r="J8256" i="1"/>
  <c r="J8261" i="1"/>
  <c r="J8262" i="1"/>
  <c r="J8264" i="1"/>
  <c r="J8276" i="1"/>
  <c r="J8281" i="1"/>
  <c r="J8283" i="1"/>
  <c r="J8285" i="1"/>
  <c r="J8286" i="1"/>
  <c r="J8291" i="1"/>
  <c r="J8294" i="1"/>
  <c r="J8296" i="1"/>
  <c r="J8298" i="1"/>
  <c r="J8299" i="1"/>
  <c r="J8304" i="1"/>
  <c r="J8305" i="1"/>
  <c r="J8312" i="1"/>
  <c r="J8315" i="1"/>
  <c r="J8317" i="1"/>
  <c r="J8318" i="1"/>
  <c r="J8319" i="1"/>
  <c r="J8324" i="1"/>
  <c r="J8325" i="1"/>
  <c r="J8327" i="1"/>
  <c r="J8328" i="1"/>
  <c r="J8331" i="1"/>
  <c r="J8334" i="1"/>
  <c r="J8335" i="1"/>
  <c r="J8336" i="1"/>
  <c r="J8338" i="1"/>
  <c r="J8339" i="1"/>
  <c r="J8340" i="1"/>
  <c r="J8341" i="1"/>
  <c r="J8342" i="1"/>
  <c r="J8343" i="1"/>
  <c r="J8345" i="1"/>
  <c r="J8346" i="1"/>
  <c r="J8347" i="1"/>
  <c r="J8348" i="1"/>
  <c r="J8349" i="1"/>
  <c r="J8350" i="1"/>
  <c r="J8351" i="1"/>
  <c r="J8352" i="1"/>
  <c r="J8353" i="1"/>
  <c r="J8354" i="1"/>
  <c r="J8355" i="1"/>
  <c r="J8356" i="1"/>
  <c r="J8357" i="1"/>
  <c r="J8358" i="1"/>
  <c r="J8359" i="1"/>
  <c r="J8360" i="1"/>
  <c r="J8361" i="1"/>
  <c r="J8363" i="1"/>
  <c r="J8364" i="1"/>
  <c r="J8366" i="1"/>
  <c r="J8367" i="1"/>
  <c r="J8368" i="1"/>
  <c r="J8369" i="1"/>
  <c r="J8370" i="1"/>
  <c r="J8371" i="1"/>
  <c r="J8373" i="1"/>
  <c r="J8379" i="1"/>
  <c r="J8380" i="1"/>
  <c r="J8381" i="1"/>
  <c r="J8382" i="1"/>
  <c r="J8383" i="1"/>
  <c r="J8385" i="1"/>
  <c r="J8388" i="1"/>
  <c r="J8389" i="1"/>
  <c r="J8390" i="1"/>
  <c r="J8391" i="1"/>
  <c r="J8392" i="1"/>
  <c r="J8393" i="1"/>
  <c r="J8396" i="1"/>
  <c r="J8398" i="1"/>
  <c r="J8400" i="1"/>
  <c r="J8401" i="1"/>
  <c r="J8402" i="1"/>
  <c r="J8403" i="1"/>
  <c r="J8405" i="1"/>
  <c r="J8406" i="1"/>
  <c r="J8408" i="1"/>
  <c r="J8410" i="1"/>
  <c r="J8411" i="1"/>
  <c r="J8413" i="1"/>
  <c r="J8415" i="1"/>
  <c r="J8416" i="1"/>
  <c r="J8418" i="1"/>
  <c r="J8420" i="1"/>
  <c r="J8422" i="1"/>
  <c r="J8423" i="1"/>
  <c r="J8424" i="1"/>
  <c r="J8425" i="1"/>
  <c r="J8426" i="1"/>
  <c r="J8428" i="1"/>
  <c r="J8430" i="1"/>
  <c r="J8431" i="1"/>
  <c r="J8432" i="1"/>
  <c r="J8433" i="1"/>
  <c r="J8434" i="1"/>
  <c r="J8435" i="1"/>
  <c r="J8436" i="1"/>
  <c r="J8437" i="1"/>
  <c r="J8439" i="1"/>
  <c r="J8440" i="1"/>
  <c r="J8441" i="1"/>
  <c r="J8442" i="1"/>
  <c r="J8443" i="1"/>
  <c r="J8444" i="1"/>
  <c r="J8445" i="1"/>
  <c r="J8446" i="1"/>
  <c r="J8448" i="1"/>
  <c r="J8453" i="1"/>
  <c r="J8454" i="1"/>
  <c r="J8455" i="1"/>
  <c r="J8457" i="1"/>
  <c r="J8458" i="1"/>
  <c r="J8459" i="1"/>
  <c r="J8461" i="1"/>
  <c r="J8462" i="1"/>
  <c r="J8463" i="1"/>
  <c r="J8465" i="1"/>
  <c r="J8467" i="1"/>
  <c r="J8468" i="1"/>
  <c r="J8471" i="1"/>
  <c r="J8472" i="1"/>
  <c r="J8473" i="1"/>
  <c r="J8480" i="1"/>
  <c r="J8481" i="1"/>
  <c r="J8482" i="1"/>
  <c r="J8483" i="1"/>
  <c r="J8485" i="1"/>
  <c r="J8486" i="1"/>
  <c r="J8488" i="1"/>
  <c r="J8489" i="1"/>
  <c r="J8490" i="1"/>
  <c r="J8491" i="1"/>
  <c r="J8494" i="1"/>
  <c r="J8495" i="1"/>
  <c r="J8497" i="1"/>
  <c r="J8499" i="1"/>
  <c r="J8501" i="1"/>
  <c r="J8505" i="1"/>
  <c r="J8506" i="1"/>
  <c r="J8508" i="1"/>
  <c r="J8509" i="1"/>
  <c r="J8511" i="1"/>
  <c r="J8515" i="1"/>
  <c r="J8516" i="1"/>
  <c r="J8517" i="1"/>
  <c r="J8518" i="1"/>
  <c r="J8519" i="1"/>
  <c r="J8523" i="1"/>
  <c r="J8524" i="1"/>
  <c r="J8525" i="1"/>
  <c r="J8526" i="1"/>
  <c r="J8527" i="1"/>
  <c r="J8528" i="1"/>
  <c r="J8529" i="1"/>
  <c r="J8530" i="1"/>
  <c r="J8531" i="1"/>
  <c r="J8533" i="1"/>
  <c r="J8534" i="1"/>
  <c r="J8535" i="1"/>
  <c r="J8537" i="1"/>
  <c r="J8539" i="1"/>
  <c r="J8541" i="1"/>
  <c r="J8542" i="1"/>
  <c r="J8543" i="1"/>
  <c r="J8544" i="1"/>
  <c r="J8545" i="1"/>
  <c r="J8563" i="1"/>
  <c r="J8564" i="1"/>
  <c r="J8565" i="1"/>
  <c r="J8566" i="1"/>
  <c r="J8569" i="1"/>
  <c r="J8572" i="1"/>
  <c r="M350" i="4" l="1" a="1"/>
  <c r="M350" i="4" s="1"/>
  <c r="P350" i="4" a="1"/>
  <c r="P350" i="4" s="1"/>
  <c r="Q350" i="4" s="1"/>
  <c r="I85" i="4"/>
  <c r="P12" i="4" a="1"/>
  <c r="P12" i="4" s="1"/>
  <c r="P22" i="4" a="1"/>
  <c r="P22" i="4" s="1"/>
  <c r="P32" i="4" a="1"/>
  <c r="P32" i="4" s="1"/>
  <c r="P42" i="4" a="1"/>
  <c r="P42" i="4" s="1"/>
  <c r="P52" i="4" a="1"/>
  <c r="P52" i="4" s="1"/>
  <c r="P62" i="4" a="1"/>
  <c r="P62" i="4" s="1"/>
  <c r="P72" i="4" a="1"/>
  <c r="P72" i="4" s="1"/>
  <c r="P82" i="4" a="1"/>
  <c r="P82" i="4" s="1"/>
  <c r="P92" i="4" a="1"/>
  <c r="P92" i="4" s="1"/>
  <c r="P102" i="4" a="1"/>
  <c r="P102" i="4" s="1"/>
  <c r="P112" i="4" a="1"/>
  <c r="P112" i="4" s="1"/>
  <c r="P122" i="4" a="1"/>
  <c r="P122" i="4" s="1"/>
  <c r="P132" i="4" a="1"/>
  <c r="P132" i="4" s="1"/>
  <c r="P142" i="4" a="1"/>
  <c r="P142" i="4" s="1"/>
  <c r="P152" i="4" a="1"/>
  <c r="P152" i="4" s="1"/>
  <c r="P162" i="4" a="1"/>
  <c r="P162" i="4" s="1"/>
  <c r="P172" i="4" a="1"/>
  <c r="P172" i="4" s="1"/>
  <c r="P182" i="4" a="1"/>
  <c r="P182" i="4" s="1"/>
  <c r="P192" i="4" a="1"/>
  <c r="P192" i="4" s="1"/>
  <c r="P202" i="4" a="1"/>
  <c r="P202" i="4" s="1"/>
  <c r="P212" i="4" a="1"/>
  <c r="P212" i="4" s="1"/>
  <c r="P222" i="4" a="1"/>
  <c r="P222" i="4" s="1"/>
  <c r="P232" i="4" a="1"/>
  <c r="P232" i="4" s="1"/>
  <c r="P242" i="4" a="1"/>
  <c r="P242" i="4" s="1"/>
  <c r="P252" i="4" a="1"/>
  <c r="P252" i="4" s="1"/>
  <c r="P262" i="4" a="1"/>
  <c r="P262" i="4" s="1"/>
  <c r="P272" i="4" a="1"/>
  <c r="P272" i="4" s="1"/>
  <c r="P282" i="4" a="1"/>
  <c r="P282" i="4" s="1"/>
  <c r="P292" i="4" a="1"/>
  <c r="P292" i="4" s="1"/>
  <c r="P302" i="4" a="1"/>
  <c r="P302" i="4" s="1"/>
  <c r="P312" i="4" a="1"/>
  <c r="P312" i="4" s="1"/>
  <c r="P322" i="4" a="1"/>
  <c r="P322" i="4" s="1"/>
  <c r="P332" i="4" a="1"/>
  <c r="P332" i="4" s="1"/>
  <c r="P342" i="4" a="1"/>
  <c r="P342" i="4" s="1"/>
  <c r="P353" i="4" a="1"/>
  <c r="P353" i="4" s="1"/>
  <c r="P363" i="4" a="1"/>
  <c r="P363" i="4" s="1"/>
  <c r="P373" i="4" a="1"/>
  <c r="P373" i="4" s="1"/>
  <c r="P383" i="4" a="1"/>
  <c r="P383" i="4" s="1"/>
  <c r="P393" i="4" a="1"/>
  <c r="P393" i="4" s="1"/>
  <c r="P403" i="4" a="1"/>
  <c r="P403" i="4" s="1"/>
  <c r="P413" i="4" a="1"/>
  <c r="P413" i="4" s="1"/>
  <c r="P423" i="4" a="1"/>
  <c r="P423" i="4" s="1"/>
  <c r="P433" i="4" a="1"/>
  <c r="P433" i="4" s="1"/>
  <c r="P443" i="4" a="1"/>
  <c r="P443" i="4" s="1"/>
  <c r="P453" i="4" a="1"/>
  <c r="P453" i="4" s="1"/>
  <c r="P463" i="4" a="1"/>
  <c r="P463" i="4" s="1"/>
  <c r="P473" i="4" a="1"/>
  <c r="P473" i="4" s="1"/>
  <c r="P483" i="4" a="1"/>
  <c r="P483" i="4" s="1"/>
  <c r="P493" i="4" a="1"/>
  <c r="P493" i="4" s="1"/>
  <c r="P503" i="4" a="1"/>
  <c r="P503" i="4" s="1"/>
  <c r="P513" i="4" a="1"/>
  <c r="P513" i="4" s="1"/>
  <c r="P523" i="4" a="1"/>
  <c r="P523" i="4" s="1"/>
  <c r="P533" i="4" a="1"/>
  <c r="P533" i="4" s="1"/>
  <c r="P543" i="4" a="1"/>
  <c r="P543" i="4" s="1"/>
  <c r="P3" i="4" a="1"/>
  <c r="P3" i="4" s="1"/>
  <c r="P13" i="4" a="1"/>
  <c r="P13" i="4" s="1"/>
  <c r="P23" i="4" a="1"/>
  <c r="P23" i="4" s="1"/>
  <c r="P33" i="4" a="1"/>
  <c r="P33" i="4" s="1"/>
  <c r="P43" i="4" a="1"/>
  <c r="P43" i="4" s="1"/>
  <c r="P53" i="4" a="1"/>
  <c r="P53" i="4" s="1"/>
  <c r="P63" i="4" a="1"/>
  <c r="P63" i="4" s="1"/>
  <c r="P73" i="4" a="1"/>
  <c r="P73" i="4" s="1"/>
  <c r="P83" i="4" a="1"/>
  <c r="P83" i="4" s="1"/>
  <c r="P93" i="4" a="1"/>
  <c r="P93" i="4" s="1"/>
  <c r="P103" i="4" a="1"/>
  <c r="P103" i="4" s="1"/>
  <c r="P113" i="4" a="1"/>
  <c r="P113" i="4" s="1"/>
  <c r="P123" i="4" a="1"/>
  <c r="P123" i="4" s="1"/>
  <c r="P133" i="4" a="1"/>
  <c r="P133" i="4" s="1"/>
  <c r="P143" i="4" a="1"/>
  <c r="P143" i="4" s="1"/>
  <c r="P153" i="4" a="1"/>
  <c r="P153" i="4" s="1"/>
  <c r="P163" i="4" a="1"/>
  <c r="P163" i="4" s="1"/>
  <c r="P173" i="4" a="1"/>
  <c r="P173" i="4" s="1"/>
  <c r="P183" i="4" a="1"/>
  <c r="P183" i="4" s="1"/>
  <c r="P193" i="4" a="1"/>
  <c r="P193" i="4" s="1"/>
  <c r="P203" i="4" a="1"/>
  <c r="P203" i="4" s="1"/>
  <c r="P213" i="4" a="1"/>
  <c r="P213" i="4" s="1"/>
  <c r="P223" i="4" a="1"/>
  <c r="P223" i="4" s="1"/>
  <c r="P233" i="4" a="1"/>
  <c r="P233" i="4" s="1"/>
  <c r="P243" i="4" a="1"/>
  <c r="P243" i="4" s="1"/>
  <c r="P253" i="4" a="1"/>
  <c r="P253" i="4" s="1"/>
  <c r="P263" i="4" a="1"/>
  <c r="P263" i="4" s="1"/>
  <c r="P273" i="4" a="1"/>
  <c r="P273" i="4" s="1"/>
  <c r="P283" i="4" a="1"/>
  <c r="P283" i="4" s="1"/>
  <c r="P293" i="4" a="1"/>
  <c r="P293" i="4" s="1"/>
  <c r="P303" i="4" a="1"/>
  <c r="P303" i="4" s="1"/>
  <c r="P313" i="4" a="1"/>
  <c r="P313" i="4" s="1"/>
  <c r="P323" i="4" a="1"/>
  <c r="P323" i="4" s="1"/>
  <c r="P333" i="4" a="1"/>
  <c r="P333" i="4" s="1"/>
  <c r="P343" i="4" a="1"/>
  <c r="P343" i="4" s="1"/>
  <c r="P354" i="4" a="1"/>
  <c r="P354" i="4" s="1"/>
  <c r="P364" i="4" a="1"/>
  <c r="P364" i="4" s="1"/>
  <c r="P374" i="4" a="1"/>
  <c r="P374" i="4" s="1"/>
  <c r="P384" i="4" a="1"/>
  <c r="P384" i="4" s="1"/>
  <c r="P394" i="4" a="1"/>
  <c r="P394" i="4" s="1"/>
  <c r="P404" i="4" a="1"/>
  <c r="P404" i="4" s="1"/>
  <c r="P414" i="4" a="1"/>
  <c r="P414" i="4" s="1"/>
  <c r="P424" i="4" a="1"/>
  <c r="P424" i="4" s="1"/>
  <c r="P434" i="4" a="1"/>
  <c r="P434" i="4" s="1"/>
  <c r="P444" i="4" a="1"/>
  <c r="P444" i="4" s="1"/>
  <c r="P454" i="4" a="1"/>
  <c r="P454" i="4" s="1"/>
  <c r="P464" i="4" a="1"/>
  <c r="P464" i="4" s="1"/>
  <c r="P474" i="4" a="1"/>
  <c r="P474" i="4" s="1"/>
  <c r="P484" i="4" a="1"/>
  <c r="P484" i="4" s="1"/>
  <c r="P494" i="4" a="1"/>
  <c r="P494" i="4" s="1"/>
  <c r="P504" i="4" a="1"/>
  <c r="P504" i="4" s="1"/>
  <c r="P514" i="4" a="1"/>
  <c r="P514" i="4" s="1"/>
  <c r="P524" i="4" a="1"/>
  <c r="P524" i="4" s="1"/>
  <c r="P534" i="4" a="1"/>
  <c r="P534" i="4" s="1"/>
  <c r="P4" i="4" a="1"/>
  <c r="P4" i="4" s="1"/>
  <c r="P14" i="4" a="1"/>
  <c r="P14" i="4" s="1"/>
  <c r="P24" i="4" a="1"/>
  <c r="P24" i="4" s="1"/>
  <c r="P34" i="4" a="1"/>
  <c r="P34" i="4" s="1"/>
  <c r="P44" i="4" a="1"/>
  <c r="P44" i="4" s="1"/>
  <c r="P54" i="4" a="1"/>
  <c r="P54" i="4" s="1"/>
  <c r="P64" i="4" a="1"/>
  <c r="P64" i="4" s="1"/>
  <c r="P74" i="4" a="1"/>
  <c r="P74" i="4" s="1"/>
  <c r="P84" i="4" a="1"/>
  <c r="P84" i="4" s="1"/>
  <c r="P94" i="4" a="1"/>
  <c r="P94" i="4" s="1"/>
  <c r="P104" i="4" a="1"/>
  <c r="P104" i="4" s="1"/>
  <c r="P114" i="4" a="1"/>
  <c r="P114" i="4" s="1"/>
  <c r="P124" i="4" a="1"/>
  <c r="P124" i="4" s="1"/>
  <c r="P134" i="4" a="1"/>
  <c r="P134" i="4" s="1"/>
  <c r="P144" i="4" a="1"/>
  <c r="P144" i="4" s="1"/>
  <c r="P154" i="4" a="1"/>
  <c r="P154" i="4" s="1"/>
  <c r="P164" i="4" a="1"/>
  <c r="P164" i="4" s="1"/>
  <c r="P174" i="4" a="1"/>
  <c r="P174" i="4" s="1"/>
  <c r="P184" i="4" a="1"/>
  <c r="P184" i="4" s="1"/>
  <c r="P194" i="4" a="1"/>
  <c r="P194" i="4" s="1"/>
  <c r="P204" i="4" a="1"/>
  <c r="P204" i="4" s="1"/>
  <c r="P214" i="4" a="1"/>
  <c r="P214" i="4" s="1"/>
  <c r="P224" i="4" a="1"/>
  <c r="P224" i="4" s="1"/>
  <c r="P234" i="4" a="1"/>
  <c r="P234" i="4" s="1"/>
  <c r="P244" i="4" a="1"/>
  <c r="P244" i="4" s="1"/>
  <c r="P254" i="4" a="1"/>
  <c r="P254" i="4" s="1"/>
  <c r="P264" i="4" a="1"/>
  <c r="P264" i="4" s="1"/>
  <c r="P274" i="4" a="1"/>
  <c r="P274" i="4" s="1"/>
  <c r="P284" i="4" a="1"/>
  <c r="P284" i="4" s="1"/>
  <c r="P294" i="4" a="1"/>
  <c r="P294" i="4" s="1"/>
  <c r="P304" i="4" a="1"/>
  <c r="P304" i="4" s="1"/>
  <c r="P314" i="4" a="1"/>
  <c r="P314" i="4" s="1"/>
  <c r="P324" i="4" a="1"/>
  <c r="P324" i="4" s="1"/>
  <c r="P334" i="4" a="1"/>
  <c r="P334" i="4" s="1"/>
  <c r="P344" i="4" a="1"/>
  <c r="P344" i="4" s="1"/>
  <c r="P355" i="4" a="1"/>
  <c r="P355" i="4" s="1"/>
  <c r="P365" i="4" a="1"/>
  <c r="P365" i="4" s="1"/>
  <c r="P375" i="4" a="1"/>
  <c r="P375" i="4" s="1"/>
  <c r="P385" i="4" a="1"/>
  <c r="P385" i="4" s="1"/>
  <c r="P395" i="4" a="1"/>
  <c r="P395" i="4" s="1"/>
  <c r="P405" i="4" a="1"/>
  <c r="P405" i="4" s="1"/>
  <c r="P415" i="4" a="1"/>
  <c r="P415" i="4" s="1"/>
  <c r="P425" i="4" a="1"/>
  <c r="P425" i="4" s="1"/>
  <c r="P435" i="4" a="1"/>
  <c r="P435" i="4" s="1"/>
  <c r="P445" i="4" a="1"/>
  <c r="P445" i="4" s="1"/>
  <c r="P455" i="4" a="1"/>
  <c r="P455" i="4" s="1"/>
  <c r="P465" i="4" a="1"/>
  <c r="P465" i="4" s="1"/>
  <c r="P475" i="4" a="1"/>
  <c r="P475" i="4" s="1"/>
  <c r="P485" i="4" a="1"/>
  <c r="P485" i="4" s="1"/>
  <c r="P495" i="4" a="1"/>
  <c r="P495" i="4" s="1"/>
  <c r="P505" i="4" a="1"/>
  <c r="P505" i="4" s="1"/>
  <c r="P515" i="4" a="1"/>
  <c r="P515" i="4" s="1"/>
  <c r="P525" i="4" a="1"/>
  <c r="P525" i="4" s="1"/>
  <c r="P535" i="4" a="1"/>
  <c r="P535" i="4" s="1"/>
  <c r="P2" i="4" a="1"/>
  <c r="P2" i="4" s="1"/>
  <c r="P537" i="4" a="1"/>
  <c r="P537" i="4" s="1"/>
  <c r="P5" i="4" a="1"/>
  <c r="P5" i="4" s="1"/>
  <c r="P15" i="4" a="1"/>
  <c r="P15" i="4" s="1"/>
  <c r="P25" i="4" a="1"/>
  <c r="P25" i="4" s="1"/>
  <c r="P35" i="4" a="1"/>
  <c r="P35" i="4" s="1"/>
  <c r="P45" i="4" a="1"/>
  <c r="P45" i="4" s="1"/>
  <c r="P55" i="4" a="1"/>
  <c r="P55" i="4" s="1"/>
  <c r="P65" i="4" a="1"/>
  <c r="P65" i="4" s="1"/>
  <c r="P75" i="4" a="1"/>
  <c r="P75" i="4" s="1"/>
  <c r="P85" i="4" a="1"/>
  <c r="P85" i="4" s="1"/>
  <c r="P95" i="4" a="1"/>
  <c r="P95" i="4" s="1"/>
  <c r="P105" i="4" a="1"/>
  <c r="P105" i="4" s="1"/>
  <c r="P115" i="4" a="1"/>
  <c r="P115" i="4" s="1"/>
  <c r="P125" i="4" a="1"/>
  <c r="P125" i="4" s="1"/>
  <c r="P135" i="4" a="1"/>
  <c r="P135" i="4" s="1"/>
  <c r="P145" i="4" a="1"/>
  <c r="P145" i="4" s="1"/>
  <c r="P155" i="4" a="1"/>
  <c r="P155" i="4" s="1"/>
  <c r="P165" i="4" a="1"/>
  <c r="P165" i="4" s="1"/>
  <c r="P175" i="4" a="1"/>
  <c r="P175" i="4" s="1"/>
  <c r="P185" i="4" a="1"/>
  <c r="P185" i="4" s="1"/>
  <c r="P195" i="4" a="1"/>
  <c r="P195" i="4" s="1"/>
  <c r="P205" i="4" a="1"/>
  <c r="P205" i="4" s="1"/>
  <c r="P215" i="4" a="1"/>
  <c r="P215" i="4" s="1"/>
  <c r="P225" i="4" a="1"/>
  <c r="P225" i="4" s="1"/>
  <c r="P235" i="4" a="1"/>
  <c r="P235" i="4" s="1"/>
  <c r="P245" i="4" a="1"/>
  <c r="P245" i="4" s="1"/>
  <c r="P255" i="4" a="1"/>
  <c r="P255" i="4" s="1"/>
  <c r="P265" i="4" a="1"/>
  <c r="P265" i="4" s="1"/>
  <c r="P275" i="4" a="1"/>
  <c r="P275" i="4" s="1"/>
  <c r="P285" i="4" a="1"/>
  <c r="P285" i="4" s="1"/>
  <c r="P295" i="4" a="1"/>
  <c r="P295" i="4" s="1"/>
  <c r="P305" i="4" a="1"/>
  <c r="P305" i="4" s="1"/>
  <c r="P315" i="4" a="1"/>
  <c r="P315" i="4" s="1"/>
  <c r="P325" i="4" a="1"/>
  <c r="P325" i="4" s="1"/>
  <c r="P335" i="4" a="1"/>
  <c r="P335" i="4" s="1"/>
  <c r="P345" i="4" a="1"/>
  <c r="P345" i="4" s="1"/>
  <c r="P356" i="4" a="1"/>
  <c r="P356" i="4" s="1"/>
  <c r="P366" i="4" a="1"/>
  <c r="P366" i="4" s="1"/>
  <c r="P376" i="4" a="1"/>
  <c r="P376" i="4" s="1"/>
  <c r="P386" i="4" a="1"/>
  <c r="P386" i="4" s="1"/>
  <c r="P396" i="4" a="1"/>
  <c r="P396" i="4" s="1"/>
  <c r="P406" i="4" a="1"/>
  <c r="P406" i="4" s="1"/>
  <c r="P416" i="4" a="1"/>
  <c r="P416" i="4" s="1"/>
  <c r="P426" i="4" a="1"/>
  <c r="P426" i="4" s="1"/>
  <c r="P436" i="4" a="1"/>
  <c r="P436" i="4" s="1"/>
  <c r="P446" i="4" a="1"/>
  <c r="P446" i="4" s="1"/>
  <c r="P456" i="4" a="1"/>
  <c r="P456" i="4" s="1"/>
  <c r="P466" i="4" a="1"/>
  <c r="P466" i="4" s="1"/>
  <c r="P476" i="4" a="1"/>
  <c r="P476" i="4" s="1"/>
  <c r="P486" i="4" a="1"/>
  <c r="P486" i="4" s="1"/>
  <c r="P496" i="4" a="1"/>
  <c r="P496" i="4" s="1"/>
  <c r="P506" i="4" a="1"/>
  <c r="P506" i="4" s="1"/>
  <c r="P516" i="4" a="1"/>
  <c r="P516" i="4" s="1"/>
  <c r="P526" i="4" a="1"/>
  <c r="P526" i="4" s="1"/>
  <c r="P6" i="4" a="1"/>
  <c r="P6" i="4" s="1"/>
  <c r="P16" i="4" a="1"/>
  <c r="P16" i="4" s="1"/>
  <c r="P26" i="4" a="1"/>
  <c r="P26" i="4" s="1"/>
  <c r="P36" i="4" a="1"/>
  <c r="P36" i="4" s="1"/>
  <c r="P46" i="4" a="1"/>
  <c r="P46" i="4" s="1"/>
  <c r="P56" i="4" a="1"/>
  <c r="P56" i="4" s="1"/>
  <c r="P66" i="4" a="1"/>
  <c r="P66" i="4" s="1"/>
  <c r="P76" i="4" a="1"/>
  <c r="P76" i="4" s="1"/>
  <c r="P86" i="4" a="1"/>
  <c r="P86" i="4" s="1"/>
  <c r="P96" i="4" a="1"/>
  <c r="P96" i="4" s="1"/>
  <c r="P106" i="4" a="1"/>
  <c r="P106" i="4" s="1"/>
  <c r="P116" i="4" a="1"/>
  <c r="P116" i="4" s="1"/>
  <c r="P126" i="4" a="1"/>
  <c r="P126" i="4" s="1"/>
  <c r="P136" i="4" a="1"/>
  <c r="P136" i="4" s="1"/>
  <c r="P146" i="4" a="1"/>
  <c r="P146" i="4" s="1"/>
  <c r="P156" i="4" a="1"/>
  <c r="P156" i="4" s="1"/>
  <c r="P166" i="4" a="1"/>
  <c r="P166" i="4" s="1"/>
  <c r="P176" i="4" a="1"/>
  <c r="P176" i="4" s="1"/>
  <c r="P186" i="4" a="1"/>
  <c r="P186" i="4" s="1"/>
  <c r="P196" i="4" a="1"/>
  <c r="P196" i="4" s="1"/>
  <c r="P206" i="4" a="1"/>
  <c r="P206" i="4" s="1"/>
  <c r="P216" i="4" a="1"/>
  <c r="P216" i="4" s="1"/>
  <c r="P226" i="4" a="1"/>
  <c r="P226" i="4" s="1"/>
  <c r="P236" i="4" a="1"/>
  <c r="P236" i="4" s="1"/>
  <c r="P246" i="4" a="1"/>
  <c r="P246" i="4" s="1"/>
  <c r="P256" i="4" a="1"/>
  <c r="P256" i="4" s="1"/>
  <c r="P266" i="4" a="1"/>
  <c r="P266" i="4" s="1"/>
  <c r="P276" i="4" a="1"/>
  <c r="P276" i="4" s="1"/>
  <c r="P286" i="4" a="1"/>
  <c r="P286" i="4" s="1"/>
  <c r="P296" i="4" a="1"/>
  <c r="P296" i="4" s="1"/>
  <c r="P306" i="4" a="1"/>
  <c r="P306" i="4" s="1"/>
  <c r="P316" i="4" a="1"/>
  <c r="P316" i="4" s="1"/>
  <c r="P326" i="4" a="1"/>
  <c r="P326" i="4" s="1"/>
  <c r="P336" i="4" a="1"/>
  <c r="P336" i="4" s="1"/>
  <c r="P346" i="4" a="1"/>
  <c r="P346" i="4" s="1"/>
  <c r="P357" i="4" a="1"/>
  <c r="P357" i="4" s="1"/>
  <c r="P367" i="4" a="1"/>
  <c r="P367" i="4" s="1"/>
  <c r="P377" i="4" a="1"/>
  <c r="P377" i="4" s="1"/>
  <c r="P387" i="4" a="1"/>
  <c r="P387" i="4" s="1"/>
  <c r="P397" i="4" a="1"/>
  <c r="P397" i="4" s="1"/>
  <c r="P407" i="4" a="1"/>
  <c r="P407" i="4" s="1"/>
  <c r="P417" i="4" a="1"/>
  <c r="P417" i="4" s="1"/>
  <c r="P427" i="4" a="1"/>
  <c r="P427" i="4" s="1"/>
  <c r="P437" i="4" a="1"/>
  <c r="P437" i="4" s="1"/>
  <c r="P447" i="4" a="1"/>
  <c r="P447" i="4" s="1"/>
  <c r="P457" i="4" a="1"/>
  <c r="P457" i="4" s="1"/>
  <c r="P467" i="4" a="1"/>
  <c r="P467" i="4" s="1"/>
  <c r="P477" i="4" a="1"/>
  <c r="P477" i="4" s="1"/>
  <c r="P487" i="4" a="1"/>
  <c r="P487" i="4" s="1"/>
  <c r="P497" i="4" a="1"/>
  <c r="P497" i="4" s="1"/>
  <c r="P507" i="4" a="1"/>
  <c r="P507" i="4" s="1"/>
  <c r="P517" i="4" a="1"/>
  <c r="P517" i="4" s="1"/>
  <c r="P527" i="4" a="1"/>
  <c r="P527" i="4" s="1"/>
  <c r="P7" i="4" a="1"/>
  <c r="P7" i="4" s="1"/>
  <c r="P17" i="4" a="1"/>
  <c r="P17" i="4" s="1"/>
  <c r="P27" i="4" a="1"/>
  <c r="P27" i="4" s="1"/>
  <c r="P37" i="4" a="1"/>
  <c r="P37" i="4" s="1"/>
  <c r="P47" i="4" a="1"/>
  <c r="P47" i="4" s="1"/>
  <c r="P57" i="4" a="1"/>
  <c r="P57" i="4" s="1"/>
  <c r="P67" i="4" a="1"/>
  <c r="P67" i="4" s="1"/>
  <c r="P77" i="4" a="1"/>
  <c r="P77" i="4" s="1"/>
  <c r="P87" i="4" a="1"/>
  <c r="P87" i="4" s="1"/>
  <c r="P97" i="4" a="1"/>
  <c r="P97" i="4" s="1"/>
  <c r="P107" i="4" a="1"/>
  <c r="P107" i="4" s="1"/>
  <c r="P117" i="4" a="1"/>
  <c r="P117" i="4" s="1"/>
  <c r="P127" i="4" a="1"/>
  <c r="P127" i="4" s="1"/>
  <c r="P137" i="4" a="1"/>
  <c r="P137" i="4" s="1"/>
  <c r="P147" i="4" a="1"/>
  <c r="P147" i="4" s="1"/>
  <c r="P157" i="4" a="1"/>
  <c r="P157" i="4" s="1"/>
  <c r="P167" i="4" a="1"/>
  <c r="P167" i="4" s="1"/>
  <c r="P177" i="4" a="1"/>
  <c r="P177" i="4" s="1"/>
  <c r="P187" i="4" a="1"/>
  <c r="P187" i="4" s="1"/>
  <c r="P197" i="4" a="1"/>
  <c r="P197" i="4" s="1"/>
  <c r="P207" i="4" a="1"/>
  <c r="P207" i="4" s="1"/>
  <c r="P217" i="4" a="1"/>
  <c r="P217" i="4" s="1"/>
  <c r="P227" i="4" a="1"/>
  <c r="P227" i="4" s="1"/>
  <c r="P237" i="4" a="1"/>
  <c r="P237" i="4" s="1"/>
  <c r="P247" i="4" a="1"/>
  <c r="P247" i="4" s="1"/>
  <c r="P257" i="4" a="1"/>
  <c r="P257" i="4" s="1"/>
  <c r="P267" i="4" a="1"/>
  <c r="P267" i="4" s="1"/>
  <c r="P277" i="4" a="1"/>
  <c r="P277" i="4" s="1"/>
  <c r="P287" i="4" a="1"/>
  <c r="P287" i="4" s="1"/>
  <c r="P297" i="4" a="1"/>
  <c r="P297" i="4" s="1"/>
  <c r="P307" i="4" a="1"/>
  <c r="P307" i="4" s="1"/>
  <c r="P317" i="4" a="1"/>
  <c r="P317" i="4" s="1"/>
  <c r="P327" i="4" a="1"/>
  <c r="P327" i="4" s="1"/>
  <c r="P337" i="4" a="1"/>
  <c r="P337" i="4" s="1"/>
  <c r="P347" i="4" a="1"/>
  <c r="P347" i="4" s="1"/>
  <c r="P358" i="4" a="1"/>
  <c r="P358" i="4" s="1"/>
  <c r="P368" i="4" a="1"/>
  <c r="P368" i="4" s="1"/>
  <c r="P378" i="4" a="1"/>
  <c r="P378" i="4" s="1"/>
  <c r="P388" i="4" a="1"/>
  <c r="P388" i="4" s="1"/>
  <c r="P398" i="4" a="1"/>
  <c r="P398" i="4" s="1"/>
  <c r="P408" i="4" a="1"/>
  <c r="P408" i="4" s="1"/>
  <c r="P418" i="4" a="1"/>
  <c r="P418" i="4" s="1"/>
  <c r="P428" i="4" a="1"/>
  <c r="P428" i="4" s="1"/>
  <c r="P438" i="4" a="1"/>
  <c r="P438" i="4" s="1"/>
  <c r="P448" i="4" a="1"/>
  <c r="P448" i="4" s="1"/>
  <c r="P458" i="4" a="1"/>
  <c r="P458" i="4" s="1"/>
  <c r="P468" i="4" a="1"/>
  <c r="P468" i="4" s="1"/>
  <c r="P478" i="4" a="1"/>
  <c r="P478" i="4" s="1"/>
  <c r="P488" i="4" a="1"/>
  <c r="P488" i="4" s="1"/>
  <c r="P498" i="4" a="1"/>
  <c r="P498" i="4" s="1"/>
  <c r="P508" i="4" a="1"/>
  <c r="P508" i="4" s="1"/>
  <c r="P518" i="4" a="1"/>
  <c r="P518" i="4" s="1"/>
  <c r="P528" i="4" a="1"/>
  <c r="P528" i="4" s="1"/>
  <c r="P538" i="4" a="1"/>
  <c r="P538" i="4" s="1"/>
  <c r="P519" i="4" a="1"/>
  <c r="P519" i="4" s="1"/>
  <c r="P529" i="4" a="1"/>
  <c r="P529" i="4" s="1"/>
  <c r="P530" i="4" a="1"/>
  <c r="P530" i="4" s="1"/>
  <c r="P8" i="4" a="1"/>
  <c r="P8" i="4" s="1"/>
  <c r="P18" i="4" a="1"/>
  <c r="P18" i="4" s="1"/>
  <c r="P28" i="4" a="1"/>
  <c r="P28" i="4" s="1"/>
  <c r="P38" i="4" a="1"/>
  <c r="P38" i="4" s="1"/>
  <c r="P48" i="4" a="1"/>
  <c r="P48" i="4" s="1"/>
  <c r="P58" i="4" a="1"/>
  <c r="P58" i="4" s="1"/>
  <c r="P68" i="4" a="1"/>
  <c r="P68" i="4" s="1"/>
  <c r="P78" i="4" a="1"/>
  <c r="P78" i="4" s="1"/>
  <c r="P88" i="4" a="1"/>
  <c r="P88" i="4" s="1"/>
  <c r="P98" i="4" a="1"/>
  <c r="P98" i="4" s="1"/>
  <c r="P108" i="4" a="1"/>
  <c r="P108" i="4" s="1"/>
  <c r="P118" i="4" a="1"/>
  <c r="P118" i="4" s="1"/>
  <c r="P128" i="4" a="1"/>
  <c r="P128" i="4" s="1"/>
  <c r="P138" i="4" a="1"/>
  <c r="P138" i="4" s="1"/>
  <c r="P148" i="4" a="1"/>
  <c r="P148" i="4" s="1"/>
  <c r="P158" i="4" a="1"/>
  <c r="P158" i="4" s="1"/>
  <c r="P168" i="4" a="1"/>
  <c r="P168" i="4" s="1"/>
  <c r="P178" i="4" a="1"/>
  <c r="P178" i="4" s="1"/>
  <c r="P188" i="4" a="1"/>
  <c r="P188" i="4" s="1"/>
  <c r="P198" i="4" a="1"/>
  <c r="P198" i="4" s="1"/>
  <c r="P208" i="4" a="1"/>
  <c r="P208" i="4" s="1"/>
  <c r="P218" i="4" a="1"/>
  <c r="P218" i="4" s="1"/>
  <c r="P228" i="4" a="1"/>
  <c r="P228" i="4" s="1"/>
  <c r="P238" i="4" a="1"/>
  <c r="P238" i="4" s="1"/>
  <c r="P248" i="4" a="1"/>
  <c r="P248" i="4" s="1"/>
  <c r="P258" i="4" a="1"/>
  <c r="P258" i="4" s="1"/>
  <c r="P268" i="4" a="1"/>
  <c r="P268" i="4" s="1"/>
  <c r="P278" i="4" a="1"/>
  <c r="P278" i="4" s="1"/>
  <c r="P288" i="4" a="1"/>
  <c r="P288" i="4" s="1"/>
  <c r="P298" i="4" a="1"/>
  <c r="P298" i="4" s="1"/>
  <c r="P308" i="4" a="1"/>
  <c r="P308" i="4" s="1"/>
  <c r="P318" i="4" a="1"/>
  <c r="P318" i="4" s="1"/>
  <c r="P328" i="4" a="1"/>
  <c r="P328" i="4" s="1"/>
  <c r="P338" i="4" a="1"/>
  <c r="P338" i="4" s="1"/>
  <c r="P348" i="4" a="1"/>
  <c r="P348" i="4" s="1"/>
  <c r="P359" i="4" a="1"/>
  <c r="P359" i="4" s="1"/>
  <c r="P369" i="4" a="1"/>
  <c r="P369" i="4" s="1"/>
  <c r="P379" i="4" a="1"/>
  <c r="P379" i="4" s="1"/>
  <c r="P389" i="4" a="1"/>
  <c r="P389" i="4" s="1"/>
  <c r="P399" i="4" a="1"/>
  <c r="P399" i="4" s="1"/>
  <c r="P409" i="4" a="1"/>
  <c r="P409" i="4" s="1"/>
  <c r="P419" i="4" a="1"/>
  <c r="P419" i="4" s="1"/>
  <c r="P429" i="4" a="1"/>
  <c r="P429" i="4" s="1"/>
  <c r="P439" i="4" a="1"/>
  <c r="P439" i="4" s="1"/>
  <c r="P449" i="4" a="1"/>
  <c r="P449" i="4" s="1"/>
  <c r="P459" i="4" a="1"/>
  <c r="P459" i="4" s="1"/>
  <c r="P469" i="4" a="1"/>
  <c r="P469" i="4" s="1"/>
  <c r="P479" i="4" a="1"/>
  <c r="P479" i="4" s="1"/>
  <c r="P489" i="4" a="1"/>
  <c r="P489" i="4" s="1"/>
  <c r="P499" i="4" a="1"/>
  <c r="P499" i="4" s="1"/>
  <c r="P509" i="4" a="1"/>
  <c r="P509" i="4" s="1"/>
  <c r="P539" i="4" a="1"/>
  <c r="P539" i="4" s="1"/>
  <c r="P540" i="4" a="1"/>
  <c r="P540" i="4" s="1"/>
  <c r="P9" i="4" a="1"/>
  <c r="P9" i="4" s="1"/>
  <c r="P19" i="4" a="1"/>
  <c r="P19" i="4" s="1"/>
  <c r="P29" i="4" a="1"/>
  <c r="P29" i="4" s="1"/>
  <c r="P39" i="4" a="1"/>
  <c r="P39" i="4" s="1"/>
  <c r="P49" i="4" a="1"/>
  <c r="P49" i="4" s="1"/>
  <c r="P59" i="4" a="1"/>
  <c r="P59" i="4" s="1"/>
  <c r="P69" i="4" a="1"/>
  <c r="P69" i="4" s="1"/>
  <c r="P79" i="4" a="1"/>
  <c r="P79" i="4" s="1"/>
  <c r="P89" i="4" a="1"/>
  <c r="P89" i="4" s="1"/>
  <c r="P99" i="4" a="1"/>
  <c r="P99" i="4" s="1"/>
  <c r="P109" i="4" a="1"/>
  <c r="P109" i="4" s="1"/>
  <c r="P119" i="4" a="1"/>
  <c r="P119" i="4" s="1"/>
  <c r="P129" i="4" a="1"/>
  <c r="P129" i="4" s="1"/>
  <c r="P139" i="4" a="1"/>
  <c r="P139" i="4" s="1"/>
  <c r="P149" i="4" a="1"/>
  <c r="P149" i="4" s="1"/>
  <c r="P159" i="4" a="1"/>
  <c r="P159" i="4" s="1"/>
  <c r="P169" i="4" a="1"/>
  <c r="P169" i="4" s="1"/>
  <c r="P179" i="4" a="1"/>
  <c r="P179" i="4" s="1"/>
  <c r="P189" i="4" a="1"/>
  <c r="P189" i="4" s="1"/>
  <c r="P199" i="4" a="1"/>
  <c r="P199" i="4" s="1"/>
  <c r="P209" i="4" a="1"/>
  <c r="P209" i="4" s="1"/>
  <c r="P219" i="4" a="1"/>
  <c r="P219" i="4" s="1"/>
  <c r="P229" i="4" a="1"/>
  <c r="P229" i="4" s="1"/>
  <c r="P239" i="4" a="1"/>
  <c r="P239" i="4" s="1"/>
  <c r="P249" i="4" a="1"/>
  <c r="P249" i="4" s="1"/>
  <c r="P259" i="4" a="1"/>
  <c r="P259" i="4" s="1"/>
  <c r="P269" i="4" a="1"/>
  <c r="P269" i="4" s="1"/>
  <c r="P279" i="4" a="1"/>
  <c r="P279" i="4" s="1"/>
  <c r="P289" i="4" a="1"/>
  <c r="P289" i="4" s="1"/>
  <c r="P299" i="4" a="1"/>
  <c r="P299" i="4" s="1"/>
  <c r="P309" i="4" a="1"/>
  <c r="P309" i="4" s="1"/>
  <c r="P319" i="4" a="1"/>
  <c r="P319" i="4" s="1"/>
  <c r="P329" i="4" a="1"/>
  <c r="P329" i="4" s="1"/>
  <c r="P339" i="4" a="1"/>
  <c r="P339" i="4" s="1"/>
  <c r="P349" i="4" a="1"/>
  <c r="P349" i="4" s="1"/>
  <c r="P360" i="4" a="1"/>
  <c r="P360" i="4" s="1"/>
  <c r="P370" i="4" a="1"/>
  <c r="P370" i="4" s="1"/>
  <c r="P380" i="4" a="1"/>
  <c r="P380" i="4" s="1"/>
  <c r="P390" i="4" a="1"/>
  <c r="P390" i="4" s="1"/>
  <c r="P400" i="4" a="1"/>
  <c r="P400" i="4" s="1"/>
  <c r="P410" i="4" a="1"/>
  <c r="P410" i="4" s="1"/>
  <c r="P420" i="4" a="1"/>
  <c r="P420" i="4" s="1"/>
  <c r="P430" i="4" a="1"/>
  <c r="P430" i="4" s="1"/>
  <c r="P440" i="4" a="1"/>
  <c r="P440" i="4" s="1"/>
  <c r="P450" i="4" a="1"/>
  <c r="P450" i="4" s="1"/>
  <c r="P460" i="4" a="1"/>
  <c r="P460" i="4" s="1"/>
  <c r="P470" i="4" a="1"/>
  <c r="P470" i="4" s="1"/>
  <c r="P480" i="4" a="1"/>
  <c r="P480" i="4" s="1"/>
  <c r="P490" i="4" a="1"/>
  <c r="P490" i="4" s="1"/>
  <c r="P500" i="4" a="1"/>
  <c r="P500" i="4" s="1"/>
  <c r="P510" i="4" a="1"/>
  <c r="P510" i="4" s="1"/>
  <c r="P520" i="4" a="1"/>
  <c r="P520" i="4" s="1"/>
  <c r="P544" i="4" a="1"/>
  <c r="P544" i="4" s="1"/>
  <c r="P10" i="4" a="1"/>
  <c r="P10" i="4" s="1"/>
  <c r="P20" i="4" a="1"/>
  <c r="P20" i="4" s="1"/>
  <c r="P30" i="4" a="1"/>
  <c r="P30" i="4" s="1"/>
  <c r="P40" i="4" a="1"/>
  <c r="P40" i="4" s="1"/>
  <c r="P50" i="4" a="1"/>
  <c r="P50" i="4" s="1"/>
  <c r="P60" i="4" a="1"/>
  <c r="P60" i="4" s="1"/>
  <c r="P70" i="4" a="1"/>
  <c r="P70" i="4" s="1"/>
  <c r="P80" i="4" a="1"/>
  <c r="P80" i="4" s="1"/>
  <c r="P90" i="4" a="1"/>
  <c r="P90" i="4" s="1"/>
  <c r="P100" i="4" a="1"/>
  <c r="P100" i="4" s="1"/>
  <c r="P110" i="4" a="1"/>
  <c r="P110" i="4" s="1"/>
  <c r="P120" i="4" a="1"/>
  <c r="P120" i="4" s="1"/>
  <c r="P130" i="4" a="1"/>
  <c r="P130" i="4" s="1"/>
  <c r="P140" i="4" a="1"/>
  <c r="P140" i="4" s="1"/>
  <c r="P150" i="4" a="1"/>
  <c r="P150" i="4" s="1"/>
  <c r="P160" i="4" a="1"/>
  <c r="P160" i="4" s="1"/>
  <c r="P170" i="4" a="1"/>
  <c r="P170" i="4" s="1"/>
  <c r="P180" i="4" a="1"/>
  <c r="P180" i="4" s="1"/>
  <c r="P190" i="4" a="1"/>
  <c r="P190" i="4" s="1"/>
  <c r="P200" i="4" a="1"/>
  <c r="P200" i="4" s="1"/>
  <c r="P210" i="4" a="1"/>
  <c r="P210" i="4" s="1"/>
  <c r="P220" i="4" a="1"/>
  <c r="P220" i="4" s="1"/>
  <c r="P230" i="4" a="1"/>
  <c r="P230" i="4" s="1"/>
  <c r="P240" i="4" a="1"/>
  <c r="P240" i="4" s="1"/>
  <c r="P250" i="4" a="1"/>
  <c r="P250" i="4" s="1"/>
  <c r="P260" i="4" a="1"/>
  <c r="P260" i="4" s="1"/>
  <c r="P270" i="4" a="1"/>
  <c r="P270" i="4" s="1"/>
  <c r="P280" i="4" a="1"/>
  <c r="P280" i="4" s="1"/>
  <c r="P290" i="4" a="1"/>
  <c r="P290" i="4" s="1"/>
  <c r="P300" i="4" a="1"/>
  <c r="P300" i="4" s="1"/>
  <c r="P310" i="4" a="1"/>
  <c r="P310" i="4" s="1"/>
  <c r="P320" i="4" a="1"/>
  <c r="P320" i="4" s="1"/>
  <c r="P330" i="4" a="1"/>
  <c r="P330" i="4" s="1"/>
  <c r="P340" i="4" a="1"/>
  <c r="P340" i="4" s="1"/>
  <c r="P351" i="4" a="1"/>
  <c r="P351" i="4" s="1"/>
  <c r="P361" i="4" a="1"/>
  <c r="P361" i="4" s="1"/>
  <c r="P371" i="4" a="1"/>
  <c r="P371" i="4" s="1"/>
  <c r="P381" i="4" a="1"/>
  <c r="P381" i="4" s="1"/>
  <c r="P391" i="4" a="1"/>
  <c r="P391" i="4" s="1"/>
  <c r="P401" i="4" a="1"/>
  <c r="P401" i="4" s="1"/>
  <c r="P411" i="4" a="1"/>
  <c r="P411" i="4" s="1"/>
  <c r="P421" i="4" a="1"/>
  <c r="P421" i="4" s="1"/>
  <c r="P431" i="4" a="1"/>
  <c r="P431" i="4" s="1"/>
  <c r="P441" i="4" a="1"/>
  <c r="P441" i="4" s="1"/>
  <c r="P451" i="4" a="1"/>
  <c r="P451" i="4" s="1"/>
  <c r="P461" i="4" a="1"/>
  <c r="P461" i="4" s="1"/>
  <c r="P471" i="4" a="1"/>
  <c r="P471" i="4" s="1"/>
  <c r="P481" i="4" a="1"/>
  <c r="P481" i="4" s="1"/>
  <c r="P491" i="4" a="1"/>
  <c r="P491" i="4" s="1"/>
  <c r="P501" i="4" a="1"/>
  <c r="P501" i="4" s="1"/>
  <c r="P511" i="4" a="1"/>
  <c r="P511" i="4" s="1"/>
  <c r="P521" i="4" a="1"/>
  <c r="P521" i="4" s="1"/>
  <c r="P531" i="4" a="1"/>
  <c r="P531" i="4" s="1"/>
  <c r="P541" i="4" a="1"/>
  <c r="P541" i="4" s="1"/>
  <c r="P536" i="4" a="1"/>
  <c r="P536" i="4" s="1"/>
  <c r="P11" i="4" a="1"/>
  <c r="P11" i="4" s="1"/>
  <c r="P21" i="4" a="1"/>
  <c r="P21" i="4" s="1"/>
  <c r="P31" i="4" a="1"/>
  <c r="P31" i="4" s="1"/>
  <c r="P41" i="4" a="1"/>
  <c r="P41" i="4" s="1"/>
  <c r="P51" i="4" a="1"/>
  <c r="P51" i="4" s="1"/>
  <c r="P61" i="4" a="1"/>
  <c r="P61" i="4" s="1"/>
  <c r="P71" i="4" a="1"/>
  <c r="P71" i="4" s="1"/>
  <c r="P81" i="4" a="1"/>
  <c r="P81" i="4" s="1"/>
  <c r="P91" i="4" a="1"/>
  <c r="P91" i="4" s="1"/>
  <c r="P101" i="4" a="1"/>
  <c r="P101" i="4" s="1"/>
  <c r="P111" i="4" a="1"/>
  <c r="P111" i="4" s="1"/>
  <c r="P121" i="4" a="1"/>
  <c r="P121" i="4" s="1"/>
  <c r="P131" i="4" a="1"/>
  <c r="P131" i="4" s="1"/>
  <c r="P141" i="4" a="1"/>
  <c r="P141" i="4" s="1"/>
  <c r="P151" i="4" a="1"/>
  <c r="P151" i="4" s="1"/>
  <c r="P161" i="4" a="1"/>
  <c r="P161" i="4" s="1"/>
  <c r="P171" i="4" a="1"/>
  <c r="P171" i="4" s="1"/>
  <c r="P181" i="4" a="1"/>
  <c r="P181" i="4" s="1"/>
  <c r="P191" i="4" a="1"/>
  <c r="P191" i="4" s="1"/>
  <c r="P201" i="4" a="1"/>
  <c r="P201" i="4" s="1"/>
  <c r="P211" i="4" a="1"/>
  <c r="P211" i="4" s="1"/>
  <c r="P221" i="4" a="1"/>
  <c r="P221" i="4" s="1"/>
  <c r="P231" i="4" a="1"/>
  <c r="P231" i="4" s="1"/>
  <c r="P241" i="4" a="1"/>
  <c r="P241" i="4" s="1"/>
  <c r="P251" i="4" a="1"/>
  <c r="P251" i="4" s="1"/>
  <c r="P261" i="4" a="1"/>
  <c r="P261" i="4" s="1"/>
  <c r="P271" i="4" a="1"/>
  <c r="P271" i="4" s="1"/>
  <c r="P281" i="4" a="1"/>
  <c r="P281" i="4" s="1"/>
  <c r="P291" i="4" a="1"/>
  <c r="P291" i="4" s="1"/>
  <c r="P301" i="4" a="1"/>
  <c r="P301" i="4" s="1"/>
  <c r="P311" i="4" a="1"/>
  <c r="P311" i="4" s="1"/>
  <c r="P321" i="4" a="1"/>
  <c r="P321" i="4" s="1"/>
  <c r="P331" i="4" a="1"/>
  <c r="P331" i="4" s="1"/>
  <c r="P341" i="4" a="1"/>
  <c r="P341" i="4" s="1"/>
  <c r="P352" i="4" a="1"/>
  <c r="P352" i="4" s="1"/>
  <c r="P362" i="4" a="1"/>
  <c r="P362" i="4" s="1"/>
  <c r="P372" i="4" a="1"/>
  <c r="P372" i="4" s="1"/>
  <c r="P382" i="4" a="1"/>
  <c r="P382" i="4" s="1"/>
  <c r="P392" i="4" a="1"/>
  <c r="P392" i="4" s="1"/>
  <c r="P402" i="4" a="1"/>
  <c r="P402" i="4" s="1"/>
  <c r="P412" i="4" a="1"/>
  <c r="P412" i="4" s="1"/>
  <c r="P422" i="4" a="1"/>
  <c r="P422" i="4" s="1"/>
  <c r="P432" i="4" a="1"/>
  <c r="P432" i="4" s="1"/>
  <c r="P442" i="4" a="1"/>
  <c r="P442" i="4" s="1"/>
  <c r="P452" i="4" a="1"/>
  <c r="P452" i="4" s="1"/>
  <c r="P462" i="4" a="1"/>
  <c r="P462" i="4" s="1"/>
  <c r="P472" i="4" a="1"/>
  <c r="P472" i="4" s="1"/>
  <c r="P482" i="4" a="1"/>
  <c r="P482" i="4" s="1"/>
  <c r="P492" i="4" a="1"/>
  <c r="P492" i="4" s="1"/>
  <c r="P502" i="4" a="1"/>
  <c r="P502" i="4" s="1"/>
  <c r="P512" i="4" a="1"/>
  <c r="P512" i="4" s="1"/>
  <c r="P522" i="4" a="1"/>
  <c r="P522" i="4" s="1"/>
  <c r="P532" i="4" a="1"/>
  <c r="P532" i="4" s="1"/>
  <c r="P542" i="4" a="1"/>
  <c r="P542" i="4" s="1"/>
  <c r="I337" i="4"/>
  <c r="I359" i="4"/>
  <c r="I334" i="4"/>
  <c r="I283" i="4"/>
  <c r="I118" i="4"/>
  <c r="I106" i="4"/>
  <c r="I69" i="4"/>
  <c r="I423" i="4"/>
  <c r="I412" i="4"/>
  <c r="C16" i="5"/>
  <c r="D15" i="5" s="1"/>
  <c r="I490" i="4"/>
  <c r="I208" i="4"/>
  <c r="I167" i="4"/>
  <c r="I104" i="4"/>
  <c r="I212" i="4"/>
  <c r="I346" i="4"/>
  <c r="I214" i="4"/>
  <c r="C12" i="5"/>
  <c r="I544" i="4"/>
  <c r="I518" i="4"/>
  <c r="I473" i="4"/>
  <c r="I434" i="4"/>
  <c r="I409" i="4"/>
  <c r="I326" i="4"/>
  <c r="I447" i="4"/>
  <c r="I211" i="4"/>
  <c r="I200" i="4"/>
  <c r="I92" i="4"/>
  <c r="I248" i="4"/>
  <c r="I488" i="4"/>
  <c r="I443" i="4"/>
  <c r="I426" i="4"/>
  <c r="I403" i="4"/>
  <c r="I231" i="4"/>
  <c r="I235" i="4"/>
  <c r="I202" i="4"/>
  <c r="I31" i="4"/>
  <c r="I25" i="4"/>
  <c r="I19" i="4"/>
  <c r="E543" i="4"/>
  <c r="G543" i="4" s="1"/>
  <c r="K543" i="4"/>
  <c r="L543" i="4" s="1"/>
  <c r="Q543" i="4" s="1"/>
  <c r="E465" i="4"/>
  <c r="G465" i="4" s="1"/>
  <c r="K465" i="4"/>
  <c r="L465" i="4" s="1"/>
  <c r="Q465" i="4" s="1"/>
  <c r="M5" i="4" a="1"/>
  <c r="M5" i="4" s="1"/>
  <c r="M9" i="4" a="1"/>
  <c r="M9" i="4" s="1"/>
  <c r="M14" i="4" a="1"/>
  <c r="M14" i="4" s="1"/>
  <c r="M19" i="4" a="1"/>
  <c r="M19" i="4" s="1"/>
  <c r="K23" i="4"/>
  <c r="L23" i="4" s="1"/>
  <c r="M33" i="4" a="1"/>
  <c r="M33" i="4" s="1"/>
  <c r="M38" i="4" a="1"/>
  <c r="M38" i="4" s="1"/>
  <c r="M48" i="4" a="1"/>
  <c r="M48" i="4" s="1"/>
  <c r="M67" i="4" a="1"/>
  <c r="M67" i="4" s="1"/>
  <c r="M81" i="4" a="1"/>
  <c r="M81" i="4" s="1"/>
  <c r="M86" i="4" a="1"/>
  <c r="M86" i="4" s="1"/>
  <c r="M95" i="4" a="1"/>
  <c r="M95" i="4" s="1"/>
  <c r="M110" i="4" a="1"/>
  <c r="M110" i="4" s="1"/>
  <c r="M114" i="4" a="1"/>
  <c r="M114" i="4" s="1"/>
  <c r="M119" i="4" a="1"/>
  <c r="M119" i="4" s="1"/>
  <c r="M23" i="4" a="1"/>
  <c r="M23" i="4" s="1"/>
  <c r="M42" i="4" a="1"/>
  <c r="M42" i="4" s="1"/>
  <c r="M52" i="4" a="1"/>
  <c r="M52" i="4" s="1"/>
  <c r="M57" i="4" a="1"/>
  <c r="M57" i="4" s="1"/>
  <c r="M62" i="4" a="1"/>
  <c r="M62" i="4" s="1"/>
  <c r="M71" i="4" a="1"/>
  <c r="M71" i="4" s="1"/>
  <c r="M76" i="4" a="1"/>
  <c r="M76" i="4" s="1"/>
  <c r="M85" i="4" a="1"/>
  <c r="M85" i="4" s="1"/>
  <c r="M100" i="4" a="1"/>
  <c r="M100" i="4" s="1"/>
  <c r="M104" i="4" a="1"/>
  <c r="M104" i="4" s="1"/>
  <c r="M109" i="4" a="1"/>
  <c r="M109" i="4" s="1"/>
  <c r="M123" i="4" a="1"/>
  <c r="M123" i="4" s="1"/>
  <c r="M128" i="4" a="1"/>
  <c r="M128" i="4" s="1"/>
  <c r="M140" i="4" a="1"/>
  <c r="M140" i="4" s="1"/>
  <c r="M13" i="4" a="1"/>
  <c r="M13" i="4" s="1"/>
  <c r="M28" i="4" a="1"/>
  <c r="M28" i="4" s="1"/>
  <c r="M32" i="4" a="1"/>
  <c r="M32" i="4" s="1"/>
  <c r="M37" i="4" a="1"/>
  <c r="M37" i="4" s="1"/>
  <c r="M47" i="4" a="1"/>
  <c r="M47" i="4" s="1"/>
  <c r="M75" i="4" a="1"/>
  <c r="M75" i="4" s="1"/>
  <c r="M90" i="4" a="1"/>
  <c r="M90" i="4" s="1"/>
  <c r="M94" i="4" a="1"/>
  <c r="M94" i="4" s="1"/>
  <c r="M99" i="4" a="1"/>
  <c r="M99" i="4" s="1"/>
  <c r="M113" i="4" a="1"/>
  <c r="M113" i="4" s="1"/>
  <c r="M118" i="4" a="1"/>
  <c r="M118" i="4" s="1"/>
  <c r="M4" i="4" a="1"/>
  <c r="M4" i="4" s="1"/>
  <c r="M8" i="4" a="1"/>
  <c r="M8" i="4" s="1"/>
  <c r="M18" i="4" a="1"/>
  <c r="M18" i="4" s="1"/>
  <c r="M22" i="4" a="1"/>
  <c r="M22" i="4" s="1"/>
  <c r="M27" i="4" a="1"/>
  <c r="M27" i="4" s="1"/>
  <c r="M41" i="4" a="1"/>
  <c r="M41" i="4" s="1"/>
  <c r="M51" i="4" a="1"/>
  <c r="M51" i="4" s="1"/>
  <c r="M61" i="4" a="1"/>
  <c r="M61" i="4" s="1"/>
  <c r="M66" i="4" a="1"/>
  <c r="M66" i="4" s="1"/>
  <c r="M80" i="4" a="1"/>
  <c r="M80" i="4" s="1"/>
  <c r="M84" i="4" a="1"/>
  <c r="M84" i="4" s="1"/>
  <c r="M89" i="4" a="1"/>
  <c r="M89" i="4" s="1"/>
  <c r="M12" i="4" a="1"/>
  <c r="M12" i="4" s="1"/>
  <c r="M17" i="4" a="1"/>
  <c r="M17" i="4" s="1"/>
  <c r="E23" i="4"/>
  <c r="G23" i="4" s="1"/>
  <c r="M31" i="4" a="1"/>
  <c r="M31" i="4" s="1"/>
  <c r="M36" i="4" a="1"/>
  <c r="M36" i="4" s="1"/>
  <c r="M46" i="4" a="1"/>
  <c r="M46" i="4" s="1"/>
  <c r="M56" i="4" a="1"/>
  <c r="M56" i="4" s="1"/>
  <c r="M65" i="4" a="1"/>
  <c r="M65" i="4" s="1"/>
  <c r="M70" i="4" a="1"/>
  <c r="M70" i="4" s="1"/>
  <c r="M74" i="4" a="1"/>
  <c r="M74" i="4" s="1"/>
  <c r="M79" i="4" a="1"/>
  <c r="M79" i="4" s="1"/>
  <c r="M93" i="4" a="1"/>
  <c r="M93" i="4" s="1"/>
  <c r="M7" i="4" a="1"/>
  <c r="M7" i="4" s="1"/>
  <c r="M21" i="4" a="1"/>
  <c r="M21" i="4" s="1"/>
  <c r="M26" i="4" a="1"/>
  <c r="M26" i="4" s="1"/>
  <c r="M35" i="4" a="1"/>
  <c r="M35" i="4" s="1"/>
  <c r="M45" i="4" a="1"/>
  <c r="M45" i="4" s="1"/>
  <c r="M55" i="4" a="1"/>
  <c r="M55" i="4" s="1"/>
  <c r="M83" i="4" a="1"/>
  <c r="M83" i="4" s="1"/>
  <c r="M88" i="4" a="1"/>
  <c r="M88" i="4" s="1"/>
  <c r="M107" i="4" a="1"/>
  <c r="M107" i="4" s="1"/>
  <c r="M112" i="4" a="1"/>
  <c r="M112" i="4" s="1"/>
  <c r="M145" i="4" a="1"/>
  <c r="M145" i="4" s="1"/>
  <c r="M173" i="4" a="1"/>
  <c r="M173" i="4" s="1"/>
  <c r="M187" i="4" a="1"/>
  <c r="M187" i="4" s="1"/>
  <c r="M3" i="4" a="1"/>
  <c r="M3" i="4" s="1"/>
  <c r="M11" i="4" a="1"/>
  <c r="M11" i="4" s="1"/>
  <c r="M16" i="4" a="1"/>
  <c r="M16" i="4" s="1"/>
  <c r="M25" i="4" a="1"/>
  <c r="M25" i="4" s="1"/>
  <c r="M40" i="4" a="1"/>
  <c r="M40" i="4" s="1"/>
  <c r="M50" i="4" a="1"/>
  <c r="M50" i="4" s="1"/>
  <c r="M60" i="4" a="1"/>
  <c r="M60" i="4" s="1"/>
  <c r="M64" i="4" a="1"/>
  <c r="M64" i="4" s="1"/>
  <c r="M69" i="4" a="1"/>
  <c r="M69" i="4" s="1"/>
  <c r="M73" i="4" a="1"/>
  <c r="M73" i="4" s="1"/>
  <c r="M78" i="4" a="1"/>
  <c r="M78" i="4" s="1"/>
  <c r="M97" i="4" a="1"/>
  <c r="M97" i="4" s="1"/>
  <c r="M15" i="4" a="1"/>
  <c r="M15" i="4" s="1"/>
  <c r="M30" i="4" a="1"/>
  <c r="M30" i="4" s="1"/>
  <c r="M39" i="4" a="1"/>
  <c r="M39" i="4" s="1"/>
  <c r="M49" i="4" a="1"/>
  <c r="M49" i="4" s="1"/>
  <c r="M59" i="4" a="1"/>
  <c r="M59" i="4" s="1"/>
  <c r="M87" i="4" a="1"/>
  <c r="M87" i="4" s="1"/>
  <c r="M92" i="4" a="1"/>
  <c r="M92" i="4" s="1"/>
  <c r="M111" i="4" a="1"/>
  <c r="M111" i="4" s="1"/>
  <c r="M116" i="4" a="1"/>
  <c r="M116" i="4" s="1"/>
  <c r="M131" i="4" a="1"/>
  <c r="M131" i="4" s="1"/>
  <c r="M137" i="4" a="1"/>
  <c r="M137" i="4" s="1"/>
  <c r="M172" i="4" a="1"/>
  <c r="M172" i="4" s="1"/>
  <c r="M6" i="4" a="1"/>
  <c r="M6" i="4" s="1"/>
  <c r="M20" i="4" a="1"/>
  <c r="M20" i="4" s="1"/>
  <c r="I23" i="4"/>
  <c r="M34" i="4" a="1"/>
  <c r="M34" i="4" s="1"/>
  <c r="M44" i="4" a="1"/>
  <c r="M44" i="4" s="1"/>
  <c r="M54" i="4" a="1"/>
  <c r="M54" i="4" s="1"/>
  <c r="M63" i="4" a="1"/>
  <c r="M63" i="4" s="1"/>
  <c r="M68" i="4" a="1"/>
  <c r="M68" i="4" s="1"/>
  <c r="M77" i="4" a="1"/>
  <c r="M77" i="4" s="1"/>
  <c r="M82" i="4" a="1"/>
  <c r="M82" i="4" s="1"/>
  <c r="M101" i="4" a="1"/>
  <c r="M101" i="4" s="1"/>
  <c r="M106" i="4" a="1"/>
  <c r="M106" i="4" s="1"/>
  <c r="M115" i="4" a="1"/>
  <c r="M115" i="4" s="1"/>
  <c r="M10" i="4" a="1"/>
  <c r="M10" i="4" s="1"/>
  <c r="M24" i="4" a="1"/>
  <c r="M24" i="4" s="1"/>
  <c r="M29" i="4" a="1"/>
  <c r="M29" i="4" s="1"/>
  <c r="M43" i="4" a="1"/>
  <c r="M43" i="4" s="1"/>
  <c r="M53" i="4" a="1"/>
  <c r="M53" i="4" s="1"/>
  <c r="M58" i="4" a="1"/>
  <c r="M58" i="4" s="1"/>
  <c r="M72" i="4" a="1"/>
  <c r="M72" i="4" s="1"/>
  <c r="M91" i="4" a="1"/>
  <c r="M91" i="4" s="1"/>
  <c r="M96" i="4" a="1"/>
  <c r="M96" i="4" s="1"/>
  <c r="M105" i="4" a="1"/>
  <c r="M105" i="4" s="1"/>
  <c r="M120" i="4" a="1"/>
  <c r="M120" i="4" s="1"/>
  <c r="M124" i="4" a="1"/>
  <c r="M124" i="4" s="1"/>
  <c r="M129" i="4" a="1"/>
  <c r="M129" i="4" s="1"/>
  <c r="M155" i="4" a="1"/>
  <c r="M155" i="4" s="1"/>
  <c r="M164" i="4" a="1"/>
  <c r="M164" i="4" s="1"/>
  <c r="M175" i="4" a="1"/>
  <c r="M175" i="4" s="1"/>
  <c r="M184" i="4" a="1"/>
  <c r="M184" i="4" s="1"/>
  <c r="M188" i="4" a="1"/>
  <c r="M188" i="4" s="1"/>
  <c r="M195" i="4" a="1"/>
  <c r="M195" i="4" s="1"/>
  <c r="M203" i="4" a="1"/>
  <c r="M203" i="4" s="1"/>
  <c r="M209" i="4" a="1"/>
  <c r="M209" i="4" s="1"/>
  <c r="M220" i="4" a="1"/>
  <c r="M220" i="4" s="1"/>
  <c r="M221" i="4" a="1"/>
  <c r="M221" i="4" s="1"/>
  <c r="M227" i="4" a="1"/>
  <c r="M227" i="4" s="1"/>
  <c r="M235" i="4" a="1"/>
  <c r="M235" i="4" s="1"/>
  <c r="M241" i="4" a="1"/>
  <c r="M241" i="4" s="1"/>
  <c r="M245" i="4" a="1"/>
  <c r="M245" i="4" s="1"/>
  <c r="M98" i="4" a="1"/>
  <c r="M98" i="4" s="1"/>
  <c r="M122" i="4" a="1"/>
  <c r="M122" i="4" s="1"/>
  <c r="M134" i="4" a="1"/>
  <c r="M134" i="4" s="1"/>
  <c r="M151" i="4" a="1"/>
  <c r="M151" i="4" s="1"/>
  <c r="M163" i="4" a="1"/>
  <c r="M163" i="4" s="1"/>
  <c r="M176" i="4" a="1"/>
  <c r="M176" i="4" s="1"/>
  <c r="M207" i="4" a="1"/>
  <c r="M207" i="4" s="1"/>
  <c r="M208" i="4" a="1"/>
  <c r="M208" i="4" s="1"/>
  <c r="M257" i="4" a="1"/>
  <c r="M257" i="4" s="1"/>
  <c r="M267" i="4" a="1"/>
  <c r="M267" i="4" s="1"/>
  <c r="M272" i="4" a="1"/>
  <c r="M272" i="4" s="1"/>
  <c r="M282" i="4" a="1"/>
  <c r="M282" i="4" s="1"/>
  <c r="M289" i="4" a="1"/>
  <c r="M289" i="4" s="1"/>
  <c r="M298" i="4" a="1"/>
  <c r="M298" i="4" s="1"/>
  <c r="M117" i="4" a="1"/>
  <c r="M117" i="4" s="1"/>
  <c r="M150" i="4" a="1"/>
  <c r="M150" i="4" s="1"/>
  <c r="M159" i="4" a="1"/>
  <c r="M159" i="4" s="1"/>
  <c r="M168" i="4" a="1"/>
  <c r="M168" i="4" s="1"/>
  <c r="M183" i="4" a="1"/>
  <c r="M183" i="4" s="1"/>
  <c r="M194" i="4" a="1"/>
  <c r="M194" i="4" s="1"/>
  <c r="M214" i="4" a="1"/>
  <c r="M214" i="4" s="1"/>
  <c r="M226" i="4" a="1"/>
  <c r="M226" i="4" s="1"/>
  <c r="M240" i="4" a="1"/>
  <c r="M240" i="4" s="1"/>
  <c r="M244" i="4" a="1"/>
  <c r="M244" i="4" s="1"/>
  <c r="M249" i="4" a="1"/>
  <c r="M249" i="4" s="1"/>
  <c r="M261" i="4" a="1"/>
  <c r="M261" i="4" s="1"/>
  <c r="M293" i="4" a="1"/>
  <c r="M293" i="4" s="1"/>
  <c r="M127" i="4" a="1"/>
  <c r="M127" i="4" s="1"/>
  <c r="M144" i="4" a="1"/>
  <c r="M144" i="4" s="1"/>
  <c r="M154" i="4" a="1"/>
  <c r="M154" i="4" s="1"/>
  <c r="M171" i="4" a="1"/>
  <c r="M171" i="4" s="1"/>
  <c r="M174" i="4" a="1"/>
  <c r="M174" i="4" s="1"/>
  <c r="M200" i="4" a="1"/>
  <c r="M200" i="4" s="1"/>
  <c r="M202" i="4" a="1"/>
  <c r="M202" i="4" s="1"/>
  <c r="M219" i="4" a="1"/>
  <c r="M219" i="4" s="1"/>
  <c r="M225" i="4" a="1"/>
  <c r="M225" i="4" s="1"/>
  <c r="M234" i="4" a="1"/>
  <c r="M234" i="4" s="1"/>
  <c r="M252" i="4" a="1"/>
  <c r="M252" i="4" s="1"/>
  <c r="M266" i="4" a="1"/>
  <c r="M266" i="4" s="1"/>
  <c r="M271" i="4" a="1"/>
  <c r="M271" i="4" s="1"/>
  <c r="M276" i="4" a="1"/>
  <c r="M276" i="4" s="1"/>
  <c r="M103" i="4" a="1"/>
  <c r="M103" i="4" s="1"/>
  <c r="M121" i="4" a="1"/>
  <c r="M121" i="4" s="1"/>
  <c r="M130" i="4" a="1"/>
  <c r="M130" i="4" s="1"/>
  <c r="M139" i="4" a="1"/>
  <c r="M139" i="4" s="1"/>
  <c r="M147" i="4" a="1"/>
  <c r="M147" i="4" s="1"/>
  <c r="M158" i="4" a="1"/>
  <c r="M158" i="4" s="1"/>
  <c r="M162" i="4" a="1"/>
  <c r="M162" i="4" s="1"/>
  <c r="M182" i="4" a="1"/>
  <c r="M182" i="4" s="1"/>
  <c r="M186" i="4" a="1"/>
  <c r="M186" i="4" s="1"/>
  <c r="M199" i="4" a="1"/>
  <c r="M199" i="4" s="1"/>
  <c r="M201" i="4" a="1"/>
  <c r="M201" i="4" s="1"/>
  <c r="M206" i="4" a="1"/>
  <c r="M206" i="4" s="1"/>
  <c r="M213" i="4" a="1"/>
  <c r="M213" i="4" s="1"/>
  <c r="M238" i="4" a="1"/>
  <c r="M238" i="4" s="1"/>
  <c r="M239" i="4" a="1"/>
  <c r="M239" i="4" s="1"/>
  <c r="M133" i="4" a="1"/>
  <c r="M133" i="4" s="1"/>
  <c r="M136" i="4" a="1"/>
  <c r="M136" i="4" s="1"/>
  <c r="M157" i="4" a="1"/>
  <c r="M157" i="4" s="1"/>
  <c r="M161" i="4" a="1"/>
  <c r="M161" i="4" s="1"/>
  <c r="M167" i="4" a="1"/>
  <c r="M167" i="4" s="1"/>
  <c r="M170" i="4" a="1"/>
  <c r="M170" i="4" s="1"/>
  <c r="M193" i="4" a="1"/>
  <c r="M193" i="4" s="1"/>
  <c r="M198" i="4" a="1"/>
  <c r="M198" i="4" s="1"/>
  <c r="M217" i="4" a="1"/>
  <c r="M217" i="4" s="1"/>
  <c r="M218" i="4" a="1"/>
  <c r="M218" i="4" s="1"/>
  <c r="M224" i="4" a="1"/>
  <c r="M224" i="4" s="1"/>
  <c r="M233" i="4" a="1"/>
  <c r="M233" i="4" s="1"/>
  <c r="M237" i="4" a="1"/>
  <c r="M237" i="4" s="1"/>
  <c r="M255" i="4" a="1"/>
  <c r="M255" i="4" s="1"/>
  <c r="M126" i="4" a="1"/>
  <c r="M126" i="4" s="1"/>
  <c r="M142" i="4" a="1"/>
  <c r="M142" i="4" s="1"/>
  <c r="M143" i="4" a="1"/>
  <c r="M143" i="4" s="1"/>
  <c r="M149" i="4" a="1"/>
  <c r="M149" i="4" s="1"/>
  <c r="M156" i="4" a="1"/>
  <c r="M156" i="4" s="1"/>
  <c r="M181" i="4" a="1"/>
  <c r="M181" i="4" s="1"/>
  <c r="M197" i="4" a="1"/>
  <c r="M197" i="4" s="1"/>
  <c r="M205" i="4" a="1"/>
  <c r="M205" i="4" s="1"/>
  <c r="M247" i="4" a="1"/>
  <c r="M247" i="4" s="1"/>
  <c r="M251" i="4" a="1"/>
  <c r="M251" i="4" s="1"/>
  <c r="M259" i="4" a="1"/>
  <c r="M259" i="4" s="1"/>
  <c r="M264" i="4" a="1"/>
  <c r="M264" i="4" s="1"/>
  <c r="M275" i="4" a="1"/>
  <c r="M275" i="4" s="1"/>
  <c r="M108" i="4" a="1"/>
  <c r="M108" i="4" s="1"/>
  <c r="M146" i="4" a="1"/>
  <c r="M146" i="4" s="1"/>
  <c r="M153" i="4" a="1"/>
  <c r="M153" i="4" s="1"/>
  <c r="M166" i="4" a="1"/>
  <c r="M166" i="4" s="1"/>
  <c r="M179" i="4" a="1"/>
  <c r="M179" i="4" s="1"/>
  <c r="M192" i="4" a="1"/>
  <c r="M192" i="4" s="1"/>
  <c r="M196" i="4" a="1"/>
  <c r="M196" i="4" s="1"/>
  <c r="M204" i="4" a="1"/>
  <c r="M204" i="4" s="1"/>
  <c r="M212" i="4" a="1"/>
  <c r="M212" i="4" s="1"/>
  <c r="M216" i="4" a="1"/>
  <c r="M216" i="4" s="1"/>
  <c r="M230" i="4" a="1"/>
  <c r="M230" i="4" s="1"/>
  <c r="M231" i="4" a="1"/>
  <c r="M231" i="4" s="1"/>
  <c r="M232" i="4" a="1"/>
  <c r="M232" i="4" s="1"/>
  <c r="M236" i="4" a="1"/>
  <c r="M236" i="4" s="1"/>
  <c r="M135" i="4" a="1"/>
  <c r="M135" i="4" s="1"/>
  <c r="M138" i="4" a="1"/>
  <c r="M138" i="4" s="1"/>
  <c r="M141" i="4" a="1"/>
  <c r="M141" i="4" s="1"/>
  <c r="M178" i="4" a="1"/>
  <c r="M178" i="4" s="1"/>
  <c r="M180" i="4" a="1"/>
  <c r="M180" i="4" s="1"/>
  <c r="M185" i="4" a="1"/>
  <c r="M185" i="4" s="1"/>
  <c r="M189" i="4" a="1"/>
  <c r="M189" i="4" s="1"/>
  <c r="M190" i="4" a="1"/>
  <c r="M190" i="4" s="1"/>
  <c r="M191" i="4" a="1"/>
  <c r="M191" i="4" s="1"/>
  <c r="M223" i="4" a="1"/>
  <c r="M223" i="4" s="1"/>
  <c r="M229" i="4" a="1"/>
  <c r="M229" i="4" s="1"/>
  <c r="M246" i="4" a="1"/>
  <c r="M246" i="4" s="1"/>
  <c r="M258" i="4" a="1"/>
  <c r="M258" i="4" s="1"/>
  <c r="M263" i="4" a="1"/>
  <c r="M263" i="4" s="1"/>
  <c r="M269" i="4" a="1"/>
  <c r="M269" i="4" s="1"/>
  <c r="M102" i="4" a="1"/>
  <c r="M102" i="4" s="1"/>
  <c r="M125" i="4" a="1"/>
  <c r="M125" i="4" s="1"/>
  <c r="M132" i="4" a="1"/>
  <c r="M132" i="4" s="1"/>
  <c r="M148" i="4" a="1"/>
  <c r="M148" i="4" s="1"/>
  <c r="M152" i="4" a="1"/>
  <c r="M152" i="4" s="1"/>
  <c r="M160" i="4" a="1"/>
  <c r="M160" i="4" s="1"/>
  <c r="M165" i="4" a="1"/>
  <c r="M165" i="4" s="1"/>
  <c r="M169" i="4" a="1"/>
  <c r="M169" i="4" s="1"/>
  <c r="M177" i="4" a="1"/>
  <c r="M177" i="4" s="1"/>
  <c r="M210" i="4" a="1"/>
  <c r="M210" i="4" s="1"/>
  <c r="M211" i="4" a="1"/>
  <c r="M211" i="4" s="1"/>
  <c r="M215" i="4" a="1"/>
  <c r="M215" i="4" s="1"/>
  <c r="M222" i="4" a="1"/>
  <c r="M222" i="4" s="1"/>
  <c r="M228" i="4" a="1"/>
  <c r="M228" i="4" s="1"/>
  <c r="M274" i="4" a="1"/>
  <c r="M274" i="4" s="1"/>
  <c r="M280" i="4" a="1"/>
  <c r="M280" i="4" s="1"/>
  <c r="M296" i="4" a="1"/>
  <c r="M296" i="4" s="1"/>
  <c r="M299" i="4" a="1"/>
  <c r="M299" i="4" s="1"/>
  <c r="M325" i="4" a="1"/>
  <c r="M325" i="4" s="1"/>
  <c r="M337" i="4" a="1"/>
  <c r="M337" i="4" s="1"/>
  <c r="M345" i="4" a="1"/>
  <c r="M345" i="4" s="1"/>
  <c r="M365" i="4" a="1"/>
  <c r="M365" i="4" s="1"/>
  <c r="M383" i="4" a="1"/>
  <c r="M383" i="4" s="1"/>
  <c r="M388" i="4" a="1"/>
  <c r="M388" i="4" s="1"/>
  <c r="M256" i="4" a="1"/>
  <c r="M256" i="4" s="1"/>
  <c r="M283" i="4" a="1"/>
  <c r="M283" i="4" s="1"/>
  <c r="M292" i="4" a="1"/>
  <c r="M292" i="4" s="1"/>
  <c r="M303" i="4" a="1"/>
  <c r="M303" i="4" s="1"/>
  <c r="M308" i="4" a="1"/>
  <c r="M308" i="4" s="1"/>
  <c r="M315" i="4" a="1"/>
  <c r="M315" i="4" s="1"/>
  <c r="M319" i="4" a="1"/>
  <c r="M319" i="4" s="1"/>
  <c r="M329" i="4" a="1"/>
  <c r="M329" i="4" s="1"/>
  <c r="M342" i="4" a="1"/>
  <c r="M342" i="4" s="1"/>
  <c r="M343" i="4" a="1"/>
  <c r="M343" i="4" s="1"/>
  <c r="M268" i="4" a="1"/>
  <c r="M268" i="4" s="1"/>
  <c r="M273" i="4" a="1"/>
  <c r="M273" i="4" s="1"/>
  <c r="M279" i="4" a="1"/>
  <c r="M279" i="4" s="1"/>
  <c r="M295" i="4" a="1"/>
  <c r="M295" i="4" s="1"/>
  <c r="M313" i="4" a="1"/>
  <c r="M313" i="4" s="1"/>
  <c r="M314" i="4" a="1"/>
  <c r="M314" i="4" s="1"/>
  <c r="M323" i="4" a="1"/>
  <c r="M323" i="4" s="1"/>
  <c r="M324" i="4" a="1"/>
  <c r="M324" i="4" s="1"/>
  <c r="M336" i="4" a="1"/>
  <c r="M336" i="4" s="1"/>
  <c r="M341" i="4" a="1"/>
  <c r="M341" i="4" s="1"/>
  <c r="M349" i="4" a="1"/>
  <c r="M349" i="4" s="1"/>
  <c r="M243" i="4" a="1"/>
  <c r="M243" i="4" s="1"/>
  <c r="M253" i="4" a="1"/>
  <c r="M253" i="4" s="1"/>
  <c r="M302" i="4" a="1"/>
  <c r="M302" i="4" s="1"/>
  <c r="M307" i="4" a="1"/>
  <c r="M307" i="4" s="1"/>
  <c r="M312" i="4" a="1"/>
  <c r="M312" i="4" s="1"/>
  <c r="M318" i="4" a="1"/>
  <c r="M318" i="4" s="1"/>
  <c r="M322" i="4" a="1"/>
  <c r="M322" i="4" s="1"/>
  <c r="M328" i="4" a="1"/>
  <c r="M328" i="4" s="1"/>
  <c r="M340" i="4" a="1"/>
  <c r="M340" i="4" s="1"/>
  <c r="M362" i="4" a="1"/>
  <c r="M362" i="4" s="1"/>
  <c r="M363" i="4" a="1"/>
  <c r="M363" i="4" s="1"/>
  <c r="M260" i="4" a="1"/>
  <c r="M260" i="4" s="1"/>
  <c r="M270" i="4" a="1"/>
  <c r="M270" i="4" s="1"/>
  <c r="M287" i="4" a="1"/>
  <c r="M287" i="4" s="1"/>
  <c r="M288" i="4" a="1"/>
  <c r="M288" i="4" s="1"/>
  <c r="M291" i="4" a="1"/>
  <c r="M291" i="4" s="1"/>
  <c r="M311" i="4" a="1"/>
  <c r="M311" i="4" s="1"/>
  <c r="M335" i="4" a="1"/>
  <c r="M335" i="4" s="1"/>
  <c r="M357" i="4" a="1"/>
  <c r="M357" i="4" s="1"/>
  <c r="M361" i="4" a="1"/>
  <c r="M361" i="4" s="1"/>
  <c r="M380" i="4" a="1"/>
  <c r="M380" i="4" s="1"/>
  <c r="M392" i="4" a="1"/>
  <c r="M392" i="4" s="1"/>
  <c r="M265" i="4" a="1"/>
  <c r="M265" i="4" s="1"/>
  <c r="M278" i="4" a="1"/>
  <c r="M278" i="4" s="1"/>
  <c r="M294" i="4" a="1"/>
  <c r="M294" i="4" s="1"/>
  <c r="M339" i="4" a="1"/>
  <c r="M339" i="4" s="1"/>
  <c r="M347" i="4" a="1"/>
  <c r="M347" i="4" s="1"/>
  <c r="M348" i="4" a="1"/>
  <c r="M348" i="4" s="1"/>
  <c r="M377" i="4" a="1"/>
  <c r="M377" i="4" s="1"/>
  <c r="M397" i="4" a="1"/>
  <c r="M397" i="4" s="1"/>
  <c r="M408" i="4" a="1"/>
  <c r="M408" i="4" s="1"/>
  <c r="M416" i="4" a="1"/>
  <c r="M416" i="4" s="1"/>
  <c r="M250" i="4" a="1"/>
  <c r="M250" i="4" s="1"/>
  <c r="M286" i="4" a="1"/>
  <c r="M286" i="4" s="1"/>
  <c r="M290" i="4" a="1"/>
  <c r="M290" i="4" s="1"/>
  <c r="M301" i="4" a="1"/>
  <c r="M301" i="4" s="1"/>
  <c r="M306" i="4" a="1"/>
  <c r="M306" i="4" s="1"/>
  <c r="M310" i="4" a="1"/>
  <c r="M310" i="4" s="1"/>
  <c r="M317" i="4" a="1"/>
  <c r="M317" i="4" s="1"/>
  <c r="M321" i="4" a="1"/>
  <c r="M321" i="4" s="1"/>
  <c r="M327" i="4" a="1"/>
  <c r="M327" i="4" s="1"/>
  <c r="M354" i="4" a="1"/>
  <c r="M354" i="4" s="1"/>
  <c r="M360" i="4" a="1"/>
  <c r="M360" i="4" s="1"/>
  <c r="M248" i="4" a="1"/>
  <c r="M248" i="4" s="1"/>
  <c r="M262" i="4" a="1"/>
  <c r="M262" i="4" s="1"/>
  <c r="M281" i="4" a="1"/>
  <c r="M281" i="4" s="1"/>
  <c r="M297" i="4" a="1"/>
  <c r="M297" i="4" s="1"/>
  <c r="M332" i="4" a="1"/>
  <c r="M332" i="4" s="1"/>
  <c r="M333" i="4" a="1"/>
  <c r="M333" i="4" s="1"/>
  <c r="M334" i="4" a="1"/>
  <c r="M334" i="4" s="1"/>
  <c r="M355" i="4" a="1"/>
  <c r="M355" i="4" s="1"/>
  <c r="M356" i="4" a="1"/>
  <c r="M356" i="4" s="1"/>
  <c r="M374" i="4" a="1"/>
  <c r="M374" i="4" s="1"/>
  <c r="M254" i="4" a="1"/>
  <c r="M254" i="4" s="1"/>
  <c r="M277" i="4" a="1"/>
  <c r="M277" i="4" s="1"/>
  <c r="M284" i="4" a="1"/>
  <c r="M284" i="4" s="1"/>
  <c r="M285" i="4" a="1"/>
  <c r="M285" i="4" s="1"/>
  <c r="M300" i="4" a="1"/>
  <c r="M300" i="4" s="1"/>
  <c r="M305" i="4" a="1"/>
  <c r="M305" i="4" s="1"/>
  <c r="M309" i="4" a="1"/>
  <c r="M309" i="4" s="1"/>
  <c r="M316" i="4" a="1"/>
  <c r="M316" i="4" s="1"/>
  <c r="M326" i="4" a="1"/>
  <c r="M326" i="4" s="1"/>
  <c r="M331" i="4" a="1"/>
  <c r="M331" i="4" s="1"/>
  <c r="M338" i="4" a="1"/>
  <c r="M338" i="4" s="1"/>
  <c r="M242" i="4" a="1"/>
  <c r="M242" i="4" s="1"/>
  <c r="M304" i="4" a="1"/>
  <c r="M304" i="4" s="1"/>
  <c r="M320" i="4" a="1"/>
  <c r="M320" i="4" s="1"/>
  <c r="M330" i="4" a="1"/>
  <c r="M330" i="4" s="1"/>
  <c r="M351" i="4" a="1"/>
  <c r="M351" i="4" s="1"/>
  <c r="M384" i="4" a="1"/>
  <c r="M384" i="4" s="1"/>
  <c r="M395" i="4" a="1"/>
  <c r="M395" i="4" s="1"/>
  <c r="M400" i="4" a="1"/>
  <c r="M400" i="4" s="1"/>
  <c r="M410" i="4" a="1"/>
  <c r="M410" i="4" s="1"/>
  <c r="M411" i="4" a="1"/>
  <c r="M411" i="4" s="1"/>
  <c r="M344" i="4" a="1"/>
  <c r="M344" i="4" s="1"/>
  <c r="M382" i="4" a="1"/>
  <c r="M382" i="4" s="1"/>
  <c r="M385" i="4" a="1"/>
  <c r="M385" i="4" s="1"/>
  <c r="M391" i="4" a="1"/>
  <c r="M391" i="4" s="1"/>
  <c r="M398" i="4" a="1"/>
  <c r="M398" i="4" s="1"/>
  <c r="M401" i="4" a="1"/>
  <c r="M401" i="4" s="1"/>
  <c r="M422" i="4" a="1"/>
  <c r="M422" i="4" s="1"/>
  <c r="M433" i="4" a="1"/>
  <c r="M433" i="4" s="1"/>
  <c r="M448" i="4" a="1"/>
  <c r="M448" i="4" s="1"/>
  <c r="M359" i="4" a="1"/>
  <c r="M359" i="4" s="1"/>
  <c r="M370" i="4" a="1"/>
  <c r="M370" i="4" s="1"/>
  <c r="M375" i="4" a="1"/>
  <c r="M375" i="4" s="1"/>
  <c r="M379" i="4" a="1"/>
  <c r="M379" i="4" s="1"/>
  <c r="M405" i="4" a="1"/>
  <c r="M405" i="4" s="1"/>
  <c r="M414" i="4" a="1"/>
  <c r="M414" i="4" s="1"/>
  <c r="M426" i="4" a="1"/>
  <c r="M426" i="4" s="1"/>
  <c r="M437" i="4" a="1"/>
  <c r="M437" i="4" s="1"/>
  <c r="M442" i="4" a="1"/>
  <c r="M442" i="4" s="1"/>
  <c r="M372" i="4" a="1"/>
  <c r="M372" i="4" s="1"/>
  <c r="M393" i="4" a="1"/>
  <c r="M393" i="4" s="1"/>
  <c r="M417" i="4" a="1"/>
  <c r="M417" i="4" s="1"/>
  <c r="M430" i="4" a="1"/>
  <c r="M430" i="4" s="1"/>
  <c r="M432" i="4" a="1"/>
  <c r="M432" i="4" s="1"/>
  <c r="M447" i="4" a="1"/>
  <c r="M447" i="4" s="1"/>
  <c r="M462" i="4" a="1"/>
  <c r="M462" i="4" s="1"/>
  <c r="M477" i="4" a="1"/>
  <c r="M477" i="4" s="1"/>
  <c r="M488" i="4" a="1"/>
  <c r="M488" i="4" s="1"/>
  <c r="M364" i="4" a="1"/>
  <c r="M364" i="4" s="1"/>
  <c r="M367" i="4" a="1"/>
  <c r="M367" i="4" s="1"/>
  <c r="M381" i="4" a="1"/>
  <c r="M381" i="4" s="1"/>
  <c r="M420" i="4" a="1"/>
  <c r="M420" i="4" s="1"/>
  <c r="M421" i="4" a="1"/>
  <c r="M421" i="4" s="1"/>
  <c r="M425" i="4" a="1"/>
  <c r="M425" i="4" s="1"/>
  <c r="M457" i="4" a="1"/>
  <c r="M457" i="4" s="1"/>
  <c r="M472" i="4" a="1"/>
  <c r="M472" i="4" s="1"/>
  <c r="M483" i="4" a="1"/>
  <c r="M483" i="4" s="1"/>
  <c r="M531" i="4" a="1"/>
  <c r="M531" i="4" s="1"/>
  <c r="M353" i="4" a="1"/>
  <c r="M353" i="4" s="1"/>
  <c r="M387" i="4" a="1"/>
  <c r="M387" i="4" s="1"/>
  <c r="M407" i="4" a="1"/>
  <c r="M407" i="4" s="1"/>
  <c r="M424" i="4" a="1"/>
  <c r="M424" i="4" s="1"/>
  <c r="M431" i="4" a="1"/>
  <c r="M431" i="4" s="1"/>
  <c r="M435" i="4" a="1"/>
  <c r="M435" i="4" s="1"/>
  <c r="M436" i="4" a="1"/>
  <c r="M436" i="4" s="1"/>
  <c r="M440" i="4" a="1"/>
  <c r="M440" i="4" s="1"/>
  <c r="M441" i="4" a="1"/>
  <c r="M441" i="4" s="1"/>
  <c r="M369" i="4" a="1"/>
  <c r="M369" i="4" s="1"/>
  <c r="M378" i="4" a="1"/>
  <c r="M378" i="4" s="1"/>
  <c r="M390" i="4" a="1"/>
  <c r="M390" i="4" s="1"/>
  <c r="M396" i="4" a="1"/>
  <c r="M396" i="4" s="1"/>
  <c r="M403" i="4" a="1"/>
  <c r="M403" i="4" s="1"/>
  <c r="M404" i="4" a="1"/>
  <c r="M404" i="4" s="1"/>
  <c r="M413" i="4" a="1"/>
  <c r="M413" i="4" s="1"/>
  <c r="M429" i="4" a="1"/>
  <c r="M429" i="4" s="1"/>
  <c r="M445" i="4" a="1"/>
  <c r="M445" i="4" s="1"/>
  <c r="M450" i="4" a="1"/>
  <c r="M450" i="4" s="1"/>
  <c r="M358" i="4" a="1"/>
  <c r="M358" i="4" s="1"/>
  <c r="M389" i="4" a="1"/>
  <c r="M389" i="4" s="1"/>
  <c r="M399" i="4" a="1"/>
  <c r="M399" i="4" s="1"/>
  <c r="M419" i="4" a="1"/>
  <c r="M419" i="4" s="1"/>
  <c r="M439" i="4" a="1"/>
  <c r="M439" i="4" s="1"/>
  <c r="M464" i="4" a="1"/>
  <c r="M464" i="4" s="1"/>
  <c r="M471" i="4" a="1"/>
  <c r="M471" i="4" s="1"/>
  <c r="M475" i="4" a="1"/>
  <c r="M475" i="4" s="1"/>
  <c r="M502" i="4" a="1"/>
  <c r="M502" i="4" s="1"/>
  <c r="M503" i="4" a="1"/>
  <c r="M503" i="4" s="1"/>
  <c r="M504" i="4" a="1"/>
  <c r="M504" i="4" s="1"/>
  <c r="M366" i="4" a="1"/>
  <c r="M366" i="4" s="1"/>
  <c r="M371" i="4" a="1"/>
  <c r="M371" i="4" s="1"/>
  <c r="M386" i="4" a="1"/>
  <c r="M386" i="4" s="1"/>
  <c r="M402" i="4" a="1"/>
  <c r="M402" i="4" s="1"/>
  <c r="M406" i="4" a="1"/>
  <c r="M406" i="4" s="1"/>
  <c r="M409" i="4" a="1"/>
  <c r="M409" i="4" s="1"/>
  <c r="M423" i="4" a="1"/>
  <c r="M423" i="4" s="1"/>
  <c r="M428" i="4" a="1"/>
  <c r="M428" i="4" s="1"/>
  <c r="M434" i="4" a="1"/>
  <c r="M434" i="4" s="1"/>
  <c r="M449" i="4" a="1"/>
  <c r="M449" i="4" s="1"/>
  <c r="M474" i="4" a="1"/>
  <c r="M474" i="4" s="1"/>
  <c r="M346" i="4" a="1"/>
  <c r="M346" i="4" s="1"/>
  <c r="M373" i="4" a="1"/>
  <c r="M373" i="4" s="1"/>
  <c r="M394" i="4" a="1"/>
  <c r="M394" i="4" s="1"/>
  <c r="M412" i="4" a="1"/>
  <c r="M412" i="4" s="1"/>
  <c r="M415" i="4" a="1"/>
  <c r="M415" i="4" s="1"/>
  <c r="M444" i="4" a="1"/>
  <c r="M444" i="4" s="1"/>
  <c r="M455" i="4" a="1"/>
  <c r="M455" i="4" s="1"/>
  <c r="M459" i="4" a="1"/>
  <c r="M459" i="4" s="1"/>
  <c r="M470" i="4" a="1"/>
  <c r="M470" i="4" s="1"/>
  <c r="M352" i="4" a="1"/>
  <c r="M352" i="4" s="1"/>
  <c r="M368" i="4" a="1"/>
  <c r="M368" i="4" s="1"/>
  <c r="M376" i="4" a="1"/>
  <c r="M376" i="4" s="1"/>
  <c r="M418" i="4" a="1"/>
  <c r="M418" i="4" s="1"/>
  <c r="M427" i="4" a="1"/>
  <c r="M427" i="4" s="1"/>
  <c r="M438" i="4" a="1"/>
  <c r="M438" i="4" s="1"/>
  <c r="M463" i="4" a="1"/>
  <c r="M463" i="4" s="1"/>
  <c r="M469" i="4" a="1"/>
  <c r="M469" i="4" s="1"/>
  <c r="M489" i="4" a="1"/>
  <c r="M489" i="4" s="1"/>
  <c r="M501" i="4" a="1"/>
  <c r="M501" i="4" s="1"/>
  <c r="M507" i="4" a="1"/>
  <c r="M507" i="4" s="1"/>
  <c r="M478" i="4" a="1"/>
  <c r="M478" i="4" s="1"/>
  <c r="M481" i="4" a="1"/>
  <c r="M481" i="4" s="1"/>
  <c r="M511" i="4" a="1"/>
  <c r="M511" i="4" s="1"/>
  <c r="M532" i="4" a="1"/>
  <c r="M532" i="4" s="1"/>
  <c r="M542" i="4" a="1"/>
  <c r="M542" i="4" s="1"/>
  <c r="M543" i="4" a="1"/>
  <c r="M543" i="4" s="1"/>
  <c r="M520" i="4" a="1"/>
  <c r="M520" i="4" s="1"/>
  <c r="M497" i="4" a="1"/>
  <c r="M497" i="4" s="1"/>
  <c r="M452" i="4" a="1"/>
  <c r="M452" i="4" s="1"/>
  <c r="M454" i="4" a="1"/>
  <c r="M454" i="4" s="1"/>
  <c r="M456" i="4" a="1"/>
  <c r="M456" i="4" s="1"/>
  <c r="M460" i="4" a="1"/>
  <c r="M460" i="4" s="1"/>
  <c r="M498" i="4" a="1"/>
  <c r="M498" i="4" s="1"/>
  <c r="M510" i="4" a="1"/>
  <c r="M510" i="4" s="1"/>
  <c r="M514" i="4" a="1"/>
  <c r="M514" i="4" s="1"/>
  <c r="M523" i="4" a="1"/>
  <c r="M523" i="4" s="1"/>
  <c r="M446" i="4" a="1"/>
  <c r="M446" i="4" s="1"/>
  <c r="M458" i="4" a="1"/>
  <c r="M458" i="4" s="1"/>
  <c r="M466" i="4" a="1"/>
  <c r="M466" i="4" s="1"/>
  <c r="M480" i="4" a="1"/>
  <c r="M480" i="4" s="1"/>
  <c r="M486" i="4" a="1"/>
  <c r="M486" i="4" s="1"/>
  <c r="M491" i="4" a="1"/>
  <c r="M491" i="4" s="1"/>
  <c r="M494" i="4" a="1"/>
  <c r="M494" i="4" s="1"/>
  <c r="M519" i="4" a="1"/>
  <c r="M519" i="4" s="1"/>
  <c r="M506" i="4" a="1"/>
  <c r="M506" i="4" s="1"/>
  <c r="M539" i="4" a="1"/>
  <c r="M539" i="4" s="1"/>
  <c r="M509" i="4" a="1"/>
  <c r="M509" i="4" s="1"/>
  <c r="M518" i="4" a="1"/>
  <c r="M518" i="4" s="1"/>
  <c r="M534" i="4" a="1"/>
  <c r="M534" i="4" s="1"/>
  <c r="M529" i="4" a="1"/>
  <c r="M529" i="4" s="1"/>
  <c r="M468" i="4" a="1"/>
  <c r="M468" i="4" s="1"/>
  <c r="M485" i="4" a="1"/>
  <c r="M485" i="4" s="1"/>
  <c r="M490" i="4" a="1"/>
  <c r="M490" i="4" s="1"/>
  <c r="M513" i="4" a="1"/>
  <c r="M513" i="4" s="1"/>
  <c r="M527" i="4" a="1"/>
  <c r="M527" i="4" s="1"/>
  <c r="M538" i="4" a="1"/>
  <c r="M538" i="4" s="1"/>
  <c r="M544" i="4" a="1"/>
  <c r="M544" i="4" s="1"/>
  <c r="M540" i="4" a="1"/>
  <c r="M540" i="4" s="1"/>
  <c r="M451" i="4" a="1"/>
  <c r="M451" i="4" s="1"/>
  <c r="M493" i="4" a="1"/>
  <c r="M493" i="4" s="1"/>
  <c r="M496" i="4" a="1"/>
  <c r="M496" i="4" s="1"/>
  <c r="M530" i="4" a="1"/>
  <c r="M530" i="4" s="1"/>
  <c r="M522" i="4" a="1"/>
  <c r="M522" i="4" s="1"/>
  <c r="M521" i="4" a="1"/>
  <c r="M521" i="4" s="1"/>
  <c r="M541" i="4" a="1"/>
  <c r="M541" i="4" s="1"/>
  <c r="M453" i="4" a="1"/>
  <c r="M453" i="4" s="1"/>
  <c r="M465" i="4" a="1"/>
  <c r="M465" i="4" s="1"/>
  <c r="M499" i="4" a="1"/>
  <c r="M499" i="4" s="1"/>
  <c r="M505" i="4" a="1"/>
  <c r="M505" i="4" s="1"/>
  <c r="M517" i="4" a="1"/>
  <c r="M517" i="4" s="1"/>
  <c r="M526" i="4" a="1"/>
  <c r="M526" i="4" s="1"/>
  <c r="M533" i="4" a="1"/>
  <c r="M533" i="4" s="1"/>
  <c r="M536" i="4" a="1"/>
  <c r="M536" i="4" s="1"/>
  <c r="M461" i="4" a="1"/>
  <c r="M461" i="4" s="1"/>
  <c r="M467" i="4" a="1"/>
  <c r="M467" i="4" s="1"/>
  <c r="M476" i="4" a="1"/>
  <c r="M476" i="4" s="1"/>
  <c r="M479" i="4" a="1"/>
  <c r="M479" i="4" s="1"/>
  <c r="M482" i="4" a="1"/>
  <c r="M482" i="4" s="1"/>
  <c r="M512" i="4" a="1"/>
  <c r="M512" i="4" s="1"/>
  <c r="M535" i="4" a="1"/>
  <c r="M535" i="4" s="1"/>
  <c r="M484" i="4" a="1"/>
  <c r="M484" i="4" s="1"/>
  <c r="M487" i="4" a="1"/>
  <c r="M487" i="4" s="1"/>
  <c r="M492" i="4" a="1"/>
  <c r="M492" i="4" s="1"/>
  <c r="M508" i="4" a="1"/>
  <c r="M508" i="4" s="1"/>
  <c r="M516" i="4" a="1"/>
  <c r="M516" i="4" s="1"/>
  <c r="M537" i="4" a="1"/>
  <c r="M537" i="4" s="1"/>
  <c r="M500" i="4" a="1"/>
  <c r="M500" i="4" s="1"/>
  <c r="M443" i="4" a="1"/>
  <c r="M443" i="4" s="1"/>
  <c r="M473" i="4" a="1"/>
  <c r="M473" i="4" s="1"/>
  <c r="M495" i="4" a="1"/>
  <c r="M495" i="4" s="1"/>
  <c r="M515" i="4" a="1"/>
  <c r="M515" i="4" s="1"/>
  <c r="M524" i="4" a="1"/>
  <c r="M524" i="4" s="1"/>
  <c r="M525" i="4" a="1"/>
  <c r="M525" i="4" s="1"/>
  <c r="M528" i="4" a="1"/>
  <c r="M528" i="4" s="1"/>
  <c r="I509" i="4"/>
  <c r="K506" i="4"/>
  <c r="L506" i="4" s="1"/>
  <c r="E506" i="4"/>
  <c r="G506" i="4" s="1"/>
  <c r="K476" i="4"/>
  <c r="L476" i="4" s="1"/>
  <c r="E476" i="4"/>
  <c r="G476" i="4" s="1"/>
  <c r="I480" i="4"/>
  <c r="E480" i="4"/>
  <c r="G480" i="4" s="1"/>
  <c r="K480" i="4"/>
  <c r="L480" i="4" s="1"/>
  <c r="Q480" i="4" s="1"/>
  <c r="K435" i="4"/>
  <c r="L435" i="4" s="1"/>
  <c r="Q435" i="4" s="1"/>
  <c r="E435" i="4"/>
  <c r="G435" i="4" s="1"/>
  <c r="E439" i="4"/>
  <c r="G439" i="4" s="1"/>
  <c r="K439" i="4"/>
  <c r="L439" i="4" s="1"/>
  <c r="E399" i="4"/>
  <c r="G399" i="4" s="1"/>
  <c r="K399" i="4"/>
  <c r="L399" i="4" s="1"/>
  <c r="Q399" i="4" s="1"/>
  <c r="K425" i="4"/>
  <c r="L425" i="4" s="1"/>
  <c r="Q425" i="4" s="1"/>
  <c r="E425" i="4"/>
  <c r="G425" i="4" s="1"/>
  <c r="I405" i="4"/>
  <c r="K386" i="4"/>
  <c r="L386" i="4" s="1"/>
  <c r="Q386" i="4" s="1"/>
  <c r="E386" i="4"/>
  <c r="G386" i="4" s="1"/>
  <c r="E394" i="4"/>
  <c r="G394" i="4" s="1"/>
  <c r="K394" i="4"/>
  <c r="L394" i="4" s="1"/>
  <c r="Q394" i="4" s="1"/>
  <c r="K367" i="4"/>
  <c r="L367" i="4" s="1"/>
  <c r="Q367" i="4" s="1"/>
  <c r="E367" i="4"/>
  <c r="G367" i="4" s="1"/>
  <c r="E381" i="4"/>
  <c r="G381" i="4" s="1"/>
  <c r="I381" i="4"/>
  <c r="K381" i="4"/>
  <c r="L381" i="4" s="1"/>
  <c r="Q381" i="4" s="1"/>
  <c r="E344" i="4"/>
  <c r="G344" i="4" s="1"/>
  <c r="K344" i="4"/>
  <c r="L344" i="4" s="1"/>
  <c r="Q344" i="4" s="1"/>
  <c r="E326" i="4"/>
  <c r="G326" i="4" s="1"/>
  <c r="K326" i="4"/>
  <c r="L326" i="4" s="1"/>
  <c r="Q326" i="4" s="1"/>
  <c r="E325" i="4"/>
  <c r="G325" i="4" s="1"/>
  <c r="K325" i="4"/>
  <c r="L325" i="4" s="1"/>
  <c r="Q325" i="4" s="1"/>
  <c r="E332" i="4"/>
  <c r="G332" i="4" s="1"/>
  <c r="K332" i="4"/>
  <c r="L332" i="4" s="1"/>
  <c r="Q332" i="4" s="1"/>
  <c r="K340" i="4"/>
  <c r="L340" i="4" s="1"/>
  <c r="Q340" i="4" s="1"/>
  <c r="E340" i="4"/>
  <c r="G340" i="4" s="1"/>
  <c r="K329" i="4"/>
  <c r="L329" i="4" s="1"/>
  <c r="Q329" i="4" s="1"/>
  <c r="E329" i="4"/>
  <c r="G329" i="4" s="1"/>
  <c r="K298" i="4"/>
  <c r="L298" i="4" s="1"/>
  <c r="Q298" i="4" s="1"/>
  <c r="E298" i="4"/>
  <c r="G298" i="4" s="1"/>
  <c r="K313" i="4"/>
  <c r="L313" i="4" s="1"/>
  <c r="Q313" i="4" s="1"/>
  <c r="E313" i="4"/>
  <c r="G313" i="4" s="1"/>
  <c r="E286" i="4"/>
  <c r="G286" i="4" s="1"/>
  <c r="K286" i="4"/>
  <c r="L286" i="4" s="1"/>
  <c r="Q286" i="4" s="1"/>
  <c r="E267" i="4"/>
  <c r="G267" i="4" s="1"/>
  <c r="K267" i="4"/>
  <c r="L267" i="4" s="1"/>
  <c r="Q267" i="4" s="1"/>
  <c r="K279" i="4"/>
  <c r="L279" i="4" s="1"/>
  <c r="Q279" i="4" s="1"/>
  <c r="E279" i="4"/>
  <c r="G279" i="4" s="1"/>
  <c r="K274" i="4"/>
  <c r="L274" i="4" s="1"/>
  <c r="Q274" i="4" s="1"/>
  <c r="E274" i="4"/>
  <c r="G274" i="4" s="1"/>
  <c r="K260" i="4"/>
  <c r="L260" i="4" s="1"/>
  <c r="Q260" i="4" s="1"/>
  <c r="E260" i="4"/>
  <c r="G260" i="4" s="1"/>
  <c r="E257" i="4"/>
  <c r="G257" i="4" s="1"/>
  <c r="K257" i="4"/>
  <c r="L257" i="4" s="1"/>
  <c r="Q257" i="4" s="1"/>
  <c r="K226" i="4"/>
  <c r="L226" i="4" s="1"/>
  <c r="Q226" i="4" s="1"/>
  <c r="E226" i="4"/>
  <c r="G226" i="4" s="1"/>
  <c r="E255" i="4"/>
  <c r="G255" i="4" s="1"/>
  <c r="K255" i="4"/>
  <c r="L255" i="4" s="1"/>
  <c r="Q255" i="4" s="1"/>
  <c r="E227" i="4"/>
  <c r="G227" i="4" s="1"/>
  <c r="K227" i="4"/>
  <c r="L227" i="4" s="1"/>
  <c r="Q227" i="4" s="1"/>
  <c r="E241" i="4"/>
  <c r="G241" i="4" s="1"/>
  <c r="K241" i="4"/>
  <c r="L241" i="4" s="1"/>
  <c r="Q241" i="4" s="1"/>
  <c r="K251" i="4"/>
  <c r="L251" i="4" s="1"/>
  <c r="Q251" i="4" s="1"/>
  <c r="E251" i="4"/>
  <c r="G251" i="4" s="1"/>
  <c r="E179" i="4"/>
  <c r="G179" i="4" s="1"/>
  <c r="K179" i="4"/>
  <c r="L179" i="4" s="1"/>
  <c r="Q179" i="4" s="1"/>
  <c r="E180" i="4"/>
  <c r="G180" i="4" s="1"/>
  <c r="K180" i="4"/>
  <c r="L180" i="4" s="1"/>
  <c r="Q180" i="4" s="1"/>
  <c r="E189" i="4"/>
  <c r="G189" i="4" s="1"/>
  <c r="K189" i="4"/>
  <c r="L189" i="4" s="1"/>
  <c r="Q189" i="4" s="1"/>
  <c r="K202" i="4"/>
  <c r="L202" i="4" s="1"/>
  <c r="Q202" i="4" s="1"/>
  <c r="E202" i="4"/>
  <c r="G202" i="4" s="1"/>
  <c r="E192" i="4"/>
  <c r="G192" i="4" s="1"/>
  <c r="K192" i="4"/>
  <c r="L192" i="4" s="1"/>
  <c r="Q192" i="4" s="1"/>
  <c r="K187" i="4"/>
  <c r="L187" i="4" s="1"/>
  <c r="Q187" i="4" s="1"/>
  <c r="E187" i="4"/>
  <c r="G187" i="4" s="1"/>
  <c r="E166" i="4"/>
  <c r="G166" i="4" s="1"/>
  <c r="K166" i="4"/>
  <c r="L166" i="4" s="1"/>
  <c r="Q166" i="4" s="1"/>
  <c r="I161" i="4"/>
  <c r="E156" i="4"/>
  <c r="G156" i="4" s="1"/>
  <c r="K156" i="4"/>
  <c r="L156" i="4" s="1"/>
  <c r="Q156" i="4" s="1"/>
  <c r="E145" i="4"/>
  <c r="G145" i="4" s="1"/>
  <c r="K145" i="4"/>
  <c r="L145" i="4" s="1"/>
  <c r="Q145" i="4" s="1"/>
  <c r="E151" i="4"/>
  <c r="G151" i="4" s="1"/>
  <c r="K151" i="4"/>
  <c r="L151" i="4" s="1"/>
  <c r="Q151" i="4" s="1"/>
  <c r="E130" i="4"/>
  <c r="G130" i="4" s="1"/>
  <c r="K130" i="4"/>
  <c r="L130" i="4" s="1"/>
  <c r="Q130" i="4" s="1"/>
  <c r="E112" i="4"/>
  <c r="G112" i="4" s="1"/>
  <c r="K112" i="4"/>
  <c r="L112" i="4" s="1"/>
  <c r="Q112" i="4" s="1"/>
  <c r="K109" i="4"/>
  <c r="L109" i="4" s="1"/>
  <c r="Q109" i="4" s="1"/>
  <c r="E109" i="4"/>
  <c r="G109" i="4" s="1"/>
  <c r="K99" i="4"/>
  <c r="L99" i="4" s="1"/>
  <c r="Q99" i="4" s="1"/>
  <c r="E99" i="4"/>
  <c r="G99" i="4" s="1"/>
  <c r="E97" i="4"/>
  <c r="G97" i="4" s="1"/>
  <c r="K97" i="4"/>
  <c r="L97" i="4" s="1"/>
  <c r="Q97" i="4" s="1"/>
  <c r="I81" i="4"/>
  <c r="E72" i="4"/>
  <c r="G72" i="4" s="1"/>
  <c r="K72" i="4"/>
  <c r="L72" i="4" s="1"/>
  <c r="Q72" i="4" s="1"/>
  <c r="K32" i="4"/>
  <c r="L32" i="4" s="1"/>
  <c r="Q32" i="4" s="1"/>
  <c r="E32" i="4"/>
  <c r="G32" i="4" s="1"/>
  <c r="E14" i="4"/>
  <c r="G14" i="4" s="1"/>
  <c r="K14" i="4"/>
  <c r="L14" i="4" s="1"/>
  <c r="Q14" i="4" s="1"/>
  <c r="E25" i="4"/>
  <c r="G25" i="4" s="1"/>
  <c r="K25" i="4"/>
  <c r="L25" i="4" s="1"/>
  <c r="Q25" i="4" s="1"/>
  <c r="K26" i="4"/>
  <c r="L26" i="4" s="1"/>
  <c r="Q26" i="4" s="1"/>
  <c r="E26" i="4"/>
  <c r="G26" i="4" s="1"/>
  <c r="E538" i="4"/>
  <c r="G538" i="4" s="1"/>
  <c r="K538" i="4"/>
  <c r="L538" i="4" s="1"/>
  <c r="K540" i="4"/>
  <c r="L540" i="4" s="1"/>
  <c r="E540" i="4"/>
  <c r="G540" i="4" s="1"/>
  <c r="K453" i="4"/>
  <c r="L453" i="4" s="1"/>
  <c r="Q453" i="4" s="1"/>
  <c r="E453" i="4"/>
  <c r="G453" i="4" s="1"/>
  <c r="K451" i="4"/>
  <c r="L451" i="4" s="1"/>
  <c r="Q451" i="4" s="1"/>
  <c r="E451" i="4"/>
  <c r="G451" i="4" s="1"/>
  <c r="K447" i="4"/>
  <c r="L447" i="4" s="1"/>
  <c r="Q447" i="4" s="1"/>
  <c r="E447" i="4"/>
  <c r="G447" i="4" s="1"/>
  <c r="K533" i="4"/>
  <c r="L533" i="4" s="1"/>
  <c r="E533" i="4"/>
  <c r="G533" i="4" s="1"/>
  <c r="E525" i="4"/>
  <c r="G525" i="4" s="1"/>
  <c r="K525" i="4"/>
  <c r="L525" i="4" s="1"/>
  <c r="K530" i="4"/>
  <c r="L530" i="4" s="1"/>
  <c r="Q530" i="4" s="1"/>
  <c r="E530" i="4"/>
  <c r="G530" i="4" s="1"/>
  <c r="K521" i="4"/>
  <c r="L521" i="4" s="1"/>
  <c r="Q521" i="4" s="1"/>
  <c r="E521" i="4"/>
  <c r="G521" i="4" s="1"/>
  <c r="E512" i="4"/>
  <c r="G512" i="4" s="1"/>
  <c r="K512" i="4"/>
  <c r="L512" i="4" s="1"/>
  <c r="E502" i="4"/>
  <c r="G502" i="4" s="1"/>
  <c r="K502" i="4"/>
  <c r="L502" i="4" s="1"/>
  <c r="Q502" i="4" s="1"/>
  <c r="E496" i="4"/>
  <c r="G496" i="4" s="1"/>
  <c r="K496" i="4"/>
  <c r="L496" i="4" s="1"/>
  <c r="Q496" i="4" s="1"/>
  <c r="I503" i="4"/>
  <c r="I493" i="4"/>
  <c r="E448" i="4"/>
  <c r="G448" i="4" s="1"/>
  <c r="K448" i="4"/>
  <c r="L448" i="4" s="1"/>
  <c r="Q448" i="4" s="1"/>
  <c r="I449" i="4"/>
  <c r="I462" i="4"/>
  <c r="I463" i="4"/>
  <c r="E469" i="4"/>
  <c r="G469" i="4" s="1"/>
  <c r="K469" i="4"/>
  <c r="L469" i="4" s="1"/>
  <c r="Q469" i="4" s="1"/>
  <c r="K426" i="4"/>
  <c r="L426" i="4" s="1"/>
  <c r="Q426" i="4" s="1"/>
  <c r="E426" i="4"/>
  <c r="G426" i="4" s="1"/>
  <c r="E401" i="4"/>
  <c r="G401" i="4" s="1"/>
  <c r="K401" i="4"/>
  <c r="L401" i="4" s="1"/>
  <c r="Q401" i="4" s="1"/>
  <c r="E422" i="4"/>
  <c r="G422" i="4" s="1"/>
  <c r="K422" i="4"/>
  <c r="L422" i="4" s="1"/>
  <c r="Q422" i="4" s="1"/>
  <c r="E419" i="4"/>
  <c r="G419" i="4" s="1"/>
  <c r="K419" i="4"/>
  <c r="L419" i="4" s="1"/>
  <c r="Q419" i="4" s="1"/>
  <c r="I432" i="4"/>
  <c r="E406" i="4"/>
  <c r="G406" i="4" s="1"/>
  <c r="K406" i="4"/>
  <c r="L406" i="4" s="1"/>
  <c r="Q406" i="4" s="1"/>
  <c r="I404" i="4"/>
  <c r="K429" i="4"/>
  <c r="L429" i="4" s="1"/>
  <c r="Q429" i="4" s="1"/>
  <c r="E429" i="4"/>
  <c r="G429" i="4" s="1"/>
  <c r="E364" i="4"/>
  <c r="G364" i="4" s="1"/>
  <c r="K364" i="4"/>
  <c r="L364" i="4" s="1"/>
  <c r="K370" i="4"/>
  <c r="L370" i="4" s="1"/>
  <c r="Q370" i="4" s="1"/>
  <c r="E370" i="4"/>
  <c r="G370" i="4" s="1"/>
  <c r="E355" i="4"/>
  <c r="G355" i="4" s="1"/>
  <c r="K355" i="4"/>
  <c r="L355" i="4" s="1"/>
  <c r="Q355" i="4" s="1"/>
  <c r="I343" i="4"/>
  <c r="E349" i="4"/>
  <c r="G349" i="4" s="1"/>
  <c r="K349" i="4"/>
  <c r="L349" i="4" s="1"/>
  <c r="Q349" i="4" s="1"/>
  <c r="E300" i="4"/>
  <c r="G300" i="4" s="1"/>
  <c r="K300" i="4"/>
  <c r="L300" i="4" s="1"/>
  <c r="Q300" i="4" s="1"/>
  <c r="E305" i="4"/>
  <c r="G305" i="4" s="1"/>
  <c r="K305" i="4"/>
  <c r="L305" i="4" s="1"/>
  <c r="Q305" i="4" s="1"/>
  <c r="I317" i="4"/>
  <c r="I293" i="4"/>
  <c r="I294" i="4"/>
  <c r="E268" i="4"/>
  <c r="G268" i="4" s="1"/>
  <c r="K268" i="4"/>
  <c r="L268" i="4" s="1"/>
  <c r="Q268" i="4" s="1"/>
  <c r="K270" i="4"/>
  <c r="L270" i="4" s="1"/>
  <c r="Q270" i="4" s="1"/>
  <c r="E270" i="4"/>
  <c r="G270" i="4" s="1"/>
  <c r="E263" i="4"/>
  <c r="G263" i="4" s="1"/>
  <c r="K263" i="4"/>
  <c r="L263" i="4" s="1"/>
  <c r="Q263" i="4" s="1"/>
  <c r="E269" i="4"/>
  <c r="G269" i="4" s="1"/>
  <c r="K269" i="4"/>
  <c r="L269" i="4" s="1"/>
  <c r="Q269" i="4" s="1"/>
  <c r="E275" i="4"/>
  <c r="G275" i="4" s="1"/>
  <c r="K275" i="4"/>
  <c r="L275" i="4" s="1"/>
  <c r="Q275" i="4" s="1"/>
  <c r="K276" i="4"/>
  <c r="L276" i="4" s="1"/>
  <c r="Q276" i="4" s="1"/>
  <c r="E276" i="4"/>
  <c r="G276" i="4" s="1"/>
  <c r="E259" i="4"/>
  <c r="G259" i="4" s="1"/>
  <c r="K259" i="4"/>
  <c r="L259" i="4" s="1"/>
  <c r="Q259" i="4" s="1"/>
  <c r="K243" i="4"/>
  <c r="L243" i="4" s="1"/>
  <c r="Q243" i="4" s="1"/>
  <c r="E243" i="4"/>
  <c r="G243" i="4" s="1"/>
  <c r="I223" i="4"/>
  <c r="E223" i="4"/>
  <c r="G223" i="4" s="1"/>
  <c r="K223" i="4"/>
  <c r="L223" i="4" s="1"/>
  <c r="Q223" i="4" s="1"/>
  <c r="E236" i="4"/>
  <c r="G236" i="4" s="1"/>
  <c r="K236" i="4"/>
  <c r="L236" i="4" s="1"/>
  <c r="Q236" i="4" s="1"/>
  <c r="E228" i="4"/>
  <c r="G228" i="4" s="1"/>
  <c r="I228" i="4"/>
  <c r="K228" i="4"/>
  <c r="L228" i="4" s="1"/>
  <c r="Q228" i="4" s="1"/>
  <c r="K198" i="4"/>
  <c r="L198" i="4" s="1"/>
  <c r="Q198" i="4" s="1"/>
  <c r="E198" i="4"/>
  <c r="G198" i="4" s="1"/>
  <c r="I207" i="4"/>
  <c r="K172" i="4"/>
  <c r="L172" i="4" s="1"/>
  <c r="Q172" i="4" s="1"/>
  <c r="E172" i="4"/>
  <c r="G172" i="4" s="1"/>
  <c r="E161" i="4"/>
  <c r="G161" i="4" s="1"/>
  <c r="K161" i="4"/>
  <c r="L161" i="4" s="1"/>
  <c r="Q161" i="4" s="1"/>
  <c r="K159" i="4"/>
  <c r="L159" i="4" s="1"/>
  <c r="Q159" i="4" s="1"/>
  <c r="E159" i="4"/>
  <c r="G159" i="4" s="1"/>
  <c r="K154" i="4"/>
  <c r="L154" i="4" s="1"/>
  <c r="Q154" i="4" s="1"/>
  <c r="I154" i="4"/>
  <c r="E154" i="4"/>
  <c r="G154" i="4" s="1"/>
  <c r="I138" i="4"/>
  <c r="K122" i="4"/>
  <c r="L122" i="4" s="1"/>
  <c r="Q122" i="4" s="1"/>
  <c r="E122" i="4"/>
  <c r="G122" i="4" s="1"/>
  <c r="K121" i="4"/>
  <c r="L121" i="4" s="1"/>
  <c r="Q121" i="4" s="1"/>
  <c r="E121" i="4"/>
  <c r="G121" i="4" s="1"/>
  <c r="E93" i="4"/>
  <c r="G93" i="4" s="1"/>
  <c r="K93" i="4"/>
  <c r="L93" i="4" s="1"/>
  <c r="Q93" i="4" s="1"/>
  <c r="I101" i="4"/>
  <c r="I99" i="4"/>
  <c r="K85" i="4"/>
  <c r="L85" i="4" s="1"/>
  <c r="Q85" i="4" s="1"/>
  <c r="E85" i="4"/>
  <c r="G85" i="4" s="1"/>
  <c r="I51" i="4"/>
  <c r="K65" i="4"/>
  <c r="L65" i="4" s="1"/>
  <c r="Q65" i="4" s="1"/>
  <c r="E65" i="4"/>
  <c r="G65" i="4" s="1"/>
  <c r="K46" i="4"/>
  <c r="L46" i="4" s="1"/>
  <c r="Q46" i="4" s="1"/>
  <c r="E46" i="4"/>
  <c r="G46" i="4" s="1"/>
  <c r="K40" i="4"/>
  <c r="L40" i="4" s="1"/>
  <c r="Q40" i="4" s="1"/>
  <c r="E40" i="4"/>
  <c r="G40" i="4" s="1"/>
  <c r="E29" i="4"/>
  <c r="G29" i="4" s="1"/>
  <c r="K29" i="4"/>
  <c r="L29" i="4" s="1"/>
  <c r="Q29" i="4" s="1"/>
  <c r="E11" i="4"/>
  <c r="G11" i="4" s="1"/>
  <c r="K11" i="4"/>
  <c r="L11" i="4" s="1"/>
  <c r="Q11" i="4" s="1"/>
  <c r="K8" i="4"/>
  <c r="L8" i="4" s="1"/>
  <c r="Q8" i="4" s="1"/>
  <c r="E8" i="4"/>
  <c r="G8" i="4" s="1"/>
  <c r="K7" i="4"/>
  <c r="L7" i="4" s="1"/>
  <c r="Q7" i="4" s="1"/>
  <c r="E7" i="4"/>
  <c r="G7" i="4" s="1"/>
  <c r="K12" i="4"/>
  <c r="L12" i="4" s="1"/>
  <c r="Q12" i="4" s="1"/>
  <c r="E12" i="4"/>
  <c r="G12" i="4" s="1"/>
  <c r="E532" i="4"/>
  <c r="G532" i="4" s="1"/>
  <c r="K532" i="4"/>
  <c r="L532" i="4" s="1"/>
  <c r="Q532" i="4" s="1"/>
  <c r="K507" i="4"/>
  <c r="L507" i="4" s="1"/>
  <c r="Q507" i="4" s="1"/>
  <c r="E507" i="4"/>
  <c r="G507" i="4" s="1"/>
  <c r="I541" i="4"/>
  <c r="I537" i="4"/>
  <c r="K535" i="4"/>
  <c r="L535" i="4" s="1"/>
  <c r="E535" i="4"/>
  <c r="G535" i="4" s="1"/>
  <c r="K529" i="4"/>
  <c r="L529" i="4" s="1"/>
  <c r="E529" i="4"/>
  <c r="G529" i="4" s="1"/>
  <c r="I529" i="4"/>
  <c r="E523" i="4"/>
  <c r="G523" i="4" s="1"/>
  <c r="K523" i="4"/>
  <c r="L523" i="4" s="1"/>
  <c r="K509" i="4"/>
  <c r="L509" i="4" s="1"/>
  <c r="E509" i="4"/>
  <c r="G509" i="4" s="1"/>
  <c r="E500" i="4"/>
  <c r="G500" i="4" s="1"/>
  <c r="K500" i="4"/>
  <c r="L500" i="4" s="1"/>
  <c r="E489" i="4"/>
  <c r="G489" i="4" s="1"/>
  <c r="K489" i="4"/>
  <c r="L489" i="4" s="1"/>
  <c r="Q489" i="4" s="1"/>
  <c r="K492" i="4"/>
  <c r="L492" i="4" s="1"/>
  <c r="Q492" i="4" s="1"/>
  <c r="E492" i="4"/>
  <c r="G492" i="4" s="1"/>
  <c r="E459" i="4"/>
  <c r="G459" i="4" s="1"/>
  <c r="K459" i="4"/>
  <c r="L459" i="4" s="1"/>
  <c r="Q459" i="4" s="1"/>
  <c r="K449" i="4"/>
  <c r="L449" i="4" s="1"/>
  <c r="Q449" i="4" s="1"/>
  <c r="E449" i="4"/>
  <c r="G449" i="4" s="1"/>
  <c r="K455" i="4"/>
  <c r="L455" i="4" s="1"/>
  <c r="Q455" i="4" s="1"/>
  <c r="E455" i="4"/>
  <c r="G455" i="4" s="1"/>
  <c r="E463" i="4"/>
  <c r="G463" i="4" s="1"/>
  <c r="K463" i="4"/>
  <c r="L463" i="4" s="1"/>
  <c r="Q463" i="4" s="1"/>
  <c r="K457" i="4"/>
  <c r="L457" i="4" s="1"/>
  <c r="Q457" i="4" s="1"/>
  <c r="E457" i="4"/>
  <c r="G457" i="4" s="1"/>
  <c r="E454" i="4"/>
  <c r="G454" i="4" s="1"/>
  <c r="K454" i="4"/>
  <c r="L454" i="4" s="1"/>
  <c r="Q454" i="4" s="1"/>
  <c r="K473" i="4"/>
  <c r="L473" i="4" s="1"/>
  <c r="Q473" i="4" s="1"/>
  <c r="E473" i="4"/>
  <c r="G473" i="4" s="1"/>
  <c r="E475" i="4"/>
  <c r="G475" i="4" s="1"/>
  <c r="K475" i="4"/>
  <c r="L475" i="4" s="1"/>
  <c r="Q475" i="4" s="1"/>
  <c r="K482" i="4"/>
  <c r="L482" i="4" s="1"/>
  <c r="Q482" i="4" s="1"/>
  <c r="E482" i="4"/>
  <c r="G482" i="4" s="1"/>
  <c r="K440" i="4"/>
  <c r="L440" i="4" s="1"/>
  <c r="Q440" i="4" s="1"/>
  <c r="E440" i="4"/>
  <c r="G440" i="4" s="1"/>
  <c r="K430" i="4"/>
  <c r="L430" i="4" s="1"/>
  <c r="Q430" i="4" s="1"/>
  <c r="E430" i="4"/>
  <c r="G430" i="4" s="1"/>
  <c r="K421" i="4"/>
  <c r="L421" i="4" s="1"/>
  <c r="Q421" i="4" s="1"/>
  <c r="E421" i="4"/>
  <c r="G421" i="4" s="1"/>
  <c r="K424" i="4"/>
  <c r="L424" i="4" s="1"/>
  <c r="Q424" i="4" s="1"/>
  <c r="E424" i="4"/>
  <c r="G424" i="4" s="1"/>
  <c r="K389" i="4"/>
  <c r="L389" i="4" s="1"/>
  <c r="E389" i="4"/>
  <c r="G389" i="4" s="1"/>
  <c r="E388" i="4"/>
  <c r="G388" i="4" s="1"/>
  <c r="K388" i="4"/>
  <c r="L388" i="4" s="1"/>
  <c r="Q388" i="4" s="1"/>
  <c r="I396" i="4"/>
  <c r="K432" i="4"/>
  <c r="L432" i="4" s="1"/>
  <c r="Q432" i="4" s="1"/>
  <c r="E432" i="4"/>
  <c r="G432" i="4" s="1"/>
  <c r="K407" i="4"/>
  <c r="L407" i="4" s="1"/>
  <c r="Q407" i="4" s="1"/>
  <c r="E407" i="4"/>
  <c r="G407" i="4" s="1"/>
  <c r="I376" i="4"/>
  <c r="K373" i="4"/>
  <c r="L373" i="4" s="1"/>
  <c r="Q373" i="4" s="1"/>
  <c r="E373" i="4"/>
  <c r="G373" i="4" s="1"/>
  <c r="K382" i="4"/>
  <c r="L382" i="4" s="1"/>
  <c r="Q382" i="4" s="1"/>
  <c r="E382" i="4"/>
  <c r="G382" i="4" s="1"/>
  <c r="E362" i="4"/>
  <c r="G362" i="4" s="1"/>
  <c r="K362" i="4"/>
  <c r="L362" i="4" s="1"/>
  <c r="Q362" i="4" s="1"/>
  <c r="E338" i="4"/>
  <c r="G338" i="4" s="1"/>
  <c r="K338" i="4"/>
  <c r="L338" i="4" s="1"/>
  <c r="Q338" i="4" s="1"/>
  <c r="E346" i="4"/>
  <c r="G346" i="4" s="1"/>
  <c r="K346" i="4"/>
  <c r="L346" i="4" s="1"/>
  <c r="Q346" i="4" s="1"/>
  <c r="K352" i="4"/>
  <c r="L352" i="4" s="1"/>
  <c r="E352" i="4"/>
  <c r="G352" i="4" s="1"/>
  <c r="K314" i="4"/>
  <c r="L314" i="4" s="1"/>
  <c r="Q314" i="4" s="1"/>
  <c r="E314" i="4"/>
  <c r="G314" i="4" s="1"/>
  <c r="K308" i="4"/>
  <c r="L308" i="4" s="1"/>
  <c r="Q308" i="4" s="1"/>
  <c r="E308" i="4"/>
  <c r="G308" i="4" s="1"/>
  <c r="K317" i="4"/>
  <c r="L317" i="4" s="1"/>
  <c r="Q317" i="4" s="1"/>
  <c r="E317" i="4"/>
  <c r="G317" i="4" s="1"/>
  <c r="K318" i="4"/>
  <c r="L318" i="4" s="1"/>
  <c r="Q318" i="4" s="1"/>
  <c r="E318" i="4"/>
  <c r="G318" i="4" s="1"/>
  <c r="E320" i="4"/>
  <c r="G320" i="4" s="1"/>
  <c r="K320" i="4"/>
  <c r="L320" i="4" s="1"/>
  <c r="Q320" i="4" s="1"/>
  <c r="I289" i="4"/>
  <c r="K289" i="4"/>
  <c r="L289" i="4" s="1"/>
  <c r="Q289" i="4" s="1"/>
  <c r="E289" i="4"/>
  <c r="G289" i="4" s="1"/>
  <c r="I273" i="4"/>
  <c r="E264" i="4"/>
  <c r="G264" i="4" s="1"/>
  <c r="K264" i="4"/>
  <c r="L264" i="4" s="1"/>
  <c r="Q264" i="4" s="1"/>
  <c r="E278" i="4"/>
  <c r="G278" i="4" s="1"/>
  <c r="K278" i="4"/>
  <c r="L278" i="4" s="1"/>
  <c r="Q278" i="4" s="1"/>
  <c r="K281" i="4"/>
  <c r="L281" i="4" s="1"/>
  <c r="Q281" i="4" s="1"/>
  <c r="E281" i="4"/>
  <c r="G281" i="4" s="1"/>
  <c r="K256" i="4"/>
  <c r="L256" i="4" s="1"/>
  <c r="Q256" i="4" s="1"/>
  <c r="E256" i="4"/>
  <c r="G256" i="4" s="1"/>
  <c r="K233" i="4"/>
  <c r="L233" i="4" s="1"/>
  <c r="Q233" i="4" s="1"/>
  <c r="E233" i="4"/>
  <c r="G233" i="4" s="1"/>
  <c r="E230" i="4"/>
  <c r="G230" i="4" s="1"/>
  <c r="K230" i="4"/>
  <c r="L230" i="4" s="1"/>
  <c r="Q230" i="4" s="1"/>
  <c r="K237" i="4"/>
  <c r="L237" i="4" s="1"/>
  <c r="Q237" i="4" s="1"/>
  <c r="E237" i="4"/>
  <c r="G237" i="4" s="1"/>
  <c r="E212" i="4"/>
  <c r="G212" i="4" s="1"/>
  <c r="K212" i="4"/>
  <c r="L212" i="4" s="1"/>
  <c r="Q212" i="4" s="1"/>
  <c r="E222" i="4"/>
  <c r="G222" i="4" s="1"/>
  <c r="K222" i="4"/>
  <c r="L222" i="4" s="1"/>
  <c r="Q222" i="4" s="1"/>
  <c r="E178" i="4"/>
  <c r="G178" i="4" s="1"/>
  <c r="K178" i="4"/>
  <c r="L178" i="4" s="1"/>
  <c r="Q178" i="4" s="1"/>
  <c r="E177" i="4"/>
  <c r="G177" i="4" s="1"/>
  <c r="K177" i="4"/>
  <c r="L177" i="4" s="1"/>
  <c r="Q177" i="4" s="1"/>
  <c r="I174" i="4"/>
  <c r="K174" i="4"/>
  <c r="L174" i="4" s="1"/>
  <c r="Q174" i="4" s="1"/>
  <c r="E174" i="4"/>
  <c r="G174" i="4" s="1"/>
  <c r="E173" i="4"/>
  <c r="G173" i="4" s="1"/>
  <c r="K173" i="4"/>
  <c r="L173" i="4" s="1"/>
  <c r="Q173" i="4" s="1"/>
  <c r="E170" i="4"/>
  <c r="G170" i="4" s="1"/>
  <c r="K170" i="4"/>
  <c r="L170" i="4" s="1"/>
  <c r="Q170" i="4" s="1"/>
  <c r="I133" i="4"/>
  <c r="E133" i="4"/>
  <c r="G133" i="4" s="1"/>
  <c r="K133" i="4"/>
  <c r="L133" i="4" s="1"/>
  <c r="Q133" i="4" s="1"/>
  <c r="I150" i="4"/>
  <c r="E138" i="4"/>
  <c r="G138" i="4" s="1"/>
  <c r="K138" i="4"/>
  <c r="L138" i="4" s="1"/>
  <c r="Q138" i="4" s="1"/>
  <c r="E155" i="4"/>
  <c r="G155" i="4" s="1"/>
  <c r="K155" i="4"/>
  <c r="L155" i="4" s="1"/>
  <c r="Q155" i="4" s="1"/>
  <c r="K158" i="4"/>
  <c r="L158" i="4" s="1"/>
  <c r="Q158" i="4" s="1"/>
  <c r="E158" i="4"/>
  <c r="G158" i="4" s="1"/>
  <c r="K134" i="4"/>
  <c r="L134" i="4" s="1"/>
  <c r="Q134" i="4" s="1"/>
  <c r="E134" i="4"/>
  <c r="G134" i="4" s="1"/>
  <c r="E129" i="4"/>
  <c r="G129" i="4" s="1"/>
  <c r="K129" i="4"/>
  <c r="L129" i="4" s="1"/>
  <c r="Q129" i="4" s="1"/>
  <c r="K127" i="4"/>
  <c r="L127" i="4" s="1"/>
  <c r="Q127" i="4" s="1"/>
  <c r="E127" i="4"/>
  <c r="G127" i="4" s="1"/>
  <c r="E126" i="4"/>
  <c r="G126" i="4" s="1"/>
  <c r="K126" i="4"/>
  <c r="L126" i="4" s="1"/>
  <c r="Q126" i="4" s="1"/>
  <c r="K119" i="4"/>
  <c r="L119" i="4" s="1"/>
  <c r="Q119" i="4" s="1"/>
  <c r="E119" i="4"/>
  <c r="G119" i="4" s="1"/>
  <c r="K100" i="4"/>
  <c r="L100" i="4" s="1"/>
  <c r="Q100" i="4" s="1"/>
  <c r="E100" i="4"/>
  <c r="G100" i="4" s="1"/>
  <c r="K89" i="4"/>
  <c r="L89" i="4" s="1"/>
  <c r="Q89" i="4" s="1"/>
  <c r="E89" i="4"/>
  <c r="G89" i="4" s="1"/>
  <c r="I78" i="4"/>
  <c r="I60" i="4"/>
  <c r="E58" i="4"/>
  <c r="G58" i="4" s="1"/>
  <c r="K58" i="4"/>
  <c r="L58" i="4" s="1"/>
  <c r="Q58" i="4" s="1"/>
  <c r="E59" i="4"/>
  <c r="G59" i="4" s="1"/>
  <c r="K59" i="4"/>
  <c r="L59" i="4" s="1"/>
  <c r="Q59" i="4" s="1"/>
  <c r="K75" i="4"/>
  <c r="L75" i="4" s="1"/>
  <c r="Q75" i="4" s="1"/>
  <c r="E75" i="4"/>
  <c r="G75" i="4" s="1"/>
  <c r="K42" i="4"/>
  <c r="L42" i="4" s="1"/>
  <c r="Q42" i="4" s="1"/>
  <c r="E42" i="4"/>
  <c r="G42" i="4" s="1"/>
  <c r="K21" i="4"/>
  <c r="L21" i="4" s="1"/>
  <c r="Q21" i="4" s="1"/>
  <c r="E21" i="4"/>
  <c r="G21" i="4" s="1"/>
  <c r="K470" i="4"/>
  <c r="L470" i="4" s="1"/>
  <c r="E470" i="4"/>
  <c r="G470" i="4" s="1"/>
  <c r="I533" i="4"/>
  <c r="I520" i="4"/>
  <c r="E508" i="4"/>
  <c r="G508" i="4" s="1"/>
  <c r="K508" i="4"/>
  <c r="L508" i="4" s="1"/>
  <c r="Q508" i="4" s="1"/>
  <c r="I542" i="4"/>
  <c r="I516" i="4"/>
  <c r="K518" i="4"/>
  <c r="L518" i="4" s="1"/>
  <c r="Q518" i="4" s="1"/>
  <c r="E518" i="4"/>
  <c r="G518" i="4" s="1"/>
  <c r="I527" i="4"/>
  <c r="E511" i="4"/>
  <c r="G511" i="4" s="1"/>
  <c r="K511" i="4"/>
  <c r="L511" i="4" s="1"/>
  <c r="Q511" i="4" s="1"/>
  <c r="K498" i="4"/>
  <c r="L498" i="4" s="1"/>
  <c r="E498" i="4"/>
  <c r="G498" i="4" s="1"/>
  <c r="I508" i="4"/>
  <c r="I485" i="4"/>
  <c r="K493" i="4"/>
  <c r="L493" i="4" s="1"/>
  <c r="Q493" i="4" s="1"/>
  <c r="E493" i="4"/>
  <c r="G493" i="4" s="1"/>
  <c r="I495" i="4"/>
  <c r="I467" i="4"/>
  <c r="K484" i="4"/>
  <c r="L484" i="4" s="1"/>
  <c r="E484" i="4"/>
  <c r="G484" i="4" s="1"/>
  <c r="E450" i="4"/>
  <c r="G450" i="4" s="1"/>
  <c r="K450" i="4"/>
  <c r="L450" i="4" s="1"/>
  <c r="K458" i="4"/>
  <c r="L458" i="4" s="1"/>
  <c r="E458" i="4"/>
  <c r="G458" i="4" s="1"/>
  <c r="K466" i="4"/>
  <c r="L466" i="4" s="1"/>
  <c r="Q466" i="4" s="1"/>
  <c r="E466" i="4"/>
  <c r="G466" i="4" s="1"/>
  <c r="I474" i="4"/>
  <c r="K474" i="4"/>
  <c r="L474" i="4" s="1"/>
  <c r="Q474" i="4" s="1"/>
  <c r="E474" i="4"/>
  <c r="G474" i="4" s="1"/>
  <c r="E428" i="4"/>
  <c r="G428" i="4" s="1"/>
  <c r="K428" i="4"/>
  <c r="L428" i="4" s="1"/>
  <c r="I413" i="4"/>
  <c r="K396" i="4"/>
  <c r="L396" i="4" s="1"/>
  <c r="Q396" i="4" s="1"/>
  <c r="E396" i="4"/>
  <c r="G396" i="4" s="1"/>
  <c r="E405" i="4"/>
  <c r="G405" i="4" s="1"/>
  <c r="K405" i="4"/>
  <c r="L405" i="4" s="1"/>
  <c r="Q405" i="4" s="1"/>
  <c r="I429" i="4"/>
  <c r="I385" i="4"/>
  <c r="K375" i="4"/>
  <c r="L375" i="4" s="1"/>
  <c r="Q375" i="4" s="1"/>
  <c r="E375" i="4"/>
  <c r="G375" i="4" s="1"/>
  <c r="K384" i="4"/>
  <c r="L384" i="4" s="1"/>
  <c r="Q384" i="4" s="1"/>
  <c r="E384" i="4"/>
  <c r="G384" i="4" s="1"/>
  <c r="I370" i="4"/>
  <c r="K347" i="4"/>
  <c r="L347" i="4" s="1"/>
  <c r="Q347" i="4" s="1"/>
  <c r="E347" i="4"/>
  <c r="G347" i="4" s="1"/>
  <c r="I335" i="4"/>
  <c r="K359" i="4"/>
  <c r="L359" i="4" s="1"/>
  <c r="Q359" i="4" s="1"/>
  <c r="E359" i="4"/>
  <c r="G359" i="4" s="1"/>
  <c r="K334" i="4"/>
  <c r="L334" i="4" s="1"/>
  <c r="Q334" i="4" s="1"/>
  <c r="E334" i="4"/>
  <c r="G334" i="4" s="1"/>
  <c r="E331" i="4"/>
  <c r="G331" i="4" s="1"/>
  <c r="K331" i="4"/>
  <c r="L331" i="4" s="1"/>
  <c r="Q331" i="4" s="1"/>
  <c r="E297" i="4"/>
  <c r="G297" i="4" s="1"/>
  <c r="K297" i="4"/>
  <c r="L297" i="4" s="1"/>
  <c r="Q297" i="4" s="1"/>
  <c r="I304" i="4"/>
  <c r="K303" i="4"/>
  <c r="L303" i="4" s="1"/>
  <c r="Q303" i="4" s="1"/>
  <c r="E303" i="4"/>
  <c r="G303" i="4" s="1"/>
  <c r="E295" i="4"/>
  <c r="G295" i="4" s="1"/>
  <c r="K295" i="4"/>
  <c r="L295" i="4" s="1"/>
  <c r="Q295" i="4" s="1"/>
  <c r="K271" i="4"/>
  <c r="L271" i="4" s="1"/>
  <c r="Q271" i="4" s="1"/>
  <c r="E271" i="4"/>
  <c r="G271" i="4" s="1"/>
  <c r="E273" i="4"/>
  <c r="G273" i="4" s="1"/>
  <c r="K273" i="4"/>
  <c r="L273" i="4" s="1"/>
  <c r="Q273" i="4" s="1"/>
  <c r="E277" i="4"/>
  <c r="G277" i="4" s="1"/>
  <c r="K277" i="4"/>
  <c r="L277" i="4" s="1"/>
  <c r="Q277" i="4" s="1"/>
  <c r="K261" i="4"/>
  <c r="L261" i="4" s="1"/>
  <c r="Q261" i="4" s="1"/>
  <c r="E261" i="4"/>
  <c r="G261" i="4" s="1"/>
  <c r="E235" i="4"/>
  <c r="G235" i="4" s="1"/>
  <c r="K235" i="4"/>
  <c r="L235" i="4" s="1"/>
  <c r="Q235" i="4" s="1"/>
  <c r="E250" i="4"/>
  <c r="G250" i="4" s="1"/>
  <c r="K250" i="4"/>
  <c r="L250" i="4" s="1"/>
  <c r="Q250" i="4" s="1"/>
  <c r="E246" i="4"/>
  <c r="G246" i="4" s="1"/>
  <c r="I246" i="4"/>
  <c r="K246" i="4"/>
  <c r="L246" i="4" s="1"/>
  <c r="Q246" i="4" s="1"/>
  <c r="I186" i="4"/>
  <c r="K207" i="4"/>
  <c r="L207" i="4" s="1"/>
  <c r="Q207" i="4" s="1"/>
  <c r="E207" i="4"/>
  <c r="G207" i="4" s="1"/>
  <c r="I195" i="4"/>
  <c r="I206" i="4"/>
  <c r="K171" i="4"/>
  <c r="L171" i="4" s="1"/>
  <c r="Q171" i="4" s="1"/>
  <c r="E171" i="4"/>
  <c r="G171" i="4" s="1"/>
  <c r="E165" i="4"/>
  <c r="G165" i="4" s="1"/>
  <c r="K165" i="4"/>
  <c r="L165" i="4" s="1"/>
  <c r="Q165" i="4" s="1"/>
  <c r="K147" i="4"/>
  <c r="L147" i="4" s="1"/>
  <c r="Q147" i="4" s="1"/>
  <c r="E147" i="4"/>
  <c r="G147" i="4" s="1"/>
  <c r="E150" i="4"/>
  <c r="G150" i="4" s="1"/>
  <c r="K150" i="4"/>
  <c r="L150" i="4" s="1"/>
  <c r="Q150" i="4" s="1"/>
  <c r="E146" i="4"/>
  <c r="G146" i="4" s="1"/>
  <c r="K146" i="4"/>
  <c r="L146" i="4" s="1"/>
  <c r="Q146" i="4" s="1"/>
  <c r="I131" i="4"/>
  <c r="E98" i="4"/>
  <c r="G98" i="4" s="1"/>
  <c r="K98" i="4"/>
  <c r="L98" i="4" s="1"/>
  <c r="Q98" i="4" s="1"/>
  <c r="E101" i="4"/>
  <c r="G101" i="4" s="1"/>
  <c r="K101" i="4"/>
  <c r="L101" i="4" s="1"/>
  <c r="Q101" i="4" s="1"/>
  <c r="K94" i="4"/>
  <c r="L94" i="4" s="1"/>
  <c r="Q94" i="4" s="1"/>
  <c r="E94" i="4"/>
  <c r="G94" i="4" s="1"/>
  <c r="K80" i="4"/>
  <c r="L80" i="4" s="1"/>
  <c r="Q80" i="4" s="1"/>
  <c r="E80" i="4"/>
  <c r="G80" i="4" s="1"/>
  <c r="E53" i="4"/>
  <c r="G53" i="4" s="1"/>
  <c r="K53" i="4"/>
  <c r="L53" i="4" s="1"/>
  <c r="Q53" i="4" s="1"/>
  <c r="I52" i="4"/>
  <c r="K50" i="4"/>
  <c r="L50" i="4" s="1"/>
  <c r="Q50" i="4" s="1"/>
  <c r="E50" i="4"/>
  <c r="G50" i="4" s="1"/>
  <c r="I68" i="4"/>
  <c r="K71" i="4"/>
  <c r="L71" i="4" s="1"/>
  <c r="Q71" i="4" s="1"/>
  <c r="E71" i="4"/>
  <c r="G71" i="4" s="1"/>
  <c r="I49" i="4"/>
  <c r="E48" i="4"/>
  <c r="G48" i="4" s="1"/>
  <c r="K48" i="4"/>
  <c r="L48" i="4" s="1"/>
  <c r="Q48" i="4" s="1"/>
  <c r="K35" i="4"/>
  <c r="L35" i="4" s="1"/>
  <c r="Q35" i="4" s="1"/>
  <c r="E35" i="4"/>
  <c r="G35" i="4" s="1"/>
  <c r="I39" i="4"/>
  <c r="E6" i="4"/>
  <c r="G6" i="4" s="1"/>
  <c r="K6" i="4"/>
  <c r="L6" i="4" s="1"/>
  <c r="Q6" i="4" s="1"/>
  <c r="E9" i="4"/>
  <c r="G9" i="4" s="1"/>
  <c r="K9" i="4"/>
  <c r="L9" i="4" s="1"/>
  <c r="Q9" i="4" s="1"/>
  <c r="K18" i="4"/>
  <c r="L18" i="4" s="1"/>
  <c r="Q18" i="4" s="1"/>
  <c r="E18" i="4"/>
  <c r="G18" i="4" s="1"/>
  <c r="I20" i="4"/>
  <c r="K485" i="4"/>
  <c r="L485" i="4" s="1"/>
  <c r="E485" i="4"/>
  <c r="G485" i="4" s="1"/>
  <c r="E537" i="4"/>
  <c r="G537" i="4" s="1"/>
  <c r="K537" i="4"/>
  <c r="L537" i="4" s="1"/>
  <c r="E520" i="4"/>
  <c r="G520" i="4" s="1"/>
  <c r="K520" i="4"/>
  <c r="L520" i="4" s="1"/>
  <c r="Q520" i="4" s="1"/>
  <c r="K510" i="4"/>
  <c r="L510" i="4" s="1"/>
  <c r="Q510" i="4" s="1"/>
  <c r="E510" i="4"/>
  <c r="G510" i="4" s="1"/>
  <c r="E503" i="4"/>
  <c r="G503" i="4" s="1"/>
  <c r="K503" i="4"/>
  <c r="L503" i="4" s="1"/>
  <c r="I494" i="4"/>
  <c r="E495" i="4"/>
  <c r="G495" i="4" s="1"/>
  <c r="K495" i="4"/>
  <c r="L495" i="4" s="1"/>
  <c r="K467" i="4"/>
  <c r="L467" i="4" s="1"/>
  <c r="Q467" i="4" s="1"/>
  <c r="E467" i="4"/>
  <c r="G467" i="4" s="1"/>
  <c r="E444" i="4"/>
  <c r="G444" i="4" s="1"/>
  <c r="K444" i="4"/>
  <c r="L444" i="4" s="1"/>
  <c r="Q444" i="4" s="1"/>
  <c r="E462" i="4"/>
  <c r="G462" i="4" s="1"/>
  <c r="K462" i="4"/>
  <c r="L462" i="4" s="1"/>
  <c r="Q462" i="4" s="1"/>
  <c r="I436" i="4"/>
  <c r="K411" i="4"/>
  <c r="L411" i="4" s="1"/>
  <c r="Q411" i="4" s="1"/>
  <c r="E411" i="4"/>
  <c r="G411" i="4" s="1"/>
  <c r="K437" i="4"/>
  <c r="L437" i="4" s="1"/>
  <c r="Q437" i="4" s="1"/>
  <c r="E437" i="4"/>
  <c r="G437" i="4" s="1"/>
  <c r="K379" i="4"/>
  <c r="L379" i="4" s="1"/>
  <c r="Q379" i="4" s="1"/>
  <c r="E379" i="4"/>
  <c r="G379" i="4" s="1"/>
  <c r="K366" i="4"/>
  <c r="L366" i="4" s="1"/>
  <c r="Q366" i="4" s="1"/>
  <c r="E366" i="4"/>
  <c r="G366" i="4" s="1"/>
  <c r="K390" i="4"/>
  <c r="L390" i="4" s="1"/>
  <c r="Q390" i="4" s="1"/>
  <c r="E390" i="4"/>
  <c r="G390" i="4" s="1"/>
  <c r="I391" i="4"/>
  <c r="E423" i="4"/>
  <c r="G423" i="4" s="1"/>
  <c r="K423" i="4"/>
  <c r="L423" i="4" s="1"/>
  <c r="Q423" i="4" s="1"/>
  <c r="E395" i="4"/>
  <c r="G395" i="4" s="1"/>
  <c r="K395" i="4"/>
  <c r="L395" i="4" s="1"/>
  <c r="Q395" i="4" s="1"/>
  <c r="E368" i="4"/>
  <c r="G368" i="4" s="1"/>
  <c r="K368" i="4"/>
  <c r="L368" i="4" s="1"/>
  <c r="Q368" i="4" s="1"/>
  <c r="I383" i="4"/>
  <c r="I392" i="4"/>
  <c r="K371" i="4"/>
  <c r="L371" i="4" s="1"/>
  <c r="Q371" i="4" s="1"/>
  <c r="E371" i="4"/>
  <c r="G371" i="4" s="1"/>
  <c r="I344" i="4"/>
  <c r="E342" i="4"/>
  <c r="G342" i="4" s="1"/>
  <c r="K342" i="4"/>
  <c r="L342" i="4" s="1"/>
  <c r="Q342" i="4" s="1"/>
  <c r="I329" i="4"/>
  <c r="E304" i="4"/>
  <c r="G304" i="4" s="1"/>
  <c r="K304" i="4"/>
  <c r="L304" i="4" s="1"/>
  <c r="Q304" i="4" s="1"/>
  <c r="K288" i="4"/>
  <c r="L288" i="4" s="1"/>
  <c r="Q288" i="4" s="1"/>
  <c r="E288" i="4"/>
  <c r="G288" i="4" s="1"/>
  <c r="K282" i="4"/>
  <c r="L282" i="4" s="1"/>
  <c r="Q282" i="4" s="1"/>
  <c r="E282" i="4"/>
  <c r="G282" i="4" s="1"/>
  <c r="E262" i="4"/>
  <c r="G262" i="4" s="1"/>
  <c r="K262" i="4"/>
  <c r="L262" i="4" s="1"/>
  <c r="Q262" i="4" s="1"/>
  <c r="E258" i="4"/>
  <c r="G258" i="4" s="1"/>
  <c r="I258" i="4"/>
  <c r="K258" i="4"/>
  <c r="L258" i="4" s="1"/>
  <c r="Q258" i="4" s="1"/>
  <c r="K225" i="4"/>
  <c r="L225" i="4" s="1"/>
  <c r="Q225" i="4" s="1"/>
  <c r="E225" i="4"/>
  <c r="G225" i="4" s="1"/>
  <c r="K238" i="4"/>
  <c r="L238" i="4" s="1"/>
  <c r="Q238" i="4" s="1"/>
  <c r="E238" i="4"/>
  <c r="G238" i="4" s="1"/>
  <c r="I232" i="4"/>
  <c r="I241" i="4"/>
  <c r="K249" i="4"/>
  <c r="L249" i="4" s="1"/>
  <c r="Q249" i="4" s="1"/>
  <c r="E249" i="4"/>
  <c r="G249" i="4" s="1"/>
  <c r="I219" i="4"/>
  <c r="E185" i="4"/>
  <c r="G185" i="4" s="1"/>
  <c r="K185" i="4"/>
  <c r="L185" i="4" s="1"/>
  <c r="Q185" i="4" s="1"/>
  <c r="K200" i="4"/>
  <c r="L200" i="4" s="1"/>
  <c r="Q200" i="4" s="1"/>
  <c r="E200" i="4"/>
  <c r="G200" i="4" s="1"/>
  <c r="E195" i="4"/>
  <c r="G195" i="4" s="1"/>
  <c r="K195" i="4"/>
  <c r="L195" i="4" s="1"/>
  <c r="Q195" i="4" s="1"/>
  <c r="K205" i="4"/>
  <c r="L205" i="4" s="1"/>
  <c r="Q205" i="4" s="1"/>
  <c r="E205" i="4"/>
  <c r="G205" i="4" s="1"/>
  <c r="K160" i="4"/>
  <c r="L160" i="4" s="1"/>
  <c r="Q160" i="4" s="1"/>
  <c r="E160" i="4"/>
  <c r="G160" i="4" s="1"/>
  <c r="I139" i="4"/>
  <c r="K117" i="4"/>
  <c r="L117" i="4" s="1"/>
  <c r="Q117" i="4" s="1"/>
  <c r="E117" i="4"/>
  <c r="G117" i="4" s="1"/>
  <c r="E120" i="4"/>
  <c r="G120" i="4" s="1"/>
  <c r="K120" i="4"/>
  <c r="L120" i="4" s="1"/>
  <c r="Q120" i="4" s="1"/>
  <c r="K110" i="4"/>
  <c r="L110" i="4" s="1"/>
  <c r="Q110" i="4" s="1"/>
  <c r="E110" i="4"/>
  <c r="G110" i="4" s="1"/>
  <c r="I109" i="4"/>
  <c r="E106" i="4"/>
  <c r="G106" i="4" s="1"/>
  <c r="K106" i="4"/>
  <c r="L106" i="4" s="1"/>
  <c r="Q106" i="4" s="1"/>
  <c r="E107" i="4"/>
  <c r="G107" i="4" s="1"/>
  <c r="K107" i="4"/>
  <c r="L107" i="4" s="1"/>
  <c r="Q107" i="4" s="1"/>
  <c r="E64" i="4"/>
  <c r="G64" i="4" s="1"/>
  <c r="K64" i="4"/>
  <c r="L64" i="4" s="1"/>
  <c r="Q64" i="4" s="1"/>
  <c r="I57" i="4"/>
  <c r="E54" i="4"/>
  <c r="G54" i="4" s="1"/>
  <c r="K54" i="4"/>
  <c r="L54" i="4" s="1"/>
  <c r="Q54" i="4" s="1"/>
  <c r="I76" i="4"/>
  <c r="K69" i="4"/>
  <c r="L69" i="4" s="1"/>
  <c r="Q69" i="4" s="1"/>
  <c r="E69" i="4"/>
  <c r="G69" i="4" s="1"/>
  <c r="K55" i="4"/>
  <c r="L55" i="4" s="1"/>
  <c r="Q55" i="4" s="1"/>
  <c r="E55" i="4"/>
  <c r="G55" i="4" s="1"/>
  <c r="K27" i="4"/>
  <c r="L27" i="4" s="1"/>
  <c r="Q27" i="4" s="1"/>
  <c r="E27" i="4"/>
  <c r="G27" i="4" s="1"/>
  <c r="K522" i="4"/>
  <c r="L522" i="4" s="1"/>
  <c r="Q522" i="4" s="1"/>
  <c r="E522" i="4"/>
  <c r="G522" i="4" s="1"/>
  <c r="E486" i="4"/>
  <c r="G486" i="4" s="1"/>
  <c r="K486" i="4"/>
  <c r="L486" i="4" s="1"/>
  <c r="Q486" i="4" s="1"/>
  <c r="K534" i="4"/>
  <c r="L534" i="4" s="1"/>
  <c r="Q534" i="4" s="1"/>
  <c r="E534" i="4"/>
  <c r="G534" i="4" s="1"/>
  <c r="K541" i="4"/>
  <c r="L541" i="4" s="1"/>
  <c r="E541" i="4"/>
  <c r="G541" i="4" s="1"/>
  <c r="E517" i="4"/>
  <c r="G517" i="4" s="1"/>
  <c r="K517" i="4"/>
  <c r="L517" i="4" s="1"/>
  <c r="Q517" i="4" s="1"/>
  <c r="K527" i="4"/>
  <c r="L527" i="4" s="1"/>
  <c r="Q527" i="4" s="1"/>
  <c r="E527" i="4"/>
  <c r="G527" i="4" s="1"/>
  <c r="I513" i="4"/>
  <c r="I499" i="4"/>
  <c r="E504" i="4"/>
  <c r="G504" i="4" s="1"/>
  <c r="K504" i="4"/>
  <c r="L504" i="4" s="1"/>
  <c r="Q504" i="4" s="1"/>
  <c r="K487" i="4"/>
  <c r="L487" i="4" s="1"/>
  <c r="Q487" i="4" s="1"/>
  <c r="E487" i="4"/>
  <c r="G487" i="4" s="1"/>
  <c r="K490" i="4"/>
  <c r="L490" i="4" s="1"/>
  <c r="E490" i="4"/>
  <c r="G490" i="4" s="1"/>
  <c r="I471" i="4"/>
  <c r="I470" i="4"/>
  <c r="K478" i="4"/>
  <c r="L478" i="4" s="1"/>
  <c r="E478" i="4"/>
  <c r="G478" i="4" s="1"/>
  <c r="I465" i="4"/>
  <c r="K412" i="4"/>
  <c r="L412" i="4" s="1"/>
  <c r="Q412" i="4" s="1"/>
  <c r="E412" i="4"/>
  <c r="G412" i="4" s="1"/>
  <c r="K436" i="4"/>
  <c r="L436" i="4" s="1"/>
  <c r="Q436" i="4" s="1"/>
  <c r="E436" i="4"/>
  <c r="G436" i="4" s="1"/>
  <c r="E427" i="4"/>
  <c r="G427" i="4" s="1"/>
  <c r="K427" i="4"/>
  <c r="L427" i="4" s="1"/>
  <c r="K420" i="4"/>
  <c r="L420" i="4" s="1"/>
  <c r="Q420" i="4" s="1"/>
  <c r="E420" i="4"/>
  <c r="G420" i="4" s="1"/>
  <c r="K414" i="4"/>
  <c r="L414" i="4" s="1"/>
  <c r="Q414" i="4" s="1"/>
  <c r="E414" i="4"/>
  <c r="G414" i="4" s="1"/>
  <c r="I388" i="4"/>
  <c r="I417" i="4"/>
  <c r="E415" i="4"/>
  <c r="G415" i="4" s="1"/>
  <c r="K415" i="4"/>
  <c r="L415" i="4" s="1"/>
  <c r="Q415" i="4" s="1"/>
  <c r="K408" i="4"/>
  <c r="L408" i="4" s="1"/>
  <c r="Q408" i="4" s="1"/>
  <c r="E408" i="4"/>
  <c r="G408" i="4" s="1"/>
  <c r="K404" i="4"/>
  <c r="L404" i="4" s="1"/>
  <c r="Q404" i="4" s="1"/>
  <c r="E404" i="4"/>
  <c r="G404" i="4" s="1"/>
  <c r="K378" i="4"/>
  <c r="L378" i="4" s="1"/>
  <c r="Q378" i="4" s="1"/>
  <c r="E378" i="4"/>
  <c r="G378" i="4" s="1"/>
  <c r="K377" i="4"/>
  <c r="L377" i="4" s="1"/>
  <c r="Q377" i="4" s="1"/>
  <c r="E377" i="4"/>
  <c r="G377" i="4" s="1"/>
  <c r="E363" i="4"/>
  <c r="G363" i="4" s="1"/>
  <c r="K363" i="4"/>
  <c r="L363" i="4" s="1"/>
  <c r="Q363" i="4" s="1"/>
  <c r="E372" i="4"/>
  <c r="G372" i="4" s="1"/>
  <c r="K372" i="4"/>
  <c r="L372" i="4" s="1"/>
  <c r="Q372" i="4" s="1"/>
  <c r="E337" i="4"/>
  <c r="G337" i="4" s="1"/>
  <c r="K337" i="4"/>
  <c r="L337" i="4" s="1"/>
  <c r="Q337" i="4" s="1"/>
  <c r="K335" i="4"/>
  <c r="L335" i="4" s="1"/>
  <c r="Q335" i="4" s="1"/>
  <c r="E335" i="4"/>
  <c r="G335" i="4" s="1"/>
  <c r="E345" i="4"/>
  <c r="G345" i="4" s="1"/>
  <c r="K345" i="4"/>
  <c r="L345" i="4" s="1"/>
  <c r="Q345" i="4" s="1"/>
  <c r="E353" i="4"/>
  <c r="G353" i="4" s="1"/>
  <c r="K353" i="4"/>
  <c r="L353" i="4" s="1"/>
  <c r="E343" i="4"/>
  <c r="G343" i="4" s="1"/>
  <c r="K343" i="4"/>
  <c r="L343" i="4" s="1"/>
  <c r="Q343" i="4" s="1"/>
  <c r="K327" i="4"/>
  <c r="L327" i="4" s="1"/>
  <c r="Q327" i="4" s="1"/>
  <c r="E327" i="4"/>
  <c r="G327" i="4" s="1"/>
  <c r="K324" i="4"/>
  <c r="L324" i="4" s="1"/>
  <c r="Q324" i="4" s="1"/>
  <c r="E324" i="4"/>
  <c r="G324" i="4" s="1"/>
  <c r="K357" i="4"/>
  <c r="L357" i="4" s="1"/>
  <c r="Q357" i="4" s="1"/>
  <c r="E357" i="4"/>
  <c r="G357" i="4" s="1"/>
  <c r="K312" i="4"/>
  <c r="L312" i="4" s="1"/>
  <c r="Q312" i="4" s="1"/>
  <c r="E312" i="4"/>
  <c r="G312" i="4" s="1"/>
  <c r="K311" i="4"/>
  <c r="L311" i="4" s="1"/>
  <c r="Q311" i="4" s="1"/>
  <c r="E311" i="4"/>
  <c r="G311" i="4" s="1"/>
  <c r="E284" i="4"/>
  <c r="G284" i="4" s="1"/>
  <c r="K284" i="4"/>
  <c r="L284" i="4" s="1"/>
  <c r="Q284" i="4" s="1"/>
  <c r="I291" i="4"/>
  <c r="E232" i="4"/>
  <c r="G232" i="4" s="1"/>
  <c r="K232" i="4"/>
  <c r="L232" i="4" s="1"/>
  <c r="Q232" i="4" s="1"/>
  <c r="I247" i="4"/>
  <c r="K247" i="4"/>
  <c r="L247" i="4" s="1"/>
  <c r="Q247" i="4" s="1"/>
  <c r="E247" i="4"/>
  <c r="G247" i="4" s="1"/>
  <c r="K252" i="4"/>
  <c r="L252" i="4" s="1"/>
  <c r="Q252" i="4" s="1"/>
  <c r="E252" i="4"/>
  <c r="G252" i="4" s="1"/>
  <c r="K240" i="4"/>
  <c r="L240" i="4" s="1"/>
  <c r="Q240" i="4" s="1"/>
  <c r="E240" i="4"/>
  <c r="G240" i="4" s="1"/>
  <c r="E220" i="4"/>
  <c r="G220" i="4" s="1"/>
  <c r="K220" i="4"/>
  <c r="L220" i="4" s="1"/>
  <c r="Q220" i="4" s="1"/>
  <c r="I193" i="4"/>
  <c r="E204" i="4"/>
  <c r="G204" i="4" s="1"/>
  <c r="K204" i="4"/>
  <c r="L204" i="4" s="1"/>
  <c r="Q204" i="4" s="1"/>
  <c r="K194" i="4"/>
  <c r="L194" i="4" s="1"/>
  <c r="Q194" i="4" s="1"/>
  <c r="E194" i="4"/>
  <c r="G194" i="4" s="1"/>
  <c r="E175" i="4"/>
  <c r="G175" i="4" s="1"/>
  <c r="K175" i="4"/>
  <c r="L175" i="4" s="1"/>
  <c r="Q175" i="4" s="1"/>
  <c r="I141" i="4"/>
  <c r="K136" i="4"/>
  <c r="L136" i="4" s="1"/>
  <c r="Q136" i="4" s="1"/>
  <c r="E136" i="4"/>
  <c r="G136" i="4" s="1"/>
  <c r="E131" i="4"/>
  <c r="G131" i="4" s="1"/>
  <c r="K131" i="4"/>
  <c r="L131" i="4" s="1"/>
  <c r="Q131" i="4" s="1"/>
  <c r="K125" i="4"/>
  <c r="L125" i="4" s="1"/>
  <c r="Q125" i="4" s="1"/>
  <c r="E125" i="4"/>
  <c r="G125" i="4" s="1"/>
  <c r="K114" i="4"/>
  <c r="L114" i="4" s="1"/>
  <c r="Q114" i="4" s="1"/>
  <c r="E114" i="4"/>
  <c r="G114" i="4" s="1"/>
  <c r="K118" i="4"/>
  <c r="L118" i="4" s="1"/>
  <c r="Q118" i="4" s="1"/>
  <c r="E118" i="4"/>
  <c r="G118" i="4" s="1"/>
  <c r="I111" i="4"/>
  <c r="E111" i="4"/>
  <c r="G111" i="4" s="1"/>
  <c r="K111" i="4"/>
  <c r="L111" i="4" s="1"/>
  <c r="Q111" i="4" s="1"/>
  <c r="E105" i="4"/>
  <c r="G105" i="4" s="1"/>
  <c r="K105" i="4"/>
  <c r="L105" i="4" s="1"/>
  <c r="Q105" i="4" s="1"/>
  <c r="E86" i="4"/>
  <c r="G86" i="4" s="1"/>
  <c r="K86" i="4"/>
  <c r="L86" i="4" s="1"/>
  <c r="Q86" i="4" s="1"/>
  <c r="K84" i="4"/>
  <c r="L84" i="4" s="1"/>
  <c r="Q84" i="4" s="1"/>
  <c r="E84" i="4"/>
  <c r="G84" i="4" s="1"/>
  <c r="K79" i="4"/>
  <c r="L79" i="4" s="1"/>
  <c r="Q79" i="4" s="1"/>
  <c r="E79" i="4"/>
  <c r="G79" i="4" s="1"/>
  <c r="E78" i="4"/>
  <c r="G78" i="4" s="1"/>
  <c r="K78" i="4"/>
  <c r="L78" i="4" s="1"/>
  <c r="Q78" i="4" s="1"/>
  <c r="E43" i="4"/>
  <c r="G43" i="4" s="1"/>
  <c r="K43" i="4"/>
  <c r="L43" i="4" s="1"/>
  <c r="Q43" i="4" s="1"/>
  <c r="I58" i="4"/>
  <c r="I64" i="4"/>
  <c r="I63" i="4"/>
  <c r="K62" i="4"/>
  <c r="L62" i="4" s="1"/>
  <c r="Q62" i="4" s="1"/>
  <c r="E62" i="4"/>
  <c r="G62" i="4" s="1"/>
  <c r="K41" i="4"/>
  <c r="L41" i="4" s="1"/>
  <c r="Q41" i="4" s="1"/>
  <c r="E41" i="4"/>
  <c r="G41" i="4" s="1"/>
  <c r="E39" i="4"/>
  <c r="G39" i="4" s="1"/>
  <c r="K39" i="4"/>
  <c r="L39" i="4" s="1"/>
  <c r="Q39" i="4" s="1"/>
  <c r="K37" i="4"/>
  <c r="L37" i="4" s="1"/>
  <c r="Q37" i="4" s="1"/>
  <c r="E37" i="4"/>
  <c r="G37" i="4" s="1"/>
  <c r="K31" i="4"/>
  <c r="L31" i="4" s="1"/>
  <c r="Q31" i="4" s="1"/>
  <c r="E31" i="4"/>
  <c r="G31" i="4" s="1"/>
  <c r="E515" i="4"/>
  <c r="G515" i="4" s="1"/>
  <c r="I515" i="4"/>
  <c r="K515" i="4"/>
  <c r="L515" i="4" s="1"/>
  <c r="E531" i="4"/>
  <c r="G531" i="4" s="1"/>
  <c r="K531" i="4"/>
  <c r="L531" i="4" s="1"/>
  <c r="Q531" i="4" s="1"/>
  <c r="E516" i="4"/>
  <c r="G516" i="4" s="1"/>
  <c r="K516" i="4"/>
  <c r="L516" i="4" s="1"/>
  <c r="K497" i="4"/>
  <c r="L497" i="4" s="1"/>
  <c r="Q497" i="4" s="1"/>
  <c r="E497" i="4"/>
  <c r="G497" i="4" s="1"/>
  <c r="K505" i="4"/>
  <c r="L505" i="4" s="1"/>
  <c r="E505" i="4"/>
  <c r="G505" i="4" s="1"/>
  <c r="K464" i="4"/>
  <c r="L464" i="4" s="1"/>
  <c r="Q464" i="4" s="1"/>
  <c r="E464" i="4"/>
  <c r="G464" i="4" s="1"/>
  <c r="I456" i="4"/>
  <c r="K472" i="4"/>
  <c r="L472" i="4" s="1"/>
  <c r="Q472" i="4" s="1"/>
  <c r="E472" i="4"/>
  <c r="G472" i="4" s="1"/>
  <c r="K452" i="4"/>
  <c r="L452" i="4" s="1"/>
  <c r="Q452" i="4" s="1"/>
  <c r="E452" i="4"/>
  <c r="G452" i="4" s="1"/>
  <c r="E434" i="4"/>
  <c r="G434" i="4" s="1"/>
  <c r="K434" i="4"/>
  <c r="L434" i="4" s="1"/>
  <c r="K413" i="4"/>
  <c r="L413" i="4" s="1"/>
  <c r="Q413" i="4" s="1"/>
  <c r="E413" i="4"/>
  <c r="G413" i="4" s="1"/>
  <c r="E416" i="4"/>
  <c r="G416" i="4" s="1"/>
  <c r="K416" i="4"/>
  <c r="L416" i="4" s="1"/>
  <c r="Q416" i="4" s="1"/>
  <c r="E409" i="4"/>
  <c r="G409" i="4" s="1"/>
  <c r="K409" i="4"/>
  <c r="L409" i="4" s="1"/>
  <c r="Q409" i="4" s="1"/>
  <c r="E380" i="4"/>
  <c r="G380" i="4" s="1"/>
  <c r="K380" i="4"/>
  <c r="L380" i="4" s="1"/>
  <c r="Q380" i="4" s="1"/>
  <c r="E433" i="4"/>
  <c r="G433" i="4" s="1"/>
  <c r="K433" i="4"/>
  <c r="L433" i="4" s="1"/>
  <c r="K417" i="4"/>
  <c r="L417" i="4" s="1"/>
  <c r="Q417" i="4" s="1"/>
  <c r="E417" i="4"/>
  <c r="G417" i="4" s="1"/>
  <c r="K383" i="4"/>
  <c r="L383" i="4" s="1"/>
  <c r="Q383" i="4" s="1"/>
  <c r="E383" i="4"/>
  <c r="G383" i="4" s="1"/>
  <c r="E393" i="4"/>
  <c r="G393" i="4" s="1"/>
  <c r="K393" i="4"/>
  <c r="L393" i="4" s="1"/>
  <c r="Q393" i="4" s="1"/>
  <c r="E361" i="4"/>
  <c r="G361" i="4" s="1"/>
  <c r="K361" i="4"/>
  <c r="L361" i="4" s="1"/>
  <c r="Q361" i="4" s="1"/>
  <c r="I348" i="4"/>
  <c r="K336" i="4"/>
  <c r="L336" i="4" s="1"/>
  <c r="Q336" i="4" s="1"/>
  <c r="E336" i="4"/>
  <c r="G336" i="4" s="1"/>
  <c r="K322" i="4"/>
  <c r="L322" i="4" s="1"/>
  <c r="Q322" i="4" s="1"/>
  <c r="E322" i="4"/>
  <c r="G322" i="4" s="1"/>
  <c r="E330" i="4"/>
  <c r="G330" i="4" s="1"/>
  <c r="K330" i="4"/>
  <c r="L330" i="4" s="1"/>
  <c r="Q330" i="4" s="1"/>
  <c r="K360" i="4"/>
  <c r="L360" i="4" s="1"/>
  <c r="Q360" i="4" s="1"/>
  <c r="E360" i="4"/>
  <c r="G360" i="4" s="1"/>
  <c r="I339" i="4"/>
  <c r="K339" i="4"/>
  <c r="L339" i="4" s="1"/>
  <c r="Q339" i="4" s="1"/>
  <c r="E339" i="4"/>
  <c r="G339" i="4" s="1"/>
  <c r="K315" i="4"/>
  <c r="L315" i="4" s="1"/>
  <c r="Q315" i="4" s="1"/>
  <c r="E315" i="4"/>
  <c r="G315" i="4" s="1"/>
  <c r="E316" i="4"/>
  <c r="G316" i="4" s="1"/>
  <c r="K316" i="4"/>
  <c r="L316" i="4" s="1"/>
  <c r="Q316" i="4" s="1"/>
  <c r="E283" i="4"/>
  <c r="G283" i="4" s="1"/>
  <c r="K283" i="4"/>
  <c r="L283" i="4" s="1"/>
  <c r="Q283" i="4" s="1"/>
  <c r="E285" i="4"/>
  <c r="G285" i="4" s="1"/>
  <c r="K285" i="4"/>
  <c r="L285" i="4" s="1"/>
  <c r="Q285" i="4" s="1"/>
  <c r="K292" i="4"/>
  <c r="L292" i="4" s="1"/>
  <c r="Q292" i="4" s="1"/>
  <c r="E292" i="4"/>
  <c r="G292" i="4" s="1"/>
  <c r="K294" i="4"/>
  <c r="L294" i="4" s="1"/>
  <c r="Q294" i="4" s="1"/>
  <c r="E294" i="4"/>
  <c r="G294" i="4" s="1"/>
  <c r="E216" i="4"/>
  <c r="G216" i="4" s="1"/>
  <c r="K216" i="4"/>
  <c r="L216" i="4" s="1"/>
  <c r="Q216" i="4" s="1"/>
  <c r="E231" i="4"/>
  <c r="G231" i="4" s="1"/>
  <c r="K231" i="4"/>
  <c r="L231" i="4" s="1"/>
  <c r="Q231" i="4" s="1"/>
  <c r="K217" i="4"/>
  <c r="L217" i="4" s="1"/>
  <c r="Q217" i="4" s="1"/>
  <c r="E217" i="4"/>
  <c r="G217" i="4" s="1"/>
  <c r="I209" i="4"/>
  <c r="I222" i="4"/>
  <c r="K244" i="4"/>
  <c r="L244" i="4" s="1"/>
  <c r="Q244" i="4" s="1"/>
  <c r="E244" i="4"/>
  <c r="G244" i="4" s="1"/>
  <c r="K248" i="4"/>
  <c r="L248" i="4" s="1"/>
  <c r="Q248" i="4" s="1"/>
  <c r="E248" i="4"/>
  <c r="G248" i="4" s="1"/>
  <c r="E242" i="4"/>
  <c r="G242" i="4" s="1"/>
  <c r="K242" i="4"/>
  <c r="L242" i="4" s="1"/>
  <c r="Q242" i="4" s="1"/>
  <c r="K182" i="4"/>
  <c r="L182" i="4" s="1"/>
  <c r="Q182" i="4" s="1"/>
  <c r="E182" i="4"/>
  <c r="G182" i="4" s="1"/>
  <c r="K181" i="4"/>
  <c r="L181" i="4" s="1"/>
  <c r="Q181" i="4" s="1"/>
  <c r="E181" i="4"/>
  <c r="G181" i="4" s="1"/>
  <c r="I179" i="4"/>
  <c r="E196" i="4"/>
  <c r="G196" i="4" s="1"/>
  <c r="K196" i="4"/>
  <c r="L196" i="4" s="1"/>
  <c r="Q196" i="4" s="1"/>
  <c r="K201" i="4"/>
  <c r="L201" i="4" s="1"/>
  <c r="Q201" i="4" s="1"/>
  <c r="E201" i="4"/>
  <c r="G201" i="4" s="1"/>
  <c r="K197" i="4"/>
  <c r="L197" i="4" s="1"/>
  <c r="Q197" i="4" s="1"/>
  <c r="E197" i="4"/>
  <c r="G197" i="4" s="1"/>
  <c r="E191" i="4"/>
  <c r="G191" i="4" s="1"/>
  <c r="K191" i="4"/>
  <c r="L191" i="4" s="1"/>
  <c r="Q191" i="4" s="1"/>
  <c r="K168" i="4"/>
  <c r="L168" i="4" s="1"/>
  <c r="Q168" i="4" s="1"/>
  <c r="E168" i="4"/>
  <c r="G168" i="4" s="1"/>
  <c r="E169" i="4"/>
  <c r="G169" i="4" s="1"/>
  <c r="K169" i="4"/>
  <c r="L169" i="4" s="1"/>
  <c r="Q169" i="4" s="1"/>
  <c r="E163" i="4"/>
  <c r="G163" i="4" s="1"/>
  <c r="K163" i="4"/>
  <c r="L163" i="4" s="1"/>
  <c r="Q163" i="4" s="1"/>
  <c r="K142" i="4"/>
  <c r="L142" i="4" s="1"/>
  <c r="Q142" i="4" s="1"/>
  <c r="E142" i="4"/>
  <c r="G142" i="4" s="1"/>
  <c r="K141" i="4"/>
  <c r="L141" i="4" s="1"/>
  <c r="Q141" i="4" s="1"/>
  <c r="E141" i="4"/>
  <c r="G141" i="4" s="1"/>
  <c r="K140" i="4"/>
  <c r="L140" i="4" s="1"/>
  <c r="Q140" i="4" s="1"/>
  <c r="E140" i="4"/>
  <c r="G140" i="4" s="1"/>
  <c r="K137" i="4"/>
  <c r="L137" i="4" s="1"/>
  <c r="Q137" i="4" s="1"/>
  <c r="I137" i="4"/>
  <c r="E137" i="4"/>
  <c r="G137" i="4" s="1"/>
  <c r="E152" i="4"/>
  <c r="G152" i="4" s="1"/>
  <c r="K152" i="4"/>
  <c r="L152" i="4" s="1"/>
  <c r="Q152" i="4" s="1"/>
  <c r="I116" i="4"/>
  <c r="E116" i="4"/>
  <c r="G116" i="4" s="1"/>
  <c r="K116" i="4"/>
  <c r="L116" i="4" s="1"/>
  <c r="Q116" i="4" s="1"/>
  <c r="K103" i="4"/>
  <c r="L103" i="4" s="1"/>
  <c r="Q103" i="4" s="1"/>
  <c r="E103" i="4"/>
  <c r="G103" i="4" s="1"/>
  <c r="E96" i="4"/>
  <c r="G96" i="4" s="1"/>
  <c r="K96" i="4"/>
  <c r="L96" i="4" s="1"/>
  <c r="Q96" i="4" s="1"/>
  <c r="K88" i="4"/>
  <c r="L88" i="4" s="1"/>
  <c r="Q88" i="4" s="1"/>
  <c r="E88" i="4"/>
  <c r="G88" i="4" s="1"/>
  <c r="K57" i="4"/>
  <c r="L57" i="4" s="1"/>
  <c r="Q57" i="4" s="1"/>
  <c r="E57" i="4"/>
  <c r="G57" i="4" s="1"/>
  <c r="K74" i="4"/>
  <c r="L74" i="4" s="1"/>
  <c r="Q74" i="4" s="1"/>
  <c r="E74" i="4"/>
  <c r="G74" i="4" s="1"/>
  <c r="K28" i="4"/>
  <c r="L28" i="4" s="1"/>
  <c r="Q28" i="4" s="1"/>
  <c r="E28" i="4"/>
  <c r="G28" i="4" s="1"/>
  <c r="E3" i="4"/>
  <c r="G3" i="4" s="1"/>
  <c r="I3" i="4"/>
  <c r="K3" i="4"/>
  <c r="L3" i="4" s="1"/>
  <c r="Q3" i="4" s="1"/>
  <c r="E5" i="4"/>
  <c r="G5" i="4" s="1"/>
  <c r="K5" i="4"/>
  <c r="L5" i="4" s="1"/>
  <c r="Q5" i="4" s="1"/>
  <c r="I11" i="4"/>
  <c r="E20" i="4"/>
  <c r="G20" i="4" s="1"/>
  <c r="K20" i="4"/>
  <c r="L20" i="4" s="1"/>
  <c r="Q20" i="4" s="1"/>
  <c r="E398" i="4"/>
  <c r="G398" i="4" s="1"/>
  <c r="K398" i="4"/>
  <c r="L398" i="4" s="1"/>
  <c r="Q398" i="4" s="1"/>
  <c r="K391" i="4"/>
  <c r="L391" i="4" s="1"/>
  <c r="Q391" i="4" s="1"/>
  <c r="E391" i="4"/>
  <c r="G391" i="4" s="1"/>
  <c r="K387" i="4"/>
  <c r="L387" i="4" s="1"/>
  <c r="Q387" i="4" s="1"/>
  <c r="E387" i="4"/>
  <c r="G387" i="4" s="1"/>
  <c r="K356" i="4"/>
  <c r="L356" i="4" s="1"/>
  <c r="Q356" i="4" s="1"/>
  <c r="E356" i="4"/>
  <c r="G356" i="4" s="1"/>
  <c r="K328" i="4"/>
  <c r="L328" i="4" s="1"/>
  <c r="Q328" i="4" s="1"/>
  <c r="E328" i="4"/>
  <c r="G328" i="4" s="1"/>
  <c r="I355" i="4"/>
  <c r="E309" i="4"/>
  <c r="G309" i="4" s="1"/>
  <c r="K309" i="4"/>
  <c r="L309" i="4" s="1"/>
  <c r="Q309" i="4" s="1"/>
  <c r="K307" i="4"/>
  <c r="L307" i="4" s="1"/>
  <c r="Q307" i="4" s="1"/>
  <c r="E307" i="4"/>
  <c r="G307" i="4" s="1"/>
  <c r="K287" i="4"/>
  <c r="L287" i="4" s="1"/>
  <c r="Q287" i="4" s="1"/>
  <c r="E287" i="4"/>
  <c r="G287" i="4" s="1"/>
  <c r="K291" i="4"/>
  <c r="L291" i="4" s="1"/>
  <c r="Q291" i="4" s="1"/>
  <c r="E291" i="4"/>
  <c r="G291" i="4" s="1"/>
  <c r="E290" i="4"/>
  <c r="G290" i="4" s="1"/>
  <c r="K290" i="4"/>
  <c r="L290" i="4" s="1"/>
  <c r="Q290" i="4" s="1"/>
  <c r="K224" i="4"/>
  <c r="L224" i="4" s="1"/>
  <c r="Q224" i="4" s="1"/>
  <c r="E224" i="4"/>
  <c r="G224" i="4" s="1"/>
  <c r="E209" i="4"/>
  <c r="G209" i="4" s="1"/>
  <c r="K209" i="4"/>
  <c r="L209" i="4" s="1"/>
  <c r="Q209" i="4" s="1"/>
  <c r="E229" i="4"/>
  <c r="G229" i="4" s="1"/>
  <c r="K229" i="4"/>
  <c r="L229" i="4" s="1"/>
  <c r="Q229" i="4" s="1"/>
  <c r="K219" i="4"/>
  <c r="L219" i="4" s="1"/>
  <c r="Q219" i="4" s="1"/>
  <c r="E219" i="4"/>
  <c r="G219" i="4" s="1"/>
  <c r="K193" i="4"/>
  <c r="L193" i="4" s="1"/>
  <c r="Q193" i="4" s="1"/>
  <c r="E193" i="4"/>
  <c r="G193" i="4" s="1"/>
  <c r="K186" i="4"/>
  <c r="L186" i="4" s="1"/>
  <c r="Q186" i="4" s="1"/>
  <c r="E186" i="4"/>
  <c r="G186" i="4" s="1"/>
  <c r="E188" i="4"/>
  <c r="G188" i="4" s="1"/>
  <c r="K188" i="4"/>
  <c r="L188" i="4" s="1"/>
  <c r="Q188" i="4" s="1"/>
  <c r="I189" i="4"/>
  <c r="E176" i="4"/>
  <c r="G176" i="4" s="1"/>
  <c r="K176" i="4"/>
  <c r="L176" i="4" s="1"/>
  <c r="Q176" i="4" s="1"/>
  <c r="K157" i="4"/>
  <c r="L157" i="4" s="1"/>
  <c r="Q157" i="4" s="1"/>
  <c r="E157" i="4"/>
  <c r="G157" i="4" s="1"/>
  <c r="I144" i="4"/>
  <c r="K144" i="4"/>
  <c r="L144" i="4" s="1"/>
  <c r="Q144" i="4" s="1"/>
  <c r="E144" i="4"/>
  <c r="G144" i="4" s="1"/>
  <c r="E135" i="4"/>
  <c r="G135" i="4" s="1"/>
  <c r="K135" i="4"/>
  <c r="L135" i="4" s="1"/>
  <c r="Q135" i="4" s="1"/>
  <c r="K108" i="4"/>
  <c r="L108" i="4" s="1"/>
  <c r="Q108" i="4" s="1"/>
  <c r="E108" i="4"/>
  <c r="G108" i="4" s="1"/>
  <c r="K90" i="4"/>
  <c r="L90" i="4" s="1"/>
  <c r="Q90" i="4" s="1"/>
  <c r="E90" i="4"/>
  <c r="G90" i="4" s="1"/>
  <c r="K52" i="4"/>
  <c r="L52" i="4" s="1"/>
  <c r="Q52" i="4" s="1"/>
  <c r="E52" i="4"/>
  <c r="G52" i="4" s="1"/>
  <c r="K45" i="4"/>
  <c r="L45" i="4" s="1"/>
  <c r="Q45" i="4" s="1"/>
  <c r="E45" i="4"/>
  <c r="G45" i="4" s="1"/>
  <c r="E44" i="4"/>
  <c r="G44" i="4" s="1"/>
  <c r="K44" i="4"/>
  <c r="L44" i="4" s="1"/>
  <c r="Q44" i="4" s="1"/>
  <c r="E73" i="4"/>
  <c r="G73" i="4" s="1"/>
  <c r="K73" i="4"/>
  <c r="L73" i="4" s="1"/>
  <c r="Q73" i="4" s="1"/>
  <c r="K56" i="4"/>
  <c r="L56" i="4" s="1"/>
  <c r="Q56" i="4" s="1"/>
  <c r="E56" i="4"/>
  <c r="G56" i="4" s="1"/>
  <c r="K47" i="4"/>
  <c r="L47" i="4" s="1"/>
  <c r="Q47" i="4" s="1"/>
  <c r="E47" i="4"/>
  <c r="G47" i="4" s="1"/>
  <c r="E33" i="4"/>
  <c r="G33" i="4" s="1"/>
  <c r="K33" i="4"/>
  <c r="L33" i="4" s="1"/>
  <c r="Q33" i="4" s="1"/>
  <c r="E30" i="4"/>
  <c r="G30" i="4" s="1"/>
  <c r="K30" i="4"/>
  <c r="L30" i="4" s="1"/>
  <c r="Q30" i="4" s="1"/>
  <c r="K13" i="4"/>
  <c r="L13" i="4" s="1"/>
  <c r="Q13" i="4" s="1"/>
  <c r="E13" i="4"/>
  <c r="G13" i="4" s="1"/>
  <c r="K16" i="4"/>
  <c r="L16" i="4" s="1"/>
  <c r="Q16" i="4" s="1"/>
  <c r="E16" i="4"/>
  <c r="G16" i="4" s="1"/>
  <c r="K17" i="4"/>
  <c r="L17" i="4" s="1"/>
  <c r="Q17" i="4" s="1"/>
  <c r="E17" i="4"/>
  <c r="G17" i="4" s="1"/>
  <c r="E19" i="4"/>
  <c r="G19" i="4" s="1"/>
  <c r="K19" i="4"/>
  <c r="L19" i="4" s="1"/>
  <c r="Q19" i="4" s="1"/>
  <c r="K22" i="4"/>
  <c r="L22" i="4" s="1"/>
  <c r="Q22" i="4" s="1"/>
  <c r="E22" i="4"/>
  <c r="G22" i="4" s="1"/>
  <c r="E24" i="4"/>
  <c r="G24" i="4" s="1"/>
  <c r="K24" i="4"/>
  <c r="L24" i="4" s="1"/>
  <c r="Q24" i="4" s="1"/>
  <c r="K526" i="4"/>
  <c r="L526" i="4" s="1"/>
  <c r="Q526" i="4" s="1"/>
  <c r="E526" i="4"/>
  <c r="G526" i="4" s="1"/>
  <c r="E536" i="4"/>
  <c r="G536" i="4" s="1"/>
  <c r="K536" i="4"/>
  <c r="L536" i="4" s="1"/>
  <c r="K539" i="4"/>
  <c r="L539" i="4" s="1"/>
  <c r="Q539" i="4" s="1"/>
  <c r="E539" i="4"/>
  <c r="G539" i="4" s="1"/>
  <c r="I528" i="4"/>
  <c r="K528" i="4"/>
  <c r="L528" i="4" s="1"/>
  <c r="Q528" i="4" s="1"/>
  <c r="E528" i="4"/>
  <c r="G528" i="4" s="1"/>
  <c r="I521" i="4"/>
  <c r="K513" i="4"/>
  <c r="L513" i="4" s="1"/>
  <c r="Q513" i="4" s="1"/>
  <c r="E513" i="4"/>
  <c r="G513" i="4" s="1"/>
  <c r="K514" i="4"/>
  <c r="L514" i="4" s="1"/>
  <c r="E514" i="4"/>
  <c r="G514" i="4" s="1"/>
  <c r="E501" i="4"/>
  <c r="G501" i="4" s="1"/>
  <c r="K501" i="4"/>
  <c r="L501" i="4" s="1"/>
  <c r="Q501" i="4" s="1"/>
  <c r="E499" i="4"/>
  <c r="G499" i="4" s="1"/>
  <c r="K499" i="4"/>
  <c r="L499" i="4" s="1"/>
  <c r="Q499" i="4" s="1"/>
  <c r="I489" i="4"/>
  <c r="E488" i="4"/>
  <c r="G488" i="4" s="1"/>
  <c r="K488" i="4"/>
  <c r="L488" i="4" s="1"/>
  <c r="Q488" i="4" s="1"/>
  <c r="K494" i="4"/>
  <c r="L494" i="4" s="1"/>
  <c r="Q494" i="4" s="1"/>
  <c r="E494" i="4"/>
  <c r="G494" i="4" s="1"/>
  <c r="K468" i="4"/>
  <c r="L468" i="4" s="1"/>
  <c r="Q468" i="4" s="1"/>
  <c r="E468" i="4"/>
  <c r="G468" i="4" s="1"/>
  <c r="E445" i="4"/>
  <c r="G445" i="4" s="1"/>
  <c r="K445" i="4"/>
  <c r="L445" i="4" s="1"/>
  <c r="Q445" i="4" s="1"/>
  <c r="K446" i="4"/>
  <c r="L446" i="4" s="1"/>
  <c r="Q446" i="4" s="1"/>
  <c r="E446" i="4"/>
  <c r="G446" i="4" s="1"/>
  <c r="E456" i="4"/>
  <c r="G456" i="4" s="1"/>
  <c r="K456" i="4"/>
  <c r="L456" i="4" s="1"/>
  <c r="Q456" i="4" s="1"/>
  <c r="K461" i="4"/>
  <c r="L461" i="4" s="1"/>
  <c r="Q461" i="4" s="1"/>
  <c r="E461" i="4"/>
  <c r="G461" i="4" s="1"/>
  <c r="E418" i="4"/>
  <c r="G418" i="4" s="1"/>
  <c r="K418" i="4"/>
  <c r="L418" i="4" s="1"/>
  <c r="Q418" i="4" s="1"/>
  <c r="K441" i="4"/>
  <c r="L441" i="4" s="1"/>
  <c r="Q441" i="4" s="1"/>
  <c r="E441" i="4"/>
  <c r="G441" i="4" s="1"/>
  <c r="E438" i="4"/>
  <c r="G438" i="4" s="1"/>
  <c r="K438" i="4"/>
  <c r="L438" i="4" s="1"/>
  <c r="Q438" i="4" s="1"/>
  <c r="K431" i="4"/>
  <c r="L431" i="4" s="1"/>
  <c r="Q431" i="4" s="1"/>
  <c r="E431" i="4"/>
  <c r="G431" i="4" s="1"/>
  <c r="I416" i="4"/>
  <c r="I397" i="4"/>
  <c r="E402" i="4"/>
  <c r="G402" i="4" s="1"/>
  <c r="K402" i="4"/>
  <c r="L402" i="4" s="1"/>
  <c r="Q402" i="4" s="1"/>
  <c r="K369" i="4"/>
  <c r="L369" i="4" s="1"/>
  <c r="Q369" i="4" s="1"/>
  <c r="E369" i="4"/>
  <c r="G369" i="4" s="1"/>
  <c r="I373" i="4"/>
  <c r="E392" i="4"/>
  <c r="G392" i="4" s="1"/>
  <c r="K392" i="4"/>
  <c r="L392" i="4" s="1"/>
  <c r="Q392" i="4" s="1"/>
  <c r="E333" i="4"/>
  <c r="G333" i="4" s="1"/>
  <c r="K333" i="4"/>
  <c r="L333" i="4" s="1"/>
  <c r="Q333" i="4" s="1"/>
  <c r="K341" i="4"/>
  <c r="L341" i="4" s="1"/>
  <c r="Q341" i="4" s="1"/>
  <c r="E341" i="4"/>
  <c r="G341" i="4" s="1"/>
  <c r="E351" i="4"/>
  <c r="G351" i="4" s="1"/>
  <c r="K351" i="4"/>
  <c r="L351" i="4" s="1"/>
  <c r="Q351" i="4" s="1"/>
  <c r="K358" i="4"/>
  <c r="L358" i="4" s="1"/>
  <c r="Q358" i="4" s="1"/>
  <c r="E358" i="4"/>
  <c r="G358" i="4" s="1"/>
  <c r="E321" i="4"/>
  <c r="G321" i="4" s="1"/>
  <c r="K321" i="4"/>
  <c r="L321" i="4" s="1"/>
  <c r="Q321" i="4" s="1"/>
  <c r="E296" i="4"/>
  <c r="G296" i="4" s="1"/>
  <c r="K296" i="4"/>
  <c r="L296" i="4" s="1"/>
  <c r="Q296" i="4" s="1"/>
  <c r="E301" i="4"/>
  <c r="G301" i="4" s="1"/>
  <c r="K301" i="4"/>
  <c r="L301" i="4" s="1"/>
  <c r="Q301" i="4" s="1"/>
  <c r="K293" i="4"/>
  <c r="L293" i="4" s="1"/>
  <c r="Q293" i="4" s="1"/>
  <c r="E293" i="4"/>
  <c r="G293" i="4" s="1"/>
  <c r="I288" i="4"/>
  <c r="K266" i="4"/>
  <c r="L266" i="4" s="1"/>
  <c r="Q266" i="4" s="1"/>
  <c r="E266" i="4"/>
  <c r="G266" i="4" s="1"/>
  <c r="K239" i="4"/>
  <c r="L239" i="4" s="1"/>
  <c r="Q239" i="4" s="1"/>
  <c r="E239" i="4"/>
  <c r="G239" i="4" s="1"/>
  <c r="K253" i="4"/>
  <c r="L253" i="4" s="1"/>
  <c r="Q253" i="4" s="1"/>
  <c r="E253" i="4"/>
  <c r="G253" i="4" s="1"/>
  <c r="K213" i="4"/>
  <c r="L213" i="4" s="1"/>
  <c r="Q213" i="4" s="1"/>
  <c r="E213" i="4"/>
  <c r="G213" i="4" s="1"/>
  <c r="E221" i="4"/>
  <c r="G221" i="4" s="1"/>
  <c r="K221" i="4"/>
  <c r="L221" i="4" s="1"/>
  <c r="Q221" i="4" s="1"/>
  <c r="E245" i="4"/>
  <c r="G245" i="4" s="1"/>
  <c r="K245" i="4"/>
  <c r="L245" i="4" s="1"/>
  <c r="Q245" i="4" s="1"/>
  <c r="K234" i="4"/>
  <c r="L234" i="4" s="1"/>
  <c r="Q234" i="4" s="1"/>
  <c r="E234" i="4"/>
  <c r="G234" i="4" s="1"/>
  <c r="E184" i="4"/>
  <c r="G184" i="4" s="1"/>
  <c r="K184" i="4"/>
  <c r="L184" i="4" s="1"/>
  <c r="Q184" i="4" s="1"/>
  <c r="K199" i="4"/>
  <c r="L199" i="4" s="1"/>
  <c r="Q199" i="4" s="1"/>
  <c r="E199" i="4"/>
  <c r="G199" i="4" s="1"/>
  <c r="I177" i="4"/>
  <c r="I166" i="4"/>
  <c r="E164" i="4"/>
  <c r="G164" i="4" s="1"/>
  <c r="K164" i="4"/>
  <c r="L164" i="4" s="1"/>
  <c r="Q164" i="4" s="1"/>
  <c r="K149" i="4"/>
  <c r="L149" i="4" s="1"/>
  <c r="Q149" i="4" s="1"/>
  <c r="E149" i="4"/>
  <c r="G149" i="4" s="1"/>
  <c r="I128" i="4"/>
  <c r="K104" i="4"/>
  <c r="L104" i="4" s="1"/>
  <c r="Q104" i="4" s="1"/>
  <c r="E104" i="4"/>
  <c r="G104" i="4" s="1"/>
  <c r="E92" i="4"/>
  <c r="G92" i="4" s="1"/>
  <c r="K92" i="4"/>
  <c r="L92" i="4" s="1"/>
  <c r="Q92" i="4" s="1"/>
  <c r="K95" i="4"/>
  <c r="L95" i="4" s="1"/>
  <c r="Q95" i="4" s="1"/>
  <c r="E95" i="4"/>
  <c r="G95" i="4" s="1"/>
  <c r="K83" i="4"/>
  <c r="L83" i="4" s="1"/>
  <c r="Q83" i="4" s="1"/>
  <c r="E83" i="4"/>
  <c r="G83" i="4" s="1"/>
  <c r="K51" i="4"/>
  <c r="L51" i="4" s="1"/>
  <c r="Q51" i="4" s="1"/>
  <c r="E51" i="4"/>
  <c r="G51" i="4" s="1"/>
  <c r="K66" i="4"/>
  <c r="L66" i="4" s="1"/>
  <c r="Q66" i="4" s="1"/>
  <c r="E66" i="4"/>
  <c r="G66" i="4" s="1"/>
  <c r="K70" i="4"/>
  <c r="L70" i="4" s="1"/>
  <c r="Q70" i="4" s="1"/>
  <c r="E70" i="4"/>
  <c r="G70" i="4" s="1"/>
  <c r="K76" i="4"/>
  <c r="L76" i="4" s="1"/>
  <c r="Q76" i="4" s="1"/>
  <c r="E76" i="4"/>
  <c r="G76" i="4" s="1"/>
  <c r="I36" i="4"/>
  <c r="E10" i="4"/>
  <c r="G10" i="4" s="1"/>
  <c r="K10" i="4"/>
  <c r="L10" i="4" s="1"/>
  <c r="Q10" i="4" s="1"/>
  <c r="I16" i="4"/>
  <c r="E542" i="4"/>
  <c r="G542" i="4" s="1"/>
  <c r="K542" i="4"/>
  <c r="L542" i="4" s="1"/>
  <c r="Q542" i="4" s="1"/>
  <c r="E544" i="4"/>
  <c r="G544" i="4" s="1"/>
  <c r="K544" i="4"/>
  <c r="L544" i="4" s="1"/>
  <c r="K519" i="4"/>
  <c r="L519" i="4" s="1"/>
  <c r="Q519" i="4" s="1"/>
  <c r="E519" i="4"/>
  <c r="G519" i="4" s="1"/>
  <c r="E524" i="4"/>
  <c r="G524" i="4" s="1"/>
  <c r="K524" i="4"/>
  <c r="L524" i="4" s="1"/>
  <c r="I504" i="4"/>
  <c r="E491" i="4"/>
  <c r="G491" i="4" s="1"/>
  <c r="K491" i="4"/>
  <c r="L491" i="4" s="1"/>
  <c r="Q491" i="4" s="1"/>
  <c r="I453" i="4"/>
  <c r="E479" i="4"/>
  <c r="G479" i="4" s="1"/>
  <c r="K479" i="4"/>
  <c r="L479" i="4" s="1"/>
  <c r="K443" i="4"/>
  <c r="L443" i="4" s="1"/>
  <c r="Q443" i="4" s="1"/>
  <c r="E443" i="4"/>
  <c r="G443" i="4" s="1"/>
  <c r="E460" i="4"/>
  <c r="G460" i="4" s="1"/>
  <c r="K460" i="4"/>
  <c r="L460" i="4" s="1"/>
  <c r="Q460" i="4" s="1"/>
  <c r="E471" i="4"/>
  <c r="G471" i="4" s="1"/>
  <c r="K471" i="4"/>
  <c r="L471" i="4" s="1"/>
  <c r="Q471" i="4" s="1"/>
  <c r="I461" i="4"/>
  <c r="E481" i="4"/>
  <c r="G481" i="4" s="1"/>
  <c r="K481" i="4"/>
  <c r="L481" i="4" s="1"/>
  <c r="Q481" i="4" s="1"/>
  <c r="K477" i="4"/>
  <c r="L477" i="4" s="1"/>
  <c r="Q477" i="4" s="1"/>
  <c r="E477" i="4"/>
  <c r="G477" i="4" s="1"/>
  <c r="K483" i="4"/>
  <c r="L483" i="4" s="1"/>
  <c r="Q483" i="4" s="1"/>
  <c r="E483" i="4"/>
  <c r="G483" i="4" s="1"/>
  <c r="I427" i="4"/>
  <c r="K374" i="4"/>
  <c r="L374" i="4" s="1"/>
  <c r="Q374" i="4" s="1"/>
  <c r="E374" i="4"/>
  <c r="G374" i="4" s="1"/>
  <c r="K442" i="4"/>
  <c r="L442" i="4" s="1"/>
  <c r="E442" i="4"/>
  <c r="G442" i="4" s="1"/>
  <c r="K410" i="4"/>
  <c r="L410" i="4" s="1"/>
  <c r="Q410" i="4" s="1"/>
  <c r="E410" i="4"/>
  <c r="G410" i="4" s="1"/>
  <c r="K400" i="4"/>
  <c r="L400" i="4" s="1"/>
  <c r="Q400" i="4" s="1"/>
  <c r="E400" i="4"/>
  <c r="G400" i="4" s="1"/>
  <c r="K397" i="4"/>
  <c r="L397" i="4" s="1"/>
  <c r="Q397" i="4" s="1"/>
  <c r="E397" i="4"/>
  <c r="G397" i="4" s="1"/>
  <c r="K403" i="4"/>
  <c r="L403" i="4" s="1"/>
  <c r="Q403" i="4" s="1"/>
  <c r="E403" i="4"/>
  <c r="G403" i="4" s="1"/>
  <c r="I402" i="4"/>
  <c r="I386" i="4"/>
  <c r="I364" i="4"/>
  <c r="K376" i="4"/>
  <c r="L376" i="4" s="1"/>
  <c r="Q376" i="4" s="1"/>
  <c r="E376" i="4"/>
  <c r="G376" i="4" s="1"/>
  <c r="E385" i="4"/>
  <c r="G385" i="4" s="1"/>
  <c r="K385" i="4"/>
  <c r="L385" i="4" s="1"/>
  <c r="Q385" i="4" s="1"/>
  <c r="K365" i="4"/>
  <c r="L365" i="4" s="1"/>
  <c r="Q365" i="4" s="1"/>
  <c r="E365" i="4"/>
  <c r="G365" i="4" s="1"/>
  <c r="K348" i="4"/>
  <c r="L348" i="4" s="1"/>
  <c r="Q348" i="4" s="1"/>
  <c r="E348" i="4"/>
  <c r="G348" i="4" s="1"/>
  <c r="E354" i="4"/>
  <c r="G354" i="4" s="1"/>
  <c r="K354" i="4"/>
  <c r="L354" i="4" s="1"/>
  <c r="Q354" i="4" s="1"/>
  <c r="K323" i="4"/>
  <c r="L323" i="4" s="1"/>
  <c r="Q323" i="4" s="1"/>
  <c r="E323" i="4"/>
  <c r="G323" i="4" s="1"/>
  <c r="I325" i="4"/>
  <c r="I352" i="4"/>
  <c r="I349" i="4"/>
  <c r="K310" i="4"/>
  <c r="L310" i="4" s="1"/>
  <c r="Q310" i="4" s="1"/>
  <c r="E310" i="4"/>
  <c r="G310" i="4" s="1"/>
  <c r="E299" i="4"/>
  <c r="G299" i="4" s="1"/>
  <c r="K299" i="4"/>
  <c r="L299" i="4" s="1"/>
  <c r="Q299" i="4" s="1"/>
  <c r="I298" i="4"/>
  <c r="E306" i="4"/>
  <c r="G306" i="4" s="1"/>
  <c r="K306" i="4"/>
  <c r="L306" i="4" s="1"/>
  <c r="Q306" i="4" s="1"/>
  <c r="I308" i="4"/>
  <c r="K302" i="4"/>
  <c r="L302" i="4" s="1"/>
  <c r="Q302" i="4" s="1"/>
  <c r="E302" i="4"/>
  <c r="G302" i="4" s="1"/>
  <c r="K319" i="4"/>
  <c r="L319" i="4" s="1"/>
  <c r="Q319" i="4" s="1"/>
  <c r="E319" i="4"/>
  <c r="G319" i="4" s="1"/>
  <c r="E280" i="4"/>
  <c r="G280" i="4" s="1"/>
  <c r="K280" i="4"/>
  <c r="L280" i="4" s="1"/>
  <c r="Q280" i="4" s="1"/>
  <c r="K265" i="4"/>
  <c r="L265" i="4" s="1"/>
  <c r="Q265" i="4" s="1"/>
  <c r="E265" i="4"/>
  <c r="G265" i="4" s="1"/>
  <c r="E272" i="4"/>
  <c r="G272" i="4" s="1"/>
  <c r="K272" i="4"/>
  <c r="L272" i="4" s="1"/>
  <c r="Q272" i="4" s="1"/>
  <c r="K218" i="4"/>
  <c r="L218" i="4" s="1"/>
  <c r="Q218" i="4" s="1"/>
  <c r="E218" i="4"/>
  <c r="G218" i="4" s="1"/>
  <c r="E215" i="4"/>
  <c r="G215" i="4" s="1"/>
  <c r="K215" i="4"/>
  <c r="L215" i="4" s="1"/>
  <c r="Q215" i="4" s="1"/>
  <c r="E254" i="4"/>
  <c r="G254" i="4" s="1"/>
  <c r="K254" i="4"/>
  <c r="L254" i="4" s="1"/>
  <c r="Q254" i="4" s="1"/>
  <c r="K214" i="4"/>
  <c r="L214" i="4" s="1"/>
  <c r="Q214" i="4" s="1"/>
  <c r="E214" i="4"/>
  <c r="G214" i="4" s="1"/>
  <c r="E211" i="4"/>
  <c r="G211" i="4" s="1"/>
  <c r="K211" i="4"/>
  <c r="L211" i="4" s="1"/>
  <c r="Q211" i="4" s="1"/>
  <c r="E210" i="4"/>
  <c r="G210" i="4" s="1"/>
  <c r="K210" i="4"/>
  <c r="L210" i="4" s="1"/>
  <c r="Q210" i="4" s="1"/>
  <c r="K208" i="4"/>
  <c r="L208" i="4" s="1"/>
  <c r="Q208" i="4" s="1"/>
  <c r="E208" i="4"/>
  <c r="G208" i="4" s="1"/>
  <c r="I250" i="4"/>
  <c r="I220" i="4"/>
  <c r="E190" i="4"/>
  <c r="G190" i="4" s="1"/>
  <c r="K190" i="4"/>
  <c r="L190" i="4" s="1"/>
  <c r="Q190" i="4" s="1"/>
  <c r="K183" i="4"/>
  <c r="L183" i="4" s="1"/>
  <c r="Q183" i="4" s="1"/>
  <c r="E183" i="4"/>
  <c r="G183" i="4" s="1"/>
  <c r="E203" i="4"/>
  <c r="G203" i="4" s="1"/>
  <c r="K203" i="4"/>
  <c r="L203" i="4" s="1"/>
  <c r="Q203" i="4" s="1"/>
  <c r="K206" i="4"/>
  <c r="L206" i="4" s="1"/>
  <c r="Q206" i="4" s="1"/>
  <c r="E206" i="4"/>
  <c r="G206" i="4" s="1"/>
  <c r="I205" i="4"/>
  <c r="K162" i="4"/>
  <c r="L162" i="4" s="1"/>
  <c r="Q162" i="4" s="1"/>
  <c r="E162" i="4"/>
  <c r="G162" i="4" s="1"/>
  <c r="K167" i="4"/>
  <c r="L167" i="4" s="1"/>
  <c r="Q167" i="4" s="1"/>
  <c r="E167" i="4"/>
  <c r="G167" i="4" s="1"/>
  <c r="K148" i="4"/>
  <c r="L148" i="4" s="1"/>
  <c r="Q148" i="4" s="1"/>
  <c r="E148" i="4"/>
  <c r="G148" i="4" s="1"/>
  <c r="K132" i="4"/>
  <c r="L132" i="4" s="1"/>
  <c r="Q132" i="4" s="1"/>
  <c r="E132" i="4"/>
  <c r="G132" i="4" s="1"/>
  <c r="K139" i="4"/>
  <c r="L139" i="4" s="1"/>
  <c r="Q139" i="4" s="1"/>
  <c r="E139" i="4"/>
  <c r="G139" i="4" s="1"/>
  <c r="E153" i="4"/>
  <c r="G153" i="4" s="1"/>
  <c r="K153" i="4"/>
  <c r="L153" i="4" s="1"/>
  <c r="Q153" i="4" s="1"/>
  <c r="K143" i="4"/>
  <c r="L143" i="4" s="1"/>
  <c r="Q143" i="4" s="1"/>
  <c r="E143" i="4"/>
  <c r="G143" i="4" s="1"/>
  <c r="K128" i="4"/>
  <c r="L128" i="4" s="1"/>
  <c r="Q128" i="4" s="1"/>
  <c r="E128" i="4"/>
  <c r="G128" i="4" s="1"/>
  <c r="K124" i="4"/>
  <c r="L124" i="4" s="1"/>
  <c r="Q124" i="4" s="1"/>
  <c r="E124" i="4"/>
  <c r="G124" i="4" s="1"/>
  <c r="E123" i="4"/>
  <c r="G123" i="4" s="1"/>
  <c r="K123" i="4"/>
  <c r="L123" i="4" s="1"/>
  <c r="Q123" i="4" s="1"/>
  <c r="K113" i="4"/>
  <c r="L113" i="4" s="1"/>
  <c r="Q113" i="4" s="1"/>
  <c r="E113" i="4"/>
  <c r="G113" i="4" s="1"/>
  <c r="E115" i="4"/>
  <c r="G115" i="4" s="1"/>
  <c r="K115" i="4"/>
  <c r="L115" i="4" s="1"/>
  <c r="Q115" i="4" s="1"/>
  <c r="K91" i="4"/>
  <c r="L91" i="4" s="1"/>
  <c r="Q91" i="4" s="1"/>
  <c r="E91" i="4"/>
  <c r="G91" i="4" s="1"/>
  <c r="E87" i="4"/>
  <c r="G87" i="4" s="1"/>
  <c r="K87" i="4"/>
  <c r="L87" i="4" s="1"/>
  <c r="Q87" i="4" s="1"/>
  <c r="E102" i="4"/>
  <c r="G102" i="4" s="1"/>
  <c r="K102" i="4"/>
  <c r="L102" i="4" s="1"/>
  <c r="Q102" i="4" s="1"/>
  <c r="I97" i="4"/>
  <c r="E81" i="4"/>
  <c r="G81" i="4" s="1"/>
  <c r="K81" i="4"/>
  <c r="L81" i="4" s="1"/>
  <c r="Q81" i="4" s="1"/>
  <c r="K60" i="4"/>
  <c r="L60" i="4" s="1"/>
  <c r="Q60" i="4" s="1"/>
  <c r="E60" i="4"/>
  <c r="G60" i="4" s="1"/>
  <c r="I50" i="4"/>
  <c r="E68" i="4"/>
  <c r="G68" i="4" s="1"/>
  <c r="K68" i="4"/>
  <c r="L68" i="4" s="1"/>
  <c r="Q68" i="4" s="1"/>
  <c r="E77" i="4"/>
  <c r="G77" i="4" s="1"/>
  <c r="K77" i="4"/>
  <c r="L77" i="4" s="1"/>
  <c r="Q77" i="4" s="1"/>
  <c r="E67" i="4"/>
  <c r="G67" i="4" s="1"/>
  <c r="K67" i="4"/>
  <c r="L67" i="4" s="1"/>
  <c r="Q67" i="4" s="1"/>
  <c r="E49" i="4"/>
  <c r="G49" i="4" s="1"/>
  <c r="K49" i="4"/>
  <c r="L49" i="4" s="1"/>
  <c r="Q49" i="4" s="1"/>
  <c r="E63" i="4"/>
  <c r="G63" i="4" s="1"/>
  <c r="K63" i="4"/>
  <c r="L63" i="4" s="1"/>
  <c r="Q63" i="4" s="1"/>
  <c r="E82" i="4"/>
  <c r="G82" i="4" s="1"/>
  <c r="K82" i="4"/>
  <c r="L82" i="4" s="1"/>
  <c r="Q82" i="4" s="1"/>
  <c r="K61" i="4"/>
  <c r="L61" i="4" s="1"/>
  <c r="Q61" i="4" s="1"/>
  <c r="E61" i="4"/>
  <c r="G61" i="4" s="1"/>
  <c r="E34" i="4"/>
  <c r="G34" i="4" s="1"/>
  <c r="K34" i="4"/>
  <c r="L34" i="4" s="1"/>
  <c r="Q34" i="4" s="1"/>
  <c r="K36" i="4"/>
  <c r="L36" i="4" s="1"/>
  <c r="Q36" i="4" s="1"/>
  <c r="E36" i="4"/>
  <c r="G36" i="4" s="1"/>
  <c r="E38" i="4"/>
  <c r="G38" i="4" s="1"/>
  <c r="K38" i="4"/>
  <c r="L38" i="4" s="1"/>
  <c r="Q38" i="4" s="1"/>
  <c r="K4" i="4"/>
  <c r="L4" i="4" s="1"/>
  <c r="Q4" i="4" s="1"/>
  <c r="E4" i="4"/>
  <c r="G4" i="4" s="1"/>
  <c r="E15" i="4"/>
  <c r="G15" i="4" s="1"/>
  <c r="I15" i="4"/>
  <c r="K15" i="4"/>
  <c r="L15" i="4" s="1"/>
  <c r="Q15" i="4" s="1"/>
  <c r="I21" i="4"/>
  <c r="M2" i="4" a="1"/>
  <c r="M2" i="4" s="1"/>
  <c r="E2" i="4"/>
  <c r="K2" i="4"/>
  <c r="Q533" i="4" l="1"/>
  <c r="Q485" i="4"/>
  <c r="Q364" i="4"/>
  <c r="Q433" i="4"/>
  <c r="Q434" i="4"/>
  <c r="Q505" i="4"/>
  <c r="Q427" i="4"/>
  <c r="Q503" i="4"/>
  <c r="Q442" i="4"/>
  <c r="R442" i="4" s="1"/>
  <c r="Q514" i="4"/>
  <c r="Q470" i="4"/>
  <c r="Q529" i="4"/>
  <c r="Q439" i="4"/>
  <c r="Q506" i="4"/>
  <c r="Q353" i="4"/>
  <c r="Q352" i="4"/>
  <c r="Q389" i="4"/>
  <c r="R350" i="4"/>
  <c r="S350" i="4"/>
  <c r="N350" i="4"/>
  <c r="O350" i="4"/>
  <c r="Q516" i="4"/>
  <c r="Q538" i="4"/>
  <c r="Q541" i="4"/>
  <c r="Q540" i="4"/>
  <c r="Q537" i="4"/>
  <c r="Q458" i="4"/>
  <c r="Q509" i="4"/>
  <c r="Q450" i="4"/>
  <c r="Q523" i="4"/>
  <c r="Q512" i="4"/>
  <c r="Q479" i="4"/>
  <c r="Q544" i="4"/>
  <c r="Q478" i="4"/>
  <c r="Q428" i="4"/>
  <c r="Q498" i="4"/>
  <c r="R77" i="4"/>
  <c r="S77" i="4"/>
  <c r="R102" i="4"/>
  <c r="S102" i="4"/>
  <c r="R123" i="4"/>
  <c r="S123" i="4"/>
  <c r="R491" i="4"/>
  <c r="S491" i="4"/>
  <c r="R66" i="4"/>
  <c r="S66" i="4"/>
  <c r="R104" i="4"/>
  <c r="S104" i="4"/>
  <c r="R184" i="4"/>
  <c r="S184" i="4"/>
  <c r="R341" i="4"/>
  <c r="S341" i="4"/>
  <c r="R514" i="4"/>
  <c r="S514" i="4"/>
  <c r="R17" i="4"/>
  <c r="S17" i="4"/>
  <c r="R47" i="4"/>
  <c r="S47" i="4"/>
  <c r="R52" i="4"/>
  <c r="S52" i="4"/>
  <c r="R193" i="4"/>
  <c r="S193" i="4"/>
  <c r="R20" i="4"/>
  <c r="S20" i="4"/>
  <c r="R116" i="4"/>
  <c r="S116" i="4"/>
  <c r="R191" i="4"/>
  <c r="S191" i="4"/>
  <c r="R181" i="4"/>
  <c r="S181" i="4"/>
  <c r="R292" i="4"/>
  <c r="S292" i="4"/>
  <c r="R339" i="4"/>
  <c r="S339" i="4"/>
  <c r="R31" i="4"/>
  <c r="S31" i="4"/>
  <c r="R86" i="4"/>
  <c r="S86" i="4"/>
  <c r="R114" i="4"/>
  <c r="S114" i="4"/>
  <c r="R252" i="4"/>
  <c r="S252" i="4"/>
  <c r="R311" i="4"/>
  <c r="S311" i="4"/>
  <c r="R408" i="4"/>
  <c r="S408" i="4"/>
  <c r="R517" i="4"/>
  <c r="S517" i="4"/>
  <c r="R64" i="4"/>
  <c r="S64" i="4"/>
  <c r="R238" i="4"/>
  <c r="S238" i="4"/>
  <c r="R390" i="4"/>
  <c r="S390" i="4"/>
  <c r="R462" i="4"/>
  <c r="S462" i="4"/>
  <c r="R474" i="4"/>
  <c r="S474" i="4"/>
  <c r="R470" i="4"/>
  <c r="S470" i="4"/>
  <c r="R212" i="4"/>
  <c r="S212" i="4"/>
  <c r="R320" i="4"/>
  <c r="S320" i="4"/>
  <c r="R463" i="4"/>
  <c r="S463" i="4"/>
  <c r="R489" i="4"/>
  <c r="S489" i="4"/>
  <c r="R529" i="4"/>
  <c r="S529" i="4"/>
  <c r="R12" i="4"/>
  <c r="S12" i="4"/>
  <c r="R40" i="4"/>
  <c r="S40" i="4"/>
  <c r="R93" i="4"/>
  <c r="S93" i="4"/>
  <c r="R270" i="4"/>
  <c r="S270" i="4"/>
  <c r="R349" i="4"/>
  <c r="S349" i="4"/>
  <c r="R429" i="4"/>
  <c r="S429" i="4"/>
  <c r="R14" i="4"/>
  <c r="S14" i="4"/>
  <c r="R99" i="4"/>
  <c r="S99" i="4"/>
  <c r="R241" i="4"/>
  <c r="S241" i="4"/>
  <c r="R325" i="4"/>
  <c r="S325" i="4"/>
  <c r="R367" i="4"/>
  <c r="S367" i="4"/>
  <c r="R439" i="4"/>
  <c r="S439" i="4"/>
  <c r="R506" i="4"/>
  <c r="S506" i="4"/>
  <c r="R148" i="4"/>
  <c r="S148" i="4"/>
  <c r="R44" i="4"/>
  <c r="S44" i="4"/>
  <c r="R201" i="4"/>
  <c r="S201" i="4"/>
  <c r="R473" i="4"/>
  <c r="S473" i="4"/>
  <c r="R509" i="4"/>
  <c r="S509" i="4"/>
  <c r="R11" i="4"/>
  <c r="S11" i="4"/>
  <c r="R115" i="4"/>
  <c r="S115" i="4"/>
  <c r="R249" i="4"/>
  <c r="S249" i="4"/>
  <c r="R423" i="4"/>
  <c r="S423" i="4"/>
  <c r="R134" i="4"/>
  <c r="S134" i="4"/>
  <c r="R362" i="4"/>
  <c r="S362" i="4"/>
  <c r="R507" i="4"/>
  <c r="S507" i="4"/>
  <c r="R267" i="4"/>
  <c r="S267" i="4"/>
  <c r="R501" i="4"/>
  <c r="S501" i="4"/>
  <c r="R391" i="4"/>
  <c r="S391" i="4"/>
  <c r="R464" i="4"/>
  <c r="S464" i="4"/>
  <c r="R79" i="4"/>
  <c r="S79" i="4"/>
  <c r="R498" i="4"/>
  <c r="S498" i="4"/>
  <c r="R113" i="4"/>
  <c r="S113" i="4"/>
  <c r="R162" i="4"/>
  <c r="S162" i="4"/>
  <c r="R254" i="4"/>
  <c r="S254" i="4"/>
  <c r="R299" i="4"/>
  <c r="S299" i="4"/>
  <c r="R468" i="4"/>
  <c r="S468" i="4"/>
  <c r="R336" i="4"/>
  <c r="S336" i="4"/>
  <c r="R433" i="4"/>
  <c r="S433" i="4"/>
  <c r="R505" i="4"/>
  <c r="S505" i="4"/>
  <c r="R84" i="4"/>
  <c r="S84" i="4"/>
  <c r="R343" i="4"/>
  <c r="S343" i="4"/>
  <c r="R527" i="4"/>
  <c r="S527" i="4"/>
  <c r="R522" i="4"/>
  <c r="S522" i="4"/>
  <c r="R120" i="4"/>
  <c r="S120" i="4"/>
  <c r="R282" i="4"/>
  <c r="S282" i="4"/>
  <c r="R371" i="4"/>
  <c r="S371" i="4"/>
  <c r="R48" i="4"/>
  <c r="S48" i="4"/>
  <c r="R146" i="4"/>
  <c r="S146" i="4"/>
  <c r="R235" i="4"/>
  <c r="S235" i="4"/>
  <c r="R334" i="4"/>
  <c r="S334" i="4"/>
  <c r="R126" i="4"/>
  <c r="S126" i="4"/>
  <c r="R173" i="4"/>
  <c r="S173" i="4"/>
  <c r="R61" i="4"/>
  <c r="S61" i="4"/>
  <c r="R139" i="4"/>
  <c r="S139" i="4"/>
  <c r="R215" i="4"/>
  <c r="S215" i="4"/>
  <c r="R348" i="4"/>
  <c r="S348" i="4"/>
  <c r="R471" i="4"/>
  <c r="S471" i="4"/>
  <c r="R253" i="4"/>
  <c r="S253" i="4"/>
  <c r="R296" i="4"/>
  <c r="S296" i="4"/>
  <c r="R333" i="4"/>
  <c r="S333" i="4"/>
  <c r="R461" i="4"/>
  <c r="S461" i="4"/>
  <c r="R494" i="4"/>
  <c r="S494" i="4"/>
  <c r="R157" i="4"/>
  <c r="S157" i="4"/>
  <c r="R328" i="4"/>
  <c r="S328" i="4"/>
  <c r="R74" i="4"/>
  <c r="S74" i="4"/>
  <c r="R141" i="4"/>
  <c r="S141" i="4"/>
  <c r="R285" i="4"/>
  <c r="S285" i="4"/>
  <c r="R361" i="4"/>
  <c r="S361" i="4"/>
  <c r="R380" i="4"/>
  <c r="S380" i="4"/>
  <c r="R497" i="4"/>
  <c r="S497" i="4"/>
  <c r="R194" i="4"/>
  <c r="S194" i="4"/>
  <c r="R353" i="4"/>
  <c r="S353" i="4"/>
  <c r="R363" i="4"/>
  <c r="S363" i="4"/>
  <c r="R415" i="4"/>
  <c r="S415" i="4"/>
  <c r="R27" i="4"/>
  <c r="S27" i="4"/>
  <c r="R200" i="4"/>
  <c r="S200" i="4"/>
  <c r="R288" i="4"/>
  <c r="S288" i="4"/>
  <c r="R18" i="4"/>
  <c r="S18" i="4"/>
  <c r="R80" i="4"/>
  <c r="S80" i="4"/>
  <c r="R150" i="4"/>
  <c r="S150" i="4"/>
  <c r="R359" i="4"/>
  <c r="S359" i="4"/>
  <c r="R138" i="4"/>
  <c r="S138" i="4"/>
  <c r="R281" i="4"/>
  <c r="S281" i="4"/>
  <c r="R352" i="4"/>
  <c r="S352" i="4"/>
  <c r="R373" i="4"/>
  <c r="S373" i="4"/>
  <c r="R389" i="4"/>
  <c r="S389" i="4"/>
  <c r="R482" i="4"/>
  <c r="S482" i="4"/>
  <c r="R159" i="4"/>
  <c r="S159" i="4"/>
  <c r="R268" i="4"/>
  <c r="S268" i="4"/>
  <c r="R530" i="4"/>
  <c r="S530" i="4"/>
  <c r="R453" i="4"/>
  <c r="S453" i="4"/>
  <c r="R156" i="4"/>
  <c r="S156" i="4"/>
  <c r="R202" i="4"/>
  <c r="S202" i="4"/>
  <c r="R260" i="4"/>
  <c r="S260" i="4"/>
  <c r="R313" i="4"/>
  <c r="S313" i="4"/>
  <c r="R394" i="4"/>
  <c r="S394" i="4"/>
  <c r="R528" i="4"/>
  <c r="S528" i="4"/>
  <c r="R88" i="4"/>
  <c r="S88" i="4"/>
  <c r="R416" i="4"/>
  <c r="S416" i="4"/>
  <c r="R342" i="4"/>
  <c r="S342" i="4"/>
  <c r="R537" i="4"/>
  <c r="S537" i="4"/>
  <c r="R165" i="4"/>
  <c r="S165" i="4"/>
  <c r="R396" i="4"/>
  <c r="S396" i="4"/>
  <c r="R172" i="4"/>
  <c r="S172" i="4"/>
  <c r="R269" i="4"/>
  <c r="S269" i="4"/>
  <c r="R445" i="4"/>
  <c r="S445" i="4"/>
  <c r="R22" i="4"/>
  <c r="S22" i="4"/>
  <c r="R307" i="4"/>
  <c r="S307" i="4"/>
  <c r="R96" i="4"/>
  <c r="S96" i="4"/>
  <c r="R196" i="4"/>
  <c r="S196" i="4"/>
  <c r="R486" i="4"/>
  <c r="S486" i="4"/>
  <c r="R331" i="4"/>
  <c r="S331" i="4"/>
  <c r="R450" i="4"/>
  <c r="S450" i="4"/>
  <c r="R100" i="4"/>
  <c r="S100" i="4"/>
  <c r="R178" i="4"/>
  <c r="S178" i="4"/>
  <c r="R143" i="4"/>
  <c r="S143" i="4"/>
  <c r="R337" i="4"/>
  <c r="S337" i="4"/>
  <c r="R384" i="4"/>
  <c r="S384" i="4"/>
  <c r="R59" i="4"/>
  <c r="S59" i="4"/>
  <c r="R170" i="4"/>
  <c r="S170" i="4"/>
  <c r="R308" i="4"/>
  <c r="S308" i="4"/>
  <c r="R280" i="4"/>
  <c r="S280" i="4"/>
  <c r="R542" i="4"/>
  <c r="S542" i="4"/>
  <c r="R213" i="4"/>
  <c r="S213" i="4"/>
  <c r="R290" i="4"/>
  <c r="S290" i="4"/>
  <c r="R28" i="4"/>
  <c r="S28" i="4"/>
  <c r="R103" i="4"/>
  <c r="S103" i="4"/>
  <c r="R140" i="4"/>
  <c r="S140" i="4"/>
  <c r="R168" i="4"/>
  <c r="S168" i="4"/>
  <c r="R434" i="4"/>
  <c r="S434" i="4"/>
  <c r="R372" i="4"/>
  <c r="S372" i="4"/>
  <c r="R427" i="4"/>
  <c r="S427" i="4"/>
  <c r="R503" i="4"/>
  <c r="S503" i="4"/>
  <c r="R295" i="4"/>
  <c r="S295" i="4"/>
  <c r="R375" i="4"/>
  <c r="S375" i="4"/>
  <c r="R58" i="4"/>
  <c r="S58" i="4"/>
  <c r="R155" i="4"/>
  <c r="S155" i="4"/>
  <c r="R256" i="4"/>
  <c r="S256" i="4"/>
  <c r="R314" i="4"/>
  <c r="S314" i="4"/>
  <c r="R382" i="4"/>
  <c r="S382" i="4"/>
  <c r="R440" i="4"/>
  <c r="S440" i="4"/>
  <c r="R457" i="4"/>
  <c r="S457" i="4"/>
  <c r="R492" i="4"/>
  <c r="S492" i="4"/>
  <c r="R154" i="4"/>
  <c r="S154" i="4"/>
  <c r="R228" i="4"/>
  <c r="S228" i="4"/>
  <c r="R259" i="4"/>
  <c r="S259" i="4"/>
  <c r="R401" i="4"/>
  <c r="S401" i="4"/>
  <c r="R521" i="4"/>
  <c r="S521" i="4"/>
  <c r="R451" i="4"/>
  <c r="S451" i="4"/>
  <c r="R145" i="4"/>
  <c r="S145" i="4"/>
  <c r="R251" i="4"/>
  <c r="S251" i="4"/>
  <c r="R82" i="4"/>
  <c r="S82" i="4"/>
  <c r="R68" i="4"/>
  <c r="S68" i="4"/>
  <c r="R87" i="4"/>
  <c r="S87" i="4"/>
  <c r="R206" i="4"/>
  <c r="S206" i="4"/>
  <c r="R208" i="4"/>
  <c r="S208" i="4"/>
  <c r="R319" i="4"/>
  <c r="S319" i="4"/>
  <c r="R310" i="4"/>
  <c r="S310" i="4"/>
  <c r="R403" i="4"/>
  <c r="S403" i="4"/>
  <c r="R374" i="4"/>
  <c r="S374" i="4"/>
  <c r="R10" i="4"/>
  <c r="S10" i="4"/>
  <c r="R51" i="4"/>
  <c r="S51" i="4"/>
  <c r="R456" i="4"/>
  <c r="S456" i="4"/>
  <c r="R488" i="4"/>
  <c r="S488" i="4"/>
  <c r="R513" i="4"/>
  <c r="S513" i="4"/>
  <c r="R526" i="4"/>
  <c r="S526" i="4"/>
  <c r="R16" i="4"/>
  <c r="S16" i="4"/>
  <c r="R56" i="4"/>
  <c r="S56" i="4"/>
  <c r="R90" i="4"/>
  <c r="S90" i="4"/>
  <c r="R176" i="4"/>
  <c r="S176" i="4"/>
  <c r="R219" i="4"/>
  <c r="S219" i="4"/>
  <c r="R291" i="4"/>
  <c r="S291" i="4"/>
  <c r="R182" i="4"/>
  <c r="S182" i="4"/>
  <c r="R217" i="4"/>
  <c r="S217" i="4"/>
  <c r="R452" i="4"/>
  <c r="S452" i="4"/>
  <c r="R516" i="4"/>
  <c r="S516" i="4"/>
  <c r="R37" i="4"/>
  <c r="S37" i="4"/>
  <c r="R43" i="4"/>
  <c r="S43" i="4"/>
  <c r="R105" i="4"/>
  <c r="S105" i="4"/>
  <c r="R125" i="4"/>
  <c r="S125" i="4"/>
  <c r="R204" i="4"/>
  <c r="S204" i="4"/>
  <c r="R247" i="4"/>
  <c r="S247" i="4"/>
  <c r="R312" i="4"/>
  <c r="S312" i="4"/>
  <c r="R436" i="4"/>
  <c r="S436" i="4"/>
  <c r="R107" i="4"/>
  <c r="S107" i="4"/>
  <c r="R117" i="4"/>
  <c r="S117" i="4"/>
  <c r="R185" i="4"/>
  <c r="S185" i="4"/>
  <c r="R225" i="4"/>
  <c r="S225" i="4"/>
  <c r="R304" i="4"/>
  <c r="S304" i="4"/>
  <c r="R368" i="4"/>
  <c r="S368" i="4"/>
  <c r="R366" i="4"/>
  <c r="S366" i="4"/>
  <c r="R444" i="4"/>
  <c r="S444" i="4"/>
  <c r="R510" i="4"/>
  <c r="S510" i="4"/>
  <c r="R9" i="4"/>
  <c r="S9" i="4"/>
  <c r="R207" i="4"/>
  <c r="S207" i="4"/>
  <c r="R261" i="4"/>
  <c r="S261" i="4"/>
  <c r="R303" i="4"/>
  <c r="S303" i="4"/>
  <c r="R405" i="4"/>
  <c r="S405" i="4"/>
  <c r="R518" i="4"/>
  <c r="S518" i="4"/>
  <c r="R21" i="4"/>
  <c r="S21" i="4"/>
  <c r="R127" i="4"/>
  <c r="S127" i="4"/>
  <c r="R174" i="4"/>
  <c r="S174" i="4"/>
  <c r="R278" i="4"/>
  <c r="S278" i="4"/>
  <c r="R346" i="4"/>
  <c r="S346" i="4"/>
  <c r="R475" i="4"/>
  <c r="S475" i="4"/>
  <c r="Q535" i="4"/>
  <c r="R7" i="4"/>
  <c r="S7" i="4"/>
  <c r="R46" i="4"/>
  <c r="S46" i="4"/>
  <c r="R161" i="4"/>
  <c r="S161" i="4"/>
  <c r="R236" i="4"/>
  <c r="S236" i="4"/>
  <c r="R276" i="4"/>
  <c r="S276" i="4"/>
  <c r="R406" i="4"/>
  <c r="S406" i="4"/>
  <c r="R426" i="4"/>
  <c r="S426" i="4"/>
  <c r="R496" i="4"/>
  <c r="S496" i="4"/>
  <c r="R109" i="4"/>
  <c r="S109" i="4"/>
  <c r="R189" i="4"/>
  <c r="S189" i="4"/>
  <c r="R227" i="4"/>
  <c r="S227" i="4"/>
  <c r="R326" i="4"/>
  <c r="S326" i="4"/>
  <c r="R499" i="4"/>
  <c r="S499" i="4"/>
  <c r="R188" i="4"/>
  <c r="S188" i="4"/>
  <c r="R69" i="4"/>
  <c r="S69" i="4"/>
  <c r="R467" i="4"/>
  <c r="S467" i="4"/>
  <c r="R273" i="4"/>
  <c r="S273" i="4"/>
  <c r="R458" i="4"/>
  <c r="S458" i="4"/>
  <c r="R533" i="4"/>
  <c r="S533" i="4"/>
  <c r="R329" i="4"/>
  <c r="S329" i="4"/>
  <c r="R306" i="4"/>
  <c r="S306" i="4"/>
  <c r="R400" i="4"/>
  <c r="S400" i="4"/>
  <c r="R443" i="4"/>
  <c r="S443" i="4"/>
  <c r="R95" i="4"/>
  <c r="S95" i="4"/>
  <c r="R221" i="4"/>
  <c r="S221" i="4"/>
  <c r="R335" i="4"/>
  <c r="S335" i="4"/>
  <c r="R414" i="4"/>
  <c r="S414" i="4"/>
  <c r="R370" i="4"/>
  <c r="S370" i="4"/>
  <c r="R81" i="4"/>
  <c r="S81" i="4"/>
  <c r="R477" i="4"/>
  <c r="S477" i="4"/>
  <c r="R92" i="4"/>
  <c r="S92" i="4"/>
  <c r="R369" i="4"/>
  <c r="S369" i="4"/>
  <c r="R19" i="4"/>
  <c r="S19" i="4"/>
  <c r="R137" i="4"/>
  <c r="S137" i="4"/>
  <c r="R54" i="4"/>
  <c r="S54" i="4"/>
  <c r="R233" i="4"/>
  <c r="S233" i="4"/>
  <c r="R15" i="4"/>
  <c r="S15" i="4"/>
  <c r="R365" i="4"/>
  <c r="S365" i="4"/>
  <c r="R460" i="4"/>
  <c r="S460" i="4"/>
  <c r="R149" i="4"/>
  <c r="S149" i="4"/>
  <c r="R239" i="4"/>
  <c r="S239" i="4"/>
  <c r="R321" i="4"/>
  <c r="S321" i="4"/>
  <c r="R392" i="4"/>
  <c r="S392" i="4"/>
  <c r="R431" i="4"/>
  <c r="S431" i="4"/>
  <c r="R229" i="4"/>
  <c r="S229" i="4"/>
  <c r="R5" i="4"/>
  <c r="S5" i="4"/>
  <c r="R152" i="4"/>
  <c r="S152" i="4"/>
  <c r="R197" i="4"/>
  <c r="S197" i="4"/>
  <c r="R231" i="4"/>
  <c r="S231" i="4"/>
  <c r="R360" i="4"/>
  <c r="S360" i="4"/>
  <c r="R393" i="4"/>
  <c r="S393" i="4"/>
  <c r="R39" i="4"/>
  <c r="S39" i="4"/>
  <c r="R345" i="4"/>
  <c r="S345" i="4"/>
  <c r="R190" i="4"/>
  <c r="S190" i="4"/>
  <c r="R376" i="4"/>
  <c r="S376" i="4"/>
  <c r="R479" i="4"/>
  <c r="S479" i="4"/>
  <c r="R205" i="4"/>
  <c r="S205" i="4"/>
  <c r="R250" i="4"/>
  <c r="S250" i="4"/>
  <c r="R199" i="4"/>
  <c r="S199" i="4"/>
  <c r="R301" i="4"/>
  <c r="S301" i="4"/>
  <c r="R4" i="4"/>
  <c r="S4" i="4"/>
  <c r="R124" i="4"/>
  <c r="S124" i="4"/>
  <c r="R132" i="4"/>
  <c r="S132" i="4"/>
  <c r="R203" i="4"/>
  <c r="S203" i="4"/>
  <c r="R210" i="4"/>
  <c r="S210" i="4"/>
  <c r="R234" i="4"/>
  <c r="S234" i="4"/>
  <c r="R24" i="4"/>
  <c r="S24" i="4"/>
  <c r="R73" i="4"/>
  <c r="S73" i="4"/>
  <c r="R356" i="4"/>
  <c r="S356" i="4"/>
  <c r="R57" i="4"/>
  <c r="S57" i="4"/>
  <c r="R142" i="4"/>
  <c r="S142" i="4"/>
  <c r="R242" i="4"/>
  <c r="S242" i="4"/>
  <c r="R283" i="4"/>
  <c r="S283" i="4"/>
  <c r="R409" i="4"/>
  <c r="S409" i="4"/>
  <c r="R131" i="4"/>
  <c r="S131" i="4"/>
  <c r="R487" i="4"/>
  <c r="S487" i="4"/>
  <c r="R541" i="4"/>
  <c r="S541" i="4"/>
  <c r="R55" i="4"/>
  <c r="S55" i="4"/>
  <c r="R258" i="4"/>
  <c r="S258" i="4"/>
  <c r="R520" i="4"/>
  <c r="S520" i="4"/>
  <c r="R71" i="4"/>
  <c r="S71" i="4"/>
  <c r="R94" i="4"/>
  <c r="S94" i="4"/>
  <c r="R277" i="4"/>
  <c r="S277" i="4"/>
  <c r="R466" i="4"/>
  <c r="S466" i="4"/>
  <c r="R493" i="4"/>
  <c r="S493" i="4"/>
  <c r="R129" i="4"/>
  <c r="S129" i="4"/>
  <c r="R237" i="4"/>
  <c r="S237" i="4"/>
  <c r="R318" i="4"/>
  <c r="S318" i="4"/>
  <c r="R424" i="4"/>
  <c r="S424" i="4"/>
  <c r="R455" i="4"/>
  <c r="S455" i="4"/>
  <c r="R121" i="4"/>
  <c r="S121" i="4"/>
  <c r="R275" i="4"/>
  <c r="S275" i="4"/>
  <c r="R355" i="4"/>
  <c r="S355" i="4"/>
  <c r="R469" i="4"/>
  <c r="S469" i="4"/>
  <c r="R540" i="4"/>
  <c r="S540" i="4"/>
  <c r="R32" i="4"/>
  <c r="S32" i="4"/>
  <c r="R112" i="4"/>
  <c r="S112" i="4"/>
  <c r="R274" i="4"/>
  <c r="S274" i="4"/>
  <c r="R298" i="4"/>
  <c r="S298" i="4"/>
  <c r="R435" i="4"/>
  <c r="S435" i="4"/>
  <c r="R38" i="4"/>
  <c r="S38" i="4"/>
  <c r="R63" i="4"/>
  <c r="S63" i="4"/>
  <c r="R218" i="4"/>
  <c r="S218" i="4"/>
  <c r="R302" i="4"/>
  <c r="S302" i="4"/>
  <c r="R385" i="4"/>
  <c r="S385" i="4"/>
  <c r="R397" i="4"/>
  <c r="S397" i="4"/>
  <c r="R83" i="4"/>
  <c r="S83" i="4"/>
  <c r="R164" i="4"/>
  <c r="S164" i="4"/>
  <c r="R245" i="4"/>
  <c r="S245" i="4"/>
  <c r="R438" i="4"/>
  <c r="S438" i="4"/>
  <c r="R13" i="4"/>
  <c r="S13" i="4"/>
  <c r="R108" i="4"/>
  <c r="S108" i="4"/>
  <c r="R287" i="4"/>
  <c r="S287" i="4"/>
  <c r="R163" i="4"/>
  <c r="S163" i="4"/>
  <c r="R330" i="4"/>
  <c r="S330" i="4"/>
  <c r="R472" i="4"/>
  <c r="S472" i="4"/>
  <c r="R531" i="4"/>
  <c r="S531" i="4"/>
  <c r="R78" i="4"/>
  <c r="S78" i="4"/>
  <c r="R111" i="4"/>
  <c r="S111" i="4"/>
  <c r="R232" i="4"/>
  <c r="S232" i="4"/>
  <c r="R357" i="4"/>
  <c r="S357" i="4"/>
  <c r="R377" i="4"/>
  <c r="S377" i="4"/>
  <c r="R412" i="4"/>
  <c r="S412" i="4"/>
  <c r="R504" i="4"/>
  <c r="S504" i="4"/>
  <c r="R106" i="4"/>
  <c r="S106" i="4"/>
  <c r="R395" i="4"/>
  <c r="S395" i="4"/>
  <c r="R379" i="4"/>
  <c r="S379" i="4"/>
  <c r="R6" i="4"/>
  <c r="S6" i="4"/>
  <c r="R101" i="4"/>
  <c r="S101" i="4"/>
  <c r="R147" i="4"/>
  <c r="S147" i="4"/>
  <c r="R246" i="4"/>
  <c r="S246" i="4"/>
  <c r="R297" i="4"/>
  <c r="S297" i="4"/>
  <c r="R347" i="4"/>
  <c r="S347" i="4"/>
  <c r="R42" i="4"/>
  <c r="S42" i="4"/>
  <c r="R89" i="4"/>
  <c r="S89" i="4"/>
  <c r="R133" i="4"/>
  <c r="S133" i="4"/>
  <c r="R177" i="4"/>
  <c r="S177" i="4"/>
  <c r="R230" i="4"/>
  <c r="S230" i="4"/>
  <c r="R264" i="4"/>
  <c r="S264" i="4"/>
  <c r="R338" i="4"/>
  <c r="S338" i="4"/>
  <c r="R407" i="4"/>
  <c r="S407" i="4"/>
  <c r="R8" i="4"/>
  <c r="S8" i="4"/>
  <c r="R65" i="4"/>
  <c r="S65" i="4"/>
  <c r="R223" i="4"/>
  <c r="S223" i="4"/>
  <c r="R502" i="4"/>
  <c r="S502" i="4"/>
  <c r="R538" i="4"/>
  <c r="S538" i="4"/>
  <c r="R72" i="4"/>
  <c r="S72" i="4"/>
  <c r="R166" i="4"/>
  <c r="S166" i="4"/>
  <c r="R180" i="4"/>
  <c r="S180" i="4"/>
  <c r="R255" i="4"/>
  <c r="S255" i="4"/>
  <c r="R344" i="4"/>
  <c r="S344" i="4"/>
  <c r="R386" i="4"/>
  <c r="S386" i="4"/>
  <c r="R480" i="4"/>
  <c r="S480" i="4"/>
  <c r="R465" i="4"/>
  <c r="S465" i="4"/>
  <c r="R91" i="4"/>
  <c r="S91" i="4"/>
  <c r="R128" i="4"/>
  <c r="S128" i="4"/>
  <c r="R211" i="4"/>
  <c r="S211" i="4"/>
  <c r="R272" i="4"/>
  <c r="S272" i="4"/>
  <c r="R483" i="4"/>
  <c r="S483" i="4"/>
  <c r="R266" i="4"/>
  <c r="S266" i="4"/>
  <c r="R446" i="4"/>
  <c r="S446" i="4"/>
  <c r="R135" i="4"/>
  <c r="S135" i="4"/>
  <c r="R387" i="4"/>
  <c r="S387" i="4"/>
  <c r="R216" i="4"/>
  <c r="S216" i="4"/>
  <c r="R220" i="4"/>
  <c r="S220" i="4"/>
  <c r="R508" i="4"/>
  <c r="S508" i="4"/>
  <c r="R317" i="4"/>
  <c r="S317" i="4"/>
  <c r="R449" i="4"/>
  <c r="S449" i="4"/>
  <c r="R122" i="4"/>
  <c r="S122" i="4"/>
  <c r="R419" i="4"/>
  <c r="S419" i="4"/>
  <c r="R130" i="4"/>
  <c r="S130" i="4"/>
  <c r="R60" i="4"/>
  <c r="S60" i="4"/>
  <c r="R183" i="4"/>
  <c r="S183" i="4"/>
  <c r="R358" i="4"/>
  <c r="S358" i="4"/>
  <c r="R248" i="4"/>
  <c r="S248" i="4"/>
  <c r="R383" i="4"/>
  <c r="S383" i="4"/>
  <c r="R136" i="4"/>
  <c r="S136" i="4"/>
  <c r="R378" i="4"/>
  <c r="S378" i="4"/>
  <c r="R50" i="4"/>
  <c r="S50" i="4"/>
  <c r="R75" i="4"/>
  <c r="S75" i="4"/>
  <c r="R454" i="4"/>
  <c r="S454" i="4"/>
  <c r="R381" i="4"/>
  <c r="S381" i="4"/>
  <c r="R441" i="4"/>
  <c r="S441" i="4"/>
  <c r="R284" i="4"/>
  <c r="S284" i="4"/>
  <c r="R478" i="4"/>
  <c r="S478" i="4"/>
  <c r="R428" i="4"/>
  <c r="S428" i="4"/>
  <c r="R430" i="4"/>
  <c r="S430" i="4"/>
  <c r="R532" i="4"/>
  <c r="S532" i="4"/>
  <c r="R29" i="4"/>
  <c r="S29" i="4"/>
  <c r="R85" i="4"/>
  <c r="S85" i="4"/>
  <c r="R263" i="4"/>
  <c r="S263" i="4"/>
  <c r="R364" i="4"/>
  <c r="S364" i="4"/>
  <c r="R422" i="4"/>
  <c r="S422" i="4"/>
  <c r="R447" i="4"/>
  <c r="S447" i="4"/>
  <c r="R26" i="4"/>
  <c r="S26" i="4"/>
  <c r="R97" i="4"/>
  <c r="S97" i="4"/>
  <c r="R151" i="4"/>
  <c r="S151" i="4"/>
  <c r="R187" i="4"/>
  <c r="S187" i="4"/>
  <c r="R226" i="4"/>
  <c r="S226" i="4"/>
  <c r="R340" i="4"/>
  <c r="S340" i="4"/>
  <c r="R425" i="4"/>
  <c r="S425" i="4"/>
  <c r="R34" i="4"/>
  <c r="S34" i="4"/>
  <c r="R67" i="4"/>
  <c r="S67" i="4"/>
  <c r="R153" i="4"/>
  <c r="S153" i="4"/>
  <c r="R214" i="4"/>
  <c r="S214" i="4"/>
  <c r="R265" i="4"/>
  <c r="S265" i="4"/>
  <c r="R354" i="4"/>
  <c r="S354" i="4"/>
  <c r="R410" i="4"/>
  <c r="S410" i="4"/>
  <c r="R481" i="4"/>
  <c r="S481" i="4"/>
  <c r="R70" i="4"/>
  <c r="S70" i="4"/>
  <c r="R293" i="4"/>
  <c r="S293" i="4"/>
  <c r="R402" i="4"/>
  <c r="S402" i="4"/>
  <c r="R418" i="4"/>
  <c r="S418" i="4"/>
  <c r="R539" i="4"/>
  <c r="S539" i="4"/>
  <c r="R45" i="4"/>
  <c r="S45" i="4"/>
  <c r="R144" i="4"/>
  <c r="S144" i="4"/>
  <c r="R186" i="4"/>
  <c r="S186" i="4"/>
  <c r="R224" i="4"/>
  <c r="S224" i="4"/>
  <c r="R398" i="4"/>
  <c r="S398" i="4"/>
  <c r="R244" i="4"/>
  <c r="S244" i="4"/>
  <c r="R294" i="4"/>
  <c r="S294" i="4"/>
  <c r="R315" i="4"/>
  <c r="S315" i="4"/>
  <c r="R417" i="4"/>
  <c r="S417" i="4"/>
  <c r="R413" i="4"/>
  <c r="S413" i="4"/>
  <c r="R62" i="4"/>
  <c r="S62" i="4"/>
  <c r="R118" i="4"/>
  <c r="S118" i="4"/>
  <c r="R175" i="4"/>
  <c r="S175" i="4"/>
  <c r="R240" i="4"/>
  <c r="S240" i="4"/>
  <c r="R327" i="4"/>
  <c r="S327" i="4"/>
  <c r="R404" i="4"/>
  <c r="S404" i="4"/>
  <c r="R420" i="4"/>
  <c r="S420" i="4"/>
  <c r="R110" i="4"/>
  <c r="S110" i="4"/>
  <c r="R195" i="4"/>
  <c r="S195" i="4"/>
  <c r="R411" i="4"/>
  <c r="S411" i="4"/>
  <c r="R485" i="4"/>
  <c r="S485" i="4"/>
  <c r="R35" i="4"/>
  <c r="S35" i="4"/>
  <c r="R53" i="4"/>
  <c r="S53" i="4"/>
  <c r="R171" i="4"/>
  <c r="S171" i="4"/>
  <c r="R271" i="4"/>
  <c r="S271" i="4"/>
  <c r="R511" i="4"/>
  <c r="S511" i="4"/>
  <c r="R119" i="4"/>
  <c r="S119" i="4"/>
  <c r="R158" i="4"/>
  <c r="S158" i="4"/>
  <c r="R222" i="4"/>
  <c r="S222" i="4"/>
  <c r="R289" i="4"/>
  <c r="S289" i="4"/>
  <c r="R388" i="4"/>
  <c r="S388" i="4"/>
  <c r="R198" i="4"/>
  <c r="S198" i="4"/>
  <c r="R243" i="4"/>
  <c r="S243" i="4"/>
  <c r="R300" i="4"/>
  <c r="S300" i="4"/>
  <c r="R448" i="4"/>
  <c r="S448" i="4"/>
  <c r="R25" i="4"/>
  <c r="S25" i="4"/>
  <c r="R192" i="4"/>
  <c r="S192" i="4"/>
  <c r="R257" i="4"/>
  <c r="S257" i="4"/>
  <c r="R286" i="4"/>
  <c r="S286" i="4"/>
  <c r="R332" i="4"/>
  <c r="S332" i="4"/>
  <c r="R399" i="4"/>
  <c r="S399" i="4"/>
  <c r="Q476" i="4"/>
  <c r="R543" i="4"/>
  <c r="S543" i="4"/>
  <c r="R30" i="4"/>
  <c r="S30" i="4"/>
  <c r="R209" i="4"/>
  <c r="S209" i="4"/>
  <c r="R3" i="4"/>
  <c r="S3" i="4"/>
  <c r="R316" i="4"/>
  <c r="S316" i="4"/>
  <c r="R534" i="4"/>
  <c r="S534" i="4"/>
  <c r="R160" i="4"/>
  <c r="S160" i="4"/>
  <c r="R421" i="4"/>
  <c r="S421" i="4"/>
  <c r="R279" i="4"/>
  <c r="S279" i="4"/>
  <c r="R49" i="4"/>
  <c r="S49" i="4"/>
  <c r="R519" i="4"/>
  <c r="S519" i="4"/>
  <c r="R76" i="4"/>
  <c r="S76" i="4"/>
  <c r="R169" i="4"/>
  <c r="S169" i="4"/>
  <c r="R41" i="4"/>
  <c r="S41" i="4"/>
  <c r="R324" i="4"/>
  <c r="S324" i="4"/>
  <c r="R262" i="4"/>
  <c r="S262" i="4"/>
  <c r="R437" i="4"/>
  <c r="S437" i="4"/>
  <c r="R98" i="4"/>
  <c r="S98" i="4"/>
  <c r="R432" i="4"/>
  <c r="S432" i="4"/>
  <c r="R459" i="4"/>
  <c r="S459" i="4"/>
  <c r="R523" i="4"/>
  <c r="S523" i="4"/>
  <c r="R305" i="4"/>
  <c r="S305" i="4"/>
  <c r="R512" i="4"/>
  <c r="S512" i="4"/>
  <c r="R179" i="4"/>
  <c r="S179" i="4"/>
  <c r="R36" i="4"/>
  <c r="S36" i="4"/>
  <c r="R167" i="4"/>
  <c r="S167" i="4"/>
  <c r="R323" i="4"/>
  <c r="S323" i="4"/>
  <c r="R544" i="4"/>
  <c r="S544" i="4"/>
  <c r="R351" i="4"/>
  <c r="S351" i="4"/>
  <c r="R33" i="4"/>
  <c r="S33" i="4"/>
  <c r="R309" i="4"/>
  <c r="S309" i="4"/>
  <c r="R322" i="4"/>
  <c r="S322" i="4"/>
  <c r="Q536" i="4"/>
  <c r="Q484" i="4"/>
  <c r="Q490" i="4"/>
  <c r="Q23" i="4"/>
  <c r="Q515" i="4"/>
  <c r="Q495" i="4"/>
  <c r="Q500" i="4"/>
  <c r="Q525" i="4"/>
  <c r="Q524" i="4"/>
  <c r="L2" i="4"/>
  <c r="C6" i="5"/>
  <c r="C13" i="5"/>
  <c r="G2" i="4"/>
  <c r="C7" i="5" s="1"/>
  <c r="C9" i="5"/>
  <c r="C10" i="5"/>
  <c r="D8" i="5" s="1"/>
  <c r="C6" i="3"/>
  <c r="N537" i="4"/>
  <c r="O537" i="4"/>
  <c r="O453" i="4"/>
  <c r="N453" i="4"/>
  <c r="N539" i="4"/>
  <c r="O539" i="4"/>
  <c r="N523" i="4"/>
  <c r="O523" i="4"/>
  <c r="O543" i="4"/>
  <c r="N543" i="4"/>
  <c r="N463" i="4"/>
  <c r="O463" i="4"/>
  <c r="N444" i="4"/>
  <c r="O444" i="4"/>
  <c r="N423" i="4"/>
  <c r="O423" i="4"/>
  <c r="N475" i="4"/>
  <c r="O475" i="4"/>
  <c r="N429" i="4"/>
  <c r="O429" i="4"/>
  <c r="O436" i="4"/>
  <c r="N436" i="4"/>
  <c r="N457" i="4"/>
  <c r="O457" i="4"/>
  <c r="N447" i="4"/>
  <c r="O447" i="4"/>
  <c r="O405" i="4"/>
  <c r="N405" i="4"/>
  <c r="N391" i="4"/>
  <c r="O391" i="4"/>
  <c r="O330" i="4"/>
  <c r="N330" i="4"/>
  <c r="O300" i="4"/>
  <c r="N300" i="4"/>
  <c r="N332" i="4"/>
  <c r="O332" i="4"/>
  <c r="O310" i="4"/>
  <c r="N310" i="4"/>
  <c r="N348" i="4"/>
  <c r="O348" i="4"/>
  <c r="N335" i="4"/>
  <c r="O335" i="4"/>
  <c r="N328" i="4"/>
  <c r="O328" i="4"/>
  <c r="N336" i="4"/>
  <c r="O336" i="4"/>
  <c r="N342" i="4"/>
  <c r="O342" i="4"/>
  <c r="N383" i="4"/>
  <c r="O383" i="4"/>
  <c r="N222" i="4"/>
  <c r="O222" i="4"/>
  <c r="O132" i="4"/>
  <c r="N132" i="4"/>
  <c r="N190" i="4"/>
  <c r="O190" i="4"/>
  <c r="O231" i="4"/>
  <c r="N231" i="4"/>
  <c r="N146" i="4"/>
  <c r="O146" i="4"/>
  <c r="N156" i="4"/>
  <c r="O156" i="4"/>
  <c r="N217" i="4"/>
  <c r="O217" i="4"/>
  <c r="N238" i="4"/>
  <c r="O238" i="4"/>
  <c r="O139" i="4"/>
  <c r="N139" i="4"/>
  <c r="N219" i="4"/>
  <c r="O219" i="4"/>
  <c r="O249" i="4"/>
  <c r="N249" i="4"/>
  <c r="O117" i="4"/>
  <c r="N117" i="4"/>
  <c r="N163" i="4"/>
  <c r="O163" i="4"/>
  <c r="N220" i="4"/>
  <c r="O220" i="4"/>
  <c r="O124" i="4"/>
  <c r="N124" i="4"/>
  <c r="O24" i="4"/>
  <c r="N24" i="4"/>
  <c r="O44" i="4"/>
  <c r="N44" i="4"/>
  <c r="O92" i="4"/>
  <c r="N92" i="4"/>
  <c r="O69" i="4"/>
  <c r="N69" i="4"/>
  <c r="N173" i="4"/>
  <c r="O173" i="4"/>
  <c r="O21" i="4"/>
  <c r="N21" i="4"/>
  <c r="O31" i="4"/>
  <c r="N31" i="4"/>
  <c r="O41" i="4"/>
  <c r="N41" i="4"/>
  <c r="O90" i="4"/>
  <c r="N90" i="4"/>
  <c r="O109" i="4"/>
  <c r="N109" i="4"/>
  <c r="O23" i="4"/>
  <c r="N23" i="4"/>
  <c r="O33" i="4"/>
  <c r="N33" i="4"/>
  <c r="N465" i="4"/>
  <c r="O465" i="4"/>
  <c r="N476" i="4"/>
  <c r="O476" i="4"/>
  <c r="N538" i="4"/>
  <c r="O538" i="4"/>
  <c r="O516" i="4"/>
  <c r="N516" i="4"/>
  <c r="N467" i="4"/>
  <c r="O467" i="4"/>
  <c r="O541" i="4"/>
  <c r="N541" i="4"/>
  <c r="N527" i="4"/>
  <c r="O527" i="4"/>
  <c r="O506" i="4"/>
  <c r="N506" i="4"/>
  <c r="N514" i="4"/>
  <c r="O514" i="4"/>
  <c r="N542" i="4"/>
  <c r="O542" i="4"/>
  <c r="N438" i="4"/>
  <c r="O438" i="4"/>
  <c r="N415" i="4"/>
  <c r="O415" i="4"/>
  <c r="N409" i="4"/>
  <c r="O409" i="4"/>
  <c r="O471" i="4"/>
  <c r="N471" i="4"/>
  <c r="N413" i="4"/>
  <c r="O413" i="4"/>
  <c r="N435" i="4"/>
  <c r="O435" i="4"/>
  <c r="N425" i="4"/>
  <c r="O425" i="4"/>
  <c r="N432" i="4"/>
  <c r="O432" i="4"/>
  <c r="O379" i="4"/>
  <c r="N379" i="4"/>
  <c r="O385" i="4"/>
  <c r="N385" i="4"/>
  <c r="N320" i="4"/>
  <c r="O320" i="4"/>
  <c r="O285" i="4"/>
  <c r="N285" i="4"/>
  <c r="N297" i="4"/>
  <c r="O297" i="4"/>
  <c r="N306" i="4"/>
  <c r="O306" i="4"/>
  <c r="O347" i="4"/>
  <c r="N347" i="4"/>
  <c r="N311" i="4"/>
  <c r="O311" i="4"/>
  <c r="N322" i="4"/>
  <c r="O322" i="4"/>
  <c r="O324" i="4"/>
  <c r="N324" i="4"/>
  <c r="O329" i="4"/>
  <c r="N329" i="4"/>
  <c r="O365" i="4"/>
  <c r="N365" i="4"/>
  <c r="O215" i="4"/>
  <c r="N215" i="4"/>
  <c r="O125" i="4"/>
  <c r="N125" i="4"/>
  <c r="N189" i="4"/>
  <c r="O189" i="4"/>
  <c r="N230" i="4"/>
  <c r="O230" i="4"/>
  <c r="O108" i="4"/>
  <c r="N108" i="4"/>
  <c r="N149" i="4"/>
  <c r="O149" i="4"/>
  <c r="O198" i="4"/>
  <c r="N198" i="4"/>
  <c r="N213" i="4"/>
  <c r="O213" i="4"/>
  <c r="N130" i="4"/>
  <c r="O130" i="4"/>
  <c r="N202" i="4"/>
  <c r="O202" i="4"/>
  <c r="O244" i="4"/>
  <c r="N244" i="4"/>
  <c r="N298" i="4"/>
  <c r="O298" i="4"/>
  <c r="O151" i="4"/>
  <c r="N151" i="4"/>
  <c r="N209" i="4"/>
  <c r="O209" i="4"/>
  <c r="O120" i="4"/>
  <c r="N120" i="4"/>
  <c r="O10" i="4"/>
  <c r="N10" i="4"/>
  <c r="O34" i="4"/>
  <c r="N34" i="4"/>
  <c r="O87" i="4"/>
  <c r="N87" i="4"/>
  <c r="O64" i="4"/>
  <c r="N64" i="4"/>
  <c r="O145" i="4"/>
  <c r="N145" i="4"/>
  <c r="O7" i="4"/>
  <c r="N7" i="4"/>
  <c r="O27" i="4"/>
  <c r="N27" i="4"/>
  <c r="O75" i="4"/>
  <c r="N75" i="4"/>
  <c r="O104" i="4"/>
  <c r="N104" i="4"/>
  <c r="O119" i="4"/>
  <c r="N119" i="4"/>
  <c r="N508" i="4"/>
  <c r="O508" i="4"/>
  <c r="O461" i="4"/>
  <c r="N461" i="4"/>
  <c r="O521" i="4"/>
  <c r="N521" i="4"/>
  <c r="O513" i="4"/>
  <c r="N513" i="4"/>
  <c r="O519" i="4"/>
  <c r="N519" i="4"/>
  <c r="N510" i="4"/>
  <c r="O510" i="4"/>
  <c r="N532" i="4"/>
  <c r="O532" i="4"/>
  <c r="N427" i="4"/>
  <c r="O427" i="4"/>
  <c r="O412" i="4"/>
  <c r="N412" i="4"/>
  <c r="O406" i="4"/>
  <c r="N406" i="4"/>
  <c r="N464" i="4"/>
  <c r="O464" i="4"/>
  <c r="N404" i="4"/>
  <c r="O404" i="4"/>
  <c r="N431" i="4"/>
  <c r="O431" i="4"/>
  <c r="O421" i="4"/>
  <c r="N421" i="4"/>
  <c r="N430" i="4"/>
  <c r="O430" i="4"/>
  <c r="O375" i="4"/>
  <c r="N375" i="4"/>
  <c r="N382" i="4"/>
  <c r="O382" i="4"/>
  <c r="O304" i="4"/>
  <c r="N304" i="4"/>
  <c r="O284" i="4"/>
  <c r="N284" i="4"/>
  <c r="N281" i="4"/>
  <c r="O281" i="4"/>
  <c r="N301" i="4"/>
  <c r="O301" i="4"/>
  <c r="O339" i="4"/>
  <c r="N339" i="4"/>
  <c r="N291" i="4"/>
  <c r="O291" i="4"/>
  <c r="N318" i="4"/>
  <c r="O318" i="4"/>
  <c r="N323" i="4"/>
  <c r="O323" i="4"/>
  <c r="N319" i="4"/>
  <c r="O319" i="4"/>
  <c r="N345" i="4"/>
  <c r="O345" i="4"/>
  <c r="O211" i="4"/>
  <c r="N211" i="4"/>
  <c r="O102" i="4"/>
  <c r="N102" i="4"/>
  <c r="N185" i="4"/>
  <c r="O185" i="4"/>
  <c r="O216" i="4"/>
  <c r="N216" i="4"/>
  <c r="O275" i="4"/>
  <c r="N275" i="4"/>
  <c r="O143" i="4"/>
  <c r="N143" i="4"/>
  <c r="O193" i="4"/>
  <c r="N193" i="4"/>
  <c r="O206" i="4"/>
  <c r="N206" i="4"/>
  <c r="O121" i="4"/>
  <c r="N121" i="4"/>
  <c r="N200" i="4"/>
  <c r="O200" i="4"/>
  <c r="O240" i="4"/>
  <c r="N240" i="4"/>
  <c r="N289" i="4"/>
  <c r="O289" i="4"/>
  <c r="O134" i="4"/>
  <c r="N134" i="4"/>
  <c r="N203" i="4"/>
  <c r="O203" i="4"/>
  <c r="O105" i="4"/>
  <c r="N105" i="4"/>
  <c r="O115" i="4"/>
  <c r="N115" i="4"/>
  <c r="O59" i="4"/>
  <c r="N59" i="4"/>
  <c r="O60" i="4"/>
  <c r="N60" i="4"/>
  <c r="O112" i="4"/>
  <c r="N112" i="4"/>
  <c r="O93" i="4"/>
  <c r="N93" i="4"/>
  <c r="O17" i="4"/>
  <c r="N17" i="4"/>
  <c r="O22" i="4"/>
  <c r="N22" i="4"/>
  <c r="O47" i="4"/>
  <c r="N47" i="4"/>
  <c r="O100" i="4"/>
  <c r="N100" i="4"/>
  <c r="O114" i="4"/>
  <c r="N114" i="4"/>
  <c r="O19" i="4"/>
  <c r="N19" i="4"/>
  <c r="N500" i="4"/>
  <c r="O500" i="4"/>
  <c r="O492" i="4"/>
  <c r="N492" i="4"/>
  <c r="O490" i="4"/>
  <c r="N490" i="4"/>
  <c r="N494" i="4"/>
  <c r="O494" i="4"/>
  <c r="O498" i="4"/>
  <c r="N498" i="4"/>
  <c r="O511" i="4"/>
  <c r="N511" i="4"/>
  <c r="N418" i="4"/>
  <c r="O418" i="4"/>
  <c r="N394" i="4"/>
  <c r="O394" i="4"/>
  <c r="N402" i="4"/>
  <c r="O402" i="4"/>
  <c r="O439" i="4"/>
  <c r="N439" i="4"/>
  <c r="N403" i="4"/>
  <c r="O403" i="4"/>
  <c r="N424" i="4"/>
  <c r="O424" i="4"/>
  <c r="N420" i="4"/>
  <c r="O420" i="4"/>
  <c r="N417" i="4"/>
  <c r="O417" i="4"/>
  <c r="O370" i="4"/>
  <c r="N370" i="4"/>
  <c r="O344" i="4"/>
  <c r="N344" i="4"/>
  <c r="N242" i="4"/>
  <c r="O242" i="4"/>
  <c r="N277" i="4"/>
  <c r="O277" i="4"/>
  <c r="N262" i="4"/>
  <c r="O262" i="4"/>
  <c r="O290" i="4"/>
  <c r="N290" i="4"/>
  <c r="O294" i="4"/>
  <c r="N294" i="4"/>
  <c r="N288" i="4"/>
  <c r="O288" i="4"/>
  <c r="N312" i="4"/>
  <c r="O312" i="4"/>
  <c r="O314" i="4"/>
  <c r="N314" i="4"/>
  <c r="N315" i="4"/>
  <c r="O315" i="4"/>
  <c r="N337" i="4"/>
  <c r="O337" i="4"/>
  <c r="N210" i="4"/>
  <c r="O210" i="4"/>
  <c r="N269" i="4"/>
  <c r="O269" i="4"/>
  <c r="N180" i="4"/>
  <c r="O180" i="4"/>
  <c r="N212" i="4"/>
  <c r="O212" i="4"/>
  <c r="O264" i="4"/>
  <c r="N264" i="4"/>
  <c r="N142" i="4"/>
  <c r="O142" i="4"/>
  <c r="O170" i="4"/>
  <c r="N170" i="4"/>
  <c r="O201" i="4"/>
  <c r="N201" i="4"/>
  <c r="O103" i="4"/>
  <c r="N103" i="4"/>
  <c r="N174" i="4"/>
  <c r="O174" i="4"/>
  <c r="O226" i="4"/>
  <c r="N226" i="4"/>
  <c r="N282" i="4"/>
  <c r="O282" i="4"/>
  <c r="N122" i="4"/>
  <c r="O122" i="4"/>
  <c r="N195" i="4"/>
  <c r="O195" i="4"/>
  <c r="O96" i="4"/>
  <c r="N96" i="4"/>
  <c r="O106" i="4"/>
  <c r="N106" i="4"/>
  <c r="O20" i="4"/>
  <c r="N20" i="4"/>
  <c r="O49" i="4"/>
  <c r="N49" i="4"/>
  <c r="O50" i="4"/>
  <c r="N50" i="4"/>
  <c r="O107" i="4"/>
  <c r="N107" i="4"/>
  <c r="O79" i="4"/>
  <c r="N79" i="4"/>
  <c r="O12" i="4"/>
  <c r="N12" i="4"/>
  <c r="O18" i="4"/>
  <c r="N18" i="4"/>
  <c r="O37" i="4"/>
  <c r="N37" i="4"/>
  <c r="O85" i="4"/>
  <c r="N85" i="4"/>
  <c r="N110" i="4"/>
  <c r="O110" i="4"/>
  <c r="O14" i="4"/>
  <c r="N14" i="4"/>
  <c r="N479" i="4"/>
  <c r="O479" i="4"/>
  <c r="N536" i="4"/>
  <c r="O536" i="4"/>
  <c r="O524" i="4"/>
  <c r="N524" i="4"/>
  <c r="N533" i="4"/>
  <c r="O533" i="4"/>
  <c r="O530" i="4"/>
  <c r="N530" i="4"/>
  <c r="O491" i="4"/>
  <c r="N491" i="4"/>
  <c r="N460" i="4"/>
  <c r="O460" i="4"/>
  <c r="O481" i="4"/>
  <c r="N481" i="4"/>
  <c r="N376" i="4"/>
  <c r="O376" i="4"/>
  <c r="N373" i="4"/>
  <c r="O373" i="4"/>
  <c r="N386" i="4"/>
  <c r="O386" i="4"/>
  <c r="O419" i="4"/>
  <c r="N419" i="4"/>
  <c r="N396" i="4"/>
  <c r="O396" i="4"/>
  <c r="N407" i="4"/>
  <c r="O407" i="4"/>
  <c r="O381" i="4"/>
  <c r="N381" i="4"/>
  <c r="N393" i="4"/>
  <c r="O393" i="4"/>
  <c r="O359" i="4"/>
  <c r="N359" i="4"/>
  <c r="O411" i="4"/>
  <c r="N411" i="4"/>
  <c r="O338" i="4"/>
  <c r="N338" i="4"/>
  <c r="N254" i="4"/>
  <c r="O254" i="4"/>
  <c r="N248" i="4"/>
  <c r="O248" i="4"/>
  <c r="N286" i="4"/>
  <c r="O286" i="4"/>
  <c r="N278" i="4"/>
  <c r="O278" i="4"/>
  <c r="O287" i="4"/>
  <c r="N287" i="4"/>
  <c r="N307" i="4"/>
  <c r="O307" i="4"/>
  <c r="N313" i="4"/>
  <c r="O313" i="4"/>
  <c r="N308" i="4"/>
  <c r="O308" i="4"/>
  <c r="N325" i="4"/>
  <c r="O325" i="4"/>
  <c r="N177" i="4"/>
  <c r="O177" i="4"/>
  <c r="N263" i="4"/>
  <c r="O263" i="4"/>
  <c r="N178" i="4"/>
  <c r="O178" i="4"/>
  <c r="O204" i="4"/>
  <c r="N204" i="4"/>
  <c r="O259" i="4"/>
  <c r="N259" i="4"/>
  <c r="O126" i="4"/>
  <c r="N126" i="4"/>
  <c r="O167" i="4"/>
  <c r="N167" i="4"/>
  <c r="N199" i="4"/>
  <c r="O199" i="4"/>
  <c r="N276" i="4"/>
  <c r="O276" i="4"/>
  <c r="N171" i="4"/>
  <c r="O171" i="4"/>
  <c r="N214" i="4"/>
  <c r="O214" i="4"/>
  <c r="N272" i="4"/>
  <c r="O272" i="4"/>
  <c r="O98" i="4"/>
  <c r="N98" i="4"/>
  <c r="N188" i="4"/>
  <c r="O188" i="4"/>
  <c r="O91" i="4"/>
  <c r="N91" i="4"/>
  <c r="O101" i="4"/>
  <c r="N101" i="4"/>
  <c r="O6" i="4"/>
  <c r="N6" i="4"/>
  <c r="O39" i="4"/>
  <c r="N39" i="4"/>
  <c r="O40" i="4"/>
  <c r="N40" i="4"/>
  <c r="O88" i="4"/>
  <c r="N88" i="4"/>
  <c r="O74" i="4"/>
  <c r="N74" i="4"/>
  <c r="O89" i="4"/>
  <c r="N89" i="4"/>
  <c r="O8" i="4"/>
  <c r="N8" i="4"/>
  <c r="O32" i="4"/>
  <c r="N32" i="4"/>
  <c r="O76" i="4"/>
  <c r="N76" i="4"/>
  <c r="O95" i="4"/>
  <c r="N95" i="4"/>
  <c r="O9" i="4"/>
  <c r="N9" i="4"/>
  <c r="N528" i="4"/>
  <c r="O528" i="4"/>
  <c r="N522" i="4"/>
  <c r="O522" i="4"/>
  <c r="N487" i="4"/>
  <c r="O487" i="4"/>
  <c r="N485" i="4"/>
  <c r="O485" i="4"/>
  <c r="N515" i="4"/>
  <c r="O515" i="4"/>
  <c r="N484" i="4"/>
  <c r="O484" i="4"/>
  <c r="N526" i="4"/>
  <c r="O526" i="4"/>
  <c r="O496" i="4"/>
  <c r="N496" i="4"/>
  <c r="O468" i="4"/>
  <c r="N468" i="4"/>
  <c r="N486" i="4"/>
  <c r="O486" i="4"/>
  <c r="O456" i="4"/>
  <c r="N456" i="4"/>
  <c r="N478" i="4"/>
  <c r="O478" i="4"/>
  <c r="N368" i="4"/>
  <c r="O368" i="4"/>
  <c r="N346" i="4"/>
  <c r="O346" i="4"/>
  <c r="O371" i="4"/>
  <c r="N371" i="4"/>
  <c r="O399" i="4"/>
  <c r="N399" i="4"/>
  <c r="O390" i="4"/>
  <c r="N390" i="4"/>
  <c r="N387" i="4"/>
  <c r="O387" i="4"/>
  <c r="O367" i="4"/>
  <c r="N367" i="4"/>
  <c r="N372" i="4"/>
  <c r="O372" i="4"/>
  <c r="N448" i="4"/>
  <c r="O448" i="4"/>
  <c r="N410" i="4"/>
  <c r="O410" i="4"/>
  <c r="N331" i="4"/>
  <c r="O331" i="4"/>
  <c r="N374" i="4"/>
  <c r="O374" i="4"/>
  <c r="O360" i="4"/>
  <c r="N360" i="4"/>
  <c r="O250" i="4"/>
  <c r="N250" i="4"/>
  <c r="O265" i="4"/>
  <c r="N265" i="4"/>
  <c r="O270" i="4"/>
  <c r="N270" i="4"/>
  <c r="N302" i="4"/>
  <c r="O302" i="4"/>
  <c r="O295" i="4"/>
  <c r="N295" i="4"/>
  <c r="N303" i="4"/>
  <c r="O303" i="4"/>
  <c r="O299" i="4"/>
  <c r="N299" i="4"/>
  <c r="N169" i="4"/>
  <c r="O169" i="4"/>
  <c r="N258" i="4"/>
  <c r="O258" i="4"/>
  <c r="N141" i="4"/>
  <c r="O141" i="4"/>
  <c r="O196" i="4"/>
  <c r="N196" i="4"/>
  <c r="O251" i="4"/>
  <c r="N251" i="4"/>
  <c r="O255" i="4"/>
  <c r="N255" i="4"/>
  <c r="O161" i="4"/>
  <c r="N161" i="4"/>
  <c r="O186" i="4"/>
  <c r="N186" i="4"/>
  <c r="N271" i="4"/>
  <c r="O271" i="4"/>
  <c r="N154" i="4"/>
  <c r="O154" i="4"/>
  <c r="N194" i="4"/>
  <c r="O194" i="4"/>
  <c r="O267" i="4"/>
  <c r="N267" i="4"/>
  <c r="O245" i="4"/>
  <c r="N245" i="4"/>
  <c r="N184" i="4"/>
  <c r="O184" i="4"/>
  <c r="O72" i="4"/>
  <c r="N72" i="4"/>
  <c r="O82" i="4"/>
  <c r="N82" i="4"/>
  <c r="O172" i="4"/>
  <c r="N172" i="4"/>
  <c r="O30" i="4"/>
  <c r="N30" i="4"/>
  <c r="O25" i="4"/>
  <c r="N25" i="4"/>
  <c r="O83" i="4"/>
  <c r="N83" i="4"/>
  <c r="O70" i="4"/>
  <c r="N70" i="4"/>
  <c r="O84" i="4"/>
  <c r="N84" i="4"/>
  <c r="O4" i="4"/>
  <c r="N4" i="4"/>
  <c r="O28" i="4"/>
  <c r="N28" i="4"/>
  <c r="O71" i="4"/>
  <c r="N71" i="4"/>
  <c r="O86" i="4"/>
  <c r="N86" i="4"/>
  <c r="N5" i="4"/>
  <c r="O5" i="4"/>
  <c r="O525" i="4"/>
  <c r="N525" i="4"/>
  <c r="N495" i="4"/>
  <c r="O495" i="4"/>
  <c r="N535" i="4"/>
  <c r="O535" i="4"/>
  <c r="O517" i="4"/>
  <c r="N517" i="4"/>
  <c r="N493" i="4"/>
  <c r="O493" i="4"/>
  <c r="N529" i="4"/>
  <c r="O529" i="4"/>
  <c r="N480" i="4"/>
  <c r="O480" i="4"/>
  <c r="N454" i="4"/>
  <c r="O454" i="4"/>
  <c r="N507" i="4"/>
  <c r="O507" i="4"/>
  <c r="N352" i="4"/>
  <c r="O352" i="4"/>
  <c r="N474" i="4"/>
  <c r="O474" i="4"/>
  <c r="N366" i="4"/>
  <c r="O366" i="4"/>
  <c r="N389" i="4"/>
  <c r="O389" i="4"/>
  <c r="O378" i="4"/>
  <c r="N378" i="4"/>
  <c r="N353" i="4"/>
  <c r="O353" i="4"/>
  <c r="N364" i="4"/>
  <c r="O364" i="4"/>
  <c r="N442" i="4"/>
  <c r="O442" i="4"/>
  <c r="N433" i="4"/>
  <c r="O433" i="4"/>
  <c r="N400" i="4"/>
  <c r="O400" i="4"/>
  <c r="N326" i="4"/>
  <c r="O326" i="4"/>
  <c r="N356" i="4"/>
  <c r="O356" i="4"/>
  <c r="O354" i="4"/>
  <c r="N354" i="4"/>
  <c r="O416" i="4"/>
  <c r="N416" i="4"/>
  <c r="N392" i="4"/>
  <c r="O392" i="4"/>
  <c r="O260" i="4"/>
  <c r="N260" i="4"/>
  <c r="O253" i="4"/>
  <c r="N253" i="4"/>
  <c r="O279" i="4"/>
  <c r="N279" i="4"/>
  <c r="N292" i="4"/>
  <c r="O292" i="4"/>
  <c r="N296" i="4"/>
  <c r="O296" i="4"/>
  <c r="N165" i="4"/>
  <c r="O165" i="4"/>
  <c r="O246" i="4"/>
  <c r="N246" i="4"/>
  <c r="O138" i="4"/>
  <c r="N138" i="4"/>
  <c r="N192" i="4"/>
  <c r="O192" i="4"/>
  <c r="N247" i="4"/>
  <c r="O247" i="4"/>
  <c r="N237" i="4"/>
  <c r="O237" i="4"/>
  <c r="O157" i="4"/>
  <c r="N157" i="4"/>
  <c r="N182" i="4"/>
  <c r="O182" i="4"/>
  <c r="O266" i="4"/>
  <c r="N266" i="4"/>
  <c r="N144" i="4"/>
  <c r="O144" i="4"/>
  <c r="O183" i="4"/>
  <c r="N183" i="4"/>
  <c r="O257" i="4"/>
  <c r="N257" i="4"/>
  <c r="O241" i="4"/>
  <c r="N241" i="4"/>
  <c r="O175" i="4"/>
  <c r="N175" i="4"/>
  <c r="O58" i="4"/>
  <c r="N58" i="4"/>
  <c r="O77" i="4"/>
  <c r="N77" i="4"/>
  <c r="N137" i="4"/>
  <c r="O137" i="4"/>
  <c r="O15" i="4"/>
  <c r="N15" i="4"/>
  <c r="O16" i="4"/>
  <c r="N16" i="4"/>
  <c r="O55" i="4"/>
  <c r="N55" i="4"/>
  <c r="O65" i="4"/>
  <c r="N65" i="4"/>
  <c r="O80" i="4"/>
  <c r="N80" i="4"/>
  <c r="O118" i="4"/>
  <c r="N118" i="4"/>
  <c r="O13" i="4"/>
  <c r="N13" i="4"/>
  <c r="O62" i="4"/>
  <c r="N62" i="4"/>
  <c r="O81" i="4"/>
  <c r="N81" i="4"/>
  <c r="N473" i="4"/>
  <c r="O473" i="4"/>
  <c r="N505" i="4"/>
  <c r="O505" i="4"/>
  <c r="O451" i="4"/>
  <c r="N451" i="4"/>
  <c r="N534" i="4"/>
  <c r="O534" i="4"/>
  <c r="O466" i="4"/>
  <c r="N466" i="4"/>
  <c r="N452" i="4"/>
  <c r="O452" i="4"/>
  <c r="O501" i="4"/>
  <c r="N501" i="4"/>
  <c r="N470" i="4"/>
  <c r="O470" i="4"/>
  <c r="N449" i="4"/>
  <c r="O449" i="4"/>
  <c r="N504" i="4"/>
  <c r="O504" i="4"/>
  <c r="O358" i="4"/>
  <c r="N358" i="4"/>
  <c r="O369" i="4"/>
  <c r="N369" i="4"/>
  <c r="O531" i="4"/>
  <c r="N531" i="4"/>
  <c r="N488" i="4"/>
  <c r="O488" i="4"/>
  <c r="N437" i="4"/>
  <c r="O437" i="4"/>
  <c r="N422" i="4"/>
  <c r="O422" i="4"/>
  <c r="O395" i="4"/>
  <c r="N395" i="4"/>
  <c r="N316" i="4"/>
  <c r="O316" i="4"/>
  <c r="O355" i="4"/>
  <c r="N355" i="4"/>
  <c r="N327" i="4"/>
  <c r="O327" i="4"/>
  <c r="O408" i="4"/>
  <c r="N408" i="4"/>
  <c r="O380" i="4"/>
  <c r="N380" i="4"/>
  <c r="N363" i="4"/>
  <c r="O363" i="4"/>
  <c r="N243" i="4"/>
  <c r="O243" i="4"/>
  <c r="N273" i="4"/>
  <c r="O273" i="4"/>
  <c r="N283" i="4"/>
  <c r="O283" i="4"/>
  <c r="O280" i="4"/>
  <c r="N280" i="4"/>
  <c r="N160" i="4"/>
  <c r="O160" i="4"/>
  <c r="N229" i="4"/>
  <c r="O229" i="4"/>
  <c r="O135" i="4"/>
  <c r="N135" i="4"/>
  <c r="N179" i="4"/>
  <c r="O179" i="4"/>
  <c r="O205" i="4"/>
  <c r="N205" i="4"/>
  <c r="O233" i="4"/>
  <c r="N233" i="4"/>
  <c r="O136" i="4"/>
  <c r="N136" i="4"/>
  <c r="O162" i="4"/>
  <c r="N162" i="4"/>
  <c r="N252" i="4"/>
  <c r="O252" i="4"/>
  <c r="O127" i="4"/>
  <c r="N127" i="4"/>
  <c r="N168" i="4"/>
  <c r="O168" i="4"/>
  <c r="N208" i="4"/>
  <c r="O208" i="4"/>
  <c r="O235" i="4"/>
  <c r="N235" i="4"/>
  <c r="O164" i="4"/>
  <c r="N164" i="4"/>
  <c r="O53" i="4"/>
  <c r="N53" i="4"/>
  <c r="O68" i="4"/>
  <c r="N68" i="4"/>
  <c r="O131" i="4"/>
  <c r="N131" i="4"/>
  <c r="O97" i="4"/>
  <c r="N97" i="4"/>
  <c r="O11" i="4"/>
  <c r="N11" i="4"/>
  <c r="O45" i="4"/>
  <c r="N45" i="4"/>
  <c r="O56" i="4"/>
  <c r="N56" i="4"/>
  <c r="O66" i="4"/>
  <c r="N66" i="4"/>
  <c r="O113" i="4"/>
  <c r="N113" i="4"/>
  <c r="N140" i="4"/>
  <c r="O140" i="4"/>
  <c r="O57" i="4"/>
  <c r="N57" i="4"/>
  <c r="O67" i="4"/>
  <c r="N67" i="4"/>
  <c r="O512" i="4"/>
  <c r="N512" i="4"/>
  <c r="N443" i="4"/>
  <c r="O443" i="4"/>
  <c r="N482" i="4"/>
  <c r="O482" i="4"/>
  <c r="N499" i="4"/>
  <c r="O499" i="4"/>
  <c r="O540" i="4"/>
  <c r="N540" i="4"/>
  <c r="N518" i="4"/>
  <c r="O518" i="4"/>
  <c r="N458" i="4"/>
  <c r="O458" i="4"/>
  <c r="N497" i="4"/>
  <c r="O497" i="4"/>
  <c r="N489" i="4"/>
  <c r="O489" i="4"/>
  <c r="O459" i="4"/>
  <c r="N459" i="4"/>
  <c r="N434" i="4"/>
  <c r="O434" i="4"/>
  <c r="O503" i="4"/>
  <c r="N503" i="4"/>
  <c r="N450" i="4"/>
  <c r="O450" i="4"/>
  <c r="O441" i="4"/>
  <c r="N441" i="4"/>
  <c r="N483" i="4"/>
  <c r="O483" i="4"/>
  <c r="N477" i="4"/>
  <c r="O477" i="4"/>
  <c r="O426" i="4"/>
  <c r="N426" i="4"/>
  <c r="N401" i="4"/>
  <c r="O401" i="4"/>
  <c r="N384" i="4"/>
  <c r="O384" i="4"/>
  <c r="O309" i="4"/>
  <c r="N309" i="4"/>
  <c r="N334" i="4"/>
  <c r="O334" i="4"/>
  <c r="O321" i="4"/>
  <c r="N321" i="4"/>
  <c r="O397" i="4"/>
  <c r="N397" i="4"/>
  <c r="N361" i="4"/>
  <c r="O361" i="4"/>
  <c r="N362" i="4"/>
  <c r="O362" i="4"/>
  <c r="O349" i="4"/>
  <c r="N349" i="4"/>
  <c r="O268" i="4"/>
  <c r="N268" i="4"/>
  <c r="O256" i="4"/>
  <c r="N256" i="4"/>
  <c r="O274" i="4"/>
  <c r="N274" i="4"/>
  <c r="O152" i="4"/>
  <c r="N152" i="4"/>
  <c r="O223" i="4"/>
  <c r="N223" i="4"/>
  <c r="O236" i="4"/>
  <c r="N236" i="4"/>
  <c r="O166" i="4"/>
  <c r="N166" i="4"/>
  <c r="O197" i="4"/>
  <c r="N197" i="4"/>
  <c r="O224" i="4"/>
  <c r="N224" i="4"/>
  <c r="O133" i="4"/>
  <c r="N133" i="4"/>
  <c r="N158" i="4"/>
  <c r="O158" i="4"/>
  <c r="O234" i="4"/>
  <c r="N234" i="4"/>
  <c r="N293" i="4"/>
  <c r="O293" i="4"/>
  <c r="N159" i="4"/>
  <c r="O159" i="4"/>
  <c r="N207" i="4"/>
  <c r="O207" i="4"/>
  <c r="N227" i="4"/>
  <c r="O227" i="4"/>
  <c r="O155" i="4"/>
  <c r="N155" i="4"/>
  <c r="O43" i="4"/>
  <c r="N43" i="4"/>
  <c r="O63" i="4"/>
  <c r="N63" i="4"/>
  <c r="O116" i="4"/>
  <c r="N116" i="4"/>
  <c r="O78" i="4"/>
  <c r="N78" i="4"/>
  <c r="N3" i="4"/>
  <c r="O3" i="4"/>
  <c r="O35" i="4"/>
  <c r="N35" i="4"/>
  <c r="O46" i="4"/>
  <c r="N46" i="4"/>
  <c r="O61" i="4"/>
  <c r="N61" i="4"/>
  <c r="O99" i="4"/>
  <c r="N99" i="4"/>
  <c r="O128" i="4"/>
  <c r="N128" i="4"/>
  <c r="O52" i="4"/>
  <c r="N52" i="4"/>
  <c r="O48" i="4"/>
  <c r="N48" i="4"/>
  <c r="O544" i="4"/>
  <c r="N544" i="4"/>
  <c r="N509" i="4"/>
  <c r="O509" i="4"/>
  <c r="O446" i="4"/>
  <c r="N446" i="4"/>
  <c r="N520" i="4"/>
  <c r="O520" i="4"/>
  <c r="O469" i="4"/>
  <c r="N469" i="4"/>
  <c r="N455" i="4"/>
  <c r="O455" i="4"/>
  <c r="O428" i="4"/>
  <c r="N428" i="4"/>
  <c r="N502" i="4"/>
  <c r="O502" i="4"/>
  <c r="N445" i="4"/>
  <c r="O445" i="4"/>
  <c r="O440" i="4"/>
  <c r="N440" i="4"/>
  <c r="N472" i="4"/>
  <c r="O472" i="4"/>
  <c r="O462" i="4"/>
  <c r="N462" i="4"/>
  <c r="N414" i="4"/>
  <c r="O414" i="4"/>
  <c r="N398" i="4"/>
  <c r="O398" i="4"/>
  <c r="N351" i="4"/>
  <c r="O351" i="4"/>
  <c r="O305" i="4"/>
  <c r="N305" i="4"/>
  <c r="N333" i="4"/>
  <c r="O333" i="4"/>
  <c r="N317" i="4"/>
  <c r="O317" i="4"/>
  <c r="N377" i="4"/>
  <c r="O377" i="4"/>
  <c r="N357" i="4"/>
  <c r="O357" i="4"/>
  <c r="O340" i="4"/>
  <c r="N340" i="4"/>
  <c r="N341" i="4"/>
  <c r="O341" i="4"/>
  <c r="N343" i="4"/>
  <c r="O343" i="4"/>
  <c r="O388" i="4"/>
  <c r="N388" i="4"/>
  <c r="N228" i="4"/>
  <c r="O228" i="4"/>
  <c r="O148" i="4"/>
  <c r="N148" i="4"/>
  <c r="O191" i="4"/>
  <c r="N191" i="4"/>
  <c r="O232" i="4"/>
  <c r="N232" i="4"/>
  <c r="N153" i="4"/>
  <c r="O153" i="4"/>
  <c r="O181" i="4"/>
  <c r="N181" i="4"/>
  <c r="N218" i="4"/>
  <c r="O218" i="4"/>
  <c r="O239" i="4"/>
  <c r="N239" i="4"/>
  <c r="O147" i="4"/>
  <c r="N147" i="4"/>
  <c r="O225" i="4"/>
  <c r="N225" i="4"/>
  <c r="O261" i="4"/>
  <c r="N261" i="4"/>
  <c r="O150" i="4"/>
  <c r="N150" i="4"/>
  <c r="O176" i="4"/>
  <c r="N176" i="4"/>
  <c r="O221" i="4"/>
  <c r="N221" i="4"/>
  <c r="O129" i="4"/>
  <c r="N129" i="4"/>
  <c r="O29" i="4"/>
  <c r="N29" i="4"/>
  <c r="O54" i="4"/>
  <c r="N54" i="4"/>
  <c r="O111" i="4"/>
  <c r="N111" i="4"/>
  <c r="O73" i="4"/>
  <c r="N73" i="4"/>
  <c r="N187" i="4"/>
  <c r="O187" i="4"/>
  <c r="O26" i="4"/>
  <c r="N26" i="4"/>
  <c r="O36" i="4"/>
  <c r="N36" i="4"/>
  <c r="O51" i="4"/>
  <c r="N51" i="4"/>
  <c r="O94" i="4"/>
  <c r="N94" i="4"/>
  <c r="O123" i="4"/>
  <c r="N123" i="4"/>
  <c r="O42" i="4"/>
  <c r="N42" i="4"/>
  <c r="O38" i="4"/>
  <c r="N38" i="4"/>
  <c r="C17" i="3"/>
  <c r="C38" i="3"/>
  <c r="C20" i="3"/>
  <c r="C7" i="3"/>
  <c r="C25" i="3"/>
  <c r="C13" i="3"/>
  <c r="C4" i="3"/>
  <c r="C30" i="3"/>
  <c r="C18" i="3"/>
  <c r="C19" i="3"/>
  <c r="N2" i="4"/>
  <c r="O2" i="4"/>
  <c r="C24" i="3"/>
  <c r="C22" i="3"/>
  <c r="C23" i="3"/>
  <c r="C3" i="3"/>
  <c r="C21" i="3"/>
  <c r="C26" i="3"/>
  <c r="C14" i="3"/>
  <c r="C5" i="3"/>
  <c r="C34" i="3"/>
  <c r="C27" i="3"/>
  <c r="C9" i="3"/>
  <c r="C10" i="3"/>
  <c r="C35" i="3"/>
  <c r="C36" i="3"/>
  <c r="C29" i="3"/>
  <c r="C11" i="3"/>
  <c r="C31" i="3"/>
  <c r="C28" i="3"/>
  <c r="C33" i="3"/>
  <c r="C37" i="3"/>
  <c r="C15" i="3"/>
  <c r="C32" i="3"/>
  <c r="C8" i="3"/>
  <c r="C12" i="3"/>
  <c r="C2" i="3"/>
  <c r="C16" i="3"/>
  <c r="S442" i="4" l="1"/>
  <c r="R525" i="4"/>
  <c r="S525" i="4"/>
  <c r="R500" i="4"/>
  <c r="S500" i="4"/>
  <c r="R495" i="4"/>
  <c r="S495" i="4"/>
  <c r="R476" i="4"/>
  <c r="S476" i="4"/>
  <c r="R515" i="4"/>
  <c r="S515" i="4"/>
  <c r="R535" i="4"/>
  <c r="S535" i="4"/>
  <c r="R23" i="4"/>
  <c r="S23" i="4"/>
  <c r="R490" i="4"/>
  <c r="S490" i="4"/>
  <c r="R484" i="4"/>
  <c r="S484" i="4"/>
  <c r="R536" i="4"/>
  <c r="S536" i="4"/>
  <c r="R524" i="4"/>
  <c r="S524" i="4"/>
  <c r="C5" i="5"/>
  <c r="Q2" i="4"/>
  <c r="C14" i="5"/>
  <c r="E13" i="5"/>
  <c r="C2" i="5"/>
  <c r="C4" i="5"/>
  <c r="C3" i="5"/>
  <c r="R2" i="4" l="1"/>
  <c r="S2" i="4"/>
</calcChain>
</file>

<file path=xl/sharedStrings.xml><?xml version="1.0" encoding="utf-8"?>
<sst xmlns="http://schemas.openxmlformats.org/spreadsheetml/2006/main" count="59719" uniqueCount="9490">
  <si>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</si>
  <si>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</si>
  <si>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</si>
  <si>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</si>
  <si>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</si>
  <si>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</si>
  <si>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</si>
  <si>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</si>
  <si>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</si>
  <si>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</si>
  <si>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</si>
  <si>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</si>
  <si>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</si>
  <si>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</si>
  <si>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</si>
  <si>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</si>
  <si>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</si>
  <si>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</si>
  <si>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</si>
  <si>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</si>
  <si>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</si>
  <si>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</si>
  <si>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</si>
  <si>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</si>
  <si>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</si>
  <si>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</si>
  <si>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</si>
  <si>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</si>
  <si>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</si>
  <si>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</si>
  <si>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</si>
  <si>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</si>
  <si>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</si>
  <si>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</si>
  <si>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</si>
  <si>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</si>
  <si>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</si>
  <si>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</si>
  <si>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</si>
  <si>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</si>
  <si>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</si>
  <si>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</si>
  <si>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</si>
  <si>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</si>
  <si>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</si>
  <si>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</si>
  <si>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</si>
  <si>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</si>
  <si>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</si>
  <si>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</si>
  <si>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</si>
  <si>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</si>
  <si>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</si>
  <si>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</si>
  <si>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</si>
  <si>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</si>
  <si>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</si>
  <si>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</si>
  <si>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</si>
  <si>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</si>
  <si>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</si>
  <si>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</si>
  <si>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</si>
  <si>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</si>
  <si>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</si>
  <si>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</si>
  <si>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</si>
  <si>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</si>
  <si>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</si>
  <si>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</si>
  <si>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</si>
  <si>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</si>
  <si>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</si>
  <si>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</si>
  <si>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</si>
  <si>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</si>
  <si>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</si>
  <si>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</si>
  <si>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</si>
  <si>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</si>
  <si>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</si>
  <si>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</si>
  <si>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</si>
  <si>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</si>
  <si>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</si>
  <si>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</si>
  <si>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</si>
  <si>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</si>
  <si>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</si>
  <si>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</si>
  <si>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</si>
  <si>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</si>
  <si>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</si>
  <si>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</si>
  <si>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</si>
  <si>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</si>
  <si>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</si>
  <si>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</si>
  <si>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</si>
  <si>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</si>
  <si>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</si>
  <si>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</si>
  <si>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</si>
  <si>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</si>
  <si>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</si>
  <si>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</si>
  <si>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</si>
  <si>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</si>
  <si>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</si>
  <si>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</si>
  <si>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</si>
  <si>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</si>
  <si>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</si>
  <si>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</si>
  <si>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</si>
  <si>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</si>
  <si>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</si>
  <si>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</si>
  <si>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</si>
  <si>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</si>
  <si>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</si>
  <si>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</si>
  <si>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</si>
  <si>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</si>
  <si>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</si>
  <si>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</si>
  <si>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</si>
  <si>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</si>
  <si>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</si>
  <si>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</si>
  <si>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</si>
  <si>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</si>
  <si>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</si>
  <si>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</si>
  <si>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</si>
  <si>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</si>
  <si>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</si>
  <si>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</si>
  <si>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</si>
  <si>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</si>
  <si>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</si>
  <si>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</si>
  <si>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</si>
  <si>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</si>
  <si>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</si>
  <si>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</si>
  <si>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</si>
  <si>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</si>
  <si>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</si>
  <si>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</si>
  <si>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</si>
  <si>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</si>
  <si>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</si>
  <si>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</si>
  <si>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</si>
  <si>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</si>
  <si>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</si>
  <si>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</si>
  <si>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</si>
  <si>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</si>
  <si>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</si>
  <si>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</si>
  <si>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</si>
  <si>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</si>
  <si>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</si>
  <si>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</si>
  <si>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</si>
  <si>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</si>
  <si>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</si>
  <si>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</si>
  <si>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</si>
  <si>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</si>
  <si>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</si>
  <si>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</si>
  <si>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</si>
  <si>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</si>
  <si>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</si>
  <si>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</si>
  <si>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</si>
  <si>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</si>
  <si>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</si>
  <si>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</si>
  <si>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</si>
  <si>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</si>
  <si>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</si>
  <si>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</si>
  <si>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</si>
  <si>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</si>
  <si>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</si>
  <si>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</si>
  <si>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</si>
  <si>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</si>
  <si>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</si>
  <si>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</si>
  <si>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</si>
  <si>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</si>
  <si>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</si>
  <si>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</si>
  <si>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</si>
  <si>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</si>
  <si>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</si>
  <si>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</si>
  <si>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</si>
  <si>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</si>
  <si>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</si>
  <si>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</si>
  <si>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</si>
  <si>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</si>
  <si>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</si>
  <si>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</si>
  <si>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</si>
  <si>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</si>
  <si>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</si>
  <si>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</si>
  <si>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</si>
  <si>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</si>
  <si>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</si>
  <si>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</si>
  <si>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</si>
  <si>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</si>
  <si>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</si>
  <si>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</si>
  <si>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</si>
  <si>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</si>
  <si>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</si>
  <si>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</si>
  <si>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</si>
  <si>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</si>
  <si>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</si>
  <si>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</si>
  <si>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</si>
  <si>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</si>
  <si>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</si>
  <si>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</si>
  <si>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</si>
  <si>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</si>
  <si>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</si>
  <si>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</si>
  <si>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</si>
  <si>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</si>
  <si>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</si>
  <si>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</si>
  <si>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</si>
  <si>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</si>
  <si>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</si>
  <si>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</si>
  <si>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</si>
  <si>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</si>
  <si>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</si>
  <si>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</si>
  <si>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</si>
  <si>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</si>
  <si>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</si>
  <si>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</si>
  <si>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</si>
  <si>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</si>
  <si>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</si>
  <si>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</si>
  <si>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</si>
  <si>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</si>
  <si>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</si>
  <si>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</si>
  <si>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</si>
  <si>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</si>
  <si>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</si>
  <si>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</si>
  <si>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</si>
  <si>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</si>
  <si>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</si>
  <si>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</si>
  <si>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</si>
  <si>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</si>
  <si>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</si>
  <si>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</si>
  <si>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</si>
  <si>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</si>
  <si>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</si>
  <si>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</si>
  <si>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</si>
  <si>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</si>
  <si>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</si>
  <si>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</si>
  <si>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</si>
  <si>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</si>
  <si>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</si>
  <si>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</si>
  <si>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</si>
  <si>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</si>
  <si>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</si>
  <si>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</si>
  <si>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</si>
  <si>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</si>
  <si>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</si>
  <si>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</si>
  <si>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</si>
  <si>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</si>
  <si>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</si>
  <si>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</si>
  <si>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</si>
  <si>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</si>
  <si>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</si>
  <si>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</si>
  <si>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</si>
  <si>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</si>
  <si>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</si>
  <si>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</si>
  <si>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</si>
  <si>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</si>
  <si>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</si>
  <si>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</si>
  <si>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</si>
  <si>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</si>
  <si>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</si>
  <si>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</si>
  <si>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</si>
  <si>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</si>
  <si>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</si>
  <si>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</si>
  <si>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</si>
  <si>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</si>
  <si>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</si>
  <si>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</si>
  <si>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</si>
  <si>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</si>
  <si>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</si>
  <si>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</si>
  <si>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</si>
  <si>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</si>
  <si>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</si>
  <si>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</si>
  <si>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</si>
  <si>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</si>
  <si>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</si>
  <si>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</si>
  <si>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</si>
  <si>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</si>
  <si>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</si>
  <si>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</si>
  <si>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</si>
  <si>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</si>
  <si>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</si>
  <si>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</si>
  <si>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</si>
  <si>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</si>
  <si>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</si>
  <si>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</si>
  <si>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</si>
  <si>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</si>
  <si>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</si>
  <si>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</si>
  <si>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</si>
  <si>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</si>
  <si>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</si>
  <si>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</si>
  <si>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</si>
  <si>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</si>
  <si>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</si>
  <si>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</si>
  <si>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</si>
  <si>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</si>
  <si>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</si>
  <si>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</si>
  <si>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</si>
  <si>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</si>
  <si>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</si>
  <si>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</si>
  <si>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</si>
  <si>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</si>
  <si>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</si>
  <si>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</si>
  <si>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</si>
  <si>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</si>
  <si>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</si>
  <si>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</si>
  <si>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</si>
  <si>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</si>
  <si>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</si>
  <si>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</si>
  <si>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</si>
  <si>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</si>
  <si>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</si>
  <si>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</si>
  <si>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</si>
  <si>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</si>
  <si>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</si>
  <si>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</si>
  <si>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</si>
  <si>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</si>
  <si>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</si>
  <si>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</si>
  <si>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</si>
  <si>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</si>
  <si>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</si>
  <si>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</si>
  <si>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</si>
  <si>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</si>
  <si>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</si>
  <si>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</si>
  <si>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</si>
  <si>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</si>
  <si>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</si>
  <si>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</si>
  <si>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</si>
  <si>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</si>
  <si>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</si>
  <si>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</si>
  <si>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</si>
  <si>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</si>
  <si>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</si>
  <si>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</si>
  <si>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</si>
  <si>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</si>
  <si>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</si>
  <si>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</si>
  <si>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</si>
  <si>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</si>
  <si>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</si>
  <si>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</si>
  <si>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</si>
  <si>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</si>
  <si>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</si>
  <si>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</si>
  <si>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</si>
  <si>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</si>
  <si>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</si>
  <si>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</si>
  <si>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</si>
  <si>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</si>
  <si>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</si>
  <si>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</si>
  <si>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</si>
  <si>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</si>
  <si>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</si>
  <si>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</si>
  <si>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</si>
  <si>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</si>
  <si>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</si>
  <si>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</si>
  <si>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</si>
  <si>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</si>
  <si>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</si>
  <si>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</si>
  <si>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</si>
  <si>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</si>
  <si>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</si>
  <si>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</si>
  <si>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</si>
  <si>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</si>
  <si>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</si>
  <si>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</si>
  <si>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</si>
  <si>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</si>
  <si>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</si>
  <si>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</si>
  <si>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</si>
  <si>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</si>
  <si>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</si>
  <si>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</si>
  <si>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</si>
  <si>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</si>
  <si>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</si>
  <si>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</si>
  <si>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</si>
  <si>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</si>
  <si>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</si>
  <si>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</si>
  <si>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</si>
  <si>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</si>
  <si>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</si>
  <si>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</si>
  <si>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</si>
  <si>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</si>
  <si>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</si>
  <si>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</si>
  <si>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</si>
  <si>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</si>
  <si>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</si>
  <si>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</si>
  <si>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</si>
  <si>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</si>
  <si>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</si>
  <si>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</si>
  <si>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</si>
  <si>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</si>
  <si>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</si>
  <si>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</si>
  <si>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</si>
  <si>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</si>
  <si>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</si>
  <si>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</si>
  <si>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</si>
  <si>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</si>
  <si>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</si>
  <si>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</si>
  <si>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</si>
  <si>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</si>
  <si>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</si>
  <si>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</si>
  <si>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</si>
  <si>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</si>
  <si>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</si>
  <si>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</si>
  <si>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</si>
  <si>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</si>
  <si>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</si>
  <si>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</si>
  <si>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</si>
  <si>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</si>
  <si>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</si>
  <si>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</si>
  <si>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</si>
  <si>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</si>
  <si>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</si>
  <si>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</si>
  <si>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</si>
  <si>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</si>
  <si>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</si>
  <si>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</si>
  <si>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</si>
  <si>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</si>
  <si>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</si>
  <si>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</si>
  <si>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</si>
  <si>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</si>
  <si>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</si>
  <si>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</si>
  <si>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</si>
  <si>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</si>
  <si>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</si>
  <si>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</si>
  <si>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</si>
  <si>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</si>
  <si>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</si>
  <si>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</si>
  <si>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</si>
  <si>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</si>
  <si>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</si>
  <si>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</si>
  <si>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</si>
  <si>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</si>
  <si>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</si>
  <si>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</si>
  <si>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</si>
  <si>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</si>
  <si>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</si>
  <si>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</si>
  <si>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</si>
  <si>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</si>
  <si>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</si>
  <si>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</si>
  <si>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</si>
  <si>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</si>
  <si>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</si>
  <si>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</si>
  <si>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</si>
  <si>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</si>
  <si>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</si>
  <si>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</si>
  <si>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</si>
  <si>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</si>
  <si>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</si>
  <si>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</si>
  <si>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</si>
  <si>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</si>
  <si>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</si>
  <si>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</si>
  <si>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</si>
  <si>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</si>
  <si>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</si>
  <si>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</si>
  <si>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</si>
  <si>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</si>
  <si>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</si>
  <si>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</si>
  <si>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</si>
  <si>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</si>
  <si>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</si>
  <si>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</si>
  <si>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</si>
  <si>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</si>
  <si>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</si>
  <si>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</si>
  <si>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</si>
  <si>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</si>
  <si>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</si>
  <si>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</si>
  <si>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</si>
  <si>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</si>
  <si>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</si>
  <si>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</si>
  <si>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</si>
  <si>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</si>
  <si>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</si>
  <si>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</si>
  <si>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</si>
  <si>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</si>
  <si>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</si>
  <si>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</si>
  <si>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</si>
  <si>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</si>
  <si>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</si>
  <si>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</si>
  <si>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</si>
  <si>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</si>
  <si>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</si>
  <si>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</si>
  <si>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</si>
  <si>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</si>
  <si>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</si>
  <si>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</si>
  <si>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</si>
  <si>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</si>
  <si>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</si>
  <si>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</si>
  <si>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</si>
  <si>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</si>
  <si>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</si>
  <si>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</si>
  <si>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</si>
  <si>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</si>
  <si>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</si>
  <si>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</si>
  <si>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</si>
  <si>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</si>
  <si>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</si>
  <si>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</si>
  <si>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</si>
  <si>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</si>
  <si>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</si>
  <si>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</si>
  <si>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</si>
  <si>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</si>
  <si>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</si>
  <si>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</si>
  <si>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</si>
  <si>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</si>
  <si>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</si>
  <si>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</si>
  <si>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</si>
  <si>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</si>
  <si>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</si>
  <si>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</si>
  <si>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</si>
  <si>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</si>
  <si>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</si>
  <si>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</si>
  <si>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</si>
  <si>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</si>
  <si>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</si>
  <si>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</si>
  <si>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</si>
  <si>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</si>
  <si>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</si>
  <si>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</si>
  <si>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</si>
  <si>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</si>
  <si>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</si>
  <si>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</si>
  <si>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</si>
  <si>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</si>
  <si>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</si>
  <si>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</si>
  <si>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</si>
  <si>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</si>
  <si>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</si>
  <si>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</si>
  <si>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</si>
  <si>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</si>
  <si>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</si>
  <si>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</si>
  <si>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</si>
  <si>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</si>
  <si>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</si>
  <si>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</si>
  <si>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</si>
  <si>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</si>
  <si>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</si>
  <si>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</si>
  <si>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</si>
  <si>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</si>
  <si>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</si>
  <si>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</si>
  <si>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</si>
  <si>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</si>
  <si>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</si>
  <si>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</si>
  <si>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</si>
  <si>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</si>
  <si>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</si>
  <si>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</si>
  <si>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</si>
  <si>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</si>
  <si>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</si>
  <si>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</si>
  <si>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</si>
  <si>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</si>
  <si>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</si>
  <si>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</si>
  <si>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</si>
  <si>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</si>
  <si>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</si>
  <si>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</si>
  <si>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</si>
  <si>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</si>
  <si>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</si>
  <si>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</si>
  <si>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</si>
  <si>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</si>
  <si>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</si>
  <si>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</si>
  <si>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</si>
  <si>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</si>
  <si>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</si>
  <si>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</si>
  <si>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</si>
  <si>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</si>
  <si>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</si>
  <si>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</si>
  <si>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</si>
  <si>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</si>
  <si>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</si>
  <si>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</si>
  <si>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</si>
  <si>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</si>
  <si>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</si>
  <si>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</si>
  <si>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</si>
  <si>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</si>
  <si>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</si>
  <si>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</si>
  <si>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</si>
  <si>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</si>
  <si>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</si>
  <si>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</si>
  <si>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</si>
  <si>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</si>
  <si>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</si>
  <si>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</si>
  <si>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</si>
  <si>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</si>
  <si>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</si>
  <si>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</si>
  <si>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</si>
  <si>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</si>
  <si>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</si>
  <si>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</si>
  <si>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</si>
  <si>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</si>
  <si>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</si>
  <si>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</si>
  <si>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</si>
  <si>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</si>
  <si>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</si>
  <si>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</si>
  <si>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</si>
  <si>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</si>
  <si>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</si>
  <si>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</si>
  <si>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</si>
  <si>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</si>
  <si>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</si>
  <si>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</si>
  <si>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</si>
  <si>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</si>
  <si>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</si>
  <si>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</si>
  <si>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</si>
  <si>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</si>
  <si>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</si>
  <si>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</si>
  <si>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</si>
  <si>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</si>
  <si>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</si>
  <si>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</si>
  <si>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</si>
  <si>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</si>
  <si>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</si>
  <si>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</si>
  <si>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</si>
  <si>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</si>
  <si>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</si>
  <si>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</si>
  <si>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</si>
  <si>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</si>
  <si>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</si>
  <si>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</si>
  <si>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</si>
  <si>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</si>
  <si>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</si>
  <si>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</si>
  <si>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</si>
  <si>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</si>
  <si>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</si>
  <si>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</si>
  <si>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</si>
  <si>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</si>
  <si>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</si>
  <si>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</si>
  <si>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</si>
  <si>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</si>
  <si>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</si>
  <si>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</si>
  <si>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</si>
  <si>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</si>
  <si>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</si>
  <si>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</si>
  <si>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</si>
  <si>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</si>
  <si>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</si>
  <si>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</si>
  <si>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</si>
  <si>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</si>
  <si>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</si>
  <si>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</si>
  <si>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</si>
  <si>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</si>
  <si>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</si>
  <si>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</si>
  <si>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</si>
  <si>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</si>
  <si>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</si>
  <si>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</si>
  <si>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</si>
  <si>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</si>
  <si>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</si>
  <si>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</si>
  <si>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</si>
  <si>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</si>
  <si>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</si>
  <si>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</si>
  <si>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</si>
  <si>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</si>
  <si>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</si>
  <si>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</si>
  <si>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</si>
  <si>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</si>
  <si>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</si>
  <si>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</si>
  <si>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</si>
  <si>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</si>
  <si>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</si>
  <si>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</si>
  <si>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</si>
  <si>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</si>
  <si>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</si>
  <si>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</si>
  <si>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</si>
  <si>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</si>
  <si>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</si>
  <si>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</si>
  <si>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</si>
  <si>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</si>
  <si>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</si>
  <si>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</si>
  <si>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</si>
  <si>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</si>
  <si>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</si>
  <si>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</si>
  <si>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</si>
  <si>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</si>
  <si>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</si>
  <si>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</si>
  <si>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</si>
  <si>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</si>
  <si>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</si>
  <si>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</si>
  <si>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</si>
  <si>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</si>
  <si>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</si>
  <si>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</si>
  <si>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</si>
  <si>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</si>
  <si>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</si>
  <si>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</si>
  <si>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</si>
  <si>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</si>
  <si>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</si>
  <si>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</si>
  <si>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</si>
  <si>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</si>
  <si>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</si>
  <si>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</si>
  <si>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</si>
  <si>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</si>
  <si>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</si>
  <si>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</si>
  <si>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</si>
  <si>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</si>
  <si>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</si>
  <si>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</si>
  <si>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</si>
  <si>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</si>
  <si>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</si>
  <si>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</si>
  <si>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</si>
  <si>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</si>
  <si>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</si>
  <si>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</si>
  <si>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</si>
  <si>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</si>
  <si>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</si>
  <si>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</si>
  <si>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</si>
  <si>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</si>
  <si>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</si>
  <si>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</si>
  <si>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</si>
  <si>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</si>
  <si>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</si>
  <si>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</si>
  <si>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</si>
  <si>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</si>
  <si>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</si>
  <si>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</si>
  <si>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</si>
  <si>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</si>
  <si>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</si>
  <si>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</si>
  <si>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</si>
  <si>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</si>
  <si>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</si>
  <si>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</si>
  <si>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</si>
  <si>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</si>
  <si>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</si>
  <si>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</si>
  <si>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</si>
  <si>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</si>
  <si>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</si>
  <si>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</si>
  <si>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</si>
  <si>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</si>
  <si>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</si>
  <si>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</si>
  <si>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</si>
  <si>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</si>
  <si>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</si>
  <si>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</si>
  <si>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</si>
  <si>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</si>
  <si>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</si>
  <si>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</si>
  <si>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</si>
  <si>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</si>
  <si>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</si>
  <si>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</si>
  <si>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</si>
  <si>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</si>
  <si>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</si>
  <si>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</si>
  <si>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</si>
  <si>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</si>
  <si>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</si>
  <si>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</si>
  <si>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</si>
  <si>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</si>
  <si>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</si>
  <si>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</si>
  <si>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</si>
  <si>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</si>
  <si>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</si>
  <si>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</si>
  <si>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</si>
  <si>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</si>
  <si>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</si>
  <si>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</si>
  <si>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</si>
  <si>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</si>
  <si>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</si>
  <si>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</si>
  <si>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</si>
  <si>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</si>
  <si>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</si>
  <si>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</si>
  <si>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</si>
  <si>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</si>
  <si>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</si>
  <si>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</si>
  <si>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</si>
  <si>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</si>
  <si>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</si>
  <si>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</si>
  <si>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</si>
  <si>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</si>
  <si>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</si>
  <si>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</si>
  <si>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</si>
  <si>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</si>
  <si>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</si>
  <si>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</si>
  <si>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</si>
  <si>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</si>
  <si>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</si>
  <si>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</si>
  <si>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</si>
  <si>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</si>
  <si>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</si>
  <si>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</si>
  <si>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</si>
  <si>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</si>
  <si>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</si>
  <si>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</si>
  <si>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</si>
  <si>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</si>
  <si>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</si>
  <si>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</si>
  <si>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</si>
  <si>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</si>
  <si>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</si>
  <si>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</si>
  <si>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</si>
  <si>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</si>
  <si>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</si>
  <si>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</si>
  <si>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</si>
  <si>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</si>
  <si>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</si>
  <si>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</si>
  <si>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</si>
  <si>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</si>
  <si>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</si>
  <si>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</si>
  <si>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</si>
  <si>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</si>
  <si>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</si>
  <si>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</si>
  <si>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</si>
  <si>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</si>
  <si>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</si>
  <si>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</si>
  <si>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</si>
  <si>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</si>
  <si>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</si>
  <si>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</si>
  <si>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</si>
  <si>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</si>
  <si>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</si>
  <si>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</si>
  <si>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</si>
  <si>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</si>
  <si>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</si>
  <si>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</si>
  <si>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</si>
  <si>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</si>
  <si>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</si>
  <si>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</si>
  <si>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</si>
  <si>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</si>
  <si>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</si>
  <si>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</si>
  <si>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</si>
  <si>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</si>
  <si>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</si>
  <si>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</si>
  <si>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</si>
  <si>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</si>
  <si>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</si>
  <si>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</si>
  <si>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</si>
  <si>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</si>
  <si>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</si>
  <si>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</si>
  <si>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</si>
  <si>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</si>
  <si>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</si>
  <si>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</si>
  <si>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</si>
  <si>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</si>
  <si>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</si>
  <si>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</si>
  <si>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</si>
  <si>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</si>
  <si>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</si>
  <si>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</si>
  <si>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</si>
  <si>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</si>
  <si>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</si>
  <si>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</si>
  <si>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</si>
  <si>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</si>
  <si>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</si>
  <si>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</si>
  <si>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</si>
  <si>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</si>
  <si>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</si>
  <si>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</si>
  <si>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</si>
  <si>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</si>
  <si>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</si>
  <si>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</si>
  <si>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</si>
  <si>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</si>
  <si>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</si>
  <si>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</si>
  <si>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</si>
  <si>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</si>
  <si>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</si>
  <si>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</si>
  <si>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</si>
  <si>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</si>
  <si>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</si>
  <si>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</si>
  <si>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</si>
  <si>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</si>
  <si>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</si>
  <si>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</si>
  <si>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</si>
  <si>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</si>
  <si>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</si>
  <si>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</si>
  <si>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</si>
  <si>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</si>
  <si>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</si>
  <si>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</si>
  <si>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</si>
  <si>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</si>
  <si>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</si>
  <si>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</si>
  <si>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</si>
  <si>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</si>
  <si>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</si>
  <si>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</si>
  <si>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</si>
  <si>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</si>
  <si>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</si>
  <si>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</si>
  <si>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</si>
  <si>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</si>
  <si>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</si>
  <si>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</si>
  <si>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</si>
  <si>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</si>
  <si>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</si>
  <si>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</si>
  <si>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</si>
  <si>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</si>
  <si>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</si>
  <si>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</si>
  <si>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</si>
  <si>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</si>
  <si>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</si>
  <si>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</si>
  <si>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</si>
  <si>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</si>
  <si>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</si>
  <si>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</si>
  <si>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</si>
  <si>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</si>
  <si>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</si>
  <si>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</si>
  <si>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</si>
  <si>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</si>
  <si>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</si>
  <si>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</si>
  <si>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</si>
  <si>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</si>
  <si>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</si>
  <si>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</si>
  <si>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</si>
  <si>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</si>
  <si>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</si>
  <si>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</si>
  <si>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</si>
  <si>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</si>
  <si>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</si>
  <si>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</si>
  <si>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</si>
  <si>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</si>
  <si>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</si>
  <si>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</si>
  <si>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</si>
  <si>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</si>
  <si>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</si>
  <si>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</si>
  <si>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</si>
  <si>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</si>
  <si>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</si>
  <si>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</si>
  <si>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</si>
  <si>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</si>
  <si>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</si>
  <si>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</si>
  <si>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</si>
  <si>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</si>
  <si>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</si>
  <si>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</si>
  <si>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</si>
  <si>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</si>
  <si>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</si>
  <si>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</si>
  <si>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</si>
  <si>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</si>
  <si>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</si>
  <si>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</si>
  <si>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</si>
  <si>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</si>
  <si>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</si>
  <si>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</si>
  <si>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</si>
  <si>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</si>
  <si>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</si>
  <si>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</si>
  <si>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</si>
  <si>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</si>
  <si>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</si>
  <si>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</si>
  <si>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</si>
  <si>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</si>
  <si>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</si>
  <si>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</si>
  <si>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</si>
  <si>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</si>
  <si>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</si>
  <si>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</si>
  <si>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</si>
  <si>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</si>
  <si>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</si>
  <si>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</si>
  <si>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</si>
  <si>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</si>
  <si>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</si>
  <si>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</si>
  <si>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</si>
  <si>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</si>
  <si>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</si>
  <si>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</si>
  <si>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</si>
  <si>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</si>
  <si>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</si>
  <si>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</si>
  <si>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</si>
  <si>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</si>
  <si>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</si>
  <si>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</si>
  <si>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</si>
  <si>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</si>
  <si>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</si>
  <si>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</si>
  <si>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</si>
  <si>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</si>
  <si>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</si>
  <si>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</si>
  <si>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</si>
  <si>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</si>
  <si>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</si>
  <si>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</si>
  <si>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</si>
  <si>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</si>
  <si>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</si>
  <si>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</si>
  <si>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</si>
  <si>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</si>
  <si>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</si>
  <si>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</si>
  <si>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</si>
  <si>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</si>
  <si>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</si>
  <si>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</si>
  <si>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</si>
  <si>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</si>
  <si>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</si>
  <si>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</si>
  <si>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</si>
  <si>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</si>
  <si>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</si>
  <si>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</si>
  <si>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</si>
  <si>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</si>
  <si>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</si>
  <si>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</si>
  <si>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</si>
  <si>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</si>
  <si>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</si>
  <si>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</si>
  <si>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</si>
  <si>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</si>
  <si>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</si>
  <si>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</si>
  <si>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</si>
  <si>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</si>
  <si>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</si>
  <si>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</si>
  <si>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</si>
  <si>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</si>
  <si>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</si>
  <si>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</si>
  <si>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</si>
  <si>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</si>
  <si>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</si>
  <si>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</si>
  <si>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</si>
  <si>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</si>
  <si>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</si>
  <si>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</si>
  <si>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</si>
  <si>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</si>
  <si>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</si>
  <si>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</si>
  <si>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</si>
  <si>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</si>
  <si>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</si>
  <si>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</si>
  <si>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</si>
  <si>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</si>
  <si>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</si>
  <si>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</si>
  <si>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</si>
  <si>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</si>
  <si>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</si>
  <si>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</si>
  <si>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</si>
  <si>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</si>
  <si>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</si>
  <si>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</si>
  <si>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</si>
  <si>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</si>
  <si>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</si>
  <si>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</si>
  <si>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</si>
  <si>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</si>
  <si>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</si>
  <si>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</si>
  <si>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</si>
  <si>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</si>
  <si>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</si>
  <si>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</si>
  <si>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</si>
  <si>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</si>
  <si>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</si>
  <si>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</si>
  <si>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</si>
  <si>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</si>
  <si>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</si>
  <si>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</si>
  <si>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</si>
  <si>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</si>
  <si>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</si>
  <si>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</si>
  <si>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</si>
  <si>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</si>
  <si>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</si>
  <si>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</si>
  <si>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</si>
  <si>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</si>
  <si>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</si>
  <si>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</si>
  <si>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</si>
  <si>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</si>
  <si>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</si>
  <si>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</si>
  <si>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</si>
  <si>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</si>
  <si>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</si>
  <si>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</si>
  <si>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</si>
  <si>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</si>
  <si>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</si>
  <si>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</si>
  <si>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</si>
  <si>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</si>
  <si>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</si>
  <si>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</si>
  <si>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</si>
  <si>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</si>
  <si>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</si>
  <si>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</si>
  <si>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</si>
  <si>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</si>
  <si>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</si>
  <si>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</si>
  <si>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</si>
  <si>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</si>
  <si>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</si>
  <si>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</si>
  <si>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</si>
  <si>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</si>
  <si>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</si>
  <si>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</si>
  <si>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</si>
  <si>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</si>
  <si>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</si>
  <si>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</si>
  <si>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</si>
  <si>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</si>
  <si>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</si>
  <si>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</si>
  <si>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</si>
  <si>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</si>
  <si>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</si>
  <si>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</si>
  <si>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</si>
  <si>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</si>
  <si>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</si>
  <si>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</si>
  <si>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</si>
  <si>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</si>
  <si>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</si>
  <si>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</si>
  <si>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</si>
  <si>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</si>
  <si>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</si>
  <si>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</si>
  <si>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</si>
  <si>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</si>
  <si>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</si>
  <si>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</si>
  <si>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</si>
  <si>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</si>
  <si>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</si>
  <si>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</si>
  <si>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</si>
  <si>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</si>
  <si>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</si>
  <si>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</si>
  <si>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</si>
  <si>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</si>
  <si>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</si>
  <si>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</si>
  <si>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</si>
  <si>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</si>
  <si>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</si>
  <si>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</si>
  <si>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</si>
  <si>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</si>
  <si>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</si>
  <si>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</si>
  <si>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</si>
  <si>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</si>
  <si>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</si>
  <si>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</si>
  <si>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</si>
  <si>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</si>
  <si>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</si>
  <si>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</si>
  <si>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</si>
  <si>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</si>
  <si>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</si>
  <si>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</si>
  <si>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</si>
  <si>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</si>
  <si>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</si>
  <si>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</si>
  <si>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</si>
  <si>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</si>
  <si>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</si>
  <si>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</si>
  <si>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</si>
  <si>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</si>
  <si>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</si>
  <si>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</si>
  <si>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</si>
  <si>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</si>
  <si>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</si>
  <si>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</si>
  <si>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</si>
  <si>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</si>
  <si>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</si>
  <si>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</si>
  <si>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</si>
  <si>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</si>
  <si>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</si>
  <si>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</si>
  <si>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</si>
  <si>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</si>
  <si>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</si>
  <si>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</si>
  <si>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</si>
  <si>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</si>
  <si>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</si>
  <si>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</si>
  <si>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</si>
  <si>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</si>
  <si>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</si>
  <si>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</si>
  <si>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</si>
  <si>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</si>
  <si>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</si>
  <si>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</si>
  <si>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</si>
  <si>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</si>
  <si>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</si>
  <si>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</si>
  <si>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</si>
  <si>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</si>
  <si>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</si>
  <si>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</si>
  <si>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</si>
  <si>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</si>
  <si>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</si>
  <si>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</si>
  <si>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</si>
  <si>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</si>
  <si>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</si>
  <si>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</si>
  <si>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</si>
  <si>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</si>
  <si>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</si>
  <si>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</si>
  <si>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</si>
  <si>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</si>
  <si>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</si>
  <si>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</si>
  <si>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</si>
  <si>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</si>
  <si>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</si>
  <si>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</si>
  <si>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</si>
  <si>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</si>
  <si>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</si>
  <si>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</si>
  <si>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</si>
  <si>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</si>
  <si>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</si>
  <si>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</si>
  <si>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</si>
  <si>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</si>
  <si>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</si>
  <si>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</si>
  <si>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</si>
  <si>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</si>
  <si>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</si>
  <si>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</si>
  <si>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</si>
  <si>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</si>
  <si>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</si>
  <si>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</si>
  <si>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</si>
  <si>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</si>
  <si>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</si>
  <si>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</si>
  <si>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</si>
  <si>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</si>
  <si>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</si>
  <si>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</si>
  <si>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</si>
  <si>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</si>
  <si>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</si>
  <si>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</si>
  <si>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</si>
  <si>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</si>
  <si>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</si>
  <si>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</si>
  <si>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</si>
  <si>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</si>
  <si>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</si>
  <si>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</si>
  <si>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</si>
  <si>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</si>
  <si>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</si>
  <si>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</si>
  <si>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</si>
  <si>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</si>
  <si>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</si>
  <si>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</si>
  <si>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</si>
  <si>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</si>
  <si>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</si>
  <si>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</si>
  <si>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</si>
  <si>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</si>
  <si>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</si>
  <si>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</si>
  <si>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</si>
  <si>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</si>
  <si>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</si>
  <si>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</si>
  <si>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</si>
  <si>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</si>
  <si>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</si>
  <si>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</si>
  <si>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</si>
  <si>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</si>
  <si>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</si>
  <si>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</si>
  <si>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</si>
  <si>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</si>
  <si>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</si>
  <si>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</si>
  <si>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</si>
  <si>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</si>
  <si>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</si>
  <si>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</si>
  <si>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</si>
  <si>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</si>
  <si>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</si>
  <si>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</si>
  <si>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</si>
  <si>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</si>
  <si>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</si>
  <si>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</si>
  <si>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</si>
  <si>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</si>
  <si>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</si>
  <si>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</si>
  <si>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</si>
  <si>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</si>
  <si>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</si>
  <si>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</si>
  <si>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</si>
  <si>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</si>
  <si>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</si>
  <si>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</si>
  <si>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</si>
  <si>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</si>
  <si>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</si>
  <si>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</si>
  <si>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</si>
  <si>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</si>
  <si>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</si>
  <si>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</si>
  <si>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</si>
  <si>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</si>
  <si>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</si>
  <si>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</si>
  <si>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</si>
  <si>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</si>
  <si>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</si>
  <si>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</si>
  <si>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</si>
  <si>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</si>
  <si>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</si>
  <si>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</si>
  <si>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</si>
  <si>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</si>
  <si>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</si>
  <si>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</si>
  <si>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</si>
  <si>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</si>
  <si>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</si>
  <si>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</si>
  <si>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</si>
  <si>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</si>
  <si>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</si>
  <si>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</si>
  <si>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</si>
  <si>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</si>
  <si>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</si>
  <si>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</si>
  <si>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</si>
  <si>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</si>
  <si>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</si>
  <si>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</si>
  <si>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</si>
  <si>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</si>
  <si>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</si>
  <si>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</si>
  <si>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</si>
  <si>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</si>
  <si>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</si>
  <si>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</si>
  <si>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</si>
  <si>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</si>
  <si>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</si>
  <si>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</si>
  <si>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</si>
  <si>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</si>
  <si>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</si>
  <si>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</si>
  <si>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</si>
  <si>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</si>
  <si>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</si>
  <si>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</si>
  <si>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</si>
  <si>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</si>
  <si>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</si>
  <si>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</si>
  <si>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</si>
  <si>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</si>
  <si>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</si>
  <si>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</si>
  <si>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</si>
  <si>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</si>
  <si>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</si>
  <si>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</si>
  <si>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</si>
  <si>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</si>
  <si>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</si>
  <si>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</si>
  <si>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</si>
  <si>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</si>
  <si>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</si>
  <si>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</si>
  <si>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</si>
  <si>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</si>
  <si>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</si>
  <si>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</si>
  <si>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</si>
  <si>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</si>
  <si>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</si>
  <si>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</si>
  <si>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</si>
  <si>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</si>
  <si>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</si>
  <si>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</si>
  <si>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</si>
  <si>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</si>
  <si>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</si>
  <si>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</si>
  <si>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</si>
  <si>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</si>
  <si>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</si>
  <si>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</si>
  <si>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</si>
  <si>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</si>
  <si>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</si>
  <si>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</si>
  <si>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</si>
  <si>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</si>
  <si>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</si>
  <si>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</si>
  <si>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</si>
  <si>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</si>
  <si>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</si>
  <si>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</si>
  <si>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</si>
  <si>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</si>
  <si>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</si>
  <si>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</si>
  <si>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</si>
  <si>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</si>
  <si>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</si>
  <si>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</si>
  <si>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</si>
  <si>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</si>
  <si>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</si>
  <si>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</si>
  <si>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</si>
  <si>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</si>
  <si>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</si>
  <si>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</si>
  <si>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</si>
  <si>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</si>
  <si>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</si>
  <si>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</si>
  <si>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</si>
  <si>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</si>
  <si>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</si>
  <si>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</si>
  <si>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</si>
  <si>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</si>
  <si>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</si>
  <si>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</si>
  <si>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</si>
  <si>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</si>
  <si>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</si>
  <si>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</si>
  <si>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</si>
  <si>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</si>
  <si>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</si>
  <si>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</si>
  <si>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</si>
  <si>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</si>
  <si>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</si>
  <si>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</si>
  <si>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</si>
  <si>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</si>
  <si>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</si>
  <si>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</si>
  <si>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</si>
  <si>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</si>
  <si>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</si>
  <si>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</si>
  <si>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</si>
  <si>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</si>
  <si>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</si>
  <si>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</si>
  <si>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</si>
  <si>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</si>
  <si>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</si>
  <si>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</si>
  <si>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</si>
  <si>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</si>
  <si>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</si>
  <si>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</si>
  <si>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</si>
  <si>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</si>
  <si>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</si>
  <si>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</si>
  <si>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</si>
  <si>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</si>
  <si>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</si>
  <si>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</si>
  <si>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</si>
  <si>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</si>
  <si>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</si>
  <si>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</si>
  <si>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</si>
  <si>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</si>
  <si>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</si>
  <si>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</si>
  <si>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</si>
  <si>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</si>
  <si>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</si>
  <si>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</si>
  <si>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</si>
  <si>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</si>
  <si>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</si>
  <si>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</si>
  <si>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</si>
  <si>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</si>
  <si>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</si>
  <si>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</si>
  <si>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</si>
  <si>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</si>
  <si>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</si>
  <si>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</si>
  <si>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</si>
  <si>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</si>
  <si>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</si>
  <si>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</si>
  <si>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</si>
  <si>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</si>
  <si>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</si>
  <si>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</si>
  <si>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</si>
  <si>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</si>
  <si>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</si>
  <si>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</si>
  <si>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</si>
  <si>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</si>
  <si>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</si>
  <si>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</si>
  <si>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</si>
  <si>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</si>
  <si>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</si>
  <si>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</si>
  <si>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</si>
  <si>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</si>
  <si>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</si>
  <si>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</si>
  <si>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</si>
  <si>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</si>
  <si>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</si>
  <si>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</si>
  <si>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</si>
  <si>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</si>
  <si>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</si>
  <si>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</si>
  <si>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</si>
  <si>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</si>
  <si>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</si>
  <si>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</si>
  <si>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</si>
  <si>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</si>
  <si>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</si>
  <si>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</si>
  <si>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</si>
  <si>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</si>
  <si>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</si>
  <si>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</si>
  <si>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</si>
  <si>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</si>
  <si>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</si>
  <si>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</si>
  <si>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</si>
  <si>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</si>
  <si>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</si>
  <si>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</si>
  <si>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</si>
  <si>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</si>
  <si>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</si>
  <si>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</si>
  <si>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</si>
  <si>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</si>
  <si>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</si>
  <si>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</si>
  <si>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</si>
  <si>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</si>
  <si>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</si>
  <si>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</si>
  <si>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</si>
  <si>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</si>
  <si>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</si>
  <si>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</si>
  <si>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</si>
  <si>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</si>
  <si>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</si>
  <si>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</si>
  <si>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</si>
  <si>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</si>
  <si>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</si>
  <si>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</si>
  <si>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</si>
  <si>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</si>
  <si>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</si>
  <si>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</si>
  <si>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</si>
  <si>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</si>
  <si>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</si>
  <si>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</si>
  <si>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</si>
  <si>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</si>
  <si>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</si>
  <si>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</si>
  <si>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</si>
  <si>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</si>
  <si>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</si>
  <si>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</si>
  <si>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</si>
  <si>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</si>
  <si>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</si>
  <si>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</si>
  <si>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</si>
  <si>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</si>
  <si>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</si>
  <si>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</si>
  <si>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</si>
  <si>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</si>
  <si>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</si>
  <si>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</si>
  <si>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</si>
  <si>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</si>
  <si>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</si>
  <si>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</si>
  <si>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</si>
  <si>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</si>
  <si>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</si>
  <si>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</si>
  <si>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</si>
  <si>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</si>
  <si>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</si>
  <si>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</si>
  <si>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</si>
  <si>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</si>
  <si>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</si>
  <si>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</si>
  <si>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</si>
  <si>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</si>
  <si>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</si>
  <si>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</si>
  <si>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</si>
  <si>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</si>
  <si>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</si>
  <si>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</si>
  <si>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</si>
  <si>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</si>
  <si>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</si>
  <si>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</si>
  <si>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</si>
  <si>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</si>
  <si>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</si>
  <si>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</si>
  <si>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</si>
  <si>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</si>
  <si>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</si>
  <si>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</si>
  <si>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</si>
  <si>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</si>
  <si>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</si>
  <si>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</si>
  <si>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</si>
  <si>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</si>
  <si>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</si>
  <si>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</si>
  <si>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</si>
  <si>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</si>
  <si>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</si>
  <si>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</si>
  <si>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</si>
  <si>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</si>
  <si>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</si>
  <si>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</si>
  <si>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</si>
  <si>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</si>
  <si>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</si>
  <si>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</si>
  <si>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</si>
  <si>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</si>
  <si>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</si>
  <si>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</si>
  <si>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</si>
  <si>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</si>
  <si>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</si>
  <si>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</si>
  <si>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</si>
  <si>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</si>
  <si>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</si>
  <si>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</si>
  <si>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</si>
  <si>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</si>
  <si>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</si>
  <si>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</si>
  <si>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</si>
  <si>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</si>
  <si>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</si>
  <si>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</si>
  <si>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</si>
  <si>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</si>
  <si>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</si>
  <si>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</si>
  <si>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</si>
  <si>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</si>
  <si>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</si>
  <si>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</si>
  <si>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</si>
  <si>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</si>
  <si>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</si>
  <si>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</si>
  <si>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</si>
  <si>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</si>
  <si>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</si>
  <si>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</si>
  <si>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</si>
  <si>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</si>
  <si>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</si>
  <si>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</si>
  <si>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</si>
  <si>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</si>
  <si>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</si>
  <si>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</si>
  <si>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</si>
  <si>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</si>
  <si>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</si>
  <si>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</si>
  <si>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</si>
  <si>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</si>
  <si>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</si>
  <si>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</si>
  <si>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</si>
  <si>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</si>
  <si>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</si>
  <si>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</si>
  <si>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</si>
  <si>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</si>
  <si>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</si>
  <si>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</si>
  <si>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</si>
  <si>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</si>
  <si>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</si>
  <si>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</si>
  <si>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</si>
  <si>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</si>
  <si>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</si>
  <si>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</si>
  <si>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</si>
  <si>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</si>
  <si>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</si>
  <si>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</si>
  <si>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</si>
  <si>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</si>
  <si>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</si>
  <si>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</si>
  <si>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</si>
  <si>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</si>
  <si>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</si>
  <si>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</si>
  <si>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</si>
  <si>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</si>
  <si>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</si>
  <si>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</si>
  <si>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</si>
  <si>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</si>
  <si>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</si>
  <si>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</si>
  <si>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</si>
  <si>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</si>
  <si>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</si>
  <si>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</si>
  <si>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</si>
  <si>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</si>
  <si>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</si>
  <si>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</si>
  <si>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</si>
  <si>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</si>
  <si>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</si>
  <si>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</si>
  <si>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</si>
  <si>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</si>
  <si>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</si>
  <si>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</si>
  <si>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</si>
  <si>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</si>
  <si>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</si>
  <si>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</si>
  <si>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</si>
  <si>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</si>
  <si>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</si>
  <si>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</si>
  <si>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</si>
  <si>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</si>
  <si>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</si>
  <si>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</si>
  <si>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</si>
  <si>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</si>
  <si>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</si>
  <si>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</si>
  <si>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</si>
  <si>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</si>
  <si>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</si>
  <si>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</si>
  <si>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</si>
  <si>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</si>
  <si>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</si>
  <si>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</si>
  <si>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</si>
  <si>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</si>
  <si>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</si>
  <si>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</si>
  <si>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</si>
  <si>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</si>
  <si>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</si>
  <si>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</si>
  <si>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</si>
  <si>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</si>
  <si>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</si>
  <si>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</si>
  <si>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</si>
  <si>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</si>
  <si>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</si>
  <si>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</si>
  <si>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</si>
  <si>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</si>
  <si>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</si>
  <si>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</si>
  <si>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</si>
  <si>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</si>
  <si>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</si>
  <si>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</si>
  <si>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</si>
  <si>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</si>
  <si>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</si>
  <si>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</si>
  <si>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</si>
  <si>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</si>
  <si>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</si>
  <si>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</si>
  <si>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</si>
  <si>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</si>
  <si>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</si>
  <si>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</si>
  <si>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</si>
  <si>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</si>
  <si>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</si>
  <si>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</si>
  <si>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</si>
  <si>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</si>
  <si>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</si>
  <si>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</si>
  <si>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</si>
  <si>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</si>
  <si>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</si>
  <si>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</si>
  <si>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</si>
  <si>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</si>
  <si>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</si>
  <si>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</si>
  <si>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</si>
  <si>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</si>
  <si>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</si>
  <si>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</si>
  <si>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</si>
  <si>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</si>
  <si>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</si>
  <si>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</si>
  <si>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</si>
  <si>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</si>
  <si>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</si>
  <si>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</si>
  <si>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</si>
  <si>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</si>
  <si>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</si>
  <si>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</si>
  <si>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</si>
  <si>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</si>
  <si>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</si>
  <si>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</si>
  <si>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</si>
  <si>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</si>
  <si>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</si>
  <si>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</si>
  <si>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</si>
  <si>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</si>
  <si>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</si>
  <si>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</si>
  <si>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</si>
  <si>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</si>
  <si>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</si>
  <si>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</si>
  <si>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</si>
  <si>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</si>
  <si>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</si>
  <si>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</si>
  <si>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</si>
  <si>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</si>
  <si>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</si>
  <si>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</si>
  <si>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</si>
  <si>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</si>
  <si>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</si>
  <si>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</si>
  <si>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</si>
  <si>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</si>
  <si>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</si>
  <si>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</si>
  <si>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</si>
  <si>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</si>
  <si>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</si>
  <si>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</si>
  <si>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</si>
  <si>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</si>
  <si>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</si>
  <si>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</si>
  <si>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</si>
  <si>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</si>
  <si>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</si>
  <si>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</si>
  <si>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</si>
  <si>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</si>
  <si>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</si>
  <si>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</si>
  <si>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</si>
  <si>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</si>
  <si>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</si>
  <si>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</si>
  <si>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</si>
  <si>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</si>
  <si>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</si>
  <si>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</si>
  <si>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</si>
  <si>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</si>
  <si>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</si>
  <si>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</si>
  <si>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</si>
  <si>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</si>
  <si>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</si>
  <si>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</si>
  <si>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</si>
  <si>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</si>
  <si>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</si>
  <si>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</si>
  <si>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</si>
  <si>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</si>
  <si>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</si>
  <si>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</si>
  <si>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</si>
  <si>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</si>
  <si>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</si>
  <si>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</si>
  <si>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</si>
  <si>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</si>
  <si>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</si>
  <si>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</si>
  <si>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</si>
  <si>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</si>
  <si>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</si>
  <si>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</si>
  <si>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</si>
  <si>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</si>
  <si>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</si>
  <si>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</si>
  <si>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</si>
  <si>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</si>
  <si>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</si>
  <si>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</si>
  <si>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</si>
  <si>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</si>
  <si>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</si>
  <si>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</si>
  <si>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</si>
  <si>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</si>
  <si>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</si>
  <si>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</si>
  <si>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</si>
  <si>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</si>
  <si>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</si>
  <si>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</si>
  <si>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</si>
  <si>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</si>
  <si>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</si>
  <si>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</si>
  <si>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</si>
  <si>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</si>
  <si>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</si>
  <si>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</si>
  <si>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</si>
  <si>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</si>
  <si>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</si>
  <si>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</si>
  <si>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</si>
  <si>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</si>
  <si>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</si>
  <si>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</si>
  <si>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</si>
  <si>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</si>
  <si>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</si>
  <si>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</si>
  <si>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</si>
  <si>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</si>
  <si>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</si>
  <si>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</si>
  <si>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</si>
  <si>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</si>
  <si>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</si>
  <si>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</si>
  <si>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</si>
  <si>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</si>
  <si>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</si>
  <si>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</si>
  <si>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</si>
  <si>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</si>
  <si>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</si>
  <si>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</si>
  <si>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</si>
  <si>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</si>
  <si>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</si>
  <si>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</si>
  <si>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</si>
  <si>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</si>
  <si>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</si>
  <si>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</si>
  <si>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</si>
  <si>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</si>
  <si>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</si>
  <si>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</si>
  <si>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</si>
  <si>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</si>
  <si>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</si>
  <si>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</si>
  <si>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</si>
  <si>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</si>
  <si>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</si>
  <si>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</si>
  <si>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</si>
  <si>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</si>
  <si>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</si>
  <si>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</si>
  <si>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</si>
  <si>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</si>
  <si>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</si>
  <si>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</si>
  <si>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</si>
  <si>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</si>
  <si>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</si>
  <si>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</si>
  <si>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</si>
  <si>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</si>
  <si>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</si>
  <si>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</si>
  <si>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</si>
  <si>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</si>
  <si>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</si>
  <si>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</si>
  <si>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</si>
  <si>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</si>
  <si>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</si>
  <si>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</si>
  <si>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</si>
  <si>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</si>
  <si>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</si>
  <si>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</si>
  <si>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</si>
  <si>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</si>
  <si>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</si>
  <si>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</si>
  <si>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</si>
  <si>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</si>
  <si>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</si>
  <si>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</si>
  <si>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</si>
  <si>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</si>
  <si>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</si>
  <si>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</si>
  <si>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</si>
  <si>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</si>
  <si>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</si>
  <si>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</si>
  <si>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</si>
  <si>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</si>
  <si>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</si>
  <si>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</si>
  <si>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</si>
  <si>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</si>
  <si>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</si>
  <si>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</si>
  <si>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</si>
  <si>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</si>
  <si>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</si>
  <si>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</si>
  <si>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</si>
  <si>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</si>
  <si>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</si>
  <si>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</si>
  <si>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</si>
  <si>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</si>
  <si>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</si>
  <si>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</si>
  <si>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</si>
  <si>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</si>
  <si>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</si>
  <si>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</si>
  <si>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</si>
  <si>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</si>
  <si>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</si>
  <si>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</si>
  <si>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</si>
  <si>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</si>
  <si>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</si>
  <si>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</si>
  <si>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</si>
  <si>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</si>
  <si>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</si>
  <si>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</si>
  <si>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</si>
  <si>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</si>
  <si>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</si>
  <si>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</si>
  <si>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</si>
  <si>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</si>
  <si>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</si>
  <si>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</si>
  <si>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</si>
  <si>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</si>
  <si>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</si>
  <si>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</si>
  <si>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</si>
  <si>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</si>
  <si>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</si>
  <si>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</si>
  <si>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</si>
  <si>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</si>
  <si>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</si>
  <si>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</si>
  <si>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</si>
  <si>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</si>
  <si>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</si>
  <si>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</si>
  <si>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</si>
  <si>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</si>
  <si>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</si>
  <si>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</si>
  <si>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</si>
  <si>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</si>
  <si>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</si>
  <si>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</si>
  <si>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</si>
  <si>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</si>
  <si>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</si>
  <si>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</si>
  <si>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</si>
  <si>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</si>
  <si>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</si>
  <si>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</si>
  <si>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</si>
  <si>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</si>
  <si>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</si>
  <si>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</si>
  <si>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</si>
  <si>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</si>
  <si>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</si>
  <si>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</si>
  <si>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</si>
  <si>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</si>
  <si>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</si>
  <si>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</si>
  <si>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</si>
  <si>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</si>
  <si>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</si>
  <si>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</si>
  <si>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</si>
  <si>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</si>
  <si>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</si>
  <si>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</si>
  <si>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</si>
  <si>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</si>
  <si>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</si>
  <si>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</si>
  <si>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</si>
  <si>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</si>
  <si>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</si>
  <si>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</si>
  <si>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</si>
  <si>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</si>
  <si>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</si>
  <si>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</si>
  <si>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</si>
  <si>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</si>
  <si>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</si>
  <si>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</si>
  <si>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</si>
  <si>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</si>
  <si>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</si>
  <si>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</si>
  <si>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</si>
  <si>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</si>
  <si>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</si>
  <si>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</si>
  <si>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</si>
  <si>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</si>
  <si>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</si>
  <si>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</si>
  <si>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</si>
  <si>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</si>
  <si>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</si>
  <si>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</si>
  <si>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</si>
  <si>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</si>
  <si>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</si>
  <si>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</si>
  <si>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</si>
  <si>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</si>
  <si>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</si>
  <si>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</si>
  <si>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</si>
  <si>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</si>
  <si>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</si>
  <si>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</si>
  <si>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</si>
  <si>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</si>
  <si>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</si>
  <si>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</si>
  <si>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</si>
  <si>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</si>
  <si>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</si>
  <si>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</si>
  <si>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</si>
  <si>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</si>
  <si>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</si>
  <si>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</si>
  <si>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</si>
  <si>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</si>
  <si>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</si>
  <si>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</si>
  <si>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</si>
  <si>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</si>
  <si>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</si>
  <si>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</si>
  <si>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</si>
  <si>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</si>
  <si>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</si>
  <si>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</si>
  <si>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</si>
  <si>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</si>
  <si>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</si>
  <si>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</si>
  <si>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</si>
  <si>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</si>
  <si>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</si>
  <si>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</si>
  <si>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</si>
  <si>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</si>
  <si>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</si>
  <si>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</si>
  <si>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</si>
  <si>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</si>
  <si>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</si>
  <si>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</si>
  <si>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</si>
  <si>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</si>
  <si>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</si>
  <si>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</si>
  <si>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</si>
  <si>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</si>
  <si>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</si>
  <si>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</si>
  <si>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</si>
  <si>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</si>
  <si>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</si>
  <si>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</si>
  <si>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</si>
  <si>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</si>
  <si>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</si>
  <si>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</si>
  <si>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</si>
  <si>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</si>
  <si>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</si>
  <si>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</si>
  <si>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</si>
  <si>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</si>
  <si>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</si>
  <si>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</si>
  <si>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</si>
  <si>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</si>
  <si>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</si>
  <si>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</si>
  <si>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</si>
  <si>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</si>
  <si>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</si>
  <si>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</si>
  <si>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</si>
  <si>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</si>
  <si>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</si>
  <si>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</si>
  <si>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</si>
  <si>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</si>
  <si>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</si>
  <si>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</si>
  <si>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</si>
  <si>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</si>
  <si>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</si>
  <si>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</si>
  <si>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</si>
  <si>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</si>
  <si>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</si>
  <si>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</si>
  <si>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</si>
  <si>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</si>
  <si>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</si>
  <si>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</si>
  <si>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</si>
  <si>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</si>
  <si>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</si>
  <si>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</si>
  <si>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</si>
  <si>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</si>
  <si>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</si>
  <si>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</si>
  <si>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</si>
  <si>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</si>
  <si>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</si>
  <si>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</si>
  <si>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</si>
  <si>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</si>
  <si>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</si>
  <si>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</si>
  <si>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</si>
  <si>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</si>
  <si>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</si>
  <si>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</si>
  <si>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</si>
  <si>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</si>
  <si>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</si>
  <si>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</si>
  <si>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</si>
  <si>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</si>
  <si>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</si>
  <si>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</si>
  <si>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</si>
  <si>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</si>
  <si>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</si>
  <si>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</si>
  <si>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</si>
  <si>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</si>
  <si>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</si>
  <si>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</si>
  <si>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</si>
  <si>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</si>
  <si>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</si>
  <si>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</si>
  <si>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</si>
  <si>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</si>
  <si>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</si>
  <si>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</si>
  <si>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</si>
  <si>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</si>
  <si>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</si>
  <si>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</si>
  <si>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</si>
  <si>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</si>
  <si>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</si>
  <si>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</si>
  <si>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</si>
  <si>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</si>
  <si>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</si>
  <si>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</si>
  <si>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</si>
  <si>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</si>
  <si>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</si>
  <si>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</si>
  <si>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</si>
  <si>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</si>
  <si>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</si>
  <si>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</si>
  <si>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</si>
  <si>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</si>
  <si>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</si>
  <si>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</si>
  <si>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</si>
  <si>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</si>
  <si>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</si>
  <si>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</si>
  <si>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</si>
  <si>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</si>
  <si>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</si>
  <si>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</si>
  <si>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</si>
  <si>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</si>
  <si>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</si>
  <si>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</si>
  <si>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</si>
  <si>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</si>
  <si>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</si>
  <si>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</si>
  <si>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</si>
  <si>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</si>
  <si>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</si>
  <si>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</si>
  <si>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</si>
  <si>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</si>
  <si>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</si>
  <si>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</si>
  <si>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</si>
  <si>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</si>
  <si>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</si>
  <si>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</si>
  <si>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</si>
  <si>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</si>
  <si>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</si>
  <si>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</si>
  <si>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</si>
  <si>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</si>
  <si>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</si>
  <si>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</si>
  <si>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</si>
  <si>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</si>
  <si>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</si>
  <si>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</si>
  <si>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</si>
  <si>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</si>
  <si>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</si>
  <si>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</si>
  <si>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</si>
  <si>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</si>
  <si>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</si>
  <si>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</si>
  <si>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</si>
  <si>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</si>
  <si>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</si>
  <si>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</si>
  <si>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</si>
  <si>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</si>
  <si>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</si>
  <si>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</si>
  <si>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</si>
  <si>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</si>
  <si>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</si>
  <si>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</si>
  <si>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</si>
  <si>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</si>
  <si>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</si>
  <si>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</si>
  <si>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</si>
  <si>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</si>
  <si>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</si>
  <si>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</si>
  <si>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</si>
  <si>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</si>
  <si>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</si>
  <si>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</si>
  <si>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</si>
  <si>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</si>
  <si>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</si>
  <si>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</si>
  <si>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</si>
  <si>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</si>
  <si>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</si>
  <si>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</si>
  <si>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</si>
  <si>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</si>
  <si>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</si>
  <si>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</si>
  <si>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</si>
  <si>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</si>
  <si>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</si>
  <si>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</si>
  <si>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</si>
  <si>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</si>
  <si>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</si>
  <si>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</si>
  <si>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</si>
  <si>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</si>
  <si>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</si>
  <si>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</si>
  <si>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</si>
  <si>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</si>
  <si>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</si>
  <si>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</si>
  <si>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</si>
  <si>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</si>
  <si>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</si>
  <si>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</si>
  <si>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</si>
  <si>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</si>
  <si>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</si>
  <si>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</si>
  <si>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</si>
  <si>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</si>
  <si>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</si>
  <si>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</si>
  <si>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</si>
  <si>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</si>
  <si>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</si>
  <si>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</si>
  <si>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</si>
  <si>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</si>
  <si>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</si>
  <si>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</si>
  <si>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</si>
  <si>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</si>
  <si>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</si>
  <si>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</si>
  <si>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</si>
  <si>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</si>
  <si>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</si>
  <si>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</si>
  <si>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</si>
  <si>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</si>
  <si>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</si>
  <si>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</si>
  <si>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</si>
  <si>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</si>
  <si>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</si>
  <si>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</si>
  <si>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</si>
  <si>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</si>
  <si>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</si>
  <si>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</si>
  <si>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</si>
  <si>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</si>
  <si>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</si>
  <si>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</si>
  <si>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</si>
  <si>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</si>
  <si>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</si>
  <si>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</si>
  <si>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</si>
  <si>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</si>
  <si>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</si>
  <si>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</si>
  <si>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</si>
  <si>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</si>
  <si>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</si>
  <si>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</si>
  <si>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</si>
  <si>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</si>
  <si>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</si>
  <si>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</si>
  <si>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</si>
  <si>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</si>
  <si>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</si>
  <si>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</si>
  <si>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</si>
  <si>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</si>
  <si>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</si>
  <si>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</si>
  <si>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</si>
  <si>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</si>
  <si>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</si>
  <si>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</si>
  <si>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</si>
  <si>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</si>
  <si>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</si>
  <si>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</si>
  <si>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</si>
  <si>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</si>
  <si>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</si>
  <si>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</si>
  <si>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</si>
  <si>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</si>
  <si>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</si>
  <si>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</si>
  <si>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</si>
  <si>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</si>
  <si>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</si>
  <si>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</si>
  <si>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</si>
  <si>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</si>
  <si>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</si>
  <si>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</si>
  <si>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</si>
  <si>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</si>
  <si>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</si>
  <si>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</si>
  <si>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</si>
  <si>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</si>
  <si>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</si>
  <si>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</si>
  <si>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</si>
  <si>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</si>
  <si>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</si>
  <si>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</si>
  <si>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</si>
  <si>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</si>
  <si>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</si>
  <si>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</si>
  <si>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</si>
  <si>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</si>
  <si>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</si>
  <si>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</si>
  <si>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</si>
  <si>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</si>
  <si>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</si>
  <si>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</si>
  <si>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</si>
  <si>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</si>
  <si>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</si>
  <si>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</si>
  <si>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</si>
  <si>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</si>
  <si>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</si>
  <si>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</si>
  <si>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</si>
  <si>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</si>
  <si>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</si>
  <si>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</si>
  <si>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</si>
  <si>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</si>
  <si>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</si>
  <si>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</si>
  <si>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</si>
  <si>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</si>
  <si>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</si>
  <si>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</si>
  <si>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</si>
  <si>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</si>
  <si>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</si>
  <si>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</si>
  <si>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</si>
  <si>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</si>
  <si>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</si>
  <si>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</si>
  <si>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</si>
  <si>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</si>
  <si>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</si>
  <si>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</si>
  <si>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</si>
  <si>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</si>
  <si>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</si>
  <si>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</si>
  <si>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</si>
  <si>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</si>
  <si>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</si>
  <si>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</si>
  <si>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</si>
  <si>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</si>
  <si>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</si>
  <si>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</si>
  <si>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</si>
  <si>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</si>
  <si>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</si>
  <si>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</si>
  <si>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</si>
  <si>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</si>
  <si>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</si>
  <si>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</si>
  <si>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</si>
  <si>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</si>
  <si>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</si>
  <si>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</si>
  <si>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</si>
  <si>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</si>
  <si>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</si>
  <si>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</si>
  <si>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</si>
  <si>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</si>
  <si>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</si>
  <si>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</si>
  <si>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</si>
  <si>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</si>
  <si>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</si>
  <si>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</si>
  <si>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</si>
  <si>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</si>
  <si>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</si>
  <si>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</si>
  <si>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</si>
  <si>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</si>
  <si>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</si>
  <si>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</si>
  <si>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</si>
  <si>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</si>
  <si>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</si>
  <si>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</si>
  <si>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</si>
  <si>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</si>
  <si>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</si>
  <si>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</si>
  <si>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</si>
  <si>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</si>
  <si>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</si>
  <si>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</si>
  <si>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</si>
  <si>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</si>
  <si>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</si>
  <si>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</si>
  <si>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</si>
  <si>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</si>
  <si>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</si>
  <si>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</si>
  <si>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</si>
  <si>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</si>
  <si>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</si>
  <si>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</si>
  <si>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</si>
  <si>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</si>
  <si>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</si>
  <si>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</si>
  <si>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</si>
  <si>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</si>
  <si>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</si>
  <si>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</si>
  <si>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</si>
  <si>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</si>
  <si>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</si>
  <si>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</si>
  <si>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</si>
  <si>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</si>
  <si>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</si>
  <si>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</si>
  <si>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</si>
  <si>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</si>
  <si>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</si>
  <si>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</si>
  <si>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</si>
  <si>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</si>
  <si>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</si>
  <si>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</si>
  <si>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</si>
  <si>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</si>
  <si>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</si>
  <si>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</si>
  <si>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</si>
  <si>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</si>
  <si>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</si>
  <si>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</si>
  <si>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</si>
  <si>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</si>
  <si>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</si>
  <si>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</si>
  <si>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</si>
  <si>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</si>
  <si>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</si>
  <si>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</si>
  <si>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</si>
  <si>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</si>
  <si>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</si>
  <si>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</si>
  <si>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</si>
  <si>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</si>
  <si>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</si>
  <si>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</si>
  <si>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</si>
  <si>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</si>
  <si>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</si>
  <si>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</si>
  <si>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</si>
  <si>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</si>
  <si>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</si>
  <si>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</si>
  <si>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</si>
  <si>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</si>
  <si>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</si>
  <si>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</si>
  <si>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</si>
  <si>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</si>
  <si>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</si>
  <si>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</si>
  <si>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</si>
  <si>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</si>
  <si>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</si>
  <si>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</si>
  <si>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</si>
  <si>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</si>
  <si>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</si>
  <si>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</si>
  <si>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</si>
  <si>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</si>
  <si>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</si>
  <si>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</si>
  <si>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</si>
  <si>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</si>
  <si>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</si>
  <si>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</si>
  <si>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</si>
  <si>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</si>
  <si>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</si>
  <si>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</si>
  <si>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</si>
  <si>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</si>
  <si>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</si>
  <si>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</si>
  <si>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</si>
  <si>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</si>
  <si>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</si>
  <si>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</si>
  <si>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</si>
  <si>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</si>
  <si>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</si>
  <si>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</si>
  <si>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</si>
  <si>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</si>
  <si>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</si>
  <si>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</si>
  <si>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</si>
  <si>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</si>
  <si>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</si>
  <si>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</si>
  <si>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</si>
  <si>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</si>
  <si>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</si>
  <si>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</si>
  <si>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</si>
  <si>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</si>
  <si>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</si>
  <si>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</si>
  <si>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</si>
  <si>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</si>
  <si>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</si>
  <si>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</si>
  <si>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</si>
  <si>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</si>
  <si>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</si>
  <si>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</si>
  <si>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</si>
  <si>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</si>
  <si>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</si>
  <si>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</si>
  <si>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</si>
  <si>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</si>
  <si>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</si>
  <si>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</si>
  <si>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</si>
  <si>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</si>
  <si>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</si>
  <si>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</si>
  <si>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</si>
  <si>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</si>
  <si>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</si>
  <si>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</si>
  <si>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</si>
  <si>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</si>
  <si>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</si>
  <si>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</si>
  <si>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</si>
  <si>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</si>
  <si>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</si>
  <si>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</si>
  <si>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</si>
  <si>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</si>
  <si>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</si>
  <si>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</si>
  <si>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</si>
  <si>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</si>
  <si>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</si>
  <si>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</si>
  <si>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</si>
  <si>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</si>
  <si>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</si>
  <si>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</si>
  <si>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</si>
  <si>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</si>
  <si>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</si>
  <si>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</si>
  <si>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</si>
  <si>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</si>
  <si>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</si>
  <si>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</si>
  <si>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</si>
  <si>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</si>
  <si>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</si>
  <si>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</si>
  <si>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</si>
  <si>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</si>
  <si>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</si>
  <si>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</si>
  <si>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</si>
  <si>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</si>
  <si>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</si>
  <si>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</si>
  <si>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</si>
  <si>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</si>
  <si>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</si>
  <si>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</si>
  <si>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</si>
  <si>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</si>
  <si>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</si>
  <si>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</si>
  <si>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</si>
  <si>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</si>
  <si>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</si>
  <si>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</si>
  <si>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</si>
  <si>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</si>
  <si>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</si>
  <si>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</si>
  <si>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</si>
  <si>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</si>
  <si>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</si>
  <si>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</si>
  <si>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</si>
  <si>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</si>
  <si>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</si>
  <si>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</si>
  <si>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</si>
  <si>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</si>
  <si>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</si>
  <si>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</si>
  <si>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</si>
  <si>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</si>
  <si>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</si>
  <si>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</si>
  <si>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</si>
  <si>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</si>
  <si>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</si>
  <si>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</si>
  <si>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</si>
  <si>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</si>
  <si>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</si>
  <si>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</si>
  <si>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</si>
  <si>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</si>
  <si>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</si>
  <si>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</si>
  <si>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</si>
  <si>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</si>
  <si>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</si>
  <si>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</si>
  <si>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</si>
  <si>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</si>
  <si>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</si>
  <si>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</si>
  <si>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</si>
  <si>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</si>
  <si>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</si>
  <si>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</si>
  <si>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</si>
  <si>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</si>
  <si>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</si>
  <si>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</si>
  <si>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</si>
  <si>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</si>
  <si>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</si>
  <si>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</si>
  <si>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</si>
  <si>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</si>
  <si>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</si>
  <si>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</si>
  <si>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</si>
  <si>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</si>
  <si>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</si>
  <si>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</si>
  <si>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</si>
  <si>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</si>
  <si>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</si>
  <si>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</si>
  <si>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</si>
  <si>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</si>
  <si>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</si>
  <si>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</si>
  <si>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</si>
  <si>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</si>
  <si>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</si>
  <si>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</si>
  <si>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</si>
  <si>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</si>
  <si>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</si>
  <si>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</si>
  <si>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</si>
  <si>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</si>
  <si>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</si>
  <si>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</si>
  <si>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</si>
  <si>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</si>
  <si>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</si>
  <si>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</si>
  <si>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</si>
  <si>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</si>
  <si>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</si>
  <si>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</si>
  <si>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</si>
  <si>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</si>
  <si>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</si>
  <si>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</si>
  <si>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</si>
  <si>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</si>
  <si>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</si>
  <si>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</si>
  <si>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</si>
  <si>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</si>
  <si>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</si>
  <si>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</si>
  <si>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</si>
  <si>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</si>
  <si>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</si>
  <si>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</si>
  <si>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</si>
  <si>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</si>
  <si>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</si>
  <si>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</si>
  <si>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</si>
  <si>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</si>
  <si>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</si>
  <si>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</si>
  <si>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</si>
  <si>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</si>
  <si>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</si>
  <si>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</si>
  <si>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</si>
  <si>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</si>
  <si>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</si>
  <si>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</si>
  <si>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</si>
  <si>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</si>
  <si>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</si>
  <si>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</si>
  <si>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</si>
  <si>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</si>
  <si>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</si>
  <si>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</si>
  <si>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</si>
  <si>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</si>
  <si>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</si>
  <si>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</si>
  <si>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</si>
  <si>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</si>
  <si>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</si>
  <si>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</si>
  <si>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</si>
  <si>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</si>
  <si>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</si>
  <si>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</si>
  <si>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</si>
  <si>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</si>
  <si>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</si>
  <si>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</si>
  <si>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</si>
  <si>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</si>
  <si>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</si>
  <si>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</si>
  <si>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</si>
  <si>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</si>
  <si>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</si>
  <si>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</si>
  <si>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</si>
  <si>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</si>
  <si>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</si>
  <si>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</si>
  <si>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</si>
  <si>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</si>
  <si>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</si>
  <si>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</si>
  <si>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</si>
  <si>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</si>
  <si>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</si>
  <si>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</si>
  <si>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</si>
  <si>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</si>
  <si>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</si>
  <si>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</si>
  <si>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</si>
  <si>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</si>
  <si>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</si>
  <si>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</si>
  <si>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</si>
  <si>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</si>
  <si>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</si>
  <si>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</si>
  <si>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</si>
  <si>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</si>
  <si>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</si>
  <si>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</si>
  <si>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</si>
  <si>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</si>
  <si>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</si>
  <si>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</si>
  <si>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</si>
  <si>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</si>
  <si>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</si>
  <si>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</si>
  <si>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</si>
  <si>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</si>
  <si>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</si>
  <si>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</si>
  <si>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</si>
  <si>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</si>
  <si>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</si>
  <si>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</si>
  <si>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</si>
  <si>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</si>
  <si>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</si>
  <si>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</si>
  <si>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</si>
  <si>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</si>
  <si>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</si>
  <si>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</si>
  <si>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</si>
  <si>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</si>
  <si>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</si>
  <si>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</si>
  <si>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</si>
  <si>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</si>
  <si>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</si>
  <si>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</si>
  <si>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</si>
  <si>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</si>
  <si>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</si>
  <si>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</si>
  <si>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</si>
  <si>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</si>
  <si>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</si>
  <si>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</si>
  <si>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</si>
  <si>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</si>
  <si>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</si>
  <si>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</si>
  <si>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</si>
  <si>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</si>
  <si>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</si>
  <si>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</si>
  <si>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</si>
  <si>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</si>
  <si>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</si>
  <si>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</si>
  <si>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</si>
  <si>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</si>
  <si>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</si>
  <si>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</si>
  <si>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</si>
  <si>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</si>
  <si>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</si>
  <si>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</si>
  <si>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</si>
  <si>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</si>
  <si>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</si>
  <si>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</si>
  <si>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</si>
  <si>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</si>
  <si>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</si>
  <si>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</si>
  <si>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</si>
  <si>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</si>
  <si>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</si>
  <si>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</si>
  <si>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</si>
  <si>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</si>
  <si>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</si>
  <si>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</si>
  <si>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</si>
  <si>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</si>
  <si>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</si>
  <si>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</si>
  <si>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</si>
  <si>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</si>
  <si>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</si>
  <si>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</si>
  <si>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</si>
  <si>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</si>
  <si>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</si>
  <si>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</si>
  <si>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</si>
  <si>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</si>
  <si>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</si>
  <si>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</si>
  <si>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</si>
  <si>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</si>
  <si>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</si>
  <si>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</si>
  <si>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</si>
  <si>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</si>
  <si>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</si>
  <si>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</si>
  <si>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</si>
  <si>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</si>
  <si>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</si>
  <si>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</si>
  <si>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</si>
  <si>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</si>
  <si>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</si>
  <si>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</si>
  <si>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</si>
  <si>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</si>
  <si>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</si>
  <si>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</si>
  <si>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</si>
  <si>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</si>
  <si>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</si>
  <si>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</si>
  <si>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</si>
  <si>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</si>
  <si>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</si>
  <si>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</si>
  <si>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</si>
  <si>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</si>
  <si>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</si>
  <si>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</si>
  <si>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</si>
  <si>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</si>
  <si>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</si>
  <si>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</si>
  <si>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</si>
  <si>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</si>
  <si>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</si>
  <si>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</si>
  <si>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</si>
  <si>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</si>
  <si>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</si>
  <si>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</si>
  <si>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</si>
  <si>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</si>
  <si>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</si>
  <si>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</si>
  <si>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</si>
  <si>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</si>
  <si>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</si>
  <si>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</si>
  <si>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</si>
  <si>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</si>
  <si>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</si>
  <si>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</si>
  <si>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</si>
  <si>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</si>
  <si>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</si>
  <si>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</si>
  <si>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</si>
  <si>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</si>
  <si>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</si>
  <si>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</si>
  <si>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</si>
  <si>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</si>
  <si>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</si>
  <si>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</si>
  <si>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</si>
  <si>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</si>
  <si>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</si>
  <si>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</si>
  <si>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</si>
  <si>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</si>
  <si>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</si>
  <si>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</si>
  <si>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</si>
  <si>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</si>
  <si>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</si>
  <si>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</si>
  <si>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</si>
  <si>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</si>
  <si>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</si>
  <si>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</si>
  <si>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</si>
  <si>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</si>
  <si>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</si>
  <si>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</si>
  <si>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</si>
  <si>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</si>
  <si>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</si>
  <si>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</si>
  <si>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</si>
  <si>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</si>
  <si>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</si>
  <si>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</si>
  <si>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</si>
  <si>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</si>
  <si>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</si>
  <si>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</si>
  <si>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</si>
  <si>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</si>
  <si>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</si>
  <si>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</si>
  <si>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</si>
  <si>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</si>
  <si>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</si>
  <si>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</si>
  <si>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</si>
  <si>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</si>
  <si>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</si>
  <si>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</si>
  <si>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</si>
  <si>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</si>
  <si>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</si>
  <si>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</si>
  <si>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</si>
  <si>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</si>
  <si>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</si>
  <si>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</si>
  <si>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</si>
  <si>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</si>
  <si>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</si>
  <si>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</si>
  <si>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</si>
  <si>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</si>
  <si>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</si>
  <si>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</si>
  <si>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</si>
  <si>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</si>
  <si>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</si>
  <si>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</si>
  <si>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</si>
  <si>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</si>
  <si>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</si>
  <si>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</si>
  <si>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</si>
  <si>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</si>
  <si>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</si>
  <si>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</si>
  <si>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</si>
  <si>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</si>
  <si>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</si>
  <si>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</si>
  <si>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</si>
  <si>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</si>
  <si>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</si>
  <si>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</si>
  <si>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</si>
  <si>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</si>
  <si>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</si>
  <si>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</si>
  <si>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</si>
  <si>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</si>
  <si>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</si>
  <si>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</si>
  <si>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</si>
  <si>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</si>
  <si>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</si>
  <si>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</si>
  <si>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</si>
  <si>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</si>
  <si>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</si>
  <si>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</si>
  <si>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</si>
  <si>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</si>
  <si>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</si>
  <si>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</si>
  <si>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</si>
  <si>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</si>
  <si>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</si>
  <si>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</si>
  <si>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</si>
  <si>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</si>
  <si>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</si>
  <si>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</si>
  <si>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</si>
  <si>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</si>
  <si>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</si>
  <si>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</si>
  <si>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</si>
  <si>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</si>
  <si>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</si>
  <si>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</si>
  <si>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</si>
  <si>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</si>
  <si>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</si>
  <si>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</si>
  <si>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</si>
  <si>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</si>
  <si>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</si>
  <si>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</si>
  <si>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</si>
  <si>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</si>
  <si>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</si>
  <si>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</si>
  <si>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</si>
  <si>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</si>
  <si>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</si>
  <si>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</si>
  <si>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</si>
  <si>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</si>
  <si>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</si>
  <si>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</si>
  <si>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</si>
  <si>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</si>
  <si>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</si>
  <si>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</si>
  <si>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</si>
  <si>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</si>
  <si>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</si>
  <si>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</si>
  <si>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</si>
  <si>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</si>
  <si>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</si>
  <si>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</si>
  <si>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</si>
  <si>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</si>
  <si>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</si>
  <si>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</si>
  <si>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</si>
  <si>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</si>
  <si>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</si>
  <si>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</si>
  <si>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</si>
  <si>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</si>
  <si>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</si>
  <si>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</si>
  <si>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</si>
  <si>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</si>
  <si>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</si>
  <si>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</si>
  <si>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</si>
  <si>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</si>
  <si>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</si>
  <si>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</si>
  <si>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</si>
  <si>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</si>
  <si>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</si>
  <si>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</si>
  <si>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</si>
  <si>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</si>
  <si>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</si>
  <si>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</si>
  <si>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</si>
  <si>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</si>
  <si>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</si>
  <si>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</si>
  <si>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</si>
  <si>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</si>
  <si>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</si>
  <si>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</si>
  <si>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</si>
  <si>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</si>
  <si>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</si>
  <si>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</si>
  <si>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</si>
  <si>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</si>
  <si>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</si>
  <si>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</si>
  <si>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</si>
  <si>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</si>
  <si>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</si>
  <si>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</si>
  <si>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</si>
  <si>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</si>
  <si>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</si>
  <si>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</si>
  <si>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</si>
  <si>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</si>
  <si>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</si>
  <si>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</si>
  <si>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</si>
  <si>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</si>
  <si>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</si>
  <si>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</si>
  <si>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</si>
  <si>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</si>
  <si>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</si>
  <si>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</si>
  <si>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</si>
  <si>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</si>
  <si>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</si>
  <si>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</si>
  <si>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</si>
  <si>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</si>
  <si>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</si>
  <si>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</si>
  <si>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</si>
  <si>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</si>
  <si>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</si>
  <si>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</si>
  <si>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</si>
  <si>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</si>
  <si>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</si>
  <si>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</si>
  <si>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</si>
  <si>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</si>
  <si>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</si>
  <si>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</si>
  <si>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</si>
  <si>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</si>
  <si>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</si>
  <si>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</si>
  <si>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</si>
  <si>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</si>
  <si>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</si>
  <si>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</si>
  <si>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</si>
  <si>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</si>
  <si>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</si>
  <si>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</si>
  <si>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</si>
  <si>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</si>
  <si>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</si>
  <si>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</si>
  <si>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</si>
  <si>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</si>
  <si>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</si>
  <si>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</si>
  <si>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</si>
  <si>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</si>
  <si>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</si>
  <si>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</si>
  <si>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</si>
  <si>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</si>
  <si>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</si>
  <si>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</si>
  <si>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</si>
  <si>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</si>
  <si>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</si>
  <si>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</si>
  <si>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</si>
  <si>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</si>
  <si>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</si>
  <si>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</si>
  <si>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</si>
  <si>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</si>
  <si>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</si>
  <si>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</si>
  <si>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</si>
  <si>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</si>
  <si>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</si>
  <si>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</si>
  <si>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</si>
  <si>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</si>
  <si>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</si>
  <si>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</si>
  <si>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</si>
  <si>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</si>
  <si>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</si>
  <si>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</si>
  <si>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</si>
  <si>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</si>
  <si>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</si>
  <si>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</si>
  <si>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</si>
  <si>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</si>
  <si>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</si>
  <si>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</si>
  <si>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</si>
  <si>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</si>
  <si>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</si>
  <si>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</si>
  <si>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</si>
  <si>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</si>
  <si>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</si>
  <si>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</si>
  <si>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</si>
  <si>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</si>
  <si>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</si>
  <si>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</si>
  <si>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</si>
  <si>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</si>
  <si>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</si>
  <si>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</si>
  <si>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</si>
  <si>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</si>
  <si>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</si>
  <si>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</si>
  <si>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</si>
  <si>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</si>
  <si>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</si>
  <si>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</si>
  <si>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</si>
  <si>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</si>
  <si>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</si>
  <si>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</si>
  <si>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</si>
  <si>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</si>
  <si>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</si>
  <si>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</si>
  <si>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</si>
  <si>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</si>
  <si>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</si>
  <si>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</si>
  <si>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</si>
  <si>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</si>
  <si>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</si>
  <si>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</si>
  <si>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</si>
  <si>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</si>
  <si>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</si>
  <si>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</si>
  <si>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</si>
  <si>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</si>
  <si>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</si>
  <si>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</si>
  <si>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</si>
  <si>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</si>
  <si>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</si>
  <si>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</si>
  <si>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</si>
  <si>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</si>
  <si>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</si>
  <si>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</si>
  <si>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</si>
  <si>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</si>
  <si>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</si>
  <si>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</si>
  <si>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</si>
  <si>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</si>
  <si>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</si>
  <si>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</si>
  <si>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</si>
  <si>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</si>
  <si>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</si>
  <si>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</si>
  <si>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</si>
  <si>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</si>
  <si>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</si>
  <si>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</si>
  <si>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</si>
  <si>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</si>
  <si>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</si>
  <si>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</si>
  <si>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</si>
  <si>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</si>
  <si>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</si>
  <si>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</si>
  <si>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</si>
  <si>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</si>
  <si>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</si>
  <si>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</si>
  <si>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</si>
  <si>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</si>
  <si>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</si>
  <si>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</si>
  <si>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</si>
  <si>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</si>
  <si>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</si>
  <si>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</si>
  <si>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</si>
  <si>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</si>
  <si>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</si>
  <si>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</si>
  <si>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</si>
  <si>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</si>
  <si>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</si>
  <si>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</si>
  <si>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</si>
  <si>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</si>
  <si>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</si>
  <si>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</si>
  <si>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</si>
  <si>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</si>
  <si>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</si>
  <si>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</si>
  <si>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</si>
  <si>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</si>
  <si>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</si>
  <si>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</si>
  <si>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</si>
  <si>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</si>
  <si>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</si>
  <si>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</si>
  <si>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</si>
  <si>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</si>
  <si>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</si>
  <si>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</si>
  <si>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</si>
  <si>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</si>
  <si>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</si>
  <si>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</si>
  <si>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</si>
  <si>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</si>
  <si>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</si>
  <si>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</si>
  <si>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</si>
  <si>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</si>
  <si>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</si>
  <si>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</si>
  <si>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</si>
  <si>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</si>
  <si>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</si>
  <si>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</si>
  <si>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</si>
  <si>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</si>
  <si>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</si>
  <si>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</si>
  <si>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</si>
  <si>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</si>
  <si>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</si>
  <si>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</si>
  <si>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</si>
  <si>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</si>
  <si>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</si>
  <si>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</si>
  <si>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</si>
  <si>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</si>
  <si>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</si>
  <si>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</si>
  <si>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</si>
  <si>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</si>
  <si>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</si>
  <si>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</si>
  <si>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</si>
  <si>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</si>
  <si>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</si>
  <si>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</si>
  <si>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</si>
  <si>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</si>
  <si>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</si>
  <si>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</si>
  <si>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</si>
  <si>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</si>
  <si>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</si>
  <si>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</si>
  <si>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</si>
  <si>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</si>
  <si>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</si>
  <si>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</si>
  <si>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</si>
  <si>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</si>
  <si>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</si>
  <si>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</si>
  <si>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</si>
  <si>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</si>
  <si>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</si>
  <si>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</si>
  <si>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</si>
  <si>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</si>
  <si>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</si>
  <si>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</si>
  <si>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</si>
  <si>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</si>
  <si>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</si>
  <si>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</si>
  <si>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</si>
  <si>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</si>
  <si>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</si>
  <si>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</si>
  <si>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</si>
  <si>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</si>
  <si>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</si>
  <si>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</si>
  <si>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</si>
  <si>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</si>
  <si>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</si>
  <si>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</si>
  <si>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</si>
  <si>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</si>
  <si>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</si>
  <si>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</si>
  <si>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</si>
  <si>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</si>
  <si>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</si>
  <si>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</si>
  <si>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</si>
  <si>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</si>
  <si>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</si>
  <si>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</si>
  <si>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</si>
  <si>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</si>
  <si>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</si>
  <si>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</si>
  <si>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</si>
  <si>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</si>
  <si>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</si>
  <si>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</si>
  <si>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</si>
  <si>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</si>
  <si>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</si>
  <si>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</si>
  <si>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</si>
  <si>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</si>
  <si>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</si>
  <si>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</si>
  <si>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</si>
  <si>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</si>
  <si>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</si>
  <si>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</si>
  <si>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</si>
  <si>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</si>
  <si>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</si>
  <si>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</si>
  <si>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</si>
  <si>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</si>
  <si>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</si>
  <si>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</si>
  <si>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</si>
  <si>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</si>
  <si>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</si>
  <si>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</si>
  <si>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</si>
  <si>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</si>
  <si>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</si>
  <si>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</si>
  <si>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</si>
  <si>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</si>
  <si>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</si>
  <si>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</si>
  <si>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</si>
  <si>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</si>
  <si>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</si>
  <si>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</si>
  <si>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</si>
  <si>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</si>
  <si>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</si>
  <si>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</si>
  <si>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</si>
  <si>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</si>
  <si>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</si>
  <si>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</si>
  <si>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</si>
  <si>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</si>
  <si>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</si>
  <si>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</si>
  <si>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</si>
  <si>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</si>
  <si>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</si>
  <si>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</si>
  <si>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</si>
  <si>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</si>
  <si>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</si>
  <si>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</si>
  <si>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</si>
  <si>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</si>
  <si>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</si>
  <si>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</si>
  <si>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</si>
  <si>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</si>
  <si>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</si>
  <si>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</si>
  <si>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</si>
  <si>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</si>
  <si>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</si>
  <si>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</si>
  <si>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</si>
  <si>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</si>
  <si>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</si>
  <si>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</si>
  <si>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</si>
  <si>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</si>
  <si>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</si>
  <si>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</si>
  <si>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</si>
  <si>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</si>
  <si>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</si>
  <si>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</si>
  <si>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</si>
  <si>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</si>
  <si>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</si>
  <si>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</si>
  <si>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</si>
  <si>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</si>
  <si>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</si>
  <si>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</si>
  <si>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</si>
  <si>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</si>
  <si>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</si>
  <si>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</si>
  <si>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</si>
  <si>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</si>
  <si>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</si>
  <si>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</si>
  <si>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</si>
  <si>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</si>
  <si>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</si>
  <si>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</si>
  <si>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</si>
  <si>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</si>
  <si>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</si>
  <si>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</si>
  <si>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</si>
  <si>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</si>
  <si>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</si>
  <si>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</si>
  <si>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</si>
  <si>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</si>
  <si>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</si>
  <si>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</si>
  <si>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</si>
  <si>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</si>
  <si>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</si>
  <si>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</si>
  <si>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</si>
  <si>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</si>
  <si>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</si>
  <si>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</si>
  <si>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</si>
  <si>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</si>
  <si>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</si>
  <si>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</si>
  <si>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</si>
  <si>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</si>
  <si>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</si>
  <si>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</si>
  <si>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</si>
  <si>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</si>
  <si>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</si>
  <si>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</si>
  <si>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</si>
  <si>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</si>
  <si>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</si>
  <si>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</si>
  <si>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</si>
  <si>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</si>
  <si>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</si>
  <si>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</si>
  <si>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</si>
  <si>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</si>
  <si>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</si>
  <si>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</si>
  <si>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</si>
  <si>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</si>
  <si>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</si>
  <si>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</si>
  <si>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</si>
  <si>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</si>
  <si>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</si>
  <si>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</si>
  <si>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</si>
  <si>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</si>
  <si>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</si>
  <si>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</si>
  <si>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</si>
  <si>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</si>
  <si>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</si>
  <si>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</si>
  <si>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</si>
  <si>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</si>
  <si>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</si>
  <si>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</si>
  <si>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</si>
  <si>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</si>
  <si>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</si>
  <si>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</si>
  <si>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</si>
  <si>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</si>
  <si>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</si>
  <si>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</si>
  <si>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</si>
  <si>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</si>
  <si>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</si>
  <si>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</si>
  <si>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</si>
  <si>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</si>
  <si>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</si>
  <si>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</si>
  <si>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</si>
  <si>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</si>
  <si>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</si>
  <si>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</si>
  <si>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</si>
  <si>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</si>
  <si>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</si>
  <si>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</si>
  <si>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</si>
  <si>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</si>
  <si>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</si>
  <si>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</si>
  <si>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</si>
  <si>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</si>
  <si>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</si>
  <si>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</si>
  <si>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</si>
  <si>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</si>
  <si>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</si>
  <si>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</si>
  <si>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</si>
  <si>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</si>
  <si>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</si>
  <si>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</si>
  <si>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</si>
  <si>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</si>
  <si>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</si>
  <si>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</si>
  <si>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</si>
  <si>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</si>
  <si>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</si>
  <si>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</si>
  <si>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</si>
  <si>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</si>
  <si>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</si>
  <si>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</si>
  <si>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</si>
  <si>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</si>
  <si>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</si>
  <si>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</si>
  <si>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</si>
  <si>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</si>
  <si>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</si>
  <si>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</si>
  <si>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</si>
  <si>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</si>
  <si>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</si>
  <si>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</si>
  <si>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</si>
  <si>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</si>
  <si>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</si>
  <si>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</si>
  <si>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</si>
  <si>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</si>
  <si>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</si>
  <si>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</si>
  <si>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</si>
  <si>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</si>
  <si>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</si>
  <si>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</si>
  <si>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</si>
  <si>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</si>
  <si>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</si>
  <si>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</si>
  <si>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</si>
  <si>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</si>
  <si>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</si>
  <si>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</si>
  <si>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</si>
  <si>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</si>
  <si>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</si>
  <si>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</si>
  <si>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</si>
  <si>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</si>
  <si>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</si>
  <si>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</si>
  <si>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</si>
  <si>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</si>
  <si>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</si>
  <si>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</si>
  <si>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</si>
  <si>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</si>
  <si>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</si>
  <si>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</si>
  <si>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</si>
  <si>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</si>
  <si>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</si>
  <si>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</si>
  <si>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</si>
  <si>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</si>
  <si>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</si>
  <si>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</si>
  <si>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</si>
  <si>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</si>
  <si>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</si>
  <si>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</si>
  <si>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</si>
  <si>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</si>
  <si>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</si>
  <si>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</si>
  <si>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</si>
  <si>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</si>
  <si>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</si>
  <si>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</si>
  <si>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</si>
  <si>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</si>
  <si>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</si>
  <si>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</si>
  <si>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</si>
  <si>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</si>
  <si>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</si>
  <si>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</si>
  <si>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</si>
  <si>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</si>
  <si>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</si>
  <si>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</si>
  <si>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</si>
  <si>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</si>
  <si>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</si>
  <si>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</si>
  <si>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</si>
  <si>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</si>
  <si>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</si>
  <si>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</si>
  <si>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</si>
  <si>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</si>
  <si>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</si>
  <si>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</si>
  <si>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</si>
  <si>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</si>
  <si>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</si>
  <si>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</si>
  <si>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</si>
  <si>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</si>
  <si>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</si>
  <si>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</si>
  <si>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</si>
  <si>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</si>
  <si>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</si>
  <si>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</si>
  <si>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</si>
  <si>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</si>
  <si>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</si>
  <si>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</si>
  <si>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</si>
  <si>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</si>
  <si>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</si>
  <si>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</si>
  <si>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</si>
  <si>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</si>
  <si>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</si>
  <si>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</si>
  <si>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</si>
  <si>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</si>
  <si>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</si>
  <si>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</si>
  <si>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</si>
  <si>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</si>
  <si>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</si>
  <si>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</si>
  <si>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</si>
  <si>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</si>
  <si>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</si>
  <si>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</si>
  <si>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</si>
  <si>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</si>
  <si>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</si>
  <si>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</si>
  <si>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</si>
  <si>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</si>
  <si>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</si>
  <si>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</si>
  <si>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</si>
  <si>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</si>
  <si>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</si>
  <si>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</si>
  <si>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</si>
  <si>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</si>
  <si>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</si>
  <si>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</si>
  <si>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</si>
  <si>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</si>
  <si>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</si>
  <si>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</si>
  <si>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</si>
  <si>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</si>
  <si>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</si>
  <si>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</si>
  <si>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</si>
  <si>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</si>
  <si>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</si>
  <si>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</si>
  <si>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</si>
  <si>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</si>
  <si>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</si>
  <si>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</si>
  <si>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</si>
  <si>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</si>
  <si>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</si>
  <si>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</si>
  <si>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</si>
  <si>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</si>
  <si>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</si>
  <si>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</si>
  <si>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</si>
  <si>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</si>
  <si>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</si>
  <si>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</si>
  <si>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</si>
  <si>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</si>
  <si>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</si>
  <si>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</si>
  <si>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</si>
  <si>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</si>
  <si>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</si>
  <si>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</si>
  <si>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</si>
  <si>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</si>
  <si>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</si>
  <si>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</si>
  <si>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</si>
  <si>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</si>
  <si>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</si>
  <si>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</si>
  <si>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</si>
  <si>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</si>
  <si>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</si>
  <si>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</si>
  <si>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</si>
  <si>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</si>
  <si>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</si>
  <si>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</si>
  <si>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</si>
  <si>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</si>
  <si>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</si>
  <si>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</si>
  <si>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</si>
  <si>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</si>
  <si>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</si>
  <si>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</si>
  <si>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</si>
  <si>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</si>
  <si>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</si>
  <si>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</si>
  <si>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</si>
  <si>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</si>
  <si>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</si>
  <si>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</si>
  <si>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</si>
  <si>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</si>
  <si>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</si>
  <si>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</si>
  <si>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</si>
  <si>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</si>
  <si>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</si>
  <si>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</si>
  <si>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</si>
  <si>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</si>
  <si>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</si>
  <si>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</si>
  <si>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</si>
  <si>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</si>
  <si>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</si>
  <si>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</si>
  <si>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</si>
  <si>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</si>
  <si>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</si>
  <si>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</si>
  <si>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</si>
  <si>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</si>
  <si>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</si>
  <si>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</si>
  <si>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</si>
  <si>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</si>
  <si>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</si>
  <si>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</si>
  <si>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</si>
  <si>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</si>
  <si>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</si>
  <si>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</si>
  <si>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</si>
  <si>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</si>
  <si>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</si>
  <si>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</si>
  <si>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</si>
  <si>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</si>
  <si>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</si>
  <si>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</si>
  <si>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</si>
  <si>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</si>
  <si>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</si>
  <si>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</si>
  <si>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</si>
  <si>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</si>
  <si>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</si>
  <si>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</si>
  <si>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</si>
  <si>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</si>
  <si>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</si>
  <si>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</si>
  <si>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</si>
  <si>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</si>
  <si>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</si>
  <si>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</si>
  <si>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</si>
  <si>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</si>
  <si>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</si>
  <si>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</si>
  <si>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</si>
  <si>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</si>
  <si>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</si>
  <si>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</si>
  <si>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</si>
  <si>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</si>
  <si>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</si>
  <si>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</si>
  <si>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</si>
  <si>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</si>
  <si>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</si>
  <si>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</si>
  <si>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</si>
  <si>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</si>
  <si>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</si>
  <si>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</si>
  <si>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</si>
  <si>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</si>
  <si>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</si>
  <si>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</si>
  <si>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</si>
  <si>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</si>
  <si>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</si>
  <si>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</si>
  <si>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</si>
  <si>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</si>
  <si>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</si>
  <si>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</si>
  <si>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</si>
  <si>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</si>
  <si>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</si>
  <si>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</si>
  <si>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</si>
  <si>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</si>
  <si>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</si>
  <si>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</si>
  <si>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</si>
  <si>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</si>
  <si>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</si>
  <si>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</si>
  <si>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</si>
  <si>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</si>
  <si>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</si>
  <si>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</si>
  <si>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</si>
  <si>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</si>
  <si>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</si>
  <si>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</si>
  <si>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</si>
  <si>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</si>
  <si>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</si>
  <si>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</si>
  <si>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</si>
  <si>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</si>
  <si>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</si>
  <si>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</si>
  <si>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</si>
  <si>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</si>
  <si>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</si>
  <si>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</si>
  <si>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</si>
  <si>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</si>
  <si>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</si>
  <si>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</si>
  <si>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</si>
  <si>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</si>
  <si>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</si>
  <si>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</si>
  <si>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</si>
  <si>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</si>
  <si>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</si>
  <si>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</si>
  <si>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</si>
  <si>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</si>
  <si>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</si>
  <si>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</si>
  <si>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</si>
  <si>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</si>
  <si>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</si>
  <si>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</si>
  <si>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</si>
  <si>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</si>
  <si>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</si>
  <si>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</si>
  <si>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</si>
  <si>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</si>
  <si>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</si>
  <si>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</si>
  <si>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</si>
  <si>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</si>
  <si>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</si>
  <si>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</si>
  <si>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</si>
  <si>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</si>
  <si>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</si>
  <si>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</si>
  <si>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</si>
  <si>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</si>
  <si>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</si>
  <si>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</si>
  <si>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</si>
  <si>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</si>
  <si>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</si>
  <si>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</si>
  <si>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</si>
  <si>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</si>
  <si>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</si>
  <si>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</si>
  <si>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</si>
  <si>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</si>
  <si>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</si>
  <si>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</si>
  <si>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</si>
  <si>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</si>
  <si>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</si>
  <si>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</si>
  <si>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</si>
  <si>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</si>
  <si>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</si>
  <si>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</si>
  <si>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</si>
  <si>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</si>
  <si>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</si>
  <si>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</si>
  <si>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</si>
  <si>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</si>
  <si>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</si>
  <si>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</si>
  <si>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</si>
  <si>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</si>
  <si>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</si>
  <si>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</si>
  <si>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</si>
  <si>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</si>
  <si>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</si>
  <si>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</si>
  <si>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</si>
  <si>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</si>
  <si>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</si>
  <si>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</si>
  <si>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</si>
  <si>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</si>
  <si>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</si>
  <si>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</si>
  <si>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</si>
  <si>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</si>
  <si>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</si>
  <si>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</si>
  <si>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</si>
  <si>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</si>
  <si>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</si>
  <si>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</si>
  <si>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</si>
  <si>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</si>
  <si>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</si>
  <si>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</si>
  <si>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</si>
  <si>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</si>
  <si>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</si>
  <si>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</si>
  <si>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</si>
  <si>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</si>
  <si>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</si>
  <si>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</si>
  <si>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</si>
  <si>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</si>
  <si>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</si>
  <si>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</si>
  <si>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</si>
  <si>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</si>
  <si>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</si>
  <si>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</si>
  <si>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</si>
  <si>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</si>
  <si>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</si>
  <si>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</si>
  <si>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</si>
  <si>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</si>
  <si>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</si>
  <si>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</si>
  <si>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</si>
  <si>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</si>
  <si>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</si>
  <si>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</si>
  <si>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</si>
  <si>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</si>
  <si>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</si>
  <si>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</si>
  <si>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</si>
  <si>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</si>
  <si>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</si>
  <si>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</si>
  <si>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</si>
  <si>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</si>
  <si>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</si>
  <si>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</si>
  <si>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</si>
  <si>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</si>
  <si>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</si>
  <si>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</si>
  <si>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</si>
  <si>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</si>
  <si>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</si>
  <si>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</si>
  <si>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</si>
  <si>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</si>
  <si>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</si>
  <si>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</si>
  <si>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</si>
  <si>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</si>
  <si>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</si>
  <si>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</si>
  <si>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</si>
  <si>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</si>
  <si>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</si>
  <si>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</si>
  <si>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</si>
  <si>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</si>
  <si>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</si>
  <si>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</si>
  <si>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</si>
  <si>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</si>
  <si>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</si>
  <si>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</si>
  <si>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</si>
  <si>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</si>
  <si>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</si>
  <si>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</si>
  <si>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</si>
  <si>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</si>
  <si>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</si>
  <si>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</si>
  <si>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</si>
  <si>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</si>
  <si>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</si>
  <si>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</si>
  <si>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</si>
  <si>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</si>
  <si>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</si>
  <si>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</si>
  <si>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</si>
  <si>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</si>
  <si>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</si>
  <si>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</si>
  <si>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</si>
  <si>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</si>
  <si>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</si>
  <si>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</si>
  <si>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</si>
  <si>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</si>
  <si>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</si>
  <si>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</si>
  <si>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</si>
  <si>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</si>
  <si>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</si>
  <si>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</si>
  <si>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</si>
  <si>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</si>
  <si>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</si>
  <si>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</si>
  <si>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</si>
  <si>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</si>
  <si>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</si>
  <si>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</si>
  <si>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</si>
  <si>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</si>
  <si>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</si>
  <si>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</si>
  <si>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</si>
  <si>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</si>
  <si>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</si>
  <si>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</si>
  <si>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</si>
  <si>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</si>
  <si>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</si>
  <si>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</si>
  <si>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</si>
  <si>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</si>
  <si>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</si>
  <si>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</si>
  <si>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</si>
  <si>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</si>
  <si>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</si>
  <si>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</si>
  <si>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</si>
  <si>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</si>
  <si>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</si>
  <si>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</si>
  <si>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</si>
  <si>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</si>
  <si>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</si>
  <si>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</si>
  <si>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</si>
  <si>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</si>
  <si>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</si>
  <si>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</si>
  <si>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</si>
  <si>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</si>
  <si>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</si>
  <si>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</si>
  <si>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</si>
  <si>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</si>
  <si>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</si>
  <si>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</si>
  <si>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</si>
  <si>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</si>
  <si>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</si>
  <si>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</si>
  <si>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</si>
  <si>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</si>
  <si>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</si>
  <si>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</si>
  <si>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</si>
  <si>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</si>
  <si>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</si>
  <si>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</si>
  <si>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</si>
  <si>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</si>
  <si>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</si>
  <si>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</si>
  <si>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</si>
  <si>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</si>
  <si>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</si>
  <si>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</si>
  <si>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</si>
  <si>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</si>
  <si>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</si>
  <si>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</si>
  <si>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</si>
  <si>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</si>
  <si>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</si>
  <si>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</si>
  <si>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</si>
  <si>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</si>
  <si>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</si>
  <si>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</si>
  <si>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</si>
  <si>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</si>
  <si>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</si>
  <si>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</si>
  <si>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</si>
  <si>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</si>
  <si>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</si>
  <si>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</si>
  <si>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</si>
  <si>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</si>
  <si>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</si>
  <si>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</si>
  <si>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</si>
  <si>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</si>
  <si>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</si>
  <si>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</si>
  <si>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</si>
  <si>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</si>
  <si>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</si>
  <si>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</si>
  <si>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</si>
  <si>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</si>
  <si>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</si>
  <si>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</si>
  <si>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</si>
  <si>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</si>
  <si>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</si>
  <si>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</si>
  <si>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</si>
  <si>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</si>
  <si>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</si>
  <si>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</si>
  <si>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</si>
  <si>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</si>
  <si>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</si>
  <si>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</si>
  <si>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</si>
  <si>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</si>
  <si>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</si>
  <si>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</si>
  <si>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</si>
  <si>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</si>
  <si>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</si>
  <si>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</si>
  <si>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</si>
  <si>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</si>
  <si>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</si>
  <si>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</si>
  <si>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</si>
  <si>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</si>
  <si>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</si>
  <si>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</si>
  <si>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</si>
  <si>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</si>
  <si>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</si>
  <si>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</si>
  <si>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</si>
  <si>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</si>
  <si>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</si>
  <si>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</si>
  <si>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</si>
  <si>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</si>
  <si>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</si>
  <si>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</si>
  <si>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</si>
  <si>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</si>
  <si>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</si>
  <si>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</si>
  <si>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</si>
  <si>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</si>
  <si>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</si>
  <si>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</si>
  <si>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</si>
  <si>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</si>
  <si>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</si>
  <si>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</si>
  <si>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</si>
  <si>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</si>
  <si>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</si>
  <si>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</si>
  <si>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</si>
  <si>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</si>
  <si>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</si>
  <si>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</si>
  <si>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</si>
  <si>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</si>
  <si>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</si>
  <si>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</si>
  <si>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</si>
  <si>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</si>
  <si>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</si>
  <si>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</si>
  <si>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</si>
  <si>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</si>
  <si>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</si>
  <si>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</si>
  <si>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</si>
  <si>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</si>
  <si>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</si>
  <si>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</si>
  <si>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</si>
  <si>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</si>
  <si>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</si>
  <si>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</si>
  <si>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</si>
  <si>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</si>
  <si>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</si>
  <si>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</si>
  <si>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</si>
  <si>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</si>
  <si>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</si>
  <si>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</si>
  <si>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</si>
  <si>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</si>
  <si>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</si>
  <si>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</si>
  <si>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</si>
  <si>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</si>
  <si>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</si>
  <si>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</si>
  <si>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</si>
  <si>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</si>
  <si>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</si>
  <si>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</si>
  <si>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</si>
  <si>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</si>
  <si>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</si>
  <si>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</si>
  <si>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</si>
  <si>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</si>
  <si>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</si>
  <si>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</si>
  <si>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</si>
  <si>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</si>
  <si>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</si>
  <si>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</si>
  <si>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</si>
  <si>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</si>
  <si>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</si>
  <si>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</si>
  <si>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</si>
  <si>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</si>
  <si>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</si>
  <si>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</si>
  <si>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</si>
  <si>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</si>
  <si>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</si>
  <si>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</si>
  <si>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</si>
  <si>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</si>
  <si>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</si>
  <si>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</si>
  <si>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</si>
  <si>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</si>
  <si>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</si>
  <si>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</si>
  <si>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</si>
  <si>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</si>
  <si>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</si>
  <si>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</si>
  <si>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</si>
  <si>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</si>
  <si>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</si>
  <si>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</si>
  <si>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</si>
  <si>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</si>
  <si>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</si>
  <si>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</si>
  <si>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</si>
  <si>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</si>
  <si>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</si>
  <si>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</si>
  <si>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</si>
  <si>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</si>
  <si>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</si>
  <si>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</si>
  <si>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</si>
  <si>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</si>
  <si>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</si>
  <si>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</si>
  <si>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</si>
  <si>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</si>
  <si>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</si>
  <si>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</si>
  <si>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</si>
  <si>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</si>
  <si>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</si>
  <si>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</si>
  <si>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</si>
  <si>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</si>
  <si>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</si>
  <si>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</si>
  <si>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</si>
  <si>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</si>
  <si>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</si>
  <si>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</si>
  <si>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</si>
  <si>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</si>
  <si>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</si>
  <si>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</si>
  <si>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</si>
  <si>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</si>
  <si>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</si>
  <si>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</si>
  <si>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</si>
  <si>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</si>
  <si>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</si>
  <si>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</si>
  <si>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</si>
  <si>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</si>
  <si>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</si>
  <si>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</si>
  <si>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</si>
  <si>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</si>
  <si>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</si>
  <si>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</si>
  <si>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</si>
  <si>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</si>
  <si>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</si>
  <si>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</si>
  <si>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</si>
  <si>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</si>
  <si>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</si>
  <si>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</si>
  <si>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</si>
  <si>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</si>
  <si>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</si>
  <si>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</si>
  <si>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</si>
  <si>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</si>
  <si>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</si>
  <si>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</si>
  <si>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</si>
  <si>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</si>
  <si>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</si>
  <si>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</si>
  <si>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</si>
  <si>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</si>
  <si>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</si>
  <si>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</si>
  <si>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</si>
  <si>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</si>
  <si>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</si>
  <si>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</si>
  <si>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</si>
  <si>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</si>
  <si>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</si>
  <si>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</si>
  <si>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</si>
  <si>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</si>
  <si>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</si>
  <si>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</si>
  <si>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</si>
  <si>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</si>
  <si>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</si>
  <si>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</si>
  <si>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</si>
  <si>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</si>
  <si>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</si>
  <si>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</si>
  <si>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</si>
  <si>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</si>
  <si>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</si>
  <si>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</si>
  <si>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</si>
  <si>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</si>
  <si>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</si>
  <si>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</si>
  <si>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</si>
  <si>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</si>
  <si>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</si>
  <si>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</si>
  <si>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</si>
  <si>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</si>
  <si>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</si>
  <si>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</si>
  <si>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</si>
  <si>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</si>
  <si>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</si>
  <si>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</si>
  <si>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</si>
  <si>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</si>
  <si>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</si>
  <si>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</si>
  <si>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</si>
  <si>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</si>
  <si>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</si>
  <si>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</si>
  <si>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</si>
  <si>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</si>
  <si>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</si>
  <si>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</si>
  <si>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</si>
  <si>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</si>
  <si>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</si>
  <si>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</si>
  <si>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</si>
  <si>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</si>
  <si>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</si>
  <si>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</si>
  <si>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</si>
  <si>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</si>
  <si>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</si>
  <si>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</si>
  <si>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</si>
  <si>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</si>
  <si>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</si>
  <si>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</si>
  <si>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</si>
  <si>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</si>
  <si>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</si>
  <si>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</si>
  <si>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</si>
  <si>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</si>
  <si>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</si>
  <si>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</si>
  <si>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</si>
  <si>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</si>
  <si>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</si>
  <si>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</si>
  <si>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</si>
  <si>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</si>
  <si>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</si>
  <si>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</si>
  <si>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</si>
  <si>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</si>
  <si>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</si>
  <si>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</si>
  <si>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</si>
  <si>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</si>
  <si>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</si>
  <si>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</si>
  <si>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</si>
  <si>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</si>
  <si>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</si>
  <si>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</si>
  <si>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</si>
  <si>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</si>
  <si>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</si>
  <si>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</si>
  <si>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</si>
  <si>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</si>
  <si>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</si>
  <si>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</si>
  <si>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</si>
  <si>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</si>
  <si>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</si>
  <si>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</si>
  <si>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</si>
  <si>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</si>
  <si>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</si>
  <si>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</si>
  <si>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</si>
  <si>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</si>
  <si>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</si>
  <si>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</si>
  <si>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</si>
  <si>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</si>
  <si>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</si>
  <si>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</si>
  <si>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</si>
  <si>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</si>
  <si>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</si>
  <si>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</si>
  <si>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</si>
  <si>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</si>
  <si>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</si>
  <si>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</si>
  <si>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</si>
  <si>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</si>
  <si>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</si>
  <si>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</si>
  <si>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</si>
  <si>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</si>
  <si>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</si>
  <si>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</si>
  <si>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</si>
  <si>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</si>
  <si>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</si>
  <si>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</si>
  <si>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</si>
  <si>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</si>
  <si>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</si>
  <si>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</si>
  <si>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</si>
  <si>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</si>
  <si>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</si>
  <si>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</si>
  <si>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</si>
  <si>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</si>
  <si>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</si>
  <si>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</si>
  <si>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</si>
  <si>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</si>
  <si>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</si>
  <si>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</si>
  <si>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</si>
  <si>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</si>
  <si>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</si>
  <si>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</si>
  <si>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</si>
  <si>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</si>
  <si>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</si>
  <si>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</si>
  <si>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</si>
  <si>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</si>
  <si>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</si>
  <si>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</si>
  <si>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</si>
  <si>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</si>
  <si>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</si>
  <si>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</si>
  <si>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</si>
  <si>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</si>
  <si>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</si>
  <si>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</si>
  <si>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</si>
  <si>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</si>
  <si>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</si>
  <si>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</si>
  <si>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</si>
  <si>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</si>
  <si>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</si>
  <si>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</si>
  <si>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</si>
  <si>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</si>
  <si>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</si>
  <si>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</si>
  <si>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</si>
  <si>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</si>
  <si>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</si>
  <si>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</si>
  <si>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</si>
  <si>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</si>
  <si>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</si>
  <si>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</si>
  <si>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</si>
  <si>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</si>
  <si>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</si>
  <si>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</si>
  <si>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</si>
  <si>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</si>
  <si>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</si>
  <si>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</si>
  <si>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</si>
  <si>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</si>
  <si>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</si>
  <si>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</si>
  <si>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</si>
  <si>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</si>
  <si>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</si>
  <si>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</si>
  <si>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</si>
  <si>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</si>
  <si>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</si>
  <si>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</si>
  <si>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</si>
  <si>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</si>
  <si>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</si>
  <si>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</si>
  <si>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</si>
  <si>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</si>
  <si>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</si>
  <si>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</si>
  <si>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</si>
  <si>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</si>
  <si>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</si>
  <si>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</si>
  <si>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</si>
  <si>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</si>
  <si>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</si>
  <si>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</si>
  <si>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</si>
  <si>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</si>
  <si>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</si>
  <si>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</si>
  <si>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</si>
  <si>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</si>
  <si>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</si>
  <si>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</si>
  <si>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</si>
  <si>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</si>
  <si>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</si>
  <si>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</si>
  <si>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</si>
  <si>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</si>
  <si>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</si>
  <si>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</si>
  <si>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</si>
  <si>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</si>
  <si>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</si>
  <si>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</si>
  <si>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</si>
  <si>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</si>
  <si>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</si>
  <si>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</si>
  <si>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</si>
  <si>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</si>
  <si>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</si>
  <si>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</si>
  <si>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</si>
  <si>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</si>
  <si>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</si>
  <si>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</si>
  <si>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</si>
  <si>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</si>
  <si>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</si>
  <si>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</si>
  <si>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</si>
  <si>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</si>
  <si>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</si>
  <si>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</si>
  <si>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</si>
  <si>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</si>
  <si>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</si>
  <si>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</si>
  <si>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</si>
  <si>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</si>
  <si>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</si>
  <si>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</si>
  <si>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</si>
  <si>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</si>
  <si>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</si>
  <si>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</si>
  <si>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</si>
  <si>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</si>
  <si>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</si>
  <si>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</si>
  <si>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</si>
  <si>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</si>
  <si>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</si>
  <si>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</si>
  <si>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</si>
  <si>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</si>
  <si>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</si>
  <si>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</si>
  <si>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</si>
  <si>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</si>
  <si>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</si>
  <si>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</si>
  <si>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</si>
  <si>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</si>
  <si>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</si>
  <si>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</si>
  <si>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</si>
  <si>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</si>
  <si>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</si>
  <si>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</si>
  <si>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</si>
  <si>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</si>
  <si>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</si>
  <si>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</si>
  <si>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</si>
  <si>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</si>
  <si>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</si>
  <si>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</si>
  <si>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</si>
  <si>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</si>
  <si>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</si>
  <si>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</si>
  <si>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</si>
  <si>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</si>
  <si>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</si>
  <si>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</si>
  <si>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</si>
  <si>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</si>
  <si>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</si>
  <si>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</si>
  <si>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</si>
  <si>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</si>
  <si>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</si>
  <si>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</si>
  <si>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</si>
  <si>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</si>
  <si>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</si>
  <si>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</si>
  <si>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</si>
  <si>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</si>
  <si>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</si>
  <si>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</si>
  <si>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</si>
  <si>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</si>
  <si>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</si>
  <si>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</si>
  <si>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</si>
  <si>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</si>
  <si>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</si>
  <si>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</si>
  <si>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</si>
  <si>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</si>
  <si>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</si>
  <si>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</si>
  <si>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</si>
  <si>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</si>
  <si>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</si>
  <si>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</si>
  <si>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</si>
  <si>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</si>
  <si>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</si>
  <si>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</si>
  <si>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</si>
  <si>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</si>
  <si>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</si>
  <si>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</si>
  <si>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</si>
  <si>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</si>
  <si>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</si>
  <si>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</si>
  <si>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</si>
  <si>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</si>
  <si>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</si>
  <si>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</si>
  <si>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</si>
  <si>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</si>
  <si>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</si>
  <si>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</si>
  <si>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</si>
  <si>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</si>
  <si>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</si>
  <si>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</si>
  <si>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</si>
  <si>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</si>
  <si>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</si>
  <si>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</si>
  <si>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</si>
  <si>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</si>
  <si>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</si>
  <si>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</si>
  <si>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</si>
  <si>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</si>
  <si>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</si>
  <si>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</si>
  <si>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</si>
  <si>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</si>
  <si>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</si>
  <si>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</si>
  <si>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</si>
  <si>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</si>
  <si>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</si>
  <si>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</si>
  <si>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</si>
  <si>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</si>
  <si>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</si>
  <si>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</si>
  <si>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</si>
  <si>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</si>
  <si>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</si>
  <si>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</si>
  <si>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</si>
  <si>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</si>
  <si>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</si>
  <si>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</si>
  <si>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</si>
  <si>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</si>
  <si>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</si>
  <si>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</si>
  <si>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</si>
  <si>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</si>
  <si>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</si>
  <si>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</si>
  <si>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</si>
  <si>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</si>
  <si>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</si>
  <si>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</si>
  <si>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</si>
  <si>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</si>
  <si>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</si>
  <si>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</si>
  <si>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</si>
  <si>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</si>
  <si>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</si>
  <si>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</si>
  <si>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</si>
  <si>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</si>
  <si>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</si>
  <si>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</si>
  <si>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</si>
  <si>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</si>
  <si>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</si>
  <si>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</si>
  <si>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</si>
  <si>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</si>
  <si>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</si>
  <si>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</si>
  <si>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</si>
  <si>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</si>
  <si>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</si>
  <si>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</si>
  <si>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</si>
  <si>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</si>
  <si>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</si>
  <si>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</si>
  <si>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</si>
  <si>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</si>
  <si>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</si>
  <si>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</si>
  <si>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</si>
  <si>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</si>
  <si>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</si>
  <si>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</si>
  <si>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</si>
  <si>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</si>
  <si>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</si>
  <si>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</si>
  <si>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</si>
  <si>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</si>
  <si>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</si>
  <si>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</si>
  <si>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</si>
  <si>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</si>
  <si>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</si>
  <si>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</si>
  <si>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</si>
  <si>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</si>
  <si>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</si>
  <si>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</si>
  <si>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</si>
  <si>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</si>
  <si>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</si>
  <si>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</si>
  <si>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</si>
  <si>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</si>
  <si>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</si>
  <si>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</si>
  <si>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</si>
  <si>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</si>
  <si>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</si>
  <si>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</si>
  <si>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</si>
  <si>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</si>
  <si>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</si>
  <si>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</si>
  <si>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</si>
  <si>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</si>
  <si>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</si>
  <si>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</si>
  <si>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</si>
  <si>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</si>
  <si>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</si>
  <si>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</si>
  <si>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</si>
  <si>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</si>
  <si>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</si>
  <si>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</si>
  <si>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</si>
  <si>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</si>
  <si>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</si>
  <si>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</si>
  <si>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</si>
  <si>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</si>
  <si>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</si>
  <si>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</si>
  <si>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</si>
  <si>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</si>
  <si>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</si>
  <si>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</si>
  <si>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</si>
  <si>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</si>
  <si>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</si>
  <si>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</si>
  <si>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</si>
  <si>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</si>
  <si>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</si>
  <si>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</si>
  <si>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</si>
  <si>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</si>
  <si>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</si>
  <si>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</si>
  <si>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</si>
  <si>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</si>
  <si>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</si>
  <si>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</si>
  <si>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</si>
  <si>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</si>
  <si>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</si>
  <si>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</si>
  <si>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</si>
  <si>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</si>
  <si>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</si>
  <si>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</si>
  <si>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</si>
  <si>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</si>
  <si>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</si>
  <si>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</si>
  <si>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</si>
  <si>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</si>
  <si>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</si>
  <si>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</si>
  <si>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</si>
  <si>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</si>
  <si>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</si>
  <si>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</si>
  <si>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</si>
  <si>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</si>
  <si>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</si>
  <si>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</si>
  <si>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</si>
  <si>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</si>
  <si>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</si>
  <si>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</si>
  <si>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</si>
  <si>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</si>
  <si>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</si>
  <si>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</si>
  <si>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</si>
  <si>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</si>
  <si>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</si>
  <si>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</si>
  <si>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</si>
  <si>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</si>
  <si>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</si>
  <si>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</si>
  <si>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</si>
  <si>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</si>
  <si>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</si>
  <si>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</si>
  <si>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</si>
  <si>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</si>
  <si>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</si>
  <si>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</si>
  <si>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</si>
  <si>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</si>
  <si>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</si>
  <si>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</si>
  <si>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</si>
  <si>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</si>
  <si>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</si>
  <si>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</si>
  <si>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</si>
  <si>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</si>
  <si>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</si>
  <si>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</si>
  <si>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</si>
  <si>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</si>
  <si>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</si>
  <si>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</si>
  <si>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</si>
  <si>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</si>
  <si>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</si>
  <si>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</si>
  <si>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</si>
  <si>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</si>
  <si>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</si>
  <si>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</si>
  <si>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</si>
  <si>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</si>
  <si>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</si>
  <si>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</si>
  <si>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</si>
  <si>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</si>
  <si>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</si>
  <si>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</si>
  <si>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</si>
  <si>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</si>
  <si>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</si>
  <si>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</si>
  <si>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</si>
  <si>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</si>
  <si>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</si>
  <si>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</si>
  <si>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</si>
  <si>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</si>
  <si>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</si>
  <si>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</si>
  <si>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</si>
  <si>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</si>
  <si>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</si>
  <si>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</si>
  <si>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</si>
  <si>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</si>
  <si>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</si>
  <si>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</si>
  <si>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</si>
  <si>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</si>
  <si>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</si>
  <si>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</si>
  <si>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</si>
  <si>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</si>
  <si>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</si>
  <si>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</si>
  <si>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</si>
  <si>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</si>
  <si>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</si>
  <si>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</si>
  <si>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</si>
  <si>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</si>
  <si>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</si>
  <si>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</si>
  <si>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</si>
  <si>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</si>
  <si>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</si>
  <si>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</si>
  <si>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</si>
  <si>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</si>
  <si>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</si>
  <si>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</si>
  <si>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</si>
  <si>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</si>
  <si>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</si>
  <si>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</si>
  <si>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</si>
  <si>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</si>
  <si>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</si>
  <si>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</si>
  <si>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</si>
  <si>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</si>
  <si>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</si>
  <si>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</si>
  <si>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</si>
  <si>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</si>
  <si>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</si>
  <si>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</si>
  <si>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</si>
  <si>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</si>
  <si>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</si>
  <si>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</si>
  <si>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</si>
  <si>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</si>
  <si>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</si>
  <si>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</si>
  <si>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</si>
  <si>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</si>
  <si>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</si>
  <si>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</si>
  <si>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</si>
  <si>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</si>
  <si>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</si>
  <si>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</si>
  <si>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</si>
  <si>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</si>
  <si>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</si>
  <si>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</si>
  <si>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</si>
  <si>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</si>
  <si>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</si>
  <si>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</si>
  <si>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</si>
  <si>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</si>
  <si>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</si>
  <si>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</si>
  <si>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</si>
  <si>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</si>
  <si>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</si>
  <si>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</si>
  <si>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</si>
  <si>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</si>
  <si>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</si>
  <si>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</si>
  <si>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</si>
  <si>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</si>
  <si>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</si>
  <si>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</si>
  <si>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</si>
  <si>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</si>
  <si>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</si>
  <si>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</si>
  <si>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</si>
  <si>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</si>
  <si>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</si>
  <si>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</si>
  <si>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</si>
  <si>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</si>
  <si>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</si>
  <si>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</si>
  <si>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</si>
  <si>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</si>
  <si>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</si>
  <si>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</si>
  <si>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</si>
  <si>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</si>
  <si>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</si>
  <si>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</si>
  <si>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</si>
  <si>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</si>
  <si>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</si>
  <si>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</si>
  <si>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</si>
  <si>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</si>
  <si>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</si>
  <si>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</si>
  <si>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</si>
  <si>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</si>
  <si>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</si>
  <si>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</si>
  <si>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</si>
  <si>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</si>
  <si>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</si>
  <si>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</si>
  <si>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</si>
  <si>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</si>
  <si>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</si>
  <si>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</si>
  <si>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</si>
  <si>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</si>
  <si>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</si>
  <si>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</si>
  <si>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</si>
  <si>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</si>
  <si>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</si>
  <si>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</si>
  <si>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</si>
  <si>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</si>
  <si>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</si>
  <si>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</si>
  <si>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</si>
  <si>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</si>
  <si>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</si>
  <si>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</si>
  <si>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</si>
  <si>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</si>
  <si>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</si>
  <si>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</si>
  <si>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</si>
  <si>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</si>
  <si>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</si>
  <si>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</si>
  <si>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</si>
  <si>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</si>
  <si>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</si>
  <si>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</si>
  <si>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</si>
  <si>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</si>
  <si>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</si>
  <si>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</si>
  <si>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</si>
  <si>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</si>
  <si>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</si>
  <si>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</si>
  <si>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</si>
  <si>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</si>
  <si>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</si>
  <si>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</si>
  <si>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</si>
  <si>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</si>
  <si>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</si>
  <si>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</si>
  <si>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</si>
  <si>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</si>
  <si>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</si>
  <si>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</si>
  <si>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</si>
  <si>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</si>
  <si>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</si>
  <si>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</si>
  <si>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</si>
  <si>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</si>
  <si>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</si>
  <si>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</si>
  <si>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</si>
  <si>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</si>
  <si>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</si>
  <si>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</si>
  <si>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</si>
  <si>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</si>
  <si>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</si>
  <si>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</si>
  <si>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</si>
  <si>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</si>
  <si>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</si>
  <si>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</si>
  <si>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</si>
  <si>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</si>
  <si>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</si>
  <si>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</si>
  <si>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</si>
  <si>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</si>
  <si>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</si>
  <si>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</si>
  <si>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</si>
  <si>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</si>
  <si>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</si>
  <si>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</si>
  <si>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</si>
  <si>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</si>
  <si>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</si>
  <si>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</si>
  <si>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</si>
  <si>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</si>
  <si>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</si>
  <si>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</si>
  <si>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</si>
  <si>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</si>
  <si>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</si>
  <si>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</si>
  <si>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</si>
  <si>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</si>
  <si>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</si>
  <si>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</si>
  <si>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</si>
  <si>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</si>
  <si>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</si>
  <si>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</si>
  <si>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</si>
  <si>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</si>
  <si>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</si>
  <si>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</si>
  <si>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</si>
  <si>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</si>
  <si>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</si>
  <si>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</si>
  <si>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</si>
  <si>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</si>
  <si>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</si>
  <si>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</si>
  <si>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</si>
  <si>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</si>
  <si>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</si>
  <si>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</si>
  <si>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</si>
  <si>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</si>
  <si>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</si>
  <si>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</si>
  <si>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</si>
  <si>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</si>
  <si>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</si>
  <si>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</si>
  <si>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</si>
  <si>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</si>
  <si>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</si>
  <si>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</si>
  <si>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</si>
  <si>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</si>
  <si>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</si>
  <si>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</si>
  <si>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</si>
  <si>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</si>
  <si>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</si>
  <si>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</si>
  <si>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</si>
  <si>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</si>
  <si>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</si>
  <si>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</si>
  <si>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</si>
  <si>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</si>
  <si>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</si>
  <si>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</si>
  <si>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</si>
  <si>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</si>
  <si>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</si>
  <si>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</si>
  <si>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</si>
  <si>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</si>
  <si>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</si>
  <si>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</si>
  <si>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</si>
  <si>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</si>
  <si>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</si>
  <si>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</si>
  <si>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</si>
  <si>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</si>
  <si>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</si>
  <si>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</si>
  <si>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</si>
  <si>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</si>
  <si>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</si>
  <si>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</si>
  <si>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</si>
  <si>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</si>
  <si>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</si>
  <si>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</si>
  <si>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</si>
  <si>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</si>
  <si>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</si>
  <si>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</si>
  <si>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</si>
  <si>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</si>
  <si>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</si>
  <si>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</si>
  <si>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</si>
  <si>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</si>
  <si>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</si>
  <si>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</si>
  <si>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</si>
  <si>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</si>
  <si>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</si>
  <si>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</si>
  <si>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</si>
  <si>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</si>
  <si>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</si>
  <si>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</si>
  <si>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</si>
  <si>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</si>
  <si>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</si>
  <si>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</si>
  <si>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</si>
  <si>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</si>
  <si>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</si>
  <si>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</si>
  <si>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</si>
  <si>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</si>
  <si>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</si>
  <si>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</si>
  <si>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</si>
  <si>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</si>
  <si>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</si>
  <si>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</si>
  <si>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</si>
  <si>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</si>
  <si>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</si>
  <si>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</si>
  <si>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</si>
  <si>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</si>
  <si>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</si>
  <si>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</si>
  <si>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</si>
  <si>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</si>
  <si>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</si>
  <si>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</si>
  <si>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</si>
  <si>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</si>
  <si>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</si>
  <si>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</si>
  <si>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</si>
  <si>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</si>
  <si>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</si>
  <si>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</si>
  <si>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</si>
  <si>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</si>
  <si>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</si>
  <si>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</si>
  <si>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</si>
  <si>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</si>
  <si>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</si>
  <si>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</si>
  <si>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</si>
  <si>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</si>
  <si>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</si>
  <si>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</si>
  <si>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</si>
  <si>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</si>
  <si>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</si>
  <si>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</si>
  <si>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</si>
  <si>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</si>
  <si>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</si>
  <si>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</si>
  <si>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</si>
  <si>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</si>
  <si>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</si>
  <si>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</si>
  <si>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</si>
  <si>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</si>
  <si>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</si>
  <si>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</si>
  <si>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</si>
  <si>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</si>
  <si>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</si>
  <si>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</si>
  <si>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</si>
  <si>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</si>
  <si>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</si>
  <si>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</si>
  <si>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</si>
  <si>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</si>
  <si>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</si>
  <si>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</si>
  <si>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</si>
  <si>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</si>
  <si>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</si>
  <si>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</si>
  <si>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</si>
  <si>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</si>
  <si>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</si>
  <si>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</si>
  <si>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</si>
  <si>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</si>
  <si>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</si>
  <si>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</si>
  <si>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</si>
  <si>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</si>
  <si>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</si>
  <si>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</si>
  <si>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</si>
  <si>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</si>
  <si>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</si>
  <si>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</si>
  <si>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</si>
  <si>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</si>
  <si>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</si>
  <si>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</si>
  <si>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</si>
  <si>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</si>
  <si>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</si>
  <si>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</si>
  <si>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</si>
  <si>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</si>
  <si>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</si>
  <si>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</si>
  <si>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</si>
  <si>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</si>
  <si>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</si>
  <si>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</si>
  <si>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</si>
  <si>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</si>
  <si>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</si>
  <si>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</si>
  <si>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</si>
  <si>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</si>
  <si>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</si>
  <si>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</si>
  <si>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</si>
  <si>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</si>
  <si>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</si>
  <si>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</si>
  <si>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</si>
  <si>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</si>
  <si>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</si>
  <si>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</si>
  <si>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</si>
  <si>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</si>
  <si>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</si>
  <si>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</si>
  <si>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</si>
  <si>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</si>
  <si>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</si>
  <si>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</si>
  <si>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</si>
  <si>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</si>
  <si>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</si>
  <si>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</si>
  <si>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</si>
  <si>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</si>
  <si>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</si>
  <si>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</si>
  <si>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</si>
  <si>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</si>
  <si>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</si>
  <si>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</si>
  <si>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</si>
  <si>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</si>
  <si>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</si>
  <si>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</si>
  <si>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</si>
  <si>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</si>
  <si>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</si>
  <si>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</si>
  <si>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</si>
  <si>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</si>
  <si>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</si>
  <si>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</si>
  <si>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</si>
  <si>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</si>
  <si>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</si>
  <si>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</si>
  <si>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</si>
  <si>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</si>
  <si>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</si>
  <si>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</si>
  <si>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</si>
  <si>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</si>
  <si>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</si>
  <si>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</si>
  <si>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</si>
  <si>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</si>
  <si>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</si>
  <si>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</si>
  <si>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</si>
  <si>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</si>
  <si>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</si>
  <si>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</si>
  <si>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</si>
  <si>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</si>
  <si>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</si>
  <si>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</si>
  <si>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</si>
  <si>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</si>
  <si>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</si>
  <si>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</si>
  <si>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</si>
  <si>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</si>
  <si>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</si>
  <si>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</si>
  <si>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</si>
  <si>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</si>
  <si>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</si>
  <si>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</si>
  <si>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</si>
  <si>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</si>
  <si>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</si>
  <si>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</si>
  <si>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</si>
  <si>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</si>
  <si>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</si>
  <si>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</si>
  <si>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</si>
  <si>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</si>
  <si>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</si>
  <si>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</si>
  <si>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</si>
  <si>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</si>
  <si>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</si>
  <si>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</si>
  <si>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</si>
  <si>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</si>
  <si>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</si>
  <si>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</si>
  <si>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</si>
  <si>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</si>
  <si>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</si>
  <si>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</si>
  <si>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</si>
  <si>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</si>
  <si>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</si>
  <si>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</si>
  <si>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</si>
  <si>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</si>
  <si>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</si>
  <si>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</si>
  <si>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</si>
  <si>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</si>
  <si>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</si>
  <si>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</si>
  <si>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</si>
  <si>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</si>
  <si>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</si>
  <si>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</si>
  <si>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</si>
  <si>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</si>
  <si>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</si>
  <si>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</si>
  <si>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</si>
  <si>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</si>
  <si>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</si>
  <si>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</si>
  <si>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</si>
  <si>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</si>
  <si>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</si>
  <si>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</si>
  <si>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</si>
  <si>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</si>
  <si>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</si>
  <si>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</si>
  <si>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</si>
  <si>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</si>
  <si>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</si>
  <si>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</si>
  <si>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</si>
  <si>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</si>
  <si>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</si>
  <si>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</si>
  <si>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</si>
  <si>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</si>
  <si>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</si>
  <si>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</si>
  <si>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</si>
  <si>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</si>
  <si>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</si>
  <si>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</si>
  <si>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</si>
  <si>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</si>
  <si>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</si>
  <si>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</si>
  <si>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</si>
  <si>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</si>
  <si>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</si>
  <si>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</si>
  <si>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</si>
  <si>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</si>
  <si>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</si>
  <si>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</si>
  <si>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</si>
  <si>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</si>
  <si>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</si>
  <si>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</si>
  <si>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</si>
  <si>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</si>
  <si>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</si>
  <si>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</si>
  <si>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</si>
  <si>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</si>
  <si>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</si>
  <si>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</si>
  <si>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</si>
  <si>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</si>
  <si>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</si>
  <si>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</si>
  <si>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</si>
  <si>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</si>
  <si>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</si>
  <si>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</si>
  <si>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</si>
  <si>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</si>
  <si>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</si>
  <si>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</si>
  <si>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</si>
  <si>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</si>
  <si>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</si>
  <si>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</si>
  <si>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</si>
  <si>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</si>
  <si>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</si>
  <si>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</si>
  <si>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</si>
  <si>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</si>
  <si>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</si>
  <si>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</si>
  <si>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</si>
  <si>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</si>
  <si>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</si>
  <si>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</si>
  <si>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</si>
  <si>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</si>
  <si>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</si>
  <si>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</si>
  <si>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</si>
  <si>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</si>
  <si>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</si>
  <si>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</si>
  <si>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</si>
  <si>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</si>
  <si>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</si>
  <si>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</si>
  <si>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</si>
  <si>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</si>
  <si>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</si>
  <si>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</si>
  <si>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</si>
  <si>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</si>
  <si>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</si>
  <si>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</si>
  <si>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</si>
  <si>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</si>
  <si>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</si>
  <si>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</si>
  <si>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</si>
  <si>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</si>
  <si>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</si>
  <si>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</si>
  <si>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</si>
  <si>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</si>
  <si>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</si>
  <si>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</si>
  <si>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</si>
  <si>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</si>
  <si>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</si>
  <si>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</si>
  <si>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</si>
  <si>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</si>
  <si>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</si>
  <si>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</si>
  <si>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</si>
  <si>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</si>
  <si>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</si>
  <si>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</si>
  <si>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</si>
  <si>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</si>
  <si>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</si>
  <si>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</si>
  <si>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</si>
  <si>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</si>
  <si>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</si>
  <si>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</si>
  <si>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</si>
  <si>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</si>
  <si>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</si>
  <si>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</si>
  <si>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</si>
  <si>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</si>
  <si>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</si>
  <si>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</si>
  <si>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</si>
  <si>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</si>
  <si>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</si>
  <si>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</si>
  <si>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</si>
  <si>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</si>
  <si>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</si>
  <si>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</si>
  <si>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</si>
  <si>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</si>
  <si>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</si>
  <si>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</si>
  <si>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</si>
  <si>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</si>
  <si>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</si>
  <si>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</si>
  <si>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</si>
  <si>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</si>
  <si>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</si>
  <si>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</si>
  <si>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</si>
  <si>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</si>
  <si>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</si>
  <si>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</si>
  <si>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</si>
  <si>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</si>
  <si>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</si>
  <si>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</si>
  <si>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</si>
  <si>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</si>
  <si>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</si>
  <si>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</si>
  <si>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</si>
  <si>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</si>
  <si>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</si>
  <si>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</si>
  <si>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</si>
  <si>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</si>
  <si>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</si>
  <si>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</si>
  <si>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</si>
  <si>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</si>
  <si>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</si>
  <si>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</si>
  <si>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</si>
  <si>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</si>
  <si>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</si>
  <si>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</si>
  <si>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</si>
  <si>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</si>
  <si>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</si>
  <si>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</si>
  <si>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</si>
  <si>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</si>
  <si>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</si>
  <si>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</si>
  <si>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</si>
  <si>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</si>
  <si>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</si>
  <si>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</si>
  <si>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</si>
  <si>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</si>
  <si>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</si>
  <si>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</si>
  <si>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</si>
  <si>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</si>
  <si>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</si>
  <si>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</si>
  <si>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</si>
  <si>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</si>
  <si>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</si>
  <si>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</si>
  <si>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</si>
  <si>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</si>
  <si>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</si>
  <si>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</si>
  <si>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</si>
  <si>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</si>
  <si>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</si>
  <si>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</si>
  <si>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</si>
  <si>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</si>
  <si>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</si>
  <si>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</si>
  <si>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</si>
  <si>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</si>
  <si>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</si>
  <si>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</si>
  <si>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</si>
  <si>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</si>
  <si>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</si>
  <si>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</si>
  <si>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</si>
  <si>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</si>
  <si>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</si>
  <si>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</si>
  <si>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</si>
  <si>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</si>
  <si>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</si>
  <si>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</si>
  <si>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</si>
  <si>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</si>
  <si>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</si>
  <si>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</si>
  <si>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</si>
  <si>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</si>
  <si>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</si>
  <si>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</si>
  <si>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</si>
  <si>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</si>
  <si>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</si>
  <si>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</si>
  <si>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</si>
  <si>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</si>
  <si>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</si>
  <si>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</si>
  <si>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</si>
  <si>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</si>
  <si>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</si>
  <si>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</si>
  <si>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</si>
  <si>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</si>
  <si>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</si>
  <si>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</si>
  <si>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</si>
  <si>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</si>
  <si>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</si>
  <si>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</si>
  <si>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</si>
  <si>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</si>
  <si>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</si>
  <si>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</si>
  <si>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</si>
  <si>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</si>
  <si>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</si>
  <si>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</si>
  <si>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</si>
  <si>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</si>
  <si>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</si>
  <si>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</si>
  <si>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</si>
  <si>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</si>
  <si>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</si>
  <si>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</si>
  <si>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</si>
  <si>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</si>
  <si>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</si>
  <si>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</si>
  <si>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</si>
  <si>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</si>
  <si>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</si>
  <si>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</si>
  <si>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</si>
  <si>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</si>
  <si>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</si>
  <si>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</si>
  <si>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</si>
  <si>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</si>
  <si>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</si>
  <si>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</si>
  <si>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</si>
  <si>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</si>
  <si>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</si>
  <si>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</si>
  <si>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</si>
  <si>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</si>
  <si>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</si>
  <si>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</si>
  <si>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</si>
  <si>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</si>
  <si>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</si>
  <si>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</si>
  <si>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</si>
  <si>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</si>
  <si>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</si>
  <si>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</si>
  <si>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</si>
  <si>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</si>
  <si>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</si>
  <si>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</si>
  <si>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</si>
  <si>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</si>
  <si>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</si>
  <si>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</si>
  <si>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</si>
  <si>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</si>
  <si>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</si>
  <si>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</si>
  <si>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</si>
  <si>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</si>
  <si>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</si>
  <si>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</si>
  <si>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</si>
  <si>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</si>
  <si>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</si>
  <si>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</si>
  <si>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</si>
  <si>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</si>
  <si>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</si>
  <si>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</si>
  <si>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</si>
  <si>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</si>
  <si>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</si>
  <si>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</si>
  <si>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</si>
  <si>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</si>
  <si>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</si>
  <si>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</si>
  <si>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</si>
  <si>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</si>
  <si>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</si>
  <si>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</si>
  <si>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</si>
  <si>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</si>
  <si>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</si>
  <si>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</si>
  <si>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</si>
  <si>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</si>
  <si>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</si>
  <si>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</si>
  <si>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</si>
  <si>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</si>
  <si>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</si>
  <si>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</si>
  <si>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</si>
  <si>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</si>
  <si>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</si>
  <si>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</si>
  <si>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</si>
  <si>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</si>
  <si>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</si>
  <si>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</si>
  <si>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</si>
  <si>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</si>
  <si>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</si>
  <si>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</si>
  <si>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</si>
  <si>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</si>
  <si>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</si>
  <si>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</si>
  <si>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</si>
  <si>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</si>
  <si>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</si>
  <si>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</si>
  <si>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</si>
  <si>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</si>
  <si>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</si>
  <si>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</si>
  <si>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</si>
  <si>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</si>
  <si>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</si>
  <si>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</si>
  <si>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</si>
  <si>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</si>
  <si>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</si>
  <si>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</si>
  <si>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</si>
  <si>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</si>
  <si>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</si>
  <si>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</si>
  <si>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</si>
  <si>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</si>
  <si>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</si>
  <si>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</si>
  <si>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</si>
  <si>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</si>
  <si>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</si>
  <si>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</si>
  <si>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</si>
  <si>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</si>
  <si>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</si>
  <si>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</si>
  <si>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</si>
  <si>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</si>
  <si>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</si>
  <si>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</si>
  <si>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</si>
  <si>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</si>
  <si>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</si>
  <si>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</si>
  <si>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</si>
  <si>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</si>
  <si>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</si>
  <si>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</si>
  <si>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</si>
  <si>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</si>
  <si>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</si>
  <si>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</si>
  <si>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</si>
  <si>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</si>
  <si>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</si>
  <si>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</si>
  <si>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</si>
  <si>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</si>
  <si>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</si>
  <si>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</si>
  <si>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</si>
  <si>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</si>
  <si>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</si>
  <si>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</si>
  <si>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</si>
  <si>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</si>
  <si>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</si>
  <si>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</si>
  <si>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</si>
  <si>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</si>
  <si>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</si>
  <si>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</si>
  <si>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</si>
  <si>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</si>
  <si>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</si>
  <si>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</si>
  <si>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</si>
  <si>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</si>
  <si>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</si>
  <si>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</si>
  <si>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</si>
  <si>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</si>
  <si>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</si>
  <si>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</si>
  <si>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</si>
  <si>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</si>
  <si>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</si>
  <si>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</si>
  <si>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</si>
  <si>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</si>
  <si>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</si>
  <si>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</si>
  <si>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</si>
  <si>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</si>
  <si>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</si>
  <si>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</si>
  <si>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</si>
  <si>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</si>
  <si>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</si>
  <si>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</si>
  <si>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</si>
  <si>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</si>
  <si>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</si>
  <si>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</si>
  <si>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</si>
  <si>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</si>
  <si>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</si>
  <si>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</si>
  <si>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</si>
  <si>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</si>
  <si>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</si>
  <si>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</si>
  <si>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</si>
  <si>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</si>
  <si>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</si>
  <si>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</si>
  <si>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</si>
  <si>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</si>
  <si>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</si>
  <si>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</si>
  <si>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</si>
  <si>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</si>
  <si>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</si>
  <si>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</si>
  <si>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</si>
  <si>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</si>
  <si>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</si>
  <si>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</si>
  <si>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</si>
  <si>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</si>
  <si>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</si>
  <si>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</si>
  <si>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</si>
  <si>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</si>
  <si>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</si>
  <si>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</si>
  <si>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</si>
  <si>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</si>
  <si>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</si>
  <si>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</si>
  <si>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</si>
  <si>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</si>
  <si>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</si>
  <si>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</si>
  <si>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</si>
  <si>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</si>
  <si>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</si>
  <si>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</si>
  <si>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</si>
  <si>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</si>
  <si>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</si>
  <si>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</si>
  <si>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</si>
  <si>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</si>
  <si>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</si>
  <si>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</si>
  <si>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</si>
  <si>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</si>
  <si>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</si>
  <si>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</si>
  <si>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</si>
  <si>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</si>
  <si>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</si>
  <si>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</si>
  <si>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</si>
  <si>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</si>
  <si>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</si>
  <si>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</si>
  <si>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</si>
  <si>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</si>
  <si>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</si>
  <si>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</si>
  <si>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</si>
  <si>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</si>
  <si>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</si>
  <si>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</si>
  <si>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</si>
  <si>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</si>
  <si>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</si>
  <si>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</si>
  <si>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</si>
  <si>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</si>
  <si>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</si>
  <si>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</si>
  <si>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</si>
  <si>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</si>
  <si>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</si>
  <si>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</si>
  <si>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</si>
  <si>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</si>
  <si>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</si>
  <si>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</si>
  <si>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</si>
  <si>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</si>
  <si>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</si>
  <si>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</si>
  <si>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</si>
  <si>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</si>
  <si>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</si>
  <si>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</si>
  <si>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</si>
  <si>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</si>
  <si>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</si>
  <si>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</si>
  <si>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</si>
  <si>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</si>
  <si>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</si>
  <si>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</si>
  <si>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</si>
  <si>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</si>
  <si>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</si>
  <si>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</si>
  <si>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</si>
  <si>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</si>
  <si>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</si>
  <si>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</si>
  <si>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</si>
  <si>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</si>
  <si>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</si>
  <si>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</si>
  <si>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</si>
  <si>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</si>
  <si>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</si>
  <si>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</si>
  <si>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</si>
  <si>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</si>
  <si>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</si>
  <si>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</si>
  <si>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</si>
  <si>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</si>
  <si>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</si>
  <si>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</si>
  <si>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</si>
  <si>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</si>
  <si>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</si>
  <si>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</si>
  <si>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</si>
  <si>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</si>
  <si>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</si>
  <si>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</si>
  <si>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</si>
  <si>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</si>
  <si>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</si>
  <si>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</si>
  <si>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</si>
  <si>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</si>
  <si>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</si>
  <si>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</si>
  <si>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</si>
  <si>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</si>
  <si>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</si>
  <si>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</si>
  <si>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</si>
  <si>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</si>
  <si>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</si>
  <si>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</si>
  <si>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</si>
  <si>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</si>
  <si>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</si>
  <si>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</si>
  <si>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</si>
  <si>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</si>
  <si>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</si>
  <si>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</si>
  <si>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</si>
  <si>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</si>
  <si>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</si>
  <si>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</si>
  <si>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</si>
  <si>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</si>
  <si>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</si>
  <si>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</si>
  <si>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</si>
  <si>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</si>
  <si>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</si>
  <si>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</si>
  <si>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</si>
  <si>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</si>
  <si>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</si>
  <si>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</si>
  <si>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</si>
  <si>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</si>
  <si>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</si>
  <si>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</si>
  <si>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</si>
  <si>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</si>
  <si>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</si>
  <si>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</si>
  <si>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</si>
  <si>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</si>
  <si>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</si>
  <si>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</si>
  <si>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</si>
  <si>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</si>
  <si>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</si>
  <si>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</si>
  <si>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</si>
  <si>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</si>
  <si>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</si>
  <si>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</si>
  <si>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</si>
  <si>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</si>
  <si>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</si>
  <si>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</si>
  <si>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</si>
  <si>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</si>
  <si>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</si>
  <si>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</si>
  <si>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</si>
  <si>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</si>
  <si>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</si>
  <si>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</si>
  <si>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</si>
  <si>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</si>
  <si>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</si>
  <si>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</si>
  <si>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</si>
  <si>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</si>
  <si>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</si>
  <si>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</si>
  <si>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</si>
  <si>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</si>
  <si>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</si>
  <si>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</si>
  <si>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</si>
  <si>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</si>
  <si>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</si>
  <si>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</si>
  <si>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</si>
  <si>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</si>
  <si>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</si>
  <si>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</si>
  <si>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</si>
  <si>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</si>
  <si>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</si>
  <si>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</si>
  <si>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</si>
  <si>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</si>
  <si>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</si>
  <si>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</si>
  <si>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</si>
  <si>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</si>
  <si>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</si>
  <si>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</si>
  <si>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</si>
  <si>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</si>
  <si>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</si>
  <si>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</si>
  <si>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</si>
  <si>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</si>
  <si>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</si>
  <si>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</si>
  <si>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</si>
  <si>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</si>
  <si>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</si>
  <si>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</si>
  <si>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</si>
  <si>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</si>
  <si>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</si>
  <si>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</si>
  <si>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</si>
  <si>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</si>
  <si>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</si>
  <si>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</si>
  <si>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</si>
  <si>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</si>
  <si>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</si>
  <si>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</si>
  <si>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</si>
  <si>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</si>
  <si>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</si>
  <si>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</si>
  <si>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</si>
  <si>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</si>
  <si>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</si>
  <si>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</si>
  <si>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</si>
  <si>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</si>
  <si>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</si>
  <si>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</si>
  <si>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</si>
  <si>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</si>
  <si>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</si>
  <si>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</si>
  <si>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</si>
  <si>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</si>
  <si>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</si>
  <si>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</si>
  <si>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</si>
  <si>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</si>
  <si>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</si>
  <si>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</si>
  <si>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</si>
  <si>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</si>
  <si>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</si>
  <si>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</si>
  <si>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</si>
  <si>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</si>
  <si>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</si>
  <si>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</si>
  <si>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</si>
  <si>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</si>
  <si>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</si>
  <si>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</si>
  <si>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</si>
  <si>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</si>
  <si>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</si>
  <si>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</si>
  <si>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</si>
  <si>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</si>
  <si>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</si>
  <si>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</si>
  <si>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</si>
  <si>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</si>
  <si>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</si>
  <si>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</si>
  <si>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</si>
  <si>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</si>
  <si>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</si>
  <si>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</si>
  <si>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</si>
  <si>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</si>
  <si>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</si>
  <si>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</si>
  <si>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</si>
  <si>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</si>
  <si>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</si>
  <si>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</si>
  <si>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</si>
  <si>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</si>
  <si>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</si>
  <si>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</si>
  <si>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</si>
  <si>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</si>
  <si>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</si>
  <si>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</si>
  <si>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</si>
  <si>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</si>
  <si>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</si>
  <si>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</si>
  <si>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</si>
  <si>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</si>
  <si>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</si>
  <si>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</si>
  <si>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</si>
  <si>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</si>
  <si>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</si>
  <si>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</si>
  <si>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</si>
  <si>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</si>
  <si>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</si>
  <si>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</si>
  <si>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</si>
  <si>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</si>
  <si>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</si>
  <si>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</si>
  <si>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</si>
  <si>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</si>
  <si>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</si>
  <si>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</si>
  <si>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</si>
  <si>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</si>
  <si>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</si>
  <si>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</si>
  <si>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</si>
  <si>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</si>
  <si>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</si>
  <si>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</si>
  <si>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</si>
  <si>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</si>
  <si>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</si>
  <si>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</si>
  <si>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</si>
  <si>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</si>
  <si>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</si>
  <si>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</si>
  <si>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</si>
  <si>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</si>
  <si>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</si>
  <si>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</si>
  <si>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</si>
  <si>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</si>
  <si>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</si>
  <si>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</si>
  <si>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</si>
  <si>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</si>
  <si>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</si>
  <si>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</si>
  <si>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</si>
  <si>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</si>
  <si>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</si>
  <si>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</si>
  <si>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</si>
  <si>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</si>
  <si>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</si>
  <si>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</si>
  <si>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</si>
  <si>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</si>
  <si>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</si>
  <si>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</si>
  <si>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</si>
  <si>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</si>
  <si>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</si>
  <si>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</si>
  <si>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</si>
  <si>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</si>
  <si>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</si>
  <si>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</si>
  <si>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</si>
  <si>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</si>
  <si>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</si>
  <si>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</si>
  <si>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</si>
  <si>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</si>
  <si>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</si>
  <si>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</si>
  <si>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</si>
  <si>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</si>
  <si>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</si>
  <si>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</si>
  <si>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</si>
  <si>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</si>
  <si>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</si>
  <si>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</si>
  <si>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</si>
  <si>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</si>
  <si>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</si>
  <si>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</si>
  <si>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</si>
  <si>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</si>
  <si>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</si>
  <si>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</si>
  <si>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</si>
  <si>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</si>
  <si>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</si>
  <si>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</si>
  <si>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</si>
  <si>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</si>
  <si>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</si>
  <si>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</si>
  <si>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</si>
  <si>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</si>
  <si>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</si>
  <si>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</si>
  <si>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</si>
  <si>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</si>
  <si>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</si>
  <si>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</si>
  <si>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</si>
  <si>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</si>
  <si>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</si>
  <si>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</si>
  <si>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</si>
  <si>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</si>
  <si>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</si>
  <si>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</si>
  <si>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</si>
  <si>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</si>
  <si>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</si>
  <si>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</si>
  <si>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</si>
  <si>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</si>
  <si>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</si>
  <si>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</si>
  <si>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</si>
  <si>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</si>
  <si>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</si>
  <si>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</si>
  <si>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</si>
  <si>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</si>
  <si>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</si>
  <si>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</si>
  <si>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</si>
  <si>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</si>
  <si>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</si>
  <si>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</si>
  <si>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</si>
  <si>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</si>
  <si>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</si>
  <si>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</si>
  <si>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</si>
  <si>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</si>
  <si>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</si>
  <si>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</si>
  <si>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</si>
  <si>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</si>
  <si>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</si>
  <si>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</si>
  <si>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</si>
  <si>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</si>
  <si>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</si>
  <si>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</si>
  <si>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</si>
  <si>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</si>
  <si>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</si>
  <si>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</si>
  <si>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</si>
  <si>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</si>
  <si>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</si>
  <si>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</si>
  <si>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</si>
  <si>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</si>
  <si>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</si>
  <si>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</si>
  <si>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</si>
  <si>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</si>
  <si>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</si>
  <si>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</si>
  <si>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</si>
  <si>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</si>
  <si>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</si>
  <si>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</si>
  <si>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</si>
  <si>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</si>
  <si>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</si>
  <si>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</si>
  <si>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</si>
  <si>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</si>
  <si>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</si>
  <si>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</si>
  <si>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</si>
  <si>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</si>
  <si>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</si>
  <si>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</si>
  <si>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</si>
  <si>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</si>
  <si>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</si>
  <si>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</si>
  <si>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</si>
  <si>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</si>
  <si>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</si>
  <si>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</si>
  <si>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</si>
  <si>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</si>
  <si>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</si>
  <si>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</si>
  <si>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</si>
  <si>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</si>
  <si>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</si>
  <si>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</si>
  <si>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</si>
  <si>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</si>
  <si>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</si>
  <si>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</si>
  <si>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</si>
  <si>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</si>
  <si>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</si>
  <si>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</si>
  <si>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</si>
  <si>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</si>
  <si>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</si>
  <si>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</si>
  <si>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</si>
  <si>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</si>
  <si>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</si>
  <si>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</si>
  <si>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</si>
  <si>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</si>
  <si>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</si>
  <si>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</si>
  <si>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</si>
  <si>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</si>
  <si>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</si>
  <si>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</si>
  <si>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</si>
  <si>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</si>
  <si>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</si>
  <si>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</si>
  <si>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</si>
  <si>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</si>
  <si>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</si>
  <si>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</si>
  <si>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</si>
  <si>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</si>
  <si>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</si>
  <si>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</si>
  <si>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</si>
  <si>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</si>
  <si>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</si>
  <si>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</si>
  <si>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</si>
  <si>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</si>
  <si>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</si>
  <si>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</si>
  <si>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</si>
  <si>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</si>
  <si>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</si>
  <si>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</si>
  <si>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</si>
  <si>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</si>
  <si>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</si>
  <si>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</si>
  <si>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</si>
  <si>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</si>
  <si>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</si>
  <si>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</si>
  <si>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</si>
  <si>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</si>
  <si>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</si>
  <si>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</si>
  <si>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</si>
  <si>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</si>
  <si>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</si>
  <si>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</si>
  <si>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</si>
  <si>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</si>
  <si>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</si>
  <si>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</si>
  <si>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</si>
  <si>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</si>
  <si>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</si>
  <si>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</si>
  <si>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</si>
  <si>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</si>
  <si>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</si>
  <si>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</si>
  <si>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</si>
  <si>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</si>
  <si>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</si>
  <si>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</si>
  <si>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</si>
  <si>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</si>
  <si>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</si>
  <si>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</si>
  <si>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</si>
  <si>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</si>
  <si>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</si>
  <si>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</si>
  <si>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</si>
  <si>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</si>
  <si>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</si>
  <si>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</si>
  <si>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</si>
  <si>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</si>
  <si>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</si>
  <si>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</si>
  <si>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</si>
  <si>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</si>
  <si>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</si>
  <si>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</si>
  <si>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</si>
  <si>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</si>
  <si>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</si>
  <si>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</si>
  <si>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</si>
  <si>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</si>
  <si>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</si>
  <si>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</si>
  <si>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</si>
  <si>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</si>
  <si>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</si>
  <si>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</si>
  <si>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</si>
  <si>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</si>
  <si>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</si>
  <si>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</si>
  <si>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</si>
  <si>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</si>
  <si>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</si>
  <si>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</si>
  <si>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</si>
  <si>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</si>
  <si>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</si>
  <si>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</si>
  <si>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</si>
  <si>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</si>
  <si>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</si>
  <si>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</si>
  <si>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</si>
  <si>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</si>
  <si>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</si>
  <si>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</si>
  <si>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</si>
  <si>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</si>
  <si>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</si>
  <si>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</si>
  <si>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</si>
  <si>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</si>
  <si>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</si>
  <si>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</si>
  <si>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</si>
  <si>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</si>
  <si>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</si>
  <si>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</si>
  <si>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</si>
  <si>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</si>
  <si>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</si>
  <si>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</si>
  <si>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</si>
  <si>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</si>
  <si>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</si>
  <si>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</si>
  <si>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</si>
  <si>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</si>
  <si>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</si>
  <si>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</si>
  <si>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</si>
  <si>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</si>
  <si>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</si>
  <si>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</si>
  <si>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</si>
  <si>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</si>
  <si>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</si>
  <si>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</si>
  <si>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</si>
  <si>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</si>
  <si>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</si>
  <si>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</si>
  <si>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</si>
  <si>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</si>
  <si>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</si>
  <si>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</si>
  <si>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</si>
  <si>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</si>
  <si>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</si>
  <si>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</si>
  <si>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</si>
  <si>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</si>
  <si>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</si>
  <si>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</si>
  <si>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</si>
  <si>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</si>
  <si>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</si>
  <si>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</si>
  <si>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</si>
  <si>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</si>
  <si>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</si>
  <si>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</si>
  <si>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</si>
  <si>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</si>
  <si>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</si>
  <si>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</si>
  <si>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</si>
  <si>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</si>
  <si>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</si>
  <si>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</si>
  <si>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</si>
  <si>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</si>
  <si>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</si>
  <si>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</si>
  <si>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</si>
  <si>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</si>
  <si>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</si>
  <si>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</si>
  <si>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</si>
  <si>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</si>
  <si>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</si>
  <si>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</si>
  <si>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</si>
  <si>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</si>
  <si>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</si>
  <si>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</si>
  <si>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</si>
  <si>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</si>
  <si>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</si>
  <si>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</si>
  <si>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</si>
  <si>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</si>
  <si>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</si>
  <si>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</si>
  <si>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</si>
  <si>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</si>
  <si>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</si>
  <si>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</si>
  <si>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</si>
  <si>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</si>
  <si>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</si>
  <si>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</si>
  <si>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</si>
  <si>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</si>
  <si>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</si>
  <si>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</si>
  <si>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</si>
  <si>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</si>
  <si>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</si>
  <si>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</si>
  <si>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</si>
  <si>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</si>
  <si>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</si>
  <si>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</si>
  <si>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</si>
  <si>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</si>
  <si>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</si>
  <si>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</si>
  <si>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</si>
  <si>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</si>
  <si>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</si>
  <si>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</si>
  <si>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</si>
  <si>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</si>
  <si>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</si>
  <si>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</si>
  <si>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</si>
  <si>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</si>
  <si>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</si>
  <si>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</si>
  <si>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</si>
  <si>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</si>
  <si>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</si>
  <si>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</si>
  <si>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</si>
  <si>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</si>
  <si>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</si>
  <si>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</si>
  <si>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</si>
  <si>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</si>
  <si>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</si>
  <si>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</si>
  <si>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</si>
  <si>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</si>
  <si>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</si>
  <si>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</si>
  <si>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</si>
  <si>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</si>
  <si>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</si>
  <si>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</si>
  <si>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</si>
  <si>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</si>
  <si>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</si>
  <si>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</si>
  <si>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</si>
  <si>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</si>
  <si>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</si>
  <si>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</si>
  <si>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</si>
  <si>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</si>
  <si>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</si>
  <si>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</si>
  <si>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</si>
  <si>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</si>
  <si>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</si>
  <si>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</si>
  <si>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</si>
  <si>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</si>
  <si>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</si>
  <si>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</si>
  <si>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</si>
  <si>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</si>
  <si>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</si>
  <si>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</si>
  <si>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</si>
  <si>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</si>
  <si>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</si>
  <si>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</si>
  <si>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</si>
  <si>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</si>
  <si>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</si>
  <si>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</si>
  <si>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</si>
  <si>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</si>
  <si>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</si>
  <si>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</si>
  <si>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</si>
  <si>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</si>
  <si>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</si>
  <si>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</si>
  <si>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</si>
  <si>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</si>
  <si>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</si>
  <si>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</si>
  <si>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</si>
  <si>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</si>
  <si>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</si>
  <si>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</si>
  <si>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</si>
  <si>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</si>
  <si>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</si>
  <si>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</si>
  <si>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</si>
  <si>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</si>
  <si>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</si>
  <si>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</si>
  <si>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</si>
  <si>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</si>
  <si>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</si>
  <si>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</si>
  <si>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</si>
  <si>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</si>
  <si>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</si>
  <si>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</si>
  <si>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</si>
  <si>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</si>
  <si>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</si>
  <si>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</si>
  <si>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</si>
  <si>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</si>
  <si>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</si>
  <si>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</si>
  <si>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</si>
  <si>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</si>
  <si>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</si>
  <si>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</si>
  <si>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</si>
  <si>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</si>
  <si>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</si>
  <si>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</si>
  <si>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</si>
  <si>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</si>
  <si>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</si>
  <si>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</si>
  <si>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</si>
  <si>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</si>
  <si>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</si>
  <si>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</si>
  <si>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</si>
  <si>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</si>
  <si>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</si>
  <si>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</si>
  <si>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</si>
  <si>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</si>
  <si>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</si>
  <si>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</si>
  <si>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</si>
  <si>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</si>
  <si>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</si>
  <si>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</si>
  <si>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</si>
  <si>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</si>
  <si>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</si>
  <si>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</si>
  <si>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</si>
  <si>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</si>
  <si>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</si>
  <si>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</si>
  <si>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</si>
  <si>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</si>
  <si>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</si>
  <si>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</si>
  <si>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</si>
  <si>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</si>
  <si>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</si>
  <si>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</si>
  <si>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</si>
  <si>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</si>
  <si>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</si>
  <si>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</si>
  <si>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</si>
  <si>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</si>
  <si>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</si>
  <si>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</si>
  <si>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</si>
  <si>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</si>
  <si>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</si>
  <si>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</si>
  <si>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</si>
  <si>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</si>
  <si>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</si>
  <si>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</si>
  <si>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</si>
  <si>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</si>
  <si>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</si>
  <si>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</si>
  <si>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</si>
  <si>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</si>
  <si>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</si>
  <si>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</si>
  <si>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</si>
  <si>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</si>
  <si>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</si>
  <si>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</si>
  <si>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</si>
  <si>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</si>
  <si>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</si>
  <si>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</si>
  <si>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</si>
  <si>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</si>
  <si>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</si>
  <si>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</si>
  <si>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</si>
  <si>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</si>
  <si>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</si>
  <si>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</si>
  <si>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</si>
  <si>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</si>
  <si>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</si>
  <si>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</si>
  <si>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</si>
  <si>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</si>
  <si>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</si>
  <si>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</si>
  <si>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</si>
  <si>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</si>
  <si>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</si>
  <si>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</si>
  <si>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</si>
  <si>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</si>
  <si>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</si>
  <si>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</si>
  <si>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</si>
  <si>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</si>
  <si>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</si>
  <si>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</si>
  <si>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</si>
  <si>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</si>
  <si>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</si>
  <si>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</si>
  <si>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</si>
  <si>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</si>
  <si>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</si>
  <si>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</si>
  <si>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</si>
  <si>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</si>
  <si>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</si>
  <si>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</si>
  <si>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</si>
  <si>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</si>
  <si>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</si>
  <si>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</si>
  <si>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</si>
  <si>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</si>
  <si>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</si>
  <si>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</si>
  <si>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</si>
  <si>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</si>
  <si>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</si>
  <si>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</si>
  <si>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</si>
  <si>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</si>
  <si>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</si>
  <si>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</si>
  <si>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</si>
  <si>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</si>
  <si>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</si>
  <si>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</si>
  <si>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</si>
  <si>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</si>
  <si>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</si>
  <si>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</si>
  <si>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</si>
  <si>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</si>
  <si>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</si>
  <si>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</si>
  <si>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</si>
  <si>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</si>
  <si>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</si>
  <si>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</si>
  <si>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</si>
  <si>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</si>
  <si>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</si>
  <si>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</si>
  <si>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</si>
  <si>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</si>
  <si>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</si>
  <si>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</si>
  <si>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</si>
  <si>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</si>
  <si>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</si>
  <si>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</si>
  <si>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</si>
  <si>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</si>
  <si>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</si>
  <si>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</si>
  <si>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</si>
  <si>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</si>
  <si>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</si>
  <si>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</si>
  <si>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</si>
  <si>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</si>
  <si>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</si>
  <si>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</si>
  <si>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</si>
  <si>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</si>
  <si>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</si>
  <si>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</si>
  <si>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</si>
  <si>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</si>
  <si>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</si>
  <si>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</si>
  <si>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</si>
  <si>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</si>
  <si>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</si>
  <si>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</si>
  <si>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</si>
  <si>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</si>
  <si>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</si>
  <si>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</si>
  <si>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</si>
  <si>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</si>
  <si>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</si>
  <si>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</si>
  <si>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</si>
  <si>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</si>
  <si>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</si>
  <si>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</si>
  <si>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</si>
  <si>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</si>
  <si>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</si>
  <si>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</si>
  <si>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</si>
  <si>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</si>
  <si>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</si>
  <si>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</si>
  <si>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</si>
  <si>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</si>
  <si>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</si>
  <si>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</si>
  <si>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</si>
  <si>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</si>
  <si>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</si>
  <si>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</si>
  <si>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</si>
  <si>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</si>
  <si>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</si>
  <si>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</si>
  <si>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</si>
  <si>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</si>
  <si>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</si>
  <si>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</si>
  <si>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</si>
  <si>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</si>
  <si>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</si>
  <si>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</si>
  <si>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</si>
  <si>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</si>
  <si>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</si>
  <si>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</si>
  <si>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</si>
  <si>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</si>
  <si>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</si>
  <si>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</si>
  <si>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</si>
  <si>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</si>
  <si>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</si>
  <si>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</si>
  <si>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</si>
  <si>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</si>
  <si>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</si>
  <si>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</si>
  <si>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</si>
  <si>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</si>
  <si>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</si>
  <si>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</si>
  <si>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</si>
  <si>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</si>
  <si>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</si>
  <si>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</si>
  <si>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</si>
  <si>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</si>
  <si>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</si>
  <si>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</si>
  <si>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</si>
  <si>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</si>
  <si>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</si>
  <si>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</si>
  <si>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</si>
  <si>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</si>
  <si>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</si>
  <si>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</si>
  <si>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</si>
  <si>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</si>
  <si>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</si>
  <si>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</si>
  <si>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</si>
  <si>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</si>
  <si>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</si>
  <si>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</si>
  <si>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</si>
  <si>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</si>
  <si>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</si>
  <si>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</si>
  <si>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</si>
  <si>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</si>
  <si>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</si>
  <si>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</si>
  <si>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</si>
  <si>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</si>
  <si>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</si>
  <si>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</si>
  <si>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</si>
  <si>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</si>
  <si>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</si>
  <si>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</si>
  <si>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</si>
  <si>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</si>
  <si>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</si>
  <si>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</si>
  <si>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</si>
  <si>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</si>
  <si>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</si>
  <si>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</si>
  <si>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</si>
  <si>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</si>
  <si>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</si>
  <si>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</si>
  <si>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</si>
  <si>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</si>
  <si>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</si>
  <si>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</si>
  <si>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</si>
  <si>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</si>
  <si>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</si>
  <si>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</si>
  <si>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</si>
  <si>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</si>
  <si>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</si>
  <si>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</si>
  <si>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</si>
  <si>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</si>
  <si>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</si>
  <si>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</si>
  <si>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</si>
  <si>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</si>
  <si>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</si>
  <si>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</si>
  <si>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</si>
  <si>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</si>
  <si>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</si>
  <si>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</si>
  <si>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</si>
  <si>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</si>
  <si>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</si>
  <si>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</si>
  <si>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</si>
  <si>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</si>
  <si>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</si>
  <si>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</si>
  <si>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</si>
  <si>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</si>
  <si>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</si>
  <si>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</si>
  <si>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</si>
  <si>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</si>
  <si>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</si>
  <si>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</si>
  <si>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</si>
  <si>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</si>
  <si>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</si>
  <si>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</si>
  <si>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</si>
  <si>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</si>
  <si>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</si>
  <si>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</si>
  <si>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</si>
  <si>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</si>
  <si>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</si>
  <si>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</si>
  <si>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</si>
  <si>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</si>
  <si>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</si>
  <si>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</si>
  <si>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</si>
  <si>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</si>
  <si>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</si>
  <si>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</si>
  <si>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</si>
  <si>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</si>
  <si>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</si>
  <si>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</si>
  <si>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</si>
  <si>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</si>
  <si>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</si>
  <si>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</si>
  <si>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</si>
  <si>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</si>
  <si>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</si>
  <si>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</si>
  <si>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</si>
  <si>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</si>
  <si>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</si>
  <si>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</si>
  <si>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</si>
  <si>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</si>
  <si>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</si>
  <si>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</si>
  <si>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</si>
  <si>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</si>
  <si>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</si>
  <si>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</si>
  <si>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</si>
  <si>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</si>
  <si>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</si>
  <si>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</si>
  <si>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</si>
  <si>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</si>
  <si>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</si>
  <si>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</si>
  <si>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</si>
  <si>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</si>
  <si>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</si>
  <si>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</si>
  <si>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</si>
  <si>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</si>
  <si>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</si>
  <si>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</si>
  <si>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</si>
  <si>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</si>
  <si>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</si>
  <si>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</si>
  <si>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</si>
  <si>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</si>
  <si>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</si>
  <si>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</si>
  <si>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</si>
  <si>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</si>
  <si>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</si>
  <si>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</si>
  <si>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</si>
  <si>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</si>
  <si>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</si>
  <si>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</si>
  <si>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</si>
  <si>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</si>
  <si>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</si>
  <si>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</si>
  <si>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</si>
  <si>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</si>
  <si>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</si>
  <si>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</si>
  <si>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</si>
  <si>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</si>
  <si>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</si>
  <si>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</si>
  <si>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</si>
  <si>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</si>
  <si>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</si>
  <si>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</si>
  <si>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</si>
  <si>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</si>
  <si>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</si>
  <si>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</si>
  <si>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</si>
  <si>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</si>
  <si>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</si>
  <si>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</si>
  <si>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</si>
  <si>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</si>
  <si>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</si>
  <si>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</si>
  <si>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</si>
  <si>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</si>
  <si>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</si>
  <si>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</si>
  <si>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</si>
  <si>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</si>
  <si>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</si>
  <si>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</si>
  <si>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</si>
  <si>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</si>
  <si>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</si>
  <si>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</si>
  <si>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</si>
  <si>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</si>
  <si>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</si>
  <si>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</si>
  <si>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</si>
  <si>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</si>
  <si>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</si>
  <si>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</si>
  <si>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</si>
  <si>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</si>
  <si>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</si>
  <si>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</si>
  <si>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</si>
  <si>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</si>
  <si>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</si>
  <si>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</si>
  <si>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</si>
  <si>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</si>
  <si>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</si>
  <si>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</si>
  <si>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</si>
  <si>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</si>
  <si>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</si>
  <si>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</si>
  <si>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</si>
  <si>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</si>
  <si>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</si>
  <si>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</si>
  <si>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</si>
  <si>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</si>
  <si>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</si>
  <si>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</si>
  <si>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</si>
  <si>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</si>
  <si>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</si>
  <si>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</si>
  <si>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</si>
  <si>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</si>
  <si>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</si>
  <si>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</si>
  <si>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</si>
  <si>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</si>
  <si>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</si>
  <si>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</si>
  <si>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</si>
  <si>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</si>
  <si>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</si>
  <si>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</si>
  <si>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</si>
  <si>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</si>
  <si>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</si>
  <si>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</si>
  <si>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</si>
  <si>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</si>
  <si>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</si>
  <si>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</si>
  <si>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</si>
  <si>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</si>
  <si>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</si>
  <si>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</si>
  <si>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</si>
  <si>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</si>
  <si>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</si>
  <si>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</si>
  <si>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</si>
  <si>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</si>
  <si>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</si>
  <si>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</si>
  <si>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</si>
  <si>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</si>
  <si>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</si>
  <si>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</si>
  <si>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</si>
  <si>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</si>
  <si>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</si>
  <si>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</si>
  <si>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</si>
  <si>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</si>
  <si>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</si>
  <si>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</si>
  <si>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</si>
  <si>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</si>
  <si>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</si>
  <si>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</si>
  <si>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</si>
  <si>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</si>
  <si>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</si>
  <si>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</si>
  <si>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</si>
  <si>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</si>
  <si>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</si>
  <si>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</si>
  <si>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</si>
  <si>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</si>
  <si>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</si>
  <si>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</si>
  <si>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</si>
  <si>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</si>
  <si>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</si>
  <si>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</si>
  <si>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</si>
  <si>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</si>
  <si>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</si>
  <si>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</si>
  <si>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</si>
  <si>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</si>
  <si>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</si>
  <si>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</si>
  <si>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</si>
  <si>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</si>
  <si>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</si>
  <si>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</si>
  <si>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</si>
  <si>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</si>
  <si>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</si>
  <si>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</si>
  <si>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</si>
  <si>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</si>
  <si>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</si>
  <si>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</si>
  <si>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</si>
  <si>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</si>
  <si>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</si>
  <si>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</si>
  <si>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</si>
  <si>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</si>
  <si>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</si>
  <si>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</si>
  <si>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</si>
  <si>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</si>
  <si>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</si>
  <si>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</si>
  <si>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</si>
  <si>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</si>
  <si>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</si>
  <si>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</si>
  <si>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</si>
  <si>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</si>
  <si>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</si>
  <si>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</si>
  <si>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</si>
  <si>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</si>
  <si>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</si>
  <si>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</si>
  <si>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</si>
  <si>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</si>
  <si>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</si>
  <si>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</si>
  <si>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</si>
  <si>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</si>
  <si>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</si>
  <si>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</si>
  <si>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</si>
  <si>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</si>
  <si>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</si>
  <si>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</si>
  <si>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</si>
  <si>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</si>
  <si>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</si>
  <si>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</si>
  <si>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</si>
  <si>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</si>
  <si>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</si>
  <si>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</si>
  <si>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</si>
  <si>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</si>
  <si>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</si>
  <si>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</si>
  <si>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</si>
  <si>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</si>
  <si>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</si>
  <si>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</si>
  <si>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</si>
  <si>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</si>
  <si>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</si>
  <si>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</si>
  <si>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</si>
  <si>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</si>
  <si>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</si>
  <si>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</si>
  <si>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</si>
  <si>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</si>
  <si>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</si>
  <si>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</si>
  <si>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</si>
  <si>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</si>
  <si>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</si>
  <si>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</si>
  <si>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</si>
  <si>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</si>
  <si>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</si>
  <si>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</si>
  <si>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</si>
  <si>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</si>
  <si>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</si>
  <si>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</si>
  <si>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</si>
  <si>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</si>
  <si>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</si>
  <si>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</si>
  <si>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</si>
  <si>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</si>
  <si>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</si>
  <si>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</si>
  <si>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</si>
  <si>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</si>
  <si>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</si>
  <si>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</si>
  <si>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</si>
  <si>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</si>
  <si>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</si>
  <si>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</si>
  <si>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</si>
  <si>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</si>
  <si>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</si>
  <si>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</si>
  <si>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</si>
  <si>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</si>
  <si>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</si>
  <si>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</si>
  <si>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</si>
  <si>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</si>
  <si>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</si>
  <si>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</si>
  <si>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</si>
  <si>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</si>
  <si>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</si>
  <si>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</si>
  <si>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</si>
  <si>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</si>
  <si>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</si>
  <si>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</si>
  <si>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</si>
  <si>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</si>
  <si>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</si>
  <si>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</si>
  <si>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</si>
  <si>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</si>
  <si>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</si>
  <si>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</si>
  <si>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</si>
  <si>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</si>
  <si>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</si>
  <si>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</si>
  <si>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</si>
  <si>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</si>
  <si>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</si>
  <si>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</si>
  <si>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</si>
  <si>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</si>
  <si>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</si>
  <si>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</si>
  <si>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</si>
  <si>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</si>
  <si>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</si>
  <si>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</si>
  <si>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</si>
  <si>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</si>
  <si>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</si>
  <si>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</si>
  <si>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</si>
  <si>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</si>
  <si>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</si>
  <si>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</si>
  <si>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</si>
  <si>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</si>
  <si>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</si>
  <si>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</si>
  <si>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</si>
  <si>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</si>
  <si>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</si>
  <si>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</si>
  <si>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</si>
  <si>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</si>
  <si>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</si>
  <si>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</si>
  <si>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</si>
  <si>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</si>
  <si>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</si>
  <si>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</si>
  <si>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</si>
  <si>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</si>
  <si>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</si>
  <si>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</si>
  <si>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</si>
  <si>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</si>
  <si>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</si>
  <si>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</si>
  <si>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</si>
  <si>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</si>
  <si>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</si>
  <si>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</si>
  <si>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</si>
  <si>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</si>
  <si>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</si>
  <si>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</si>
  <si>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</si>
  <si>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</si>
  <si>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</si>
  <si>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</si>
  <si>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</si>
  <si>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</si>
  <si>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</si>
  <si>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</si>
  <si>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</si>
  <si>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</si>
  <si>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</si>
  <si>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</si>
  <si>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</si>
  <si>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</si>
  <si>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</si>
  <si>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</si>
  <si>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</si>
  <si>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</si>
  <si>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</si>
  <si>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</si>
  <si>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</si>
  <si>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</si>
  <si>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</si>
  <si>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</si>
  <si>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</si>
  <si>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</si>
  <si>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</si>
  <si>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</si>
  <si>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</si>
  <si>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</si>
  <si>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</si>
  <si>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</si>
  <si>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</si>
  <si>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</si>
  <si>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</si>
  <si>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</si>
  <si>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</si>
  <si>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</si>
  <si>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</si>
  <si>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</si>
  <si>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</si>
  <si>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</si>
  <si>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</si>
  <si>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</si>
  <si>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</si>
  <si>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</si>
  <si>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</si>
  <si>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</si>
  <si>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</si>
  <si>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</si>
  <si>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</si>
  <si>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</si>
  <si>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</si>
  <si>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</si>
  <si>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</si>
  <si>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</si>
  <si>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</si>
  <si>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</si>
  <si>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</si>
  <si>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</si>
  <si>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</si>
  <si>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</si>
  <si>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</si>
  <si>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</si>
  <si>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</si>
  <si>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</si>
  <si>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</si>
  <si>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</si>
  <si>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</si>
  <si>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</si>
  <si>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</si>
  <si>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</si>
  <si>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</si>
  <si>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</si>
  <si>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</si>
  <si>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</si>
  <si>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</si>
  <si>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</si>
  <si>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</si>
  <si>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</si>
  <si>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</si>
  <si>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</si>
  <si>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</si>
  <si>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</si>
  <si>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</si>
  <si>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</si>
  <si>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</si>
  <si>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</si>
  <si>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</si>
  <si>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</si>
  <si>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</si>
  <si>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</si>
  <si>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</si>
  <si>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</si>
  <si>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</si>
  <si>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</si>
  <si>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</si>
  <si>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</si>
  <si>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</si>
  <si>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</si>
  <si>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</si>
  <si>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</si>
  <si>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</si>
  <si>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</si>
  <si>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</si>
  <si>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</si>
  <si>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</si>
  <si>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</si>
  <si>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</si>
  <si>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</si>
  <si>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</si>
  <si>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</si>
  <si>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</si>
  <si>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</si>
  <si>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</si>
  <si>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</si>
  <si>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</si>
  <si>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</si>
  <si>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</si>
  <si>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</si>
  <si>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</si>
  <si>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</si>
  <si>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</si>
  <si>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</si>
  <si>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</si>
  <si>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</si>
  <si>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</si>
  <si>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</si>
  <si>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</si>
  <si>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</si>
  <si>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</si>
  <si>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</si>
  <si>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</si>
  <si>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</si>
  <si>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</si>
  <si>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</si>
  <si>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</si>
  <si>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</si>
  <si>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</si>
  <si>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</si>
  <si>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</si>
  <si>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</si>
  <si>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</si>
  <si>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</si>
  <si>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</si>
  <si>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</si>
  <si>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</si>
  <si>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</si>
  <si>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</si>
  <si>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</si>
  <si>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</si>
  <si>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</si>
  <si>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</si>
  <si>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</si>
  <si>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</si>
  <si>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</si>
  <si>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</si>
  <si>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</si>
  <si>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</si>
  <si>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</si>
  <si>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</si>
  <si>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</si>
  <si>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</si>
  <si>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</si>
  <si>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</si>
  <si>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</si>
  <si>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</si>
  <si>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</si>
  <si>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</si>
  <si>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</si>
  <si>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</si>
  <si>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</si>
  <si>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</si>
  <si>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</si>
  <si>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</si>
  <si>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</si>
  <si>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</si>
  <si>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</si>
  <si>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</si>
  <si>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</si>
  <si>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</si>
  <si>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</si>
  <si>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</si>
  <si>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</si>
  <si>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</si>
  <si>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</si>
  <si>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</si>
  <si>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</si>
  <si>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</si>
  <si>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</si>
  <si>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</si>
  <si>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</si>
  <si>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</si>
  <si>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</si>
  <si>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</si>
  <si>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</si>
  <si>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</si>
  <si>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</si>
  <si>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</si>
  <si>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</si>
  <si>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</si>
  <si>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</si>
  <si>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</si>
  <si>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</si>
  <si>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</si>
  <si>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</si>
  <si>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</si>
  <si>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</si>
  <si>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</si>
  <si>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</si>
  <si>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</si>
  <si>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</si>
  <si>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</si>
  <si>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</si>
  <si>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</si>
  <si>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</si>
  <si>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</si>
  <si>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</si>
  <si>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</si>
  <si>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</si>
  <si>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</si>
  <si>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</si>
  <si>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</si>
  <si>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</si>
  <si>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</si>
  <si>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</si>
  <si>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</si>
  <si>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</si>
  <si>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</si>
  <si>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</si>
  <si>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</si>
  <si>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</si>
  <si>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</si>
  <si>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</si>
  <si>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</si>
  <si>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</si>
  <si>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</si>
  <si>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</si>
  <si>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</si>
  <si>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</si>
  <si>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</si>
  <si>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</si>
  <si>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</si>
  <si>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</si>
  <si>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</si>
  <si>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</si>
  <si>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</si>
  <si>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</si>
  <si>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</si>
  <si>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</si>
  <si>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</si>
  <si>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</si>
  <si>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</si>
  <si>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</si>
  <si>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</si>
  <si>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</si>
  <si>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</si>
  <si>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</si>
  <si>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</si>
  <si>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</si>
  <si>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</si>
  <si>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</si>
  <si>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</si>
  <si>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</si>
  <si>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</si>
  <si>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</si>
  <si>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</si>
  <si>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</si>
  <si>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</si>
  <si>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</si>
  <si>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</si>
  <si>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</si>
  <si>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</si>
  <si>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</si>
  <si>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</si>
  <si>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</si>
  <si>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</si>
  <si>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</si>
  <si>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</si>
  <si>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</si>
  <si>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</si>
  <si>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</si>
  <si>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</si>
  <si>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</si>
  <si>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</si>
  <si>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</si>
  <si>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</si>
  <si>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</si>
  <si>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</si>
  <si>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</si>
  <si>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</si>
  <si>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</si>
  <si>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</si>
  <si>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</si>
  <si>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</si>
  <si>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</si>
  <si>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</si>
  <si>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</si>
  <si>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</si>
  <si>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</si>
  <si>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</si>
  <si>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</si>
  <si>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</si>
  <si>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</si>
  <si>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</si>
  <si>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</si>
  <si>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</si>
  <si>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</si>
  <si>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</si>
  <si>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</si>
  <si>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</si>
  <si>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</si>
  <si>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</si>
  <si>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</si>
  <si>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</si>
  <si>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</si>
  <si>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</si>
  <si>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</si>
  <si>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</si>
  <si>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</si>
  <si>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</si>
  <si>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</si>
  <si>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</si>
  <si>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</si>
  <si>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</si>
  <si>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</si>
  <si>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</si>
  <si>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</si>
  <si>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</si>
  <si>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</si>
  <si>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</si>
  <si>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</si>
  <si>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</si>
  <si>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</si>
  <si>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</si>
  <si>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</si>
  <si>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</si>
  <si>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</si>
  <si>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</si>
  <si>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</si>
  <si>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</si>
  <si>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</si>
  <si>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</si>
  <si>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</si>
  <si>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</si>
  <si>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</si>
  <si>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</si>
  <si>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</si>
  <si>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</si>
  <si>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</si>
  <si>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</si>
  <si>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</si>
  <si>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</si>
  <si>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</si>
  <si>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</si>
  <si>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</si>
  <si>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</si>
  <si>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</si>
  <si>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</si>
  <si>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</si>
  <si>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</si>
  <si>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</si>
  <si>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</si>
  <si>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</si>
  <si>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</si>
  <si>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</si>
  <si>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</si>
  <si>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</si>
  <si>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</si>
  <si>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</si>
  <si>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</si>
  <si>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</si>
  <si>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</si>
  <si>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</si>
  <si>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</si>
  <si>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</si>
  <si>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</si>
  <si>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</si>
  <si>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</si>
  <si>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</si>
  <si>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</si>
  <si>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</si>
  <si>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</si>
  <si>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</si>
  <si>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</si>
  <si>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</si>
  <si>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</si>
  <si>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</si>
  <si>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</si>
  <si>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</si>
  <si>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</si>
  <si>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</si>
  <si>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</si>
  <si>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</si>
  <si>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</si>
  <si>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</si>
  <si>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</si>
  <si>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</si>
  <si>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</si>
  <si>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</si>
  <si>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</si>
  <si>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</si>
  <si>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</si>
  <si>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</si>
  <si>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</si>
  <si>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</si>
  <si>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</si>
  <si>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</si>
  <si>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</si>
  <si>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</si>
  <si>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</si>
  <si>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</si>
  <si>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</si>
  <si>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</si>
  <si>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</si>
  <si>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</si>
  <si>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</si>
  <si>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</si>
  <si>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</si>
  <si>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</si>
  <si>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</si>
  <si>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</si>
  <si>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</si>
  <si>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</si>
  <si>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</si>
  <si>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</si>
  <si>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</si>
  <si>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</si>
  <si>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</si>
  <si>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</si>
  <si>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</si>
  <si>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</si>
  <si>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</si>
  <si>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</si>
  <si>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</si>
  <si>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</si>
  <si>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</si>
  <si>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</si>
  <si>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</si>
  <si>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</si>
  <si>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</si>
  <si>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</si>
  <si>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</si>
  <si>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</si>
  <si>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</si>
  <si>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</si>
  <si>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</si>
  <si>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</si>
  <si>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</si>
  <si>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</si>
  <si>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</si>
  <si>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</si>
  <si>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</si>
  <si>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</si>
  <si>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</si>
  <si>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</si>
  <si>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</si>
  <si>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</si>
  <si>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</si>
  <si>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</si>
  <si>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</si>
  <si>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</si>
  <si>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</si>
  <si>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</si>
  <si>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</si>
  <si>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</si>
  <si>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</si>
  <si>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</si>
  <si>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</si>
  <si>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</si>
  <si>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</si>
  <si>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</si>
  <si>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</si>
  <si>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</si>
  <si>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</si>
  <si>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</si>
  <si>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</si>
  <si>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</si>
  <si>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</si>
  <si>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</si>
  <si>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</si>
  <si>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</si>
  <si>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</si>
  <si>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</si>
  <si>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</si>
  <si>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</si>
  <si>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</si>
  <si>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</si>
  <si>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</si>
  <si>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</si>
  <si>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</si>
  <si>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</si>
  <si>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</si>
  <si>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</si>
  <si>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</si>
  <si>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</si>
  <si>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</si>
  <si>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</si>
  <si>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</si>
  <si>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</si>
  <si>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</si>
  <si>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</si>
  <si>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</si>
  <si>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</si>
  <si>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</si>
  <si>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</si>
  <si>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</si>
  <si>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</si>
  <si>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</si>
  <si>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</si>
  <si>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</si>
  <si>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</si>
  <si>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</si>
  <si>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</si>
  <si>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</si>
  <si>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</si>
  <si>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</si>
  <si>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</si>
  <si>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</si>
  <si>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</si>
  <si>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</si>
  <si>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</si>
  <si>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</si>
  <si>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</si>
  <si>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</si>
  <si>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</si>
  <si>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</si>
  <si>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</si>
  <si>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</si>
  <si>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</si>
  <si>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</si>
  <si>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</si>
  <si>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</si>
  <si>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</si>
  <si>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</si>
  <si>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</si>
  <si>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</si>
  <si>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</si>
  <si>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</si>
  <si>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</si>
  <si>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</si>
  <si>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</si>
  <si>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</si>
  <si>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</si>
  <si>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</si>
  <si>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</si>
  <si>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</si>
  <si>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</si>
  <si>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</si>
  <si>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</si>
  <si>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</si>
  <si>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</si>
  <si>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</si>
  <si>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</si>
  <si>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</si>
  <si>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</si>
  <si>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</si>
  <si>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</si>
  <si>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</si>
  <si>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</si>
  <si>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</si>
  <si>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</si>
  <si>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</si>
  <si>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</si>
  <si>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</si>
  <si>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</si>
  <si>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</si>
  <si>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</si>
  <si>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</si>
  <si>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</si>
  <si>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</si>
  <si>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</si>
  <si>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</si>
  <si>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</si>
  <si>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</si>
  <si>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</si>
  <si>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</si>
  <si>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</si>
  <si>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</si>
  <si>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</si>
  <si>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</si>
  <si>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</si>
  <si>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</si>
  <si>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</si>
  <si>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</si>
  <si>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</si>
  <si>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</si>
  <si>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</si>
  <si>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</si>
  <si>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</si>
  <si>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</si>
  <si>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</si>
  <si>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</si>
  <si>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</si>
  <si>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</si>
  <si>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</si>
  <si>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</si>
  <si>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</si>
  <si>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</si>
  <si>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</si>
  <si>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</si>
  <si>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</si>
  <si>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</si>
  <si>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</si>
  <si>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</si>
  <si>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</si>
  <si>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</si>
  <si>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</si>
  <si>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</si>
  <si>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</si>
  <si>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</si>
  <si>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</si>
  <si>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</si>
  <si>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</si>
  <si>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</si>
  <si>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</si>
  <si>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</si>
  <si>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</si>
  <si>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</si>
  <si>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</si>
  <si>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</si>
  <si>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</si>
  <si>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</si>
  <si>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</si>
  <si>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</si>
  <si>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</si>
  <si>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</si>
  <si>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</si>
  <si>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</si>
  <si>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</si>
  <si>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</si>
  <si>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</si>
  <si>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</si>
  <si>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</si>
  <si>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</si>
  <si>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</si>
  <si>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</si>
  <si>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</si>
  <si>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</si>
  <si>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</si>
  <si>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</si>
  <si>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</si>
  <si>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</si>
  <si>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</si>
  <si>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</si>
  <si>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</si>
  <si>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</si>
  <si>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</si>
  <si>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</si>
  <si>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</si>
  <si>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</si>
  <si>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</si>
  <si>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</si>
  <si>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</si>
  <si>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</si>
  <si>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</si>
  <si>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</si>
  <si>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</si>
  <si>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</si>
  <si>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</si>
  <si>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</si>
  <si>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</si>
  <si>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</si>
  <si>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</si>
  <si>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</si>
  <si>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</si>
  <si>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</si>
  <si>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</si>
  <si>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</si>
  <si>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</si>
  <si>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</si>
  <si>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</si>
  <si>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</si>
  <si>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</si>
  <si>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</si>
  <si>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</si>
  <si>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</si>
  <si>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</si>
  <si>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</si>
  <si>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</si>
  <si>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</si>
  <si>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</si>
  <si>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</si>
  <si>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</si>
  <si>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</si>
  <si>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</si>
  <si>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</si>
  <si>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</si>
  <si>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</si>
  <si>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</si>
  <si>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</si>
  <si>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</si>
  <si>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</si>
  <si>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</si>
  <si>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</si>
  <si>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</si>
  <si>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</si>
  <si>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</si>
  <si>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</si>
  <si>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</si>
  <si>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</si>
  <si>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</si>
  <si>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</si>
  <si>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</si>
  <si>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</si>
  <si>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</si>
  <si>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</si>
  <si>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</si>
  <si>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</si>
  <si>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</si>
  <si>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</si>
  <si>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</si>
  <si>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</si>
  <si>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</si>
  <si>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</si>
  <si>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</si>
  <si>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</si>
  <si>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</si>
  <si>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</si>
  <si>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</si>
  <si>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</si>
  <si>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</si>
  <si>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</si>
  <si>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</si>
  <si>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</si>
  <si>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</si>
  <si>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</si>
  <si>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</si>
  <si>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</si>
  <si>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</si>
  <si>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</si>
  <si>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</si>
  <si>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</si>
  <si>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</si>
  <si>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</si>
  <si>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</si>
  <si>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</si>
  <si>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</si>
  <si>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</si>
  <si>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</si>
  <si>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</si>
  <si>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</si>
  <si>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</si>
  <si>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</si>
  <si>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</si>
  <si>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</si>
  <si>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</si>
  <si>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</si>
  <si>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</si>
  <si>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</si>
  <si>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</si>
  <si>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</si>
  <si>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</si>
  <si>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</si>
  <si>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</si>
  <si>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</si>
  <si>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</si>
  <si>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</si>
  <si>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</si>
  <si>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</si>
  <si>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</si>
  <si>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</si>
  <si>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</si>
  <si>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</si>
  <si>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</si>
  <si>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</si>
  <si>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</si>
  <si>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</si>
  <si>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</si>
  <si>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</si>
  <si>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</si>
  <si>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</si>
  <si>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</si>
  <si>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</si>
  <si>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</si>
  <si>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</si>
  <si>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</si>
  <si>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</si>
  <si>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</si>
  <si>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</si>
  <si>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</si>
  <si>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</si>
  <si>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</si>
  <si>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</si>
  <si>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</si>
  <si>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</si>
  <si>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</si>
  <si>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</si>
  <si>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</si>
  <si>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</si>
  <si>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</si>
  <si>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</si>
  <si>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</si>
  <si>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</si>
  <si>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</si>
  <si>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</si>
  <si>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</si>
  <si>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</si>
  <si>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</si>
  <si>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</si>
  <si>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</si>
  <si>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</si>
  <si>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</si>
  <si>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</si>
  <si>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</si>
  <si>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</si>
  <si>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</si>
  <si>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</si>
  <si>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</si>
  <si>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</si>
  <si>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</si>
  <si>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</si>
  <si>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</si>
  <si>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</si>
  <si>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</si>
  <si>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</si>
  <si>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</si>
  <si>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</si>
  <si>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</si>
  <si>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</si>
  <si>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</si>
  <si>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</si>
  <si>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</si>
  <si>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</si>
  <si>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</si>
  <si>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</si>
  <si>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</si>
  <si>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</si>
  <si>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</si>
  <si>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</si>
  <si>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</si>
  <si>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</si>
  <si>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</si>
  <si>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</si>
  <si>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</si>
  <si>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</si>
  <si>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</si>
  <si>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</si>
  <si>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</si>
  <si>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</si>
  <si>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</si>
  <si>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</si>
  <si>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</si>
  <si>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</si>
  <si>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</si>
  <si>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</si>
  <si>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</si>
  <si>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</si>
  <si>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</si>
  <si>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</si>
  <si>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</si>
  <si>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</si>
  <si>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</si>
  <si>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</si>
  <si>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</si>
  <si>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</si>
  <si>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</si>
  <si>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</si>
  <si>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</si>
  <si>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</si>
  <si>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</si>
  <si>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</si>
  <si>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</si>
  <si>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</si>
  <si>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</si>
  <si>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</si>
  <si>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</si>
  <si>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</si>
  <si>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</si>
  <si>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</si>
  <si>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</si>
  <si>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</si>
  <si>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</si>
  <si>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</si>
  <si>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</si>
  <si>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</si>
  <si>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</si>
  <si>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</si>
  <si>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</si>
  <si>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</si>
  <si>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</si>
  <si>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</si>
  <si>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</si>
  <si>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</si>
  <si>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</si>
  <si>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</si>
  <si>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</si>
  <si>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</si>
  <si>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</si>
  <si>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</si>
  <si>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</si>
  <si>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</si>
  <si>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</si>
  <si>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</si>
  <si>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</si>
  <si>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</si>
  <si>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</si>
  <si>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</si>
  <si>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</si>
  <si>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</si>
  <si>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</si>
  <si>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</si>
  <si>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</si>
  <si>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</si>
  <si>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</si>
  <si>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</si>
  <si>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</si>
  <si>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</si>
  <si>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</si>
  <si>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</si>
  <si>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</si>
  <si>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</si>
  <si>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</si>
  <si>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</si>
  <si>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</si>
  <si>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</si>
  <si>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</si>
  <si>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</si>
  <si>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</si>
  <si>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</si>
  <si>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</si>
  <si>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</si>
  <si>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</si>
  <si>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</si>
  <si>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</si>
  <si>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</si>
  <si>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</si>
  <si>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</si>
  <si>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</si>
  <si>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</si>
  <si>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</si>
  <si>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</si>
  <si>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</si>
  <si>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</si>
  <si>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</si>
  <si>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</si>
  <si>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</si>
  <si>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</si>
  <si>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</si>
  <si>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</si>
  <si>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</si>
  <si>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</si>
  <si>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</si>
  <si>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</si>
  <si>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</si>
  <si>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</si>
  <si>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</si>
  <si>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</si>
  <si>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</si>
  <si>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</si>
  <si>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</si>
  <si>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</si>
  <si>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</si>
  <si>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</si>
  <si>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</si>
  <si>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</si>
  <si>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</si>
  <si>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</si>
  <si>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</si>
  <si>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</si>
  <si>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</si>
  <si>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</si>
  <si>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</si>
  <si>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</si>
  <si>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</si>
  <si>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</si>
  <si>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</si>
  <si>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</si>
  <si>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</si>
  <si>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</si>
  <si>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</si>
  <si>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</si>
  <si>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</si>
  <si>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</si>
  <si>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</si>
  <si>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</si>
  <si>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</si>
  <si>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</si>
  <si>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</si>
  <si>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</si>
  <si>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</si>
  <si>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</si>
  <si>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</si>
  <si>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</si>
  <si>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</si>
  <si>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</si>
  <si>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</si>
  <si>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</si>
  <si>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</si>
  <si>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</si>
  <si>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</si>
  <si>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</si>
  <si>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</si>
  <si>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</si>
  <si>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</si>
  <si>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</si>
  <si>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</si>
  <si>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</si>
  <si>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</si>
  <si>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</si>
  <si>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</si>
  <si>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</si>
  <si>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</si>
  <si>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</si>
  <si>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</si>
  <si>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</si>
  <si>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</si>
  <si>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</si>
  <si>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</si>
  <si>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</si>
  <si>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</si>
  <si>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</si>
  <si>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</si>
  <si>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</si>
  <si>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</si>
  <si>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</si>
  <si>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</si>
  <si>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</si>
  <si>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</si>
  <si>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</si>
  <si>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</si>
  <si>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</si>
  <si>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</si>
  <si>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</si>
  <si>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</si>
  <si>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</si>
  <si>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</si>
  <si>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</si>
  <si>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</si>
  <si>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</si>
  <si>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</si>
  <si>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</si>
  <si>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</si>
  <si>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</si>
  <si>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</si>
  <si>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</si>
  <si>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</si>
  <si>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</si>
  <si>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</si>
  <si>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</si>
  <si>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</si>
  <si>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</si>
  <si>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</si>
  <si>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</si>
  <si>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</si>
  <si>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</si>
  <si>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</si>
  <si>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</si>
  <si>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</si>
  <si>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</si>
  <si>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</si>
  <si>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</si>
  <si>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</si>
  <si>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</si>
  <si>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</si>
  <si>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</si>
  <si>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</si>
  <si>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</si>
  <si>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</si>
  <si>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</si>
  <si>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</si>
  <si>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</si>
  <si>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</si>
  <si>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FFE135</t>
  </si>
  <si>
    <t>AAAAAA</t>
  </si>
  <si>
    <t>FF4500</t>
  </si>
  <si>
    <t>E30022</t>
  </si>
  <si>
    <t>BA160C</t>
  </si>
  <si>
    <t>4682B4</t>
  </si>
  <si>
    <t>1E90FF</t>
  </si>
  <si>
    <t>B0E0E6</t>
  </si>
  <si>
    <t>ADD8E6</t>
  </si>
  <si>
    <t>B0C4DE</t>
  </si>
  <si>
    <t>0070FF</t>
  </si>
  <si>
    <t>8DB600</t>
  </si>
  <si>
    <t>F77FBE</t>
  </si>
  <si>
    <t>0F7FFF</t>
  </si>
  <si>
    <t>1E8EFF</t>
  </si>
  <si>
    <t>2D9DFF</t>
  </si>
  <si>
    <t>3CACFF</t>
  </si>
  <si>
    <t>4BBBFF</t>
  </si>
  <si>
    <t>5ACAFF</t>
  </si>
  <si>
    <t>69D9FF</t>
  </si>
  <si>
    <t>FF813C</t>
  </si>
  <si>
    <t>FF9550</t>
  </si>
  <si>
    <t>FFA964</t>
  </si>
  <si>
    <t>FFBD78</t>
  </si>
  <si>
    <t>FFD18C</t>
  </si>
  <si>
    <t>FFE5A0</t>
  </si>
  <si>
    <t>138808</t>
  </si>
  <si>
    <t>004225</t>
  </si>
  <si>
    <t>800080</t>
  </si>
  <si>
    <t>008000</t>
  </si>
  <si>
    <t>50C878</t>
  </si>
  <si>
    <t>category</t>
  </si>
  <si>
    <t>type</t>
  </si>
  <si>
    <t>value</t>
  </si>
  <si>
    <t>mean</t>
  </si>
  <si>
    <t>less_1pct</t>
  </si>
  <si>
    <t>less_5pct</t>
  </si>
  <si>
    <t>total</t>
  </si>
  <si>
    <t>total_abs</t>
  </si>
  <si>
    <t>percent</t>
  </si>
  <si>
    <t>zero_count</t>
  </si>
  <si>
    <t>party_2</t>
  </si>
  <si>
    <t>alliance_2</t>
  </si>
  <si>
    <t>party_color_2</t>
  </si>
  <si>
    <t>party_toss</t>
  </si>
  <si>
    <t>Vellore</t>
  </si>
  <si>
    <t>D.M. Kathir Anand</t>
  </si>
  <si>
    <t>A.C. Shanmugam</t>
  </si>
  <si>
    <t>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</si>
</sst>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0.0%"/>
  </numFmts>
  <fonts count="5" x14ac:knownFonts="1">
    <font>
      <sz val="11"/>
      <color indexed="8"/>
      <name val="Calibri"/>
    </font>
    <font>
      <b/>
      <sz val="12"/>
      <color indexed="8"/>
      <name val="Times New Roman"/>
    </font>
    <font>
      <sz val="10"/>
      <color indexed="8"/>
      <name val="Times New Roman"/>
    </font>
    <font>
      <sz val="11"/>
      <color indexed="8"/>
      <name val="Calibri"/>
      <family val="2"/>
    </font>
    <font>
      <sz val="11"/>
      <color indexed="8"/>
      <name val="Calibri"/>
    </font>
  </fonts>
  <fills count="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2">
    <xf numFmtId="0" fontId="0" fillId="0" borderId="0" applyFill="0" applyProtection="0"/>
    <xf numFmtId="9" fontId="4" fillId="0" borderId="0" applyFont="0" applyFill="0" applyBorder="0" applyAlignment="0" applyProtection="0"/>
  </cellStyleXfs>
  <cellXfs count="29">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0" fillId="3" borderId="0" xfId="0" applyFill="1" applyProtection="1"/>
    <xf numFmtId="0" fontId="3" fillId="2" borderId="0" xfId="0" applyFont="1" applyFill="1" applyProtection="1"/>
    <xf numFmtId="0" fontId="3" fillId="5" borderId="0" xfId="0" applyFont="1" applyFill="1" applyProtection="1"/>
    <xf numFmtId="0" fontId="0" fillId="6" borderId="0" xfId="0" applyFill="1" applyProtection="1"/>
    <xf numFmtId="0" fontId="3" fillId="6" borderId="0" xfId="0" applyFont="1" applyFill="1" applyProtection="1"/>
    <xf numFmtId="0" fontId="3" fillId="4" borderId="0" xfId="0" applyFont="1" applyFill="1" applyProtection="1"/>
    <xf numFmtId="0" fontId="0" fillId="4" borderId="0" xfId="0"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xf numFmtId="9" fontId="0" fillId="0" borderId="0" xfId="1" applyFont="1" applyFill="1" applyProtection="1"/>
    <xf numFmtId="173" fontId="0" fillId="0" borderId="0" xfId="0" applyNumberFormat="1" applyFill="1" applyProtection="1"/>
    <xf numFmtId="173" fontId="0" fillId="0" borderId="0" xfId="1" applyNumberFormat="1" applyFont="1" applyFill="1" applyProtection="1"/>
    <xf numFmtId="10" fontId="0" fillId="0" borderId="0" xfId="1" applyNumberFormat="1" applyFont="1" applyFill="1" applyProtection="1"/>
    <xf numFmtId="3" fontId="0" fillId="6" borderId="0" xfId="0" applyNumberFormat="1" applyFill="1" applyProtection="1"/>
    <xf numFmtId="2" fontId="0" fillId="6" borderId="0" xfId="0" applyNumberFormat="1" applyFill="1" applyProtection="1"/>
    <xf numFmtId="9" fontId="0" fillId="6" borderId="0" xfId="0" applyNumberFormat="1" applyFill="1" applyProtection="1"/>
    <xf numFmtId="10" fontId="0" fillId="6" borderId="0" xfId="0" applyNumberFormat="1" applyFill="1" applyProtection="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8578"/>
  <sheetViews>
    <sheetView tabSelected="1" showRuler="0" zoomScaleNormal="100" workbookViewId="0">
      <pane ySplit="1" topLeftCell="A5738" activePane="bottomLeft" state="frozen"/>
      <selection pane="bottomLeft" activeCell="B5768" sqref="B5768"/>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COUNTIFS($A$2:$A$8573,A2,$B$2:$B$8573,B2,$K$2:$K$8573,"&gt;"&amp;K2)+1</f>
        <v>6</v>
      </c>
    </row>
    <row r="3" spans="1:15"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COUNTIFS($A$2:$A$8573,A3,$B$2:$B$8573,B3,$K$2:$K$8573,"&gt;"&amp;K3)+1</f>
        <v>2</v>
      </c>
    </row>
    <row r="4" spans="1:15"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x14ac:dyDescent="0.2">
      <c r="A12" t="s">
        <v>14</v>
      </c>
      <c r="B12" t="s">
        <v>15</v>
      </c>
      <c r="C12" t="s">
        <v>46</v>
      </c>
      <c r="G12" t="s">
        <v>46</v>
      </c>
      <c r="I12" s="2">
        <v>47955</v>
      </c>
      <c r="J12" s="2">
        <v>22</v>
      </c>
      <c r="K12" s="2">
        <v>47977</v>
      </c>
      <c r="L12" s="3">
        <v>3.3055260441857546</v>
      </c>
      <c r="M12" s="3">
        <v>4.4495865929041445</v>
      </c>
      <c r="N12" s="2">
        <v>1451418</v>
      </c>
      <c r="O12">
        <f t="shared" si="0"/>
        <v>3</v>
      </c>
    </row>
    <row r="13" spans="1:15"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x14ac:dyDescent="0.2">
      <c r="A22" t="s">
        <v>14</v>
      </c>
      <c r="B22" t="s">
        <v>47</v>
      </c>
      <c r="C22" t="s">
        <v>46</v>
      </c>
      <c r="G22" t="s">
        <v>46</v>
      </c>
      <c r="I22" s="2">
        <v>25500</v>
      </c>
      <c r="J22" s="2">
        <v>45</v>
      </c>
      <c r="K22" s="2">
        <v>25545</v>
      </c>
      <c r="L22" s="3">
        <v>1.6439704992727788</v>
      </c>
      <c r="M22" s="3">
        <v>2.1940485413377813</v>
      </c>
      <c r="N22" s="2">
        <v>1553860</v>
      </c>
      <c r="O22">
        <f t="shared" si="0"/>
        <v>4</v>
      </c>
    </row>
    <row r="23" spans="1:15"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x14ac:dyDescent="0.2">
      <c r="A37" t="s">
        <v>14</v>
      </c>
      <c r="B37" t="s">
        <v>62</v>
      </c>
      <c r="C37" t="s">
        <v>46</v>
      </c>
      <c r="G37" t="s">
        <v>46</v>
      </c>
      <c r="I37" s="2">
        <v>29468</v>
      </c>
      <c r="J37" s="2">
        <v>33</v>
      </c>
      <c r="K37" s="2">
        <v>29501</v>
      </c>
      <c r="L37" s="3">
        <v>1.9615287437332942</v>
      </c>
      <c r="M37" s="3">
        <v>2.4133019969192584</v>
      </c>
      <c r="N37" s="2">
        <v>1503980</v>
      </c>
      <c r="O37">
        <f t="shared" si="0"/>
        <v>4</v>
      </c>
    </row>
    <row r="38" spans="1:15"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x14ac:dyDescent="0.2">
      <c r="A52" t="s">
        <v>14</v>
      </c>
      <c r="B52" t="s">
        <v>85</v>
      </c>
      <c r="C52" t="s">
        <v>46</v>
      </c>
      <c r="G52" t="s">
        <v>46</v>
      </c>
      <c r="I52" s="2">
        <v>16626</v>
      </c>
      <c r="J52" s="2">
        <v>20</v>
      </c>
      <c r="K52" s="2">
        <v>16646</v>
      </c>
      <c r="L52" s="3">
        <v>0.90996556059694966</v>
      </c>
      <c r="M52" s="3">
        <v>1.3425048853918919</v>
      </c>
      <c r="N52" s="2">
        <v>1829300</v>
      </c>
      <c r="O52">
        <f t="shared" si="0"/>
        <v>5</v>
      </c>
    </row>
    <row r="53" spans="1:15"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x14ac:dyDescent="0.2">
      <c r="A63" t="s">
        <v>14</v>
      </c>
      <c r="B63" t="s">
        <v>107</v>
      </c>
      <c r="C63" t="s">
        <v>46</v>
      </c>
      <c r="G63" t="s">
        <v>46</v>
      </c>
      <c r="I63" s="2">
        <v>34877</v>
      </c>
      <c r="J63" s="2">
        <v>20</v>
      </c>
      <c r="K63" s="2">
        <v>34897</v>
      </c>
      <c r="L63" s="3">
        <v>2.2937983899963386</v>
      </c>
      <c r="M63" s="3">
        <v>2.8132396473554886</v>
      </c>
      <c r="N63" s="2">
        <v>1521363</v>
      </c>
      <c r="O63">
        <f t="shared" si="0"/>
        <v>4</v>
      </c>
    </row>
    <row r="64" spans="1:15"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COUNTIFS($A$2:$A$8573,A67,$B$2:$B$8573,B67,$K$2:$K$8573,"&gt;"&amp;K67)+1</f>
        <v>1</v>
      </c>
    </row>
    <row r="68" spans="1:15"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x14ac:dyDescent="0.2">
      <c r="A79" t="s">
        <v>14</v>
      </c>
      <c r="B79" t="s">
        <v>122</v>
      </c>
      <c r="C79" t="s">
        <v>46</v>
      </c>
      <c r="G79" t="s">
        <v>46</v>
      </c>
      <c r="I79" s="2">
        <v>17117</v>
      </c>
      <c r="J79" s="2">
        <v>36</v>
      </c>
      <c r="K79" s="2">
        <v>17153</v>
      </c>
      <c r="L79" s="3">
        <v>1.0967882194215854</v>
      </c>
      <c r="M79" s="3">
        <v>1.3868698122757344</v>
      </c>
      <c r="N79" s="2">
        <v>1563930</v>
      </c>
      <c r="O79">
        <f t="shared" si="1"/>
        <v>4</v>
      </c>
    </row>
    <row r="80" spans="1:15"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x14ac:dyDescent="0.2">
      <c r="A90" t="s">
        <v>14</v>
      </c>
      <c r="B90" t="s">
        <v>146</v>
      </c>
      <c r="C90" t="s">
        <v>46</v>
      </c>
      <c r="G90" t="s">
        <v>46</v>
      </c>
      <c r="I90" s="2">
        <v>16427</v>
      </c>
      <c r="J90" s="2">
        <v>41</v>
      </c>
      <c r="K90" s="2">
        <v>16468</v>
      </c>
      <c r="L90" s="3">
        <v>1.128288328779437</v>
      </c>
      <c r="M90" s="3">
        <v>1.3330440807921202</v>
      </c>
      <c r="N90" s="2">
        <v>1459556</v>
      </c>
      <c r="O90">
        <f t="shared" si="1"/>
        <v>4</v>
      </c>
    </row>
    <row r="91" spans="1:15"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COUNTIFS($A$2:$A$8573,A131,$B$2:$B$8573,B131,$K$2:$K$8573,"&gt;"&amp;K131)+1</f>
        <v>6</v>
      </c>
    </row>
    <row r="132" spans="1:15"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COUNTIFS($A$2:$A$8573,A195,$B$2:$B$8573,B195,$K$2:$K$8573,"&gt;"&amp;K195)+1</f>
        <v>5</v>
      </c>
    </row>
    <row r="196" spans="1:15"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COUNTIFS($A$2:$A$8573,A259,$B$2:$B$8573,B259,$K$2:$K$8573,"&gt;"&amp;K259)+1</f>
        <v>2</v>
      </c>
    </row>
    <row r="260" spans="1:15"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COUNTIFS($A$2:$A$8573,A323,$B$2:$B$8573,B323,$K$2:$K$8573,"&gt;"&amp;K323)+1</f>
        <v>7</v>
      </c>
    </row>
    <row r="324" spans="1:15"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COUNTIFS($A$2:$A$8573,A387,$B$2:$B$8573,B387,$K$2:$K$8573,"&gt;"&amp;K387)+1</f>
        <v>11</v>
      </c>
    </row>
    <row r="388" spans="1:15"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COUNTIFS($A$2:$A$8573,A451,$B$2:$B$8573,B451,$K$2:$K$8573,"&gt;"&amp;K451)+1</f>
        <v>18</v>
      </c>
    </row>
    <row r="452" spans="1:15"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COUNTIFS($A$2:$A$8573,A515,$B$2:$B$8573,B515,$K$2:$K$8573,"&gt;"&amp;K515)+1</f>
        <v>7</v>
      </c>
    </row>
    <row r="516" spans="1:15"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COUNTIFS($A$2:$A$8573,A579,$B$2:$B$8573,B579,$K$2:$K$8573,"&gt;"&amp;K579)+1</f>
        <v>4</v>
      </c>
    </row>
    <row r="580" spans="1:15"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COUNTIFS($A$2:$A$8573,A643,$B$2:$B$8573,B643,$K$2:$K$8573,"&gt;"&amp;K643)+1</f>
        <v>1</v>
      </c>
    </row>
    <row r="644" spans="1:15"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COUNTIFS($A$2:$A$8573,A707,$B$2:$B$8573,B707,$K$2:$K$8573,"&gt;"&amp;K707)+1</f>
        <v>13</v>
      </c>
    </row>
    <row r="708" spans="1:15"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COUNTIFS($A$2:$A$8573,A771,$B$2:$B$8573,B771,$K$2:$K$8573,"&gt;"&amp;K771)+1</f>
        <v>13</v>
      </c>
    </row>
    <row r="772" spans="1:15"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COUNTIFS($A$2:$A$8573,A835,$B$2:$B$8573,B835,$K$2:$K$8573,"&gt;"&amp;K835)+1</f>
        <v>1</v>
      </c>
    </row>
    <row r="836" spans="1:15"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COUNTIFS($A$2:$A$8573,A899,$B$2:$B$8573,B899,$K$2:$K$8573,"&gt;"&amp;K899)+1</f>
        <v>7</v>
      </c>
    </row>
    <row r="900" spans="1:15"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COUNTIFS($A$2:$A$8573,A963,$B$2:$B$8573,B963,$K$2:$K$8573,"&gt;"&amp;K963)+1</f>
        <v>20</v>
      </c>
    </row>
    <row r="964" spans="1:15"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COUNTIFS($A$2:$A$8573,A1027,$B$2:$B$8573,B1027,$K$2:$K$8573,"&gt;"&amp;K1027)+1</f>
        <v>7</v>
      </c>
    </row>
    <row r="1028" spans="1:15"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COUNTIFS($A$2:$A$8573,A1091,$B$2:$B$8573,B1091,$K$2:$K$8573,"&gt;"&amp;K1091)+1</f>
        <v>11</v>
      </c>
    </row>
    <row r="1092" spans="1:15"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COUNTIFS($A$2:$A$8573,A1155,$B$2:$B$8573,B1155,$K$2:$K$8573,"&gt;"&amp;K1155)+1</f>
        <v>12</v>
      </c>
    </row>
    <row r="1156" spans="1:15"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COUNTIFS($A$2:$A$8573,A1219,$B$2:$B$8573,B1219,$K$2:$K$8573,"&gt;"&amp;K1219)+1</f>
        <v>5</v>
      </c>
    </row>
    <row r="1220" spans="1:15"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COUNTIFS($A$2:$A$8573,A1283,$B$2:$B$8573,B1283,$K$2:$K$8573,"&gt;"&amp;K1283)+1</f>
        <v>13</v>
      </c>
    </row>
    <row r="1284" spans="1:15"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COUNTIFS($A$2:$A$8573,A1347,$B$2:$B$8573,B1347,$K$2:$K$8573,"&gt;"&amp;K1347)+1</f>
        <v>30</v>
      </c>
    </row>
    <row r="1348" spans="1:15"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COUNTIFS($A$2:$A$8573,A1411,$B$2:$B$8573,B1411,$K$2:$K$8573,"&gt;"&amp;K1411)+1</f>
        <v>3</v>
      </c>
    </row>
    <row r="1412" spans="1:15"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COUNTIFS($A$2:$A$8573,A1475,$B$2:$B$8573,B1475,$K$2:$K$8573,"&gt;"&amp;K1475)+1</f>
        <v>7</v>
      </c>
    </row>
    <row r="1476" spans="1:15"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COUNTIFS($A$2:$A$8573,A1539,$B$2:$B$8573,B1539,$K$2:$K$8573,"&gt;"&amp;K1539)+1</f>
        <v>8</v>
      </c>
    </row>
    <row r="1540" spans="1:15"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COUNTIFS($A$2:$A$8573,A1603,$B$2:$B$8573,B1603,$K$2:$K$8573,"&gt;"&amp;K1603)+1</f>
        <v>13</v>
      </c>
    </row>
    <row r="1604" spans="1:15"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COUNTIFS($A$2:$A$8573,A1667,$B$2:$B$8573,B1667,$K$2:$K$8573,"&gt;"&amp;K1667)+1</f>
        <v>16</v>
      </c>
    </row>
    <row r="1668" spans="1:15"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COUNTIFS($A$2:$A$8573,A1731,$B$2:$B$8573,B1731,$K$2:$K$8573,"&gt;"&amp;K1731)+1</f>
        <v>19</v>
      </c>
    </row>
    <row r="1732" spans="1:15"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COUNTIFS($A$2:$A$8573,A1795,$B$2:$B$8573,B1795,$K$2:$K$8573,"&gt;"&amp;K1795)+1</f>
        <v>11</v>
      </c>
    </row>
    <row r="1796" spans="1:15"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COUNTIFS($A$2:$A$8573,A1859,$B$2:$B$8573,B1859,$K$2:$K$8573,"&gt;"&amp;K1859)+1</f>
        <v>3</v>
      </c>
    </row>
    <row r="1860" spans="1:15"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COUNTIFS($A$2:$A$8573,A1923,$B$2:$B$8573,B1923,$K$2:$K$8573,"&gt;"&amp;K1923)+1</f>
        <v>3</v>
      </c>
    </row>
    <row r="1924" spans="1:15"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COUNTIFS($A$2:$A$8573,A1987,$B$2:$B$8573,B1987,$K$2:$K$8573,"&gt;"&amp;K1987)+1</f>
        <v>22</v>
      </c>
    </row>
    <row r="1988" spans="1:15"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COUNTIFS($A$2:$A$8573,A2051,$B$2:$B$8573,B2051,$K$2:$K$8573,"&gt;"&amp;K2051)+1</f>
        <v>1</v>
      </c>
    </row>
    <row r="2052" spans="1:15"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COUNTIFS($A$2:$A$8573,A2115,$B$2:$B$8573,B2115,$K$2:$K$8573,"&gt;"&amp;K2115)+1</f>
        <v>15</v>
      </c>
    </row>
    <row r="2116" spans="1:15"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COUNTIFS($A$2:$A$8573,A2179,$B$2:$B$8573,B2179,$K$2:$K$8573,"&gt;"&amp;K2179)+1</f>
        <v>16</v>
      </c>
    </row>
    <row r="2180" spans="1:15"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COUNTIFS($A$2:$A$8573,A2243,$B$2:$B$8573,B2243,$K$2:$K$8573,"&gt;"&amp;K2243)+1</f>
        <v>8</v>
      </c>
    </row>
    <row r="2244" spans="1:15"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COUNTIFS($A$2:$A$8573,A2307,$B$2:$B$8573,B2307,$K$2:$K$8573,"&gt;"&amp;K2307)+1</f>
        <v>4</v>
      </c>
    </row>
    <row r="2308" spans="1:15"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COUNTIFS($A$2:$A$8573,A2371,$B$2:$B$8573,B2371,$K$2:$K$8573,"&gt;"&amp;K2371)+1</f>
        <v>15</v>
      </c>
    </row>
    <row r="2372" spans="1:15"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COUNTIFS($A$2:$A$8573,A2435,$B$2:$B$8573,B2435,$K$2:$K$8573,"&gt;"&amp;K2435)+1</f>
        <v>7</v>
      </c>
    </row>
    <row r="2436" spans="1:15"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COUNTIFS($A$2:$A$8573,A2499,$B$2:$B$8573,B2499,$K$2:$K$8573,"&gt;"&amp;K2499)+1</f>
        <v>3</v>
      </c>
    </row>
    <row r="2500" spans="1:15"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COUNTIFS($A$2:$A$8573,A2563,$B$2:$B$8573,B2563,$K$2:$K$8573,"&gt;"&amp;K2563)+1</f>
        <v>7</v>
      </c>
    </row>
    <row r="2564" spans="1:15"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COUNTIFS($A$2:$A$8573,A2627,$B$2:$B$8573,B2627,$K$2:$K$8573,"&gt;"&amp;K2627)+1</f>
        <v>5</v>
      </c>
    </row>
    <row r="2628" spans="1:15"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COUNTIFS($A$2:$A$8573,A2691,$B$2:$B$8573,B2691,$K$2:$K$8573,"&gt;"&amp;K2691)+1</f>
        <v>5</v>
      </c>
    </row>
    <row r="2692" spans="1:15"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COUNTIFS($A$2:$A$8573,A2755,$B$2:$B$8573,B2755,$K$2:$K$8573,"&gt;"&amp;K2755)+1</f>
        <v>16</v>
      </c>
    </row>
    <row r="2756" spans="1:15"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COUNTIFS($A$2:$A$8573,A2819,$B$2:$B$8573,B2819,$K$2:$K$8573,"&gt;"&amp;K2819)+1</f>
        <v>9</v>
      </c>
    </row>
    <row r="2820" spans="1:15"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COUNTIFS($A$2:$A$8573,A2883,$B$2:$B$8573,B2883,$K$2:$K$8573,"&gt;"&amp;K2883)+1</f>
        <v>7</v>
      </c>
    </row>
    <row r="2884" spans="1:15"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COUNTIFS($A$2:$A$8573,A2947,$B$2:$B$8573,B2947,$K$2:$K$8573,"&gt;"&amp;K2947)+1</f>
        <v>1</v>
      </c>
    </row>
    <row r="2948" spans="1:15"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COUNTIFS($A$2:$A$8573,A3011,$B$2:$B$8573,B3011,$K$2:$K$8573,"&gt;"&amp;K3011)+1</f>
        <v>11</v>
      </c>
    </row>
    <row r="3012" spans="1:15"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COUNTIFS($A$2:$A$8573,A3075,$B$2:$B$8573,B3075,$K$2:$K$8573,"&gt;"&amp;K3075)+1</f>
        <v>4</v>
      </c>
    </row>
    <row r="3076" spans="1:15"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COUNTIFS($A$2:$A$8573,A3139,$B$2:$B$8573,B3139,$K$2:$K$8573,"&gt;"&amp;K3139)+1</f>
        <v>1</v>
      </c>
    </row>
    <row r="3140" spans="1:15"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COUNTIFS($A$2:$A$8573,A3203,$B$2:$B$8573,B3203,$K$2:$K$8573,"&gt;"&amp;K3203)+1</f>
        <v>25</v>
      </c>
    </row>
    <row r="3204" spans="1:15"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COUNTIFS($A$2:$A$8573,A3267,$B$2:$B$8573,B3267,$K$2:$K$8573,"&gt;"&amp;K3267)+1</f>
        <v>1</v>
      </c>
    </row>
    <row r="3268" spans="1:15"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COUNTIFS($A$2:$A$8573,A3331,$B$2:$B$8573,B3331,$K$2:$K$8573,"&gt;"&amp;K3331)+1</f>
        <v>10</v>
      </c>
    </row>
    <row r="3332" spans="1:15"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COUNTIFS($A$2:$A$8573,A3395,$B$2:$B$8573,B3395,$K$2:$K$8573,"&gt;"&amp;K3395)+1</f>
        <v>11</v>
      </c>
    </row>
    <row r="3396" spans="1:15"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COUNTIFS($A$2:$A$8573,A3459,$B$2:$B$8573,B3459,$K$2:$K$8573,"&gt;"&amp;K3459)+1</f>
        <v>15</v>
      </c>
    </row>
    <row r="3460" spans="1:15"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COUNTIFS($A$2:$A$8573,A3523,$B$2:$B$8573,B3523,$K$2:$K$8573,"&gt;"&amp;K3523)+1</f>
        <v>7</v>
      </c>
    </row>
    <row r="3524" spans="1:15"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COUNTIFS($A$2:$A$8573,A3587,$B$2:$B$8573,B3587,$K$2:$K$8573,"&gt;"&amp;K3587)+1</f>
        <v>13</v>
      </c>
    </row>
    <row r="3588" spans="1:15"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COUNTIFS($A$2:$A$8573,A3651,$B$2:$B$8573,B3651,$K$2:$K$8573,"&gt;"&amp;K3651)+1</f>
        <v>15</v>
      </c>
    </row>
    <row r="3652" spans="1:15"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COUNTIFS($A$2:$A$8573,A3715,$B$2:$B$8573,B3715,$K$2:$K$8573,"&gt;"&amp;K3715)+1</f>
        <v>6</v>
      </c>
    </row>
    <row r="3716" spans="1:15"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COUNTIFS($A$2:$A$8573,A3779,$B$2:$B$8573,B3779,$K$2:$K$8573,"&gt;"&amp;K3779)+1</f>
        <v>12</v>
      </c>
    </row>
    <row r="3780" spans="1:15"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COUNTIFS($A$2:$A$8573,A3843,$B$2:$B$8573,B3843,$K$2:$K$8573,"&gt;"&amp;K3843)+1</f>
        <v>7</v>
      </c>
    </row>
    <row r="3844" spans="1:15"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COUNTIFS($A$2:$A$8573,A3907,$B$2:$B$8573,B3907,$K$2:$K$8573,"&gt;"&amp;K3907)+1</f>
        <v>21</v>
      </c>
    </row>
    <row r="3908" spans="1:15"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COUNTIFS($A$2:$A$8573,A3971,$B$2:$B$8573,B3971,$K$2:$K$8573,"&gt;"&amp;K3971)+1</f>
        <v>9</v>
      </c>
    </row>
    <row r="3972" spans="1:15"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COUNTIFS($A$2:$A$8573,A4035,$B$2:$B$8573,B4035,$K$2:$K$8573,"&gt;"&amp;K4035)+1</f>
        <v>3</v>
      </c>
    </row>
    <row r="4036" spans="1:15"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COUNTIFS($A$2:$A$8573,A4099,$B$2:$B$8573,B4099,$K$2:$K$8573,"&gt;"&amp;K4099)+1</f>
        <v>1</v>
      </c>
    </row>
    <row r="4100" spans="1:15"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COUNTIFS($A$2:$A$8573,A4163,$B$2:$B$8573,B4163,$K$2:$K$8573,"&gt;"&amp;K4163)+1</f>
        <v>8</v>
      </c>
    </row>
    <row r="4164" spans="1:15"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COUNTIFS($A$2:$A$8573,A4227,$B$2:$B$8573,B4227,$K$2:$K$8573,"&gt;"&amp;K4227)+1</f>
        <v>2</v>
      </c>
    </row>
    <row r="4228" spans="1:15"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COUNTIFS($A$2:$A$8573,A4291,$B$2:$B$8573,B4291,$K$2:$K$8573,"&gt;"&amp;K4291)+1</f>
        <v>9</v>
      </c>
    </row>
    <row r="4292" spans="1:15"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COUNTIFS($A$2:$A$8573,A4355,$B$2:$B$8573,B4355,$K$2:$K$8573,"&gt;"&amp;K4355)+1</f>
        <v>1</v>
      </c>
    </row>
    <row r="4356" spans="1:15"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COUNTIFS($A$2:$A$8573,A4419,$B$2:$B$8573,B4419,$K$2:$K$8573,"&gt;"&amp;K4419)+1</f>
        <v>19</v>
      </c>
    </row>
    <row r="4420" spans="1:15"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COUNTIFS($A$2:$A$8573,A4483,$B$2:$B$8573,B4483,$K$2:$K$8573,"&gt;"&amp;K4483)+1</f>
        <v>5</v>
      </c>
    </row>
    <row r="4484" spans="1:15"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COUNTIFS($A$2:$A$8573,A4547,$B$2:$B$8573,B4547,$K$2:$K$8573,"&gt;"&amp;K4547)+1</f>
        <v>20</v>
      </c>
    </row>
    <row r="4548" spans="1:15"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COUNTIFS($A$2:$A$8573,A4611,$B$2:$B$8573,B4611,$K$2:$K$8573,"&gt;"&amp;K4611)+1</f>
        <v>7</v>
      </c>
    </row>
    <row r="4612" spans="1:15"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COUNTIFS($A$2:$A$8573,A4675,$B$2:$B$8573,B4675,$K$2:$K$8573,"&gt;"&amp;K4675)+1</f>
        <v>2</v>
      </c>
    </row>
    <row r="4676" spans="1:15"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COUNTIFS($A$2:$A$8573,A4739,$B$2:$B$8573,B4739,$K$2:$K$8573,"&gt;"&amp;K4739)+1</f>
        <v>3</v>
      </c>
    </row>
    <row r="4740" spans="1:15"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COUNTIFS($A$2:$A$8573,A4803,$B$2:$B$8573,B4803,$K$2:$K$8573,"&gt;"&amp;K4803)+1</f>
        <v>6</v>
      </c>
    </row>
    <row r="4804" spans="1:15"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COUNTIFS($A$2:$A$8573,A4867,$B$2:$B$8573,B4867,$K$2:$K$8573,"&gt;"&amp;K4867)+1</f>
        <v>3</v>
      </c>
    </row>
    <row r="4868" spans="1:15"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COUNTIFS($A$2:$A$8573,A4931,$B$2:$B$8573,B4931,$K$2:$K$8573,"&gt;"&amp;K4931)+1</f>
        <v>9</v>
      </c>
    </row>
    <row r="4932" spans="1:15"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COUNTIFS($A$2:$A$8573,A4995,$B$2:$B$8573,B4995,$K$2:$K$8573,"&gt;"&amp;K4995)+1</f>
        <v>41</v>
      </c>
    </row>
    <row r="4996" spans="1:15"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COUNTIFS($A$2:$A$8573,A5059,$B$2:$B$8573,B5059,$K$2:$K$8573,"&gt;"&amp;K5059)+1</f>
        <v>11</v>
      </c>
    </row>
    <row r="5060" spans="1:15"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COUNTIFS($A$2:$A$8573,A5123,$B$2:$B$8573,B5123,$K$2:$K$8573,"&gt;"&amp;K5123)+1</f>
        <v>8</v>
      </c>
    </row>
    <row r="5124" spans="1:15"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COUNTIFS($A$2:$A$8573,A5187,$B$2:$B$8573,B5187,$K$2:$K$8573,"&gt;"&amp;K5187)+1</f>
        <v>5</v>
      </c>
    </row>
    <row r="5188" spans="1:15"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COUNTIFS($A$2:$A$8573,A5251,$B$2:$B$8573,B5251,$K$2:$K$8573,"&gt;"&amp;K5251)+1</f>
        <v>14</v>
      </c>
    </row>
    <row r="5252" spans="1:15"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COUNTIFS($A$2:$A$8573,A5315,$B$2:$B$8573,B5315,$K$2:$K$8573,"&gt;"&amp;K5315)+1</f>
        <v>3</v>
      </c>
    </row>
    <row r="5316" spans="1:15"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COUNTIFS($A$2:$A$8573,A5379,$B$2:$B$8573,B5379,$K$2:$K$8573,"&gt;"&amp;K5379)+1</f>
        <v>21</v>
      </c>
    </row>
    <row r="5380" spans="1:15"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COUNTIFS($A$2:$A$8573,A5443,$B$2:$B$8573,B5443,$K$2:$K$8573,"&gt;"&amp;K5443)+1</f>
        <v>18</v>
      </c>
    </row>
    <row r="5444" spans="1:15"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COUNTIFS($A$2:$A$8573,A5507,$B$2:$B$8573,B5507,$K$2:$K$8573,"&gt;"&amp;K5507)+1</f>
        <v>3</v>
      </c>
    </row>
    <row r="5508" spans="1:15"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COUNTIFS($A$2:$A$8573,A5571,$B$2:$B$8573,B5571,$K$2:$K$8573,"&gt;"&amp;K5571)+1</f>
        <v>26</v>
      </c>
    </row>
    <row r="5572" spans="1:15"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COUNTIFS($A$2:$A$8573,A5635,$B$2:$B$8573,B5635,$K$2:$K$8573,"&gt;"&amp;K5635)+1</f>
        <v>22</v>
      </c>
    </row>
    <row r="5636" spans="1:15"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COUNTIFS($A$2:$A$8573,A5699,$B$2:$B$8573,B5699,$K$2:$K$8573,"&gt;"&amp;K5699)+1</f>
        <v>26</v>
      </c>
    </row>
    <row r="5700" spans="1:15"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30" si="90">COUNTIFS($A$2:$A$8573,A5763,$B$2:$B$8573,B5763,$K$2:$K$8573,"&gt;"&amp;K5763)+1</f>
        <v>1</v>
      </c>
    </row>
    <row r="5764" spans="1:15"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s="15" customFormat="1" x14ac:dyDescent="0.2">
      <c r="A5774" s="16" t="s">
        <v>5529</v>
      </c>
      <c r="B5774" s="16" t="s">
        <v>9486</v>
      </c>
      <c r="C5774" s="15" t="s">
        <v>46</v>
      </c>
      <c r="G5774" s="15" t="s">
        <v>46</v>
      </c>
      <c r="I5774" s="25">
        <v>9398</v>
      </c>
      <c r="J5774" s="25">
        <v>19</v>
      </c>
      <c r="K5774" s="25">
        <v>9417</v>
      </c>
      <c r="L5774" s="26">
        <f>K5774/N5774</f>
        <v>6.5737393875679052E-3</v>
      </c>
      <c r="M5774" s="26">
        <f>K5774/1025042</f>
        <v>9.1869406326765147E-3</v>
      </c>
      <c r="N5774" s="25">
        <v>1432518</v>
      </c>
    </row>
    <row r="5775" spans="1:15" s="15" customFormat="1" x14ac:dyDescent="0.2">
      <c r="A5775" s="16" t="s">
        <v>5529</v>
      </c>
      <c r="B5775" s="16" t="s">
        <v>9486</v>
      </c>
      <c r="C5775" s="16" t="s">
        <v>9487</v>
      </c>
      <c r="D5775" s="16" t="s">
        <v>22</v>
      </c>
      <c r="E5775" s="15">
        <v>43</v>
      </c>
      <c r="F5775" s="15" t="s">
        <v>49</v>
      </c>
      <c r="G5775" s="15" t="s">
        <v>5562</v>
      </c>
      <c r="H5775" s="15" t="s">
        <v>5563</v>
      </c>
      <c r="I5775" s="25">
        <v>485340</v>
      </c>
      <c r="J5775" s="25">
        <v>0</v>
      </c>
      <c r="K5775" s="25">
        <v>485340</v>
      </c>
      <c r="L5775" s="26">
        <f>K5775/N5775</f>
        <v>0.33880202552428662</v>
      </c>
      <c r="M5775" s="26">
        <f>K5775/1025042</f>
        <v>0.47348303776820855</v>
      </c>
      <c r="N5775" s="25">
        <v>1432518</v>
      </c>
      <c r="O5775" s="25">
        <v>1</v>
      </c>
    </row>
    <row r="5776" spans="1:15" s="15" customFormat="1" x14ac:dyDescent="0.2">
      <c r="A5776" s="16" t="s">
        <v>5529</v>
      </c>
      <c r="B5776" s="16" t="s">
        <v>9486</v>
      </c>
      <c r="C5776" s="16" t="s">
        <v>9488</v>
      </c>
      <c r="D5776" s="16" t="s">
        <v>22</v>
      </c>
      <c r="E5776" s="15">
        <v>67</v>
      </c>
      <c r="F5776" s="15" t="s">
        <v>49</v>
      </c>
      <c r="G5776" s="16" t="s">
        <v>5537</v>
      </c>
      <c r="H5776" s="16" t="s">
        <v>3095</v>
      </c>
      <c r="I5776" s="25">
        <v>477199</v>
      </c>
      <c r="J5776" s="25">
        <v>0</v>
      </c>
      <c r="K5776" s="25">
        <v>477199</v>
      </c>
      <c r="L5776" s="26">
        <f>K5776/N5776</f>
        <v>0.33311902538048388</v>
      </c>
      <c r="M5776" s="26">
        <f>K5776/1025042</f>
        <v>0.46554092417676546</v>
      </c>
      <c r="N5776" s="25">
        <v>1432518</v>
      </c>
      <c r="O5776" s="25">
        <v>2</v>
      </c>
    </row>
    <row r="5777" spans="1:15" s="15" customFormat="1" x14ac:dyDescent="0.2">
      <c r="A5777" s="16" t="s">
        <v>5529</v>
      </c>
      <c r="B5777" s="16" t="s">
        <v>9486</v>
      </c>
      <c r="C5777" s="16" t="s">
        <v>9489</v>
      </c>
      <c r="D5777" s="16"/>
      <c r="G5777" s="16"/>
      <c r="H5777" s="16"/>
      <c r="I5777" s="25">
        <f>1016638-I5776-I5775</f>
        <v>54099</v>
      </c>
      <c r="J5777" s="25"/>
      <c r="K5777" s="25">
        <f>1016638-K5776-K5775</f>
        <v>54099</v>
      </c>
      <c r="L5777" s="26">
        <f>K5777/N5777</f>
        <v>3.7764970492517369E-2</v>
      </c>
      <c r="M5777" s="26">
        <f>K5777/1025042</f>
        <v>5.2777349611040331E-2</v>
      </c>
      <c r="N5777" s="25">
        <v>1432518</v>
      </c>
      <c r="O5777" s="25">
        <v>3</v>
      </c>
    </row>
    <row r="5778" spans="1:15" x14ac:dyDescent="0.2">
      <c r="A5778" t="s">
        <v>6434</v>
      </c>
      <c r="B5778" t="s">
        <v>6435</v>
      </c>
      <c r="C5778" t="s">
        <v>6436</v>
      </c>
      <c r="D5778" t="s">
        <v>22</v>
      </c>
      <c r="E5778">
        <v>62</v>
      </c>
      <c r="F5778" t="s">
        <v>49</v>
      </c>
      <c r="G5778" t="s">
        <v>376</v>
      </c>
      <c r="H5778" t="s">
        <v>377</v>
      </c>
      <c r="I5778" s="2">
        <v>171175</v>
      </c>
      <c r="J5778" s="2">
        <v>651</v>
      </c>
      <c r="K5778" s="2">
        <v>171826</v>
      </c>
      <c r="L5778" s="3">
        <v>12.700972830092169</v>
      </c>
      <c r="M5778" s="3">
        <v>15.501787668470723</v>
      </c>
      <c r="N5778" s="2">
        <v>1352857</v>
      </c>
      <c r="O5778">
        <f t="shared" si="90"/>
        <v>3</v>
      </c>
    </row>
    <row r="5779" spans="1:15" x14ac:dyDescent="0.2">
      <c r="A5779" t="s">
        <v>6434</v>
      </c>
      <c r="B5779" t="s">
        <v>6435</v>
      </c>
      <c r="C5779" t="s">
        <v>6437</v>
      </c>
      <c r="D5779" t="s">
        <v>22</v>
      </c>
      <c r="E5779">
        <v>36</v>
      </c>
      <c r="F5779" t="s">
        <v>49</v>
      </c>
      <c r="G5779" t="s">
        <v>6438</v>
      </c>
      <c r="H5779" t="s">
        <v>336</v>
      </c>
      <c r="I5779" s="2">
        <v>2749</v>
      </c>
      <c r="J5779" s="2">
        <v>15</v>
      </c>
      <c r="K5779" s="2">
        <v>2764</v>
      </c>
      <c r="L5779" s="3">
        <v>0.20430836370732458</v>
      </c>
      <c r="M5779" s="3">
        <v>0.2493623847127506</v>
      </c>
      <c r="N5779" s="2">
        <v>1352857</v>
      </c>
      <c r="O5779">
        <f t="shared" si="90"/>
        <v>12</v>
      </c>
    </row>
    <row r="5780" spans="1:15" x14ac:dyDescent="0.2">
      <c r="A5780" t="s">
        <v>6434</v>
      </c>
      <c r="B5780" t="s">
        <v>6435</v>
      </c>
      <c r="C5780" t="s">
        <v>6439</v>
      </c>
      <c r="D5780" t="s">
        <v>22</v>
      </c>
      <c r="E5780">
        <v>49</v>
      </c>
      <c r="F5780" t="s">
        <v>49</v>
      </c>
      <c r="G5780" t="s">
        <v>38</v>
      </c>
      <c r="H5780" t="s">
        <v>540</v>
      </c>
      <c r="I5780" s="2">
        <v>3526</v>
      </c>
      <c r="J5780" s="2">
        <v>10</v>
      </c>
      <c r="K5780" s="2">
        <v>3536</v>
      </c>
      <c r="L5780" s="3">
        <v>0.26137278367188843</v>
      </c>
      <c r="M5780" s="3">
        <v>0.31901063398852608</v>
      </c>
      <c r="N5780" s="2">
        <v>1352857</v>
      </c>
      <c r="O5780">
        <f t="shared" si="90"/>
        <v>10</v>
      </c>
    </row>
    <row r="5781" spans="1:15" x14ac:dyDescent="0.2">
      <c r="A5781" t="s">
        <v>6434</v>
      </c>
      <c r="B5781" t="s">
        <v>6435</v>
      </c>
      <c r="C5781" t="s">
        <v>6440</v>
      </c>
      <c r="D5781" t="s">
        <v>17</v>
      </c>
      <c r="E5781">
        <v>50</v>
      </c>
      <c r="F5781" t="s">
        <v>49</v>
      </c>
      <c r="G5781" t="s">
        <v>32</v>
      </c>
      <c r="H5781" t="s">
        <v>33</v>
      </c>
      <c r="I5781" s="2">
        <v>570021</v>
      </c>
      <c r="J5781" s="2">
        <v>3511</v>
      </c>
      <c r="K5781" s="2">
        <v>573532</v>
      </c>
      <c r="L5781" s="3">
        <v>42.394133304554735</v>
      </c>
      <c r="M5781" s="3">
        <v>51.7428752637747</v>
      </c>
      <c r="N5781" s="2">
        <v>1352857</v>
      </c>
      <c r="O5781">
        <f t="shared" si="90"/>
        <v>1</v>
      </c>
    </row>
    <row r="5782" spans="1:15" x14ac:dyDescent="0.2">
      <c r="A5782" t="s">
        <v>6434</v>
      </c>
      <c r="B5782" t="s">
        <v>6435</v>
      </c>
      <c r="C5782" t="s">
        <v>6441</v>
      </c>
      <c r="D5782" t="s">
        <v>22</v>
      </c>
      <c r="E5782">
        <v>43</v>
      </c>
      <c r="F5782" t="s">
        <v>49</v>
      </c>
      <c r="G5782" t="s">
        <v>6442</v>
      </c>
      <c r="H5782" t="s">
        <v>1042</v>
      </c>
      <c r="I5782" s="2">
        <v>2060</v>
      </c>
      <c r="J5782" s="2">
        <v>16</v>
      </c>
      <c r="K5782" s="2">
        <v>2076</v>
      </c>
      <c r="L5782" s="3">
        <v>0.15345302570781688</v>
      </c>
      <c r="M5782" s="3">
        <v>0.18729244235299211</v>
      </c>
      <c r="N5782" s="2">
        <v>1352857</v>
      </c>
      <c r="O5782">
        <f t="shared" si="90"/>
        <v>13</v>
      </c>
    </row>
    <row r="5783" spans="1:15" x14ac:dyDescent="0.2">
      <c r="A5783" t="s">
        <v>6434</v>
      </c>
      <c r="B5783" t="s">
        <v>6435</v>
      </c>
      <c r="C5783" t="s">
        <v>6443</v>
      </c>
      <c r="D5783" t="s">
        <v>22</v>
      </c>
      <c r="E5783">
        <v>64</v>
      </c>
      <c r="F5783" t="s">
        <v>49</v>
      </c>
      <c r="G5783" t="s">
        <v>385</v>
      </c>
      <c r="H5783" t="s">
        <v>99</v>
      </c>
      <c r="I5783" s="2">
        <v>4517</v>
      </c>
      <c r="J5783" s="2">
        <v>8</v>
      </c>
      <c r="K5783" s="2">
        <v>4525</v>
      </c>
      <c r="L5783" s="3">
        <v>0.3344773320461808</v>
      </c>
      <c r="M5783" s="3">
        <v>0.40823617613067892</v>
      </c>
      <c r="N5783" s="2">
        <v>1352857</v>
      </c>
      <c r="O5783">
        <f t="shared" si="90"/>
        <v>8</v>
      </c>
    </row>
    <row r="5784" spans="1:15" x14ac:dyDescent="0.2">
      <c r="A5784" t="s">
        <v>6434</v>
      </c>
      <c r="B5784" t="s">
        <v>6435</v>
      </c>
      <c r="C5784" t="s">
        <v>6444</v>
      </c>
      <c r="D5784" t="s">
        <v>22</v>
      </c>
      <c r="E5784">
        <v>49</v>
      </c>
      <c r="F5784" t="s">
        <v>49</v>
      </c>
      <c r="G5784" t="s">
        <v>38</v>
      </c>
      <c r="H5784" t="s">
        <v>156</v>
      </c>
      <c r="I5784" s="2">
        <v>2019</v>
      </c>
      <c r="J5784" s="2">
        <v>10</v>
      </c>
      <c r="K5784" s="2">
        <v>2029</v>
      </c>
      <c r="L5784" s="3">
        <v>0.14997889651308305</v>
      </c>
      <c r="M5784" s="3">
        <v>0.18305219919760163</v>
      </c>
      <c r="N5784" s="2">
        <v>1352857</v>
      </c>
      <c r="O5784">
        <f t="shared" si="90"/>
        <v>14</v>
      </c>
    </row>
    <row r="5785" spans="1:15" x14ac:dyDescent="0.2">
      <c r="A5785" t="s">
        <v>6434</v>
      </c>
      <c r="B5785" t="s">
        <v>6435</v>
      </c>
      <c r="C5785" t="s">
        <v>6445</v>
      </c>
      <c r="D5785" t="s">
        <v>22</v>
      </c>
      <c r="E5785">
        <v>72</v>
      </c>
      <c r="F5785" t="s">
        <v>49</v>
      </c>
      <c r="G5785" t="s">
        <v>38</v>
      </c>
      <c r="H5785" t="s">
        <v>738</v>
      </c>
      <c r="I5785" s="2">
        <v>3315</v>
      </c>
      <c r="J5785" s="2">
        <v>7</v>
      </c>
      <c r="K5785" s="2">
        <v>3322</v>
      </c>
      <c r="L5785" s="3">
        <v>0.24555440818948343</v>
      </c>
      <c r="M5785" s="3">
        <v>0.29970399494057798</v>
      </c>
      <c r="N5785" s="2">
        <v>1352857</v>
      </c>
      <c r="O5785">
        <f t="shared" si="90"/>
        <v>11</v>
      </c>
    </row>
    <row r="5786" spans="1:15" x14ac:dyDescent="0.2">
      <c r="A5786" t="s">
        <v>6434</v>
      </c>
      <c r="B5786" t="s">
        <v>6435</v>
      </c>
      <c r="C5786" t="s">
        <v>6446</v>
      </c>
      <c r="D5786" t="s">
        <v>22</v>
      </c>
      <c r="E5786">
        <v>60</v>
      </c>
      <c r="F5786" t="s">
        <v>69</v>
      </c>
      <c r="G5786" t="s">
        <v>38</v>
      </c>
      <c r="H5786" t="s">
        <v>351</v>
      </c>
      <c r="I5786" s="2">
        <v>4363</v>
      </c>
      <c r="J5786" s="2">
        <v>8</v>
      </c>
      <c r="K5786" s="2">
        <v>4371</v>
      </c>
      <c r="L5786" s="3">
        <v>0.32309401511024449</v>
      </c>
      <c r="M5786" s="3">
        <v>0.39434261345131438</v>
      </c>
      <c r="N5786" s="2">
        <v>1352857</v>
      </c>
      <c r="O5786">
        <f t="shared" si="90"/>
        <v>9</v>
      </c>
    </row>
    <row r="5787" spans="1:15" x14ac:dyDescent="0.2">
      <c r="A5787" t="s">
        <v>6434</v>
      </c>
      <c r="B5787" t="s">
        <v>6435</v>
      </c>
      <c r="C5787" t="s">
        <v>6447</v>
      </c>
      <c r="D5787" t="s">
        <v>22</v>
      </c>
      <c r="E5787">
        <v>34</v>
      </c>
      <c r="F5787" t="s">
        <v>49</v>
      </c>
      <c r="G5787" t="s">
        <v>522</v>
      </c>
      <c r="H5787" t="s">
        <v>523</v>
      </c>
      <c r="I5787" s="2">
        <v>8552</v>
      </c>
      <c r="J5787" s="2">
        <v>61</v>
      </c>
      <c r="K5787" s="2">
        <v>8613</v>
      </c>
      <c r="L5787" s="3">
        <v>0.63665265434558127</v>
      </c>
      <c r="M5787" s="3">
        <v>0.77704711271017401</v>
      </c>
      <c r="N5787" s="2">
        <v>1352857</v>
      </c>
      <c r="O5787">
        <f t="shared" si="90"/>
        <v>6</v>
      </c>
    </row>
    <row r="5788" spans="1:15" x14ac:dyDescent="0.2">
      <c r="A5788" t="s">
        <v>6434</v>
      </c>
      <c r="B5788" t="s">
        <v>6435</v>
      </c>
      <c r="C5788" t="s">
        <v>6448</v>
      </c>
      <c r="D5788" t="s">
        <v>22</v>
      </c>
      <c r="E5788">
        <v>42</v>
      </c>
      <c r="F5788" t="s">
        <v>18</v>
      </c>
      <c r="G5788" t="s">
        <v>6449</v>
      </c>
      <c r="H5788" t="s">
        <v>6450</v>
      </c>
      <c r="I5788" s="2">
        <v>43764</v>
      </c>
      <c r="J5788" s="2">
        <v>461</v>
      </c>
      <c r="K5788" s="2">
        <v>44225</v>
      </c>
      <c r="L5788" s="3">
        <v>3.2690077369596344</v>
      </c>
      <c r="M5788" s="3">
        <v>3.9898883733434856</v>
      </c>
      <c r="N5788" s="2">
        <v>1352857</v>
      </c>
      <c r="O5788">
        <f t="shared" si="90"/>
        <v>4</v>
      </c>
    </row>
    <row r="5789" spans="1:15" x14ac:dyDescent="0.2">
      <c r="A5789" t="s">
        <v>6434</v>
      </c>
      <c r="B5789" t="s">
        <v>6435</v>
      </c>
      <c r="C5789" t="s">
        <v>6451</v>
      </c>
      <c r="D5789" t="s">
        <v>22</v>
      </c>
      <c r="E5789">
        <v>58</v>
      </c>
      <c r="F5789" t="s">
        <v>49</v>
      </c>
      <c r="G5789" t="s">
        <v>19</v>
      </c>
      <c r="H5789" t="s">
        <v>20</v>
      </c>
      <c r="I5789" s="2">
        <v>266275</v>
      </c>
      <c r="J5789" s="2">
        <v>1568</v>
      </c>
      <c r="K5789" s="2">
        <v>267843</v>
      </c>
      <c r="L5789" s="3">
        <v>19.798323104363579</v>
      </c>
      <c r="M5789" s="3">
        <v>24.164243563175564</v>
      </c>
      <c r="N5789" s="2">
        <v>1352857</v>
      </c>
      <c r="O5789">
        <f t="shared" si="90"/>
        <v>2</v>
      </c>
    </row>
    <row r="5790" spans="1:15" x14ac:dyDescent="0.2">
      <c r="A5790" t="s">
        <v>6434</v>
      </c>
      <c r="B5790" t="s">
        <v>6435</v>
      </c>
      <c r="C5790" t="s">
        <v>6452</v>
      </c>
      <c r="D5790" t="s">
        <v>22</v>
      </c>
      <c r="E5790">
        <v>25</v>
      </c>
      <c r="F5790" t="s">
        <v>18</v>
      </c>
      <c r="G5790" t="s">
        <v>174</v>
      </c>
      <c r="H5790" t="s">
        <v>84</v>
      </c>
      <c r="I5790" s="2">
        <v>7121</v>
      </c>
      <c r="J5790" s="2">
        <v>12</v>
      </c>
      <c r="K5790" s="2">
        <v>7133</v>
      </c>
      <c r="L5790" s="3">
        <v>0.52725454353268675</v>
      </c>
      <c r="M5790" s="3">
        <v>0.64352456228511212</v>
      </c>
      <c r="N5790" s="2">
        <v>1352857</v>
      </c>
      <c r="O5790">
        <f t="shared" si="90"/>
        <v>7</v>
      </c>
    </row>
    <row r="5791" spans="1:15" x14ac:dyDescent="0.2">
      <c r="A5791" t="s">
        <v>6434</v>
      </c>
      <c r="B5791" t="s">
        <v>6435</v>
      </c>
      <c r="C5791" t="s">
        <v>46</v>
      </c>
      <c r="G5791" t="s">
        <v>46</v>
      </c>
      <c r="I5791" s="2">
        <v>11905</v>
      </c>
      <c r="J5791" s="2">
        <v>55</v>
      </c>
      <c r="K5791" s="2">
        <v>11960</v>
      </c>
      <c r="L5791" s="3">
        <v>0.88405500359609335</v>
      </c>
      <c r="M5791" s="3">
        <v>1.0790065561376616</v>
      </c>
      <c r="N5791" s="2">
        <v>1352857</v>
      </c>
      <c r="O5791">
        <f t="shared" si="90"/>
        <v>5</v>
      </c>
    </row>
    <row r="5792" spans="1:15" x14ac:dyDescent="0.2">
      <c r="A5792" t="s">
        <v>6434</v>
      </c>
      <c r="B5792" t="s">
        <v>6453</v>
      </c>
      <c r="C5792" t="s">
        <v>6454</v>
      </c>
      <c r="D5792" t="s">
        <v>22</v>
      </c>
      <c r="E5792">
        <v>57</v>
      </c>
      <c r="F5792" t="s">
        <v>18</v>
      </c>
      <c r="G5792" t="s">
        <v>38</v>
      </c>
      <c r="H5792" t="s">
        <v>219</v>
      </c>
      <c r="I5792" s="2">
        <v>4571</v>
      </c>
      <c r="J5792" s="2">
        <v>10</v>
      </c>
      <c r="K5792" s="2">
        <v>4581</v>
      </c>
      <c r="L5792" s="3">
        <v>0.3630352312972665</v>
      </c>
      <c r="M5792" s="3">
        <v>0.43790261756982685</v>
      </c>
      <c r="N5792" s="2">
        <v>1261861</v>
      </c>
      <c r="O5792">
        <f t="shared" si="90"/>
        <v>8</v>
      </c>
    </row>
    <row r="5793" spans="1:15" x14ac:dyDescent="0.2">
      <c r="A5793" t="s">
        <v>6434</v>
      </c>
      <c r="B5793" t="s">
        <v>6453</v>
      </c>
      <c r="C5793" t="s">
        <v>6455</v>
      </c>
      <c r="D5793" t="s">
        <v>22</v>
      </c>
      <c r="E5793">
        <v>60</v>
      </c>
      <c r="F5793" t="s">
        <v>18</v>
      </c>
      <c r="G5793" t="s">
        <v>376</v>
      </c>
      <c r="H5793" t="s">
        <v>377</v>
      </c>
      <c r="I5793" s="2">
        <v>200497</v>
      </c>
      <c r="J5793" s="2">
        <v>466</v>
      </c>
      <c r="K5793" s="2">
        <v>200963</v>
      </c>
      <c r="L5793" s="3">
        <v>15.925922110279975</v>
      </c>
      <c r="M5793" s="3">
        <v>19.210264949723886</v>
      </c>
      <c r="N5793" s="2">
        <v>1261861</v>
      </c>
      <c r="O5793">
        <f t="shared" si="90"/>
        <v>3</v>
      </c>
    </row>
    <row r="5794" spans="1:15" x14ac:dyDescent="0.2">
      <c r="A5794" t="s">
        <v>6434</v>
      </c>
      <c r="B5794" t="s">
        <v>6453</v>
      </c>
      <c r="C5794" t="s">
        <v>6456</v>
      </c>
      <c r="D5794" t="s">
        <v>22</v>
      </c>
      <c r="E5794">
        <v>47</v>
      </c>
      <c r="F5794" t="s">
        <v>18</v>
      </c>
      <c r="G5794" t="s">
        <v>6438</v>
      </c>
      <c r="H5794" t="s">
        <v>39</v>
      </c>
      <c r="I5794" s="2">
        <v>6920</v>
      </c>
      <c r="J5794" s="2">
        <v>24</v>
      </c>
      <c r="K5794" s="2">
        <v>6944</v>
      </c>
      <c r="L5794" s="3">
        <v>0.55029832921375654</v>
      </c>
      <c r="M5794" s="3">
        <v>0.66378427775701332</v>
      </c>
      <c r="N5794" s="2">
        <v>1261861</v>
      </c>
      <c r="O5794">
        <f t="shared" si="90"/>
        <v>6</v>
      </c>
    </row>
    <row r="5795" spans="1:15" x14ac:dyDescent="0.2">
      <c r="A5795" t="s">
        <v>6434</v>
      </c>
      <c r="B5795" t="s">
        <v>6453</v>
      </c>
      <c r="C5795" t="s">
        <v>6457</v>
      </c>
      <c r="D5795" t="s">
        <v>22</v>
      </c>
      <c r="E5795">
        <v>76</v>
      </c>
      <c r="F5795" t="s">
        <v>18</v>
      </c>
      <c r="G5795" t="s">
        <v>6449</v>
      </c>
      <c r="H5795" t="s">
        <v>6450</v>
      </c>
      <c r="I5795" s="2">
        <v>45153</v>
      </c>
      <c r="J5795" s="2">
        <v>151</v>
      </c>
      <c r="K5795" s="2">
        <v>45304</v>
      </c>
      <c r="L5795" s="3">
        <v>3.5902528091445887</v>
      </c>
      <c r="M5795" s="3">
        <v>4.3306571024630944</v>
      </c>
      <c r="N5795" s="2">
        <v>1261861</v>
      </c>
      <c r="O5795">
        <f t="shared" si="90"/>
        <v>4</v>
      </c>
    </row>
    <row r="5796" spans="1:15" x14ac:dyDescent="0.2">
      <c r="A5796" t="s">
        <v>6434</v>
      </c>
      <c r="B5796" t="s">
        <v>6453</v>
      </c>
      <c r="C5796" t="s">
        <v>6458</v>
      </c>
      <c r="D5796" t="s">
        <v>22</v>
      </c>
      <c r="E5796">
        <v>43</v>
      </c>
      <c r="F5796" t="s">
        <v>18</v>
      </c>
      <c r="G5796" t="s">
        <v>32</v>
      </c>
      <c r="H5796" t="s">
        <v>33</v>
      </c>
      <c r="I5796" s="2">
        <v>479634</v>
      </c>
      <c r="J5796" s="2">
        <v>2492</v>
      </c>
      <c r="K5796" s="2">
        <v>482126</v>
      </c>
      <c r="L5796" s="3">
        <v>38.207536329278739</v>
      </c>
      <c r="M5796" s="3">
        <v>46.086932416169034</v>
      </c>
      <c r="N5796" s="2">
        <v>1261861</v>
      </c>
      <c r="O5796">
        <f t="shared" si="90"/>
        <v>1</v>
      </c>
    </row>
    <row r="5797" spans="1:15" x14ac:dyDescent="0.2">
      <c r="A5797" t="s">
        <v>6434</v>
      </c>
      <c r="B5797" t="s">
        <v>6453</v>
      </c>
      <c r="C5797" t="s">
        <v>6459</v>
      </c>
      <c r="D5797" t="s">
        <v>17</v>
      </c>
      <c r="E5797">
        <v>42</v>
      </c>
      <c r="F5797" t="s">
        <v>18</v>
      </c>
      <c r="G5797" t="s">
        <v>38</v>
      </c>
      <c r="H5797" t="s">
        <v>168</v>
      </c>
      <c r="I5797" s="2">
        <v>3833</v>
      </c>
      <c r="J5797" s="2">
        <v>6</v>
      </c>
      <c r="K5797" s="2">
        <v>3839</v>
      </c>
      <c r="L5797" s="3">
        <v>0.30423319208692562</v>
      </c>
      <c r="M5797" s="3">
        <v>0.36697405563208152</v>
      </c>
      <c r="N5797" s="2">
        <v>1261861</v>
      </c>
      <c r="O5797">
        <f t="shared" si="90"/>
        <v>9</v>
      </c>
    </row>
    <row r="5798" spans="1:15" x14ac:dyDescent="0.2">
      <c r="A5798" t="s">
        <v>6434</v>
      </c>
      <c r="B5798" t="s">
        <v>6453</v>
      </c>
      <c r="C5798" t="s">
        <v>6460</v>
      </c>
      <c r="D5798" t="s">
        <v>22</v>
      </c>
      <c r="E5798">
        <v>65</v>
      </c>
      <c r="F5798" t="s">
        <v>18</v>
      </c>
      <c r="G5798" t="s">
        <v>38</v>
      </c>
      <c r="H5798" t="s">
        <v>346</v>
      </c>
      <c r="I5798" s="2">
        <v>5273</v>
      </c>
      <c r="J5798" s="2">
        <v>3</v>
      </c>
      <c r="K5798" s="2">
        <v>5276</v>
      </c>
      <c r="L5798" s="3">
        <v>0.4181126130374106</v>
      </c>
      <c r="M5798" s="3">
        <v>0.50433839997782282</v>
      </c>
      <c r="N5798" s="2">
        <v>1261861</v>
      </c>
      <c r="O5798">
        <f t="shared" si="90"/>
        <v>7</v>
      </c>
    </row>
    <row r="5799" spans="1:15" x14ac:dyDescent="0.2">
      <c r="A5799" t="s">
        <v>6434</v>
      </c>
      <c r="B5799" t="s">
        <v>6453</v>
      </c>
      <c r="C5799" t="s">
        <v>6461</v>
      </c>
      <c r="D5799" t="s">
        <v>22</v>
      </c>
      <c r="E5799">
        <v>58</v>
      </c>
      <c r="F5799" t="s">
        <v>18</v>
      </c>
      <c r="G5799" t="s">
        <v>38</v>
      </c>
      <c r="H5799" t="s">
        <v>723</v>
      </c>
      <c r="I5799" s="2">
        <v>3620</v>
      </c>
      <c r="J5799" s="2">
        <v>8</v>
      </c>
      <c r="K5799" s="2">
        <v>3628</v>
      </c>
      <c r="L5799" s="3">
        <v>0.2875118574866804</v>
      </c>
      <c r="M5799" s="3">
        <v>0.34680434327512155</v>
      </c>
      <c r="N5799" s="2">
        <v>1261861</v>
      </c>
      <c r="O5799">
        <f t="shared" si="90"/>
        <v>11</v>
      </c>
    </row>
    <row r="5800" spans="1:15" x14ac:dyDescent="0.2">
      <c r="A5800" t="s">
        <v>6434</v>
      </c>
      <c r="B5800" t="s">
        <v>6453</v>
      </c>
      <c r="C5800" t="s">
        <v>6462</v>
      </c>
      <c r="D5800" t="s">
        <v>22</v>
      </c>
      <c r="E5800">
        <v>41</v>
      </c>
      <c r="F5800" t="s">
        <v>18</v>
      </c>
      <c r="G5800" t="s">
        <v>38</v>
      </c>
      <c r="H5800" t="s">
        <v>767</v>
      </c>
      <c r="I5800" s="2">
        <v>3698</v>
      </c>
      <c r="J5800" s="2">
        <v>8</v>
      </c>
      <c r="K5800" s="2">
        <v>3706</v>
      </c>
      <c r="L5800" s="3">
        <v>0.29369320392658149</v>
      </c>
      <c r="M5800" s="3">
        <v>0.354260445473429</v>
      </c>
      <c r="N5800" s="2">
        <v>1261861</v>
      </c>
      <c r="O5800">
        <f t="shared" si="90"/>
        <v>10</v>
      </c>
    </row>
    <row r="5801" spans="1:15" x14ac:dyDescent="0.2">
      <c r="A5801" t="s">
        <v>6434</v>
      </c>
      <c r="B5801" t="s">
        <v>6453</v>
      </c>
      <c r="C5801" t="s">
        <v>6463</v>
      </c>
      <c r="D5801" t="s">
        <v>17</v>
      </c>
      <c r="E5801">
        <v>50</v>
      </c>
      <c r="F5801" t="s">
        <v>18</v>
      </c>
      <c r="G5801" t="s">
        <v>19</v>
      </c>
      <c r="H5801" t="s">
        <v>20</v>
      </c>
      <c r="I5801" s="2">
        <v>276517</v>
      </c>
      <c r="J5801" s="2">
        <v>1319</v>
      </c>
      <c r="K5801" s="2">
        <v>277836</v>
      </c>
      <c r="L5801" s="3">
        <v>22.017956018927602</v>
      </c>
      <c r="M5801" s="3">
        <v>26.55863603037119</v>
      </c>
      <c r="N5801" s="2">
        <v>1261861</v>
      </c>
      <c r="O5801">
        <f t="shared" si="90"/>
        <v>2</v>
      </c>
    </row>
    <row r="5802" spans="1:15" x14ac:dyDescent="0.2">
      <c r="A5802" t="s">
        <v>6434</v>
      </c>
      <c r="B5802" t="s">
        <v>6453</v>
      </c>
      <c r="C5802" t="s">
        <v>46</v>
      </c>
      <c r="G5802" t="s">
        <v>46</v>
      </c>
      <c r="I5802" s="2">
        <v>11197</v>
      </c>
      <c r="J5802" s="2">
        <v>17</v>
      </c>
      <c r="K5802" s="2">
        <v>11214</v>
      </c>
      <c r="L5802" s="3">
        <v>0.88868742278269941</v>
      </c>
      <c r="M5802" s="3">
        <v>1.0719580775874347</v>
      </c>
      <c r="N5802" s="2">
        <v>1261861</v>
      </c>
      <c r="O5802">
        <f t="shared" si="90"/>
        <v>5</v>
      </c>
    </row>
    <row r="5803" spans="1:15" x14ac:dyDescent="0.2">
      <c r="A5803" t="s">
        <v>6464</v>
      </c>
      <c r="B5803" t="s">
        <v>6465</v>
      </c>
      <c r="C5803" t="s">
        <v>6466</v>
      </c>
      <c r="D5803" t="s">
        <v>22</v>
      </c>
      <c r="E5803">
        <v>48</v>
      </c>
      <c r="F5803" t="s">
        <v>49</v>
      </c>
      <c r="G5803" t="s">
        <v>19</v>
      </c>
      <c r="H5803" t="s">
        <v>20</v>
      </c>
      <c r="I5803" s="2">
        <v>206908</v>
      </c>
      <c r="J5803" s="2">
        <v>160</v>
      </c>
      <c r="K5803" s="2">
        <v>207068</v>
      </c>
      <c r="L5803" s="3">
        <v>11.906741602753637</v>
      </c>
      <c r="M5803" s="3">
        <v>16.801494273951306</v>
      </c>
      <c r="N5803" s="2">
        <v>1739082</v>
      </c>
      <c r="O5803">
        <f t="shared" si="90"/>
        <v>3</v>
      </c>
    </row>
    <row r="5804" spans="1:15" x14ac:dyDescent="0.2">
      <c r="A5804" t="s">
        <v>6464</v>
      </c>
      <c r="B5804" t="s">
        <v>6465</v>
      </c>
      <c r="C5804" t="s">
        <v>6467</v>
      </c>
      <c r="D5804" t="s">
        <v>22</v>
      </c>
      <c r="E5804">
        <v>54</v>
      </c>
      <c r="F5804" t="s">
        <v>69</v>
      </c>
      <c r="G5804" t="s">
        <v>38</v>
      </c>
      <c r="H5804" t="s">
        <v>70</v>
      </c>
      <c r="I5804" s="2">
        <v>1090</v>
      </c>
      <c r="J5804" s="2">
        <v>1</v>
      </c>
      <c r="K5804" s="2">
        <v>1091</v>
      </c>
      <c r="L5804" s="3">
        <v>6.273424714878309E-2</v>
      </c>
      <c r="M5804" s="3">
        <v>8.8523722897216744E-2</v>
      </c>
      <c r="N5804" s="2">
        <v>1739082</v>
      </c>
      <c r="O5804">
        <f t="shared" si="90"/>
        <v>10</v>
      </c>
    </row>
    <row r="5805" spans="1:15" x14ac:dyDescent="0.2">
      <c r="A5805" t="s">
        <v>6464</v>
      </c>
      <c r="B5805" t="s">
        <v>6465</v>
      </c>
      <c r="C5805" t="s">
        <v>6468</v>
      </c>
      <c r="D5805" t="s">
        <v>22</v>
      </c>
      <c r="E5805">
        <v>50</v>
      </c>
      <c r="F5805" t="s">
        <v>49</v>
      </c>
      <c r="G5805" t="s">
        <v>832</v>
      </c>
      <c r="H5805" t="s">
        <v>833</v>
      </c>
      <c r="I5805" s="2">
        <v>1444</v>
      </c>
      <c r="J5805" s="2">
        <v>5</v>
      </c>
      <c r="K5805" s="2">
        <v>1449</v>
      </c>
      <c r="L5805" s="3">
        <v>8.3319820456999732E-2</v>
      </c>
      <c r="M5805" s="3">
        <v>0.11757183728512102</v>
      </c>
      <c r="N5805" s="2">
        <v>1739082</v>
      </c>
      <c r="O5805">
        <f t="shared" si="90"/>
        <v>8</v>
      </c>
    </row>
    <row r="5806" spans="1:15" x14ac:dyDescent="0.2">
      <c r="A5806" t="s">
        <v>6464</v>
      </c>
      <c r="B5806" t="s">
        <v>6465</v>
      </c>
      <c r="C5806" t="s">
        <v>6469</v>
      </c>
      <c r="D5806" t="s">
        <v>22</v>
      </c>
      <c r="E5806">
        <v>67</v>
      </c>
      <c r="F5806" t="s">
        <v>49</v>
      </c>
      <c r="G5806" t="s">
        <v>303</v>
      </c>
      <c r="H5806" t="s">
        <v>304</v>
      </c>
      <c r="I5806" s="2">
        <v>513268</v>
      </c>
      <c r="J5806" s="2">
        <v>871</v>
      </c>
      <c r="K5806" s="2">
        <v>514139</v>
      </c>
      <c r="L5806" s="3">
        <v>29.563815852271485</v>
      </c>
      <c r="M5806" s="3">
        <v>41.717230400231088</v>
      </c>
      <c r="N5806" s="2">
        <v>1739082</v>
      </c>
      <c r="O5806">
        <f t="shared" si="90"/>
        <v>1</v>
      </c>
    </row>
    <row r="5807" spans="1:15" x14ac:dyDescent="0.2">
      <c r="A5807" t="s">
        <v>6464</v>
      </c>
      <c r="B5807" t="s">
        <v>6465</v>
      </c>
      <c r="C5807" t="s">
        <v>6470</v>
      </c>
      <c r="D5807" t="s">
        <v>22</v>
      </c>
      <c r="E5807">
        <v>44</v>
      </c>
      <c r="F5807" t="s">
        <v>49</v>
      </c>
      <c r="G5807" t="s">
        <v>32</v>
      </c>
      <c r="H5807" t="s">
        <v>33</v>
      </c>
      <c r="I5807" s="2">
        <v>489942</v>
      </c>
      <c r="J5807" s="2">
        <v>1780</v>
      </c>
      <c r="K5807" s="2">
        <v>491722</v>
      </c>
      <c r="L5807" s="3">
        <v>28.27480245324832</v>
      </c>
      <c r="M5807" s="3">
        <v>39.898315371645474</v>
      </c>
      <c r="N5807" s="2">
        <v>1739082</v>
      </c>
      <c r="O5807">
        <f t="shared" si="90"/>
        <v>2</v>
      </c>
    </row>
    <row r="5808" spans="1:15" x14ac:dyDescent="0.2">
      <c r="A5808" t="s">
        <v>6464</v>
      </c>
      <c r="B5808" t="s">
        <v>6465</v>
      </c>
      <c r="C5808" t="s">
        <v>6471</v>
      </c>
      <c r="D5808" t="s">
        <v>22</v>
      </c>
      <c r="E5808">
        <v>54</v>
      </c>
      <c r="F5808" t="s">
        <v>49</v>
      </c>
      <c r="G5808" t="s">
        <v>868</v>
      </c>
      <c r="H5808" t="s">
        <v>738</v>
      </c>
      <c r="I5808" s="2">
        <v>2437</v>
      </c>
      <c r="J5808" s="2">
        <v>1</v>
      </c>
      <c r="K5808" s="2">
        <v>2438</v>
      </c>
      <c r="L5808" s="3">
        <v>0.14018890426098365</v>
      </c>
      <c r="M5808" s="3">
        <v>0.19781928178131478</v>
      </c>
      <c r="N5808" s="2">
        <v>1739082</v>
      </c>
      <c r="O5808">
        <f t="shared" si="90"/>
        <v>6</v>
      </c>
    </row>
    <row r="5809" spans="1:15" x14ac:dyDescent="0.2">
      <c r="A5809" t="s">
        <v>6464</v>
      </c>
      <c r="B5809" t="s">
        <v>6465</v>
      </c>
      <c r="C5809" t="s">
        <v>6472</v>
      </c>
      <c r="D5809" t="s">
        <v>22</v>
      </c>
      <c r="E5809">
        <v>44</v>
      </c>
      <c r="F5809" t="s">
        <v>49</v>
      </c>
      <c r="G5809" t="s">
        <v>534</v>
      </c>
      <c r="H5809" t="s">
        <v>535</v>
      </c>
      <c r="I5809" s="2">
        <v>1224</v>
      </c>
      <c r="J5809" s="2">
        <v>1</v>
      </c>
      <c r="K5809" s="2">
        <v>1225</v>
      </c>
      <c r="L5809" s="3">
        <v>7.0439461739009432E-2</v>
      </c>
      <c r="M5809" s="3">
        <v>9.939648079659992E-2</v>
      </c>
      <c r="N5809" s="2">
        <v>1739082</v>
      </c>
      <c r="O5809">
        <f t="shared" si="90"/>
        <v>9</v>
      </c>
    </row>
    <row r="5810" spans="1:15" x14ac:dyDescent="0.2">
      <c r="A5810" t="s">
        <v>6464</v>
      </c>
      <c r="B5810" t="s">
        <v>6465</v>
      </c>
      <c r="C5810" t="s">
        <v>2121</v>
      </c>
      <c r="D5810" t="s">
        <v>22</v>
      </c>
      <c r="E5810">
        <v>36</v>
      </c>
      <c r="F5810" t="s">
        <v>69</v>
      </c>
      <c r="G5810" t="s">
        <v>6473</v>
      </c>
      <c r="H5810" t="s">
        <v>723</v>
      </c>
      <c r="I5810" s="2">
        <v>718</v>
      </c>
      <c r="J5810" s="2">
        <f>(0)</f>
        <v>0</v>
      </c>
      <c r="K5810" s="2">
        <v>718</v>
      </c>
      <c r="L5810" s="3">
        <v>4.128614981927247E-2</v>
      </c>
      <c r="M5810" s="3">
        <v>5.8258508744456108E-2</v>
      </c>
      <c r="N5810" s="2">
        <v>1739082</v>
      </c>
      <c r="O5810">
        <f t="shared" si="90"/>
        <v>12</v>
      </c>
    </row>
    <row r="5811" spans="1:15" x14ac:dyDescent="0.2">
      <c r="A5811" t="s">
        <v>6464</v>
      </c>
      <c r="B5811" t="s">
        <v>6465</v>
      </c>
      <c r="C5811" t="s">
        <v>6474</v>
      </c>
      <c r="D5811" t="s">
        <v>17</v>
      </c>
      <c r="E5811">
        <v>47</v>
      </c>
      <c r="F5811" t="s">
        <v>49</v>
      </c>
      <c r="G5811" t="s">
        <v>38</v>
      </c>
      <c r="H5811" t="s">
        <v>984</v>
      </c>
      <c r="I5811" s="2">
        <v>2197</v>
      </c>
      <c r="J5811" s="2">
        <v>2</v>
      </c>
      <c r="K5811" s="2">
        <v>2199</v>
      </c>
      <c r="L5811" s="3">
        <v>0.12644602152169937</v>
      </c>
      <c r="M5811" s="3">
        <v>0.17842682552793732</v>
      </c>
      <c r="N5811" s="2">
        <v>1739082</v>
      </c>
      <c r="O5811">
        <f t="shared" si="90"/>
        <v>7</v>
      </c>
    </row>
    <row r="5812" spans="1:15" x14ac:dyDescent="0.2">
      <c r="A5812" t="s">
        <v>6464</v>
      </c>
      <c r="B5812" t="s">
        <v>6465</v>
      </c>
      <c r="C5812" t="s">
        <v>2188</v>
      </c>
      <c r="D5812" t="s">
        <v>22</v>
      </c>
      <c r="E5812">
        <v>45</v>
      </c>
      <c r="F5812" t="s">
        <v>69</v>
      </c>
      <c r="G5812" t="s">
        <v>1976</v>
      </c>
      <c r="H5812" t="s">
        <v>39</v>
      </c>
      <c r="I5812" s="2">
        <v>726</v>
      </c>
      <c r="J5812" s="2">
        <v>1</v>
      </c>
      <c r="K5812" s="2">
        <v>727</v>
      </c>
      <c r="L5812" s="3">
        <v>4.1803664232048864E-2</v>
      </c>
      <c r="M5812" s="3">
        <v>5.89887686033699E-2</v>
      </c>
      <c r="N5812" s="2">
        <v>1739082</v>
      </c>
      <c r="O5812">
        <f t="shared" si="90"/>
        <v>11</v>
      </c>
    </row>
    <row r="5813" spans="1:15" x14ac:dyDescent="0.2">
      <c r="A5813" t="s">
        <v>6464</v>
      </c>
      <c r="B5813" t="s">
        <v>6465</v>
      </c>
      <c r="C5813" t="s">
        <v>6475</v>
      </c>
      <c r="D5813" t="s">
        <v>17</v>
      </c>
      <c r="E5813">
        <v>28</v>
      </c>
      <c r="F5813" t="s">
        <v>49</v>
      </c>
      <c r="G5813" t="s">
        <v>38</v>
      </c>
      <c r="H5813" t="s">
        <v>540</v>
      </c>
      <c r="I5813" s="2">
        <v>4684</v>
      </c>
      <c r="J5813" s="2">
        <v>2</v>
      </c>
      <c r="K5813" s="2">
        <v>4686</v>
      </c>
      <c r="L5813" s="3">
        <v>0.26945250425224343</v>
      </c>
      <c r="M5813" s="3">
        <v>0.38022196654111606</v>
      </c>
      <c r="N5813" s="2">
        <v>1739082</v>
      </c>
      <c r="O5813">
        <f t="shared" si="90"/>
        <v>4</v>
      </c>
    </row>
    <row r="5814" spans="1:15" x14ac:dyDescent="0.2">
      <c r="A5814" t="s">
        <v>6464</v>
      </c>
      <c r="B5814" t="s">
        <v>6465</v>
      </c>
      <c r="C5814" t="s">
        <v>46</v>
      </c>
      <c r="G5814" t="s">
        <v>46</v>
      </c>
      <c r="I5814" s="2">
        <v>4277</v>
      </c>
      <c r="J5814" s="2">
        <v>7</v>
      </c>
      <c r="K5814" s="2">
        <v>4284</v>
      </c>
      <c r="L5814" s="3">
        <v>0.24633686048156442</v>
      </c>
      <c r="M5814" s="3">
        <v>0.34760369284296655</v>
      </c>
      <c r="N5814" s="2">
        <v>1739082</v>
      </c>
      <c r="O5814">
        <f t="shared" si="90"/>
        <v>5</v>
      </c>
    </row>
    <row r="5815" spans="1:15" x14ac:dyDescent="0.2">
      <c r="A5815" t="s">
        <v>6464</v>
      </c>
      <c r="B5815" t="s">
        <v>6476</v>
      </c>
      <c r="C5815" t="s">
        <v>6477</v>
      </c>
      <c r="D5815" t="s">
        <v>22</v>
      </c>
      <c r="E5815">
        <v>51</v>
      </c>
      <c r="F5815" t="s">
        <v>49</v>
      </c>
      <c r="G5815" t="s">
        <v>38</v>
      </c>
      <c r="H5815" t="s">
        <v>910</v>
      </c>
      <c r="I5815" s="2">
        <v>1138</v>
      </c>
      <c r="J5815" s="2">
        <f>(0)</f>
        <v>0</v>
      </c>
      <c r="K5815" s="2">
        <v>1138</v>
      </c>
      <c r="L5815" s="3">
        <v>6.8278511528448688E-2</v>
      </c>
      <c r="M5815" s="3">
        <v>0.10122636902437528</v>
      </c>
      <c r="N5815" s="2">
        <v>1666703</v>
      </c>
      <c r="O5815">
        <f t="shared" si="90"/>
        <v>7</v>
      </c>
    </row>
    <row r="5816" spans="1:15" x14ac:dyDescent="0.2">
      <c r="A5816" t="s">
        <v>6464</v>
      </c>
      <c r="B5816" t="s">
        <v>6476</v>
      </c>
      <c r="C5816" t="s">
        <v>6478</v>
      </c>
      <c r="D5816" t="s">
        <v>22</v>
      </c>
      <c r="E5816">
        <v>64</v>
      </c>
      <c r="F5816" t="s">
        <v>49</v>
      </c>
      <c r="G5816" t="s">
        <v>19</v>
      </c>
      <c r="H5816" t="s">
        <v>20</v>
      </c>
      <c r="I5816" s="2">
        <v>69245</v>
      </c>
      <c r="J5816" s="2">
        <v>110</v>
      </c>
      <c r="K5816" s="2">
        <v>69355</v>
      </c>
      <c r="L5816" s="3">
        <v>4.1612092856375726</v>
      </c>
      <c r="M5816" s="3">
        <v>6.1692045902333454</v>
      </c>
      <c r="N5816" s="2">
        <v>1666703</v>
      </c>
      <c r="O5816">
        <f t="shared" si="90"/>
        <v>3</v>
      </c>
    </row>
    <row r="5817" spans="1:15" x14ac:dyDescent="0.2">
      <c r="A5817" t="s">
        <v>6464</v>
      </c>
      <c r="B5817" t="s">
        <v>6476</v>
      </c>
      <c r="C5817" t="s">
        <v>6479</v>
      </c>
      <c r="D5817" t="s">
        <v>17</v>
      </c>
      <c r="E5817">
        <v>48</v>
      </c>
      <c r="F5817" t="s">
        <v>49</v>
      </c>
      <c r="G5817" t="s">
        <v>197</v>
      </c>
      <c r="H5817" t="s">
        <v>24</v>
      </c>
      <c r="I5817" s="2">
        <v>474339</v>
      </c>
      <c r="J5817" s="2">
        <v>462</v>
      </c>
      <c r="K5817" s="2">
        <v>474801</v>
      </c>
      <c r="L5817" s="3">
        <v>28.487438973830372</v>
      </c>
      <c r="M5817" s="3">
        <v>42.234078417524081</v>
      </c>
      <c r="N5817" s="2">
        <v>1666703</v>
      </c>
      <c r="O5817">
        <f t="shared" si="90"/>
        <v>2</v>
      </c>
    </row>
    <row r="5818" spans="1:15" x14ac:dyDescent="0.2">
      <c r="A5818" t="s">
        <v>6464</v>
      </c>
      <c r="B5818" t="s">
        <v>6476</v>
      </c>
      <c r="C5818" t="s">
        <v>6480</v>
      </c>
      <c r="D5818" t="s">
        <v>17</v>
      </c>
      <c r="E5818">
        <v>45</v>
      </c>
      <c r="F5818" t="s">
        <v>49</v>
      </c>
      <c r="G5818" t="s">
        <v>534</v>
      </c>
      <c r="H5818" t="s">
        <v>535</v>
      </c>
      <c r="I5818" s="2">
        <v>615</v>
      </c>
      <c r="J5818" s="2">
        <f>(0)</f>
        <v>0</v>
      </c>
      <c r="K5818" s="2">
        <v>615</v>
      </c>
      <c r="L5818" s="3">
        <v>3.6899195597535975E-2</v>
      </c>
      <c r="M5818" s="3">
        <v>5.4704935808427758E-2</v>
      </c>
      <c r="N5818" s="2">
        <v>1666703</v>
      </c>
      <c r="O5818">
        <f t="shared" si="90"/>
        <v>11</v>
      </c>
    </row>
    <row r="5819" spans="1:15" x14ac:dyDescent="0.2">
      <c r="A5819" t="s">
        <v>6464</v>
      </c>
      <c r="B5819" t="s">
        <v>6476</v>
      </c>
      <c r="C5819" t="s">
        <v>6481</v>
      </c>
      <c r="D5819" t="s">
        <v>22</v>
      </c>
      <c r="E5819">
        <v>41</v>
      </c>
      <c r="F5819" t="s">
        <v>49</v>
      </c>
      <c r="G5819" t="s">
        <v>38</v>
      </c>
      <c r="H5819" t="s">
        <v>734</v>
      </c>
      <c r="I5819" s="2">
        <v>539</v>
      </c>
      <c r="J5819" s="2">
        <v>1</v>
      </c>
      <c r="K5819" s="2">
        <v>540</v>
      </c>
      <c r="L5819" s="3">
        <v>3.2399293695397444E-2</v>
      </c>
      <c r="M5819" s="3">
        <v>4.8033602173253642E-2</v>
      </c>
      <c r="N5819" s="2">
        <v>1666703</v>
      </c>
      <c r="O5819">
        <f t="shared" si="90"/>
        <v>12</v>
      </c>
    </row>
    <row r="5820" spans="1:15" x14ac:dyDescent="0.2">
      <c r="A5820" t="s">
        <v>6464</v>
      </c>
      <c r="B5820" t="s">
        <v>6476</v>
      </c>
      <c r="C5820" t="s">
        <v>6482</v>
      </c>
      <c r="D5820" t="s">
        <v>22</v>
      </c>
      <c r="E5820">
        <v>48</v>
      </c>
      <c r="F5820" t="s">
        <v>49</v>
      </c>
      <c r="G5820" t="s">
        <v>32</v>
      </c>
      <c r="H5820" t="s">
        <v>33</v>
      </c>
      <c r="I5820" s="2">
        <v>564380</v>
      </c>
      <c r="J5820" s="2">
        <v>2581</v>
      </c>
      <c r="K5820" s="2">
        <v>566961</v>
      </c>
      <c r="L5820" s="3">
        <v>34.016918431178198</v>
      </c>
      <c r="M5820" s="3">
        <v>50.431813188426034</v>
      </c>
      <c r="N5820" s="2">
        <v>1666703</v>
      </c>
      <c r="O5820">
        <f t="shared" si="90"/>
        <v>1</v>
      </c>
    </row>
    <row r="5821" spans="1:15" x14ac:dyDescent="0.2">
      <c r="A5821" t="s">
        <v>6464</v>
      </c>
      <c r="B5821" t="s">
        <v>6476</v>
      </c>
      <c r="C5821" t="s">
        <v>6483</v>
      </c>
      <c r="D5821" t="s">
        <v>22</v>
      </c>
      <c r="E5821">
        <v>39</v>
      </c>
      <c r="F5821" t="s">
        <v>49</v>
      </c>
      <c r="G5821" t="s">
        <v>38</v>
      </c>
      <c r="H5821" t="s">
        <v>4202</v>
      </c>
      <c r="I5821" s="2">
        <v>523</v>
      </c>
      <c r="J5821" s="2">
        <v>1</v>
      </c>
      <c r="K5821" s="2">
        <v>524</v>
      </c>
      <c r="L5821" s="3">
        <v>3.1439314622941222E-2</v>
      </c>
      <c r="M5821" s="3">
        <v>4.6610384331083166E-2</v>
      </c>
      <c r="N5821" s="2">
        <v>1666703</v>
      </c>
      <c r="O5821">
        <f t="shared" si="90"/>
        <v>13</v>
      </c>
    </row>
    <row r="5822" spans="1:15" x14ac:dyDescent="0.2">
      <c r="A5822" t="s">
        <v>6464</v>
      </c>
      <c r="B5822" t="s">
        <v>6476</v>
      </c>
      <c r="C5822" t="s">
        <v>6484</v>
      </c>
      <c r="D5822" t="s">
        <v>17</v>
      </c>
      <c r="E5822">
        <v>41</v>
      </c>
      <c r="F5822" t="s">
        <v>49</v>
      </c>
      <c r="G5822" t="s">
        <v>6485</v>
      </c>
      <c r="H5822" t="s">
        <v>93</v>
      </c>
      <c r="I5822" s="2">
        <v>932</v>
      </c>
      <c r="J5822" s="2">
        <v>2</v>
      </c>
      <c r="K5822" s="2">
        <v>934</v>
      </c>
      <c r="L5822" s="3">
        <v>5.603877835463187E-2</v>
      </c>
      <c r="M5822" s="3">
        <v>8.3080341536701685E-2</v>
      </c>
      <c r="N5822" s="2">
        <v>1666703</v>
      </c>
      <c r="O5822">
        <f t="shared" si="90"/>
        <v>8</v>
      </c>
    </row>
    <row r="5823" spans="1:15" x14ac:dyDescent="0.2">
      <c r="A5823" t="s">
        <v>6464</v>
      </c>
      <c r="B5823" t="s">
        <v>6476</v>
      </c>
      <c r="C5823" t="s">
        <v>1158</v>
      </c>
      <c r="D5823" t="s">
        <v>22</v>
      </c>
      <c r="E5823">
        <v>46</v>
      </c>
      <c r="F5823" t="s">
        <v>69</v>
      </c>
      <c r="G5823" t="s">
        <v>1976</v>
      </c>
      <c r="H5823" t="s">
        <v>39</v>
      </c>
      <c r="I5823" s="2">
        <v>908</v>
      </c>
      <c r="J5823" s="2">
        <v>5</v>
      </c>
      <c r="K5823" s="2">
        <v>913</v>
      </c>
      <c r="L5823" s="3">
        <v>5.477880582203308E-2</v>
      </c>
      <c r="M5823" s="3">
        <v>8.1212368118852921E-2</v>
      </c>
      <c r="N5823" s="2">
        <v>1666703</v>
      </c>
      <c r="O5823">
        <f t="shared" si="90"/>
        <v>9</v>
      </c>
    </row>
    <row r="5824" spans="1:15" x14ac:dyDescent="0.2">
      <c r="A5824" t="s">
        <v>6464</v>
      </c>
      <c r="B5824" t="s">
        <v>6476</v>
      </c>
      <c r="C5824" t="s">
        <v>6486</v>
      </c>
      <c r="D5824" t="s">
        <v>22</v>
      </c>
      <c r="E5824">
        <v>45</v>
      </c>
      <c r="F5824" t="s">
        <v>49</v>
      </c>
      <c r="G5824" t="s">
        <v>2101</v>
      </c>
      <c r="H5824" t="s">
        <v>540</v>
      </c>
      <c r="I5824" s="2">
        <v>818</v>
      </c>
      <c r="J5824" s="2">
        <f>(0)</f>
        <v>0</v>
      </c>
      <c r="K5824" s="2">
        <v>818</v>
      </c>
      <c r="L5824" s="3">
        <v>4.9078930079324269E-2</v>
      </c>
      <c r="M5824" s="3">
        <v>7.2762012180965716E-2</v>
      </c>
      <c r="N5824" s="2">
        <v>1666703</v>
      </c>
      <c r="O5824">
        <f t="shared" si="90"/>
        <v>10</v>
      </c>
    </row>
    <row r="5825" spans="1:15" x14ac:dyDescent="0.2">
      <c r="A5825" t="s">
        <v>6464</v>
      </c>
      <c r="B5825" t="s">
        <v>6476</v>
      </c>
      <c r="C5825" t="s">
        <v>6487</v>
      </c>
      <c r="D5825" t="s">
        <v>22</v>
      </c>
      <c r="E5825">
        <v>58</v>
      </c>
      <c r="F5825" t="s">
        <v>49</v>
      </c>
      <c r="G5825" t="s">
        <v>38</v>
      </c>
      <c r="H5825" t="s">
        <v>41</v>
      </c>
      <c r="I5825" s="2">
        <v>2128</v>
      </c>
      <c r="J5825" s="2">
        <v>2</v>
      </c>
      <c r="K5825" s="2">
        <v>2130</v>
      </c>
      <c r="L5825" s="3">
        <v>0.12779721402073435</v>
      </c>
      <c r="M5825" s="3">
        <v>0.18946587523894493</v>
      </c>
      <c r="N5825" s="2">
        <v>1666703</v>
      </c>
      <c r="O5825">
        <f t="shared" si="90"/>
        <v>5</v>
      </c>
    </row>
    <row r="5826" spans="1:15" x14ac:dyDescent="0.2">
      <c r="A5826" t="s">
        <v>6464</v>
      </c>
      <c r="B5826" t="s">
        <v>6476</v>
      </c>
      <c r="C5826" t="s">
        <v>6488</v>
      </c>
      <c r="D5826" t="s">
        <v>22</v>
      </c>
      <c r="E5826">
        <v>46</v>
      </c>
      <c r="F5826" t="s">
        <v>49</v>
      </c>
      <c r="G5826" t="s">
        <v>6489</v>
      </c>
      <c r="H5826" t="s">
        <v>198</v>
      </c>
      <c r="I5826" s="2">
        <v>1302</v>
      </c>
      <c r="J5826" s="2">
        <v>2</v>
      </c>
      <c r="K5826" s="2">
        <v>1304</v>
      </c>
      <c r="L5826" s="3">
        <v>7.8238294405181971E-2</v>
      </c>
      <c r="M5826" s="3">
        <v>0.11599225413689397</v>
      </c>
      <c r="N5826" s="2">
        <v>1666703</v>
      </c>
      <c r="O5826">
        <f t="shared" si="90"/>
        <v>6</v>
      </c>
    </row>
    <row r="5827" spans="1:15" x14ac:dyDescent="0.2">
      <c r="A5827" t="s">
        <v>6464</v>
      </c>
      <c r="B5827" t="s">
        <v>6476</v>
      </c>
      <c r="C5827" t="s">
        <v>6490</v>
      </c>
      <c r="D5827" t="s">
        <v>22</v>
      </c>
      <c r="E5827">
        <v>69</v>
      </c>
      <c r="F5827" t="s">
        <v>49</v>
      </c>
      <c r="G5827" t="s">
        <v>6491</v>
      </c>
      <c r="H5827" t="s">
        <v>104</v>
      </c>
      <c r="I5827" s="2">
        <v>472</v>
      </c>
      <c r="J5827" s="2">
        <f>(0)</f>
        <v>0</v>
      </c>
      <c r="K5827" s="2">
        <v>472</v>
      </c>
      <c r="L5827" s="3">
        <v>2.8319382637458503E-2</v>
      </c>
      <c r="M5827" s="3">
        <v>4.1984926344029116E-2</v>
      </c>
      <c r="N5827" s="2">
        <v>1666703</v>
      </c>
      <c r="O5827">
        <f t="shared" si="90"/>
        <v>14</v>
      </c>
    </row>
    <row r="5828" spans="1:15" x14ac:dyDescent="0.2">
      <c r="A5828" t="s">
        <v>6464</v>
      </c>
      <c r="B5828" t="s">
        <v>6476</v>
      </c>
      <c r="C5828" t="s">
        <v>46</v>
      </c>
      <c r="G5828" t="s">
        <v>46</v>
      </c>
      <c r="I5828" s="2">
        <v>3524</v>
      </c>
      <c r="J5828" s="2">
        <v>18</v>
      </c>
      <c r="K5828" s="2">
        <v>3542</v>
      </c>
      <c r="L5828" s="3">
        <v>0.21251536716499581</v>
      </c>
      <c r="M5828" s="3">
        <v>0.31506484981048966</v>
      </c>
      <c r="N5828" s="2">
        <v>1666703</v>
      </c>
      <c r="O5828">
        <f t="shared" si="90"/>
        <v>4</v>
      </c>
    </row>
    <row r="5829" spans="1:15" x14ac:dyDescent="0.2">
      <c r="A5829" t="s">
        <v>6464</v>
      </c>
      <c r="B5829" t="s">
        <v>6492</v>
      </c>
      <c r="C5829" t="s">
        <v>6493</v>
      </c>
      <c r="D5829" t="s">
        <v>22</v>
      </c>
      <c r="E5829">
        <v>62</v>
      </c>
      <c r="F5829" t="s">
        <v>49</v>
      </c>
      <c r="G5829" t="s">
        <v>38</v>
      </c>
      <c r="H5829" t="s">
        <v>198</v>
      </c>
      <c r="I5829" s="2">
        <v>2704</v>
      </c>
      <c r="J5829" s="2">
        <v>1</v>
      </c>
      <c r="K5829" s="2">
        <v>2705</v>
      </c>
      <c r="L5829" s="3">
        <v>0.15930478332488224</v>
      </c>
      <c r="M5829" s="3">
        <v>0.23283358036933172</v>
      </c>
      <c r="N5829" s="2">
        <v>1698003</v>
      </c>
      <c r="O5829">
        <f t="shared" si="90"/>
        <v>5</v>
      </c>
    </row>
    <row r="5830" spans="1:15" x14ac:dyDescent="0.2">
      <c r="A5830" t="s">
        <v>6464</v>
      </c>
      <c r="B5830" t="s">
        <v>6492</v>
      </c>
      <c r="C5830" t="s">
        <v>6494</v>
      </c>
      <c r="D5830" t="s">
        <v>22</v>
      </c>
      <c r="E5830">
        <v>48</v>
      </c>
      <c r="F5830" t="s">
        <v>69</v>
      </c>
      <c r="G5830" t="s">
        <v>38</v>
      </c>
      <c r="H5830" t="s">
        <v>165</v>
      </c>
      <c r="I5830" s="2">
        <v>453</v>
      </c>
      <c r="J5830" s="2">
        <v>5</v>
      </c>
      <c r="K5830" s="2">
        <v>458</v>
      </c>
      <c r="L5830" s="3">
        <v>2.6972861649832185E-2</v>
      </c>
      <c r="M5830" s="3">
        <v>3.9422469430371143E-2</v>
      </c>
      <c r="N5830" s="2">
        <v>1698003</v>
      </c>
      <c r="O5830">
        <f t="shared" si="90"/>
        <v>11</v>
      </c>
    </row>
    <row r="5831" spans="1:15" x14ac:dyDescent="0.2">
      <c r="A5831" t="s">
        <v>6464</v>
      </c>
      <c r="B5831" t="s">
        <v>6492</v>
      </c>
      <c r="C5831" t="s">
        <v>6495</v>
      </c>
      <c r="D5831" t="s">
        <v>22</v>
      </c>
      <c r="E5831">
        <v>78</v>
      </c>
      <c r="F5831" t="s">
        <v>49</v>
      </c>
      <c r="G5831" t="s">
        <v>6496</v>
      </c>
      <c r="H5831" t="s">
        <v>6497</v>
      </c>
      <c r="I5831" s="2">
        <v>565753</v>
      </c>
      <c r="J5831" s="2">
        <v>1501</v>
      </c>
      <c r="K5831" s="2">
        <v>567254</v>
      </c>
      <c r="L5831" s="3">
        <v>33.407125900248701</v>
      </c>
      <c r="M5831" s="3">
        <v>48.826535969990722</v>
      </c>
      <c r="N5831" s="2">
        <v>1698003</v>
      </c>
      <c r="O5831">
        <f t="shared" ref="O5831:O5894" si="91">COUNTIFS($A$2:$A$8573,A5831,$B$2:$B$8573,B5831,$K$2:$K$8573,"&gt;"&amp;K5831)+1</f>
        <v>2</v>
      </c>
    </row>
    <row r="5832" spans="1:15" x14ac:dyDescent="0.2">
      <c r="A5832" t="s">
        <v>6464</v>
      </c>
      <c r="B5832" t="s">
        <v>6492</v>
      </c>
      <c r="C5832" t="s">
        <v>6498</v>
      </c>
      <c r="D5832" t="s">
        <v>22</v>
      </c>
      <c r="E5832">
        <v>46</v>
      </c>
      <c r="F5832" t="s">
        <v>49</v>
      </c>
      <c r="G5832" t="s">
        <v>32</v>
      </c>
      <c r="H5832" t="s">
        <v>33</v>
      </c>
      <c r="I5832" s="2">
        <v>569535</v>
      </c>
      <c r="J5832" s="2">
        <v>4245</v>
      </c>
      <c r="K5832" s="2">
        <v>573780</v>
      </c>
      <c r="L5832" s="3">
        <v>33.791459732403304</v>
      </c>
      <c r="M5832" s="3">
        <v>49.388263121743122</v>
      </c>
      <c r="N5832" s="2">
        <v>1698003</v>
      </c>
      <c r="O5832">
        <f t="shared" si="91"/>
        <v>1</v>
      </c>
    </row>
    <row r="5833" spans="1:15" x14ac:dyDescent="0.2">
      <c r="A5833" t="s">
        <v>6464</v>
      </c>
      <c r="B5833" t="s">
        <v>6492</v>
      </c>
      <c r="C5833" t="s">
        <v>6499</v>
      </c>
      <c r="D5833" t="s">
        <v>22</v>
      </c>
      <c r="E5833">
        <v>62</v>
      </c>
      <c r="F5833" t="s">
        <v>69</v>
      </c>
      <c r="G5833" t="s">
        <v>6500</v>
      </c>
      <c r="H5833" t="s">
        <v>1597</v>
      </c>
      <c r="I5833" s="2">
        <v>1215</v>
      </c>
      <c r="J5833" s="2">
        <v>47</v>
      </c>
      <c r="K5833" s="2">
        <v>1262</v>
      </c>
      <c r="L5833" s="3">
        <v>7.4322601314603096E-2</v>
      </c>
      <c r="M5833" s="3">
        <v>0.10862697908543315</v>
      </c>
      <c r="N5833" s="2">
        <v>1698003</v>
      </c>
      <c r="O5833">
        <f t="shared" si="91"/>
        <v>7</v>
      </c>
    </row>
    <row r="5834" spans="1:15" x14ac:dyDescent="0.2">
      <c r="A5834" t="s">
        <v>6464</v>
      </c>
      <c r="B5834" t="s">
        <v>6492</v>
      </c>
      <c r="C5834" t="s">
        <v>6501</v>
      </c>
      <c r="D5834" t="s">
        <v>22</v>
      </c>
      <c r="E5834">
        <v>51</v>
      </c>
      <c r="F5834" t="s">
        <v>49</v>
      </c>
      <c r="G5834" t="s">
        <v>6502</v>
      </c>
      <c r="H5834" t="s">
        <v>43</v>
      </c>
      <c r="I5834" s="2">
        <v>686</v>
      </c>
      <c r="J5834" s="2">
        <v>1</v>
      </c>
      <c r="K5834" s="2">
        <v>687</v>
      </c>
      <c r="L5834" s="3">
        <v>4.0459292474748283E-2</v>
      </c>
      <c r="M5834" s="3">
        <v>5.9133704145556708E-2</v>
      </c>
      <c r="N5834" s="2">
        <v>1698003</v>
      </c>
      <c r="O5834">
        <f t="shared" si="91"/>
        <v>9</v>
      </c>
    </row>
    <row r="5835" spans="1:15" x14ac:dyDescent="0.2">
      <c r="A5835" t="s">
        <v>6464</v>
      </c>
      <c r="B5835" t="s">
        <v>6492</v>
      </c>
      <c r="C5835" t="s">
        <v>6503</v>
      </c>
      <c r="D5835" t="s">
        <v>22</v>
      </c>
      <c r="E5835">
        <v>29</v>
      </c>
      <c r="F5835" t="s">
        <v>69</v>
      </c>
      <c r="G5835" t="s">
        <v>38</v>
      </c>
      <c r="H5835" t="s">
        <v>70</v>
      </c>
      <c r="I5835" s="2">
        <v>4884</v>
      </c>
      <c r="J5835" s="2">
        <v>3</v>
      </c>
      <c r="K5835" s="2">
        <v>4887</v>
      </c>
      <c r="L5835" s="3">
        <v>0.287808678783253</v>
      </c>
      <c r="M5835" s="3">
        <v>0.42064979935856711</v>
      </c>
      <c r="N5835" s="2">
        <v>1698003</v>
      </c>
      <c r="O5835">
        <f t="shared" si="91"/>
        <v>4</v>
      </c>
    </row>
    <row r="5836" spans="1:15" x14ac:dyDescent="0.2">
      <c r="A5836" t="s">
        <v>6464</v>
      </c>
      <c r="B5836" t="s">
        <v>6492</v>
      </c>
      <c r="C5836" t="s">
        <v>6504</v>
      </c>
      <c r="D5836" t="s">
        <v>22</v>
      </c>
      <c r="E5836">
        <v>60</v>
      </c>
      <c r="F5836" t="s">
        <v>49</v>
      </c>
      <c r="G5836" t="s">
        <v>6505</v>
      </c>
      <c r="H5836" t="s">
        <v>4970</v>
      </c>
      <c r="I5836" s="2">
        <v>2406</v>
      </c>
      <c r="J5836" s="2">
        <v>16</v>
      </c>
      <c r="K5836" s="2">
        <v>2422</v>
      </c>
      <c r="L5836" s="3">
        <v>0.14263814610457107</v>
      </c>
      <c r="M5836" s="3">
        <v>0.20847428157283604</v>
      </c>
      <c r="N5836" s="2">
        <v>1698003</v>
      </c>
      <c r="O5836">
        <f t="shared" si="91"/>
        <v>6</v>
      </c>
    </row>
    <row r="5837" spans="1:15" x14ac:dyDescent="0.2">
      <c r="A5837" t="s">
        <v>6464</v>
      </c>
      <c r="B5837" t="s">
        <v>6492</v>
      </c>
      <c r="C5837" t="s">
        <v>6506</v>
      </c>
      <c r="D5837" t="s">
        <v>22</v>
      </c>
      <c r="E5837">
        <v>68</v>
      </c>
      <c r="F5837" t="s">
        <v>49</v>
      </c>
      <c r="G5837" t="s">
        <v>6507</v>
      </c>
      <c r="H5837" t="s">
        <v>214</v>
      </c>
      <c r="I5837" s="2">
        <v>945</v>
      </c>
      <c r="J5837" s="2">
        <v>4</v>
      </c>
      <c r="K5837" s="2">
        <v>949</v>
      </c>
      <c r="L5837" s="3">
        <v>5.5889182763516912E-2</v>
      </c>
      <c r="M5837" s="3">
        <v>8.1685422465987353E-2</v>
      </c>
      <c r="N5837" s="2">
        <v>1698003</v>
      </c>
      <c r="O5837">
        <f t="shared" si="91"/>
        <v>8</v>
      </c>
    </row>
    <row r="5838" spans="1:15" x14ac:dyDescent="0.2">
      <c r="A5838" t="s">
        <v>6464</v>
      </c>
      <c r="B5838" t="s">
        <v>6492</v>
      </c>
      <c r="C5838" t="s">
        <v>6508</v>
      </c>
      <c r="D5838" t="s">
        <v>22</v>
      </c>
      <c r="E5838">
        <v>29</v>
      </c>
      <c r="F5838" t="s">
        <v>49</v>
      </c>
      <c r="G5838" t="s">
        <v>38</v>
      </c>
      <c r="H5838" t="s">
        <v>734</v>
      </c>
      <c r="I5838" s="2">
        <v>550</v>
      </c>
      <c r="J5838" s="2">
        <v>7</v>
      </c>
      <c r="K5838" s="2">
        <v>557</v>
      </c>
      <c r="L5838" s="3">
        <v>3.2803240041389799E-2</v>
      </c>
      <c r="M5838" s="3">
        <v>4.7943920246106386E-2</v>
      </c>
      <c r="N5838" s="2">
        <v>1698003</v>
      </c>
      <c r="O5838">
        <f t="shared" si="91"/>
        <v>10</v>
      </c>
    </row>
    <row r="5839" spans="1:15" x14ac:dyDescent="0.2">
      <c r="A5839" t="s">
        <v>6464</v>
      </c>
      <c r="B5839" t="s">
        <v>6492</v>
      </c>
      <c r="C5839" t="s">
        <v>46</v>
      </c>
      <c r="G5839" t="s">
        <v>46</v>
      </c>
      <c r="I5839" s="2">
        <v>5061</v>
      </c>
      <c r="J5839" s="2">
        <v>49</v>
      </c>
      <c r="K5839" s="2">
        <v>5110</v>
      </c>
      <c r="L5839" s="3">
        <v>0.30094175334201412</v>
      </c>
      <c r="M5839" s="3">
        <v>0.4398445825091627</v>
      </c>
      <c r="N5839" s="2">
        <v>1698003</v>
      </c>
      <c r="O5839">
        <f t="shared" si="91"/>
        <v>3</v>
      </c>
    </row>
    <row r="5840" spans="1:15" x14ac:dyDescent="0.2">
      <c r="A5840" t="s">
        <v>6464</v>
      </c>
      <c r="B5840" t="s">
        <v>6509</v>
      </c>
      <c r="C5840" t="s">
        <v>3047</v>
      </c>
      <c r="D5840" t="s">
        <v>22</v>
      </c>
      <c r="E5840">
        <v>34</v>
      </c>
      <c r="F5840" t="s">
        <v>49</v>
      </c>
      <c r="G5840" t="s">
        <v>6507</v>
      </c>
      <c r="H5840" t="s">
        <v>654</v>
      </c>
      <c r="I5840" s="2">
        <v>1535</v>
      </c>
      <c r="J5840" s="2">
        <f>(0)</f>
        <v>0</v>
      </c>
      <c r="K5840" s="2">
        <v>1535</v>
      </c>
      <c r="L5840" s="3">
        <v>9.2240667017201239E-2</v>
      </c>
      <c r="M5840" s="3">
        <v>0.13929649372122188</v>
      </c>
      <c r="N5840" s="2">
        <v>1664125</v>
      </c>
      <c r="O5840">
        <f t="shared" si="91"/>
        <v>9</v>
      </c>
    </row>
    <row r="5841" spans="1:15" x14ac:dyDescent="0.2">
      <c r="A5841" t="s">
        <v>6464</v>
      </c>
      <c r="B5841" t="s">
        <v>6509</v>
      </c>
      <c r="C5841" t="s">
        <v>6510</v>
      </c>
      <c r="D5841" t="s">
        <v>22</v>
      </c>
      <c r="E5841">
        <v>55</v>
      </c>
      <c r="F5841" t="s">
        <v>49</v>
      </c>
      <c r="G5841" t="s">
        <v>32</v>
      </c>
      <c r="H5841" t="s">
        <v>33</v>
      </c>
      <c r="I5841" s="2">
        <v>488061</v>
      </c>
      <c r="J5841" s="2">
        <v>3043</v>
      </c>
      <c r="K5841" s="2">
        <v>491104</v>
      </c>
      <c r="L5841" s="3">
        <v>29.511244648088336</v>
      </c>
      <c r="M5841" s="3">
        <v>44.566166288252091</v>
      </c>
      <c r="N5841" s="2">
        <v>1664125</v>
      </c>
      <c r="O5841">
        <f t="shared" si="91"/>
        <v>2</v>
      </c>
    </row>
    <row r="5842" spans="1:15" x14ac:dyDescent="0.2">
      <c r="A5842" t="s">
        <v>6464</v>
      </c>
      <c r="B5842" t="s">
        <v>6509</v>
      </c>
      <c r="C5842" t="s">
        <v>6511</v>
      </c>
      <c r="D5842" t="s">
        <v>22</v>
      </c>
      <c r="E5842">
        <v>59</v>
      </c>
      <c r="F5842" t="s">
        <v>49</v>
      </c>
      <c r="G5842" t="s">
        <v>19</v>
      </c>
      <c r="H5842" t="s">
        <v>20</v>
      </c>
      <c r="I5842" s="2">
        <v>25699</v>
      </c>
      <c r="J5842" s="2">
        <v>134</v>
      </c>
      <c r="K5842" s="2">
        <v>25833</v>
      </c>
      <c r="L5842" s="3">
        <v>1.5523473296777586</v>
      </c>
      <c r="M5842" s="3">
        <v>2.344264705081645</v>
      </c>
      <c r="N5842" s="2">
        <v>1664125</v>
      </c>
      <c r="O5842">
        <f t="shared" si="91"/>
        <v>3</v>
      </c>
    </row>
    <row r="5843" spans="1:15" x14ac:dyDescent="0.2">
      <c r="A5843" t="s">
        <v>6464</v>
      </c>
      <c r="B5843" t="s">
        <v>6509</v>
      </c>
      <c r="C5843" t="s">
        <v>6512</v>
      </c>
      <c r="D5843" t="s">
        <v>22</v>
      </c>
      <c r="E5843">
        <v>45</v>
      </c>
      <c r="F5843" t="s">
        <v>49</v>
      </c>
      <c r="G5843" t="s">
        <v>2204</v>
      </c>
      <c r="H5843" t="s">
        <v>315</v>
      </c>
      <c r="I5843" s="2">
        <v>1078</v>
      </c>
      <c r="J5843" s="2">
        <v>7</v>
      </c>
      <c r="K5843" s="2">
        <v>1085</v>
      </c>
      <c r="L5843" s="3">
        <v>6.5199429129422365E-2</v>
      </c>
      <c r="M5843" s="3">
        <v>9.8460388070049351E-2</v>
      </c>
      <c r="N5843" s="2">
        <v>1664125</v>
      </c>
      <c r="O5843">
        <f t="shared" si="91"/>
        <v>11</v>
      </c>
    </row>
    <row r="5844" spans="1:15" x14ac:dyDescent="0.2">
      <c r="A5844" t="s">
        <v>6464</v>
      </c>
      <c r="B5844" t="s">
        <v>6509</v>
      </c>
      <c r="C5844" t="s">
        <v>6513</v>
      </c>
      <c r="D5844" t="s">
        <v>22</v>
      </c>
      <c r="E5844">
        <v>29</v>
      </c>
      <c r="F5844" t="s">
        <v>49</v>
      </c>
      <c r="G5844" t="s">
        <v>38</v>
      </c>
      <c r="H5844" t="s">
        <v>43</v>
      </c>
      <c r="I5844" s="2">
        <v>3237</v>
      </c>
      <c r="J5844" s="2">
        <v>1</v>
      </c>
      <c r="K5844" s="2">
        <v>3238</v>
      </c>
      <c r="L5844" s="3">
        <v>0.19457672951250657</v>
      </c>
      <c r="M5844" s="3">
        <v>0.29383846688554821</v>
      </c>
      <c r="N5844" s="2">
        <v>1664125</v>
      </c>
      <c r="O5844">
        <f t="shared" si="91"/>
        <v>6</v>
      </c>
    </row>
    <row r="5845" spans="1:15" x14ac:dyDescent="0.2">
      <c r="A5845" t="s">
        <v>6464</v>
      </c>
      <c r="B5845" t="s">
        <v>6509</v>
      </c>
      <c r="C5845" t="s">
        <v>6514</v>
      </c>
      <c r="D5845" t="s">
        <v>22</v>
      </c>
      <c r="E5845">
        <v>64</v>
      </c>
      <c r="F5845" t="s">
        <v>49</v>
      </c>
      <c r="G5845" t="s">
        <v>868</v>
      </c>
      <c r="H5845" t="s">
        <v>738</v>
      </c>
      <c r="I5845" s="2">
        <v>3970</v>
      </c>
      <c r="J5845" s="2">
        <v>9</v>
      </c>
      <c r="K5845" s="2">
        <v>3979</v>
      </c>
      <c r="L5845" s="3">
        <v>0.2391046345677158</v>
      </c>
      <c r="M5845" s="3">
        <v>0.36108192085781232</v>
      </c>
      <c r="N5845" s="2">
        <v>1664125</v>
      </c>
      <c r="O5845">
        <f t="shared" si="91"/>
        <v>5</v>
      </c>
    </row>
    <row r="5846" spans="1:15" x14ac:dyDescent="0.2">
      <c r="A5846" t="s">
        <v>6464</v>
      </c>
      <c r="B5846" t="s">
        <v>6509</v>
      </c>
      <c r="C5846" t="s">
        <v>6515</v>
      </c>
      <c r="D5846" t="s">
        <v>22</v>
      </c>
      <c r="E5846">
        <v>47</v>
      </c>
      <c r="F5846" t="s">
        <v>49</v>
      </c>
      <c r="G5846" t="s">
        <v>4279</v>
      </c>
      <c r="H5846" t="s">
        <v>168</v>
      </c>
      <c r="I5846" s="2">
        <v>629</v>
      </c>
      <c r="J5846" s="2">
        <f>(0)</f>
        <v>0</v>
      </c>
      <c r="K5846" s="2">
        <v>629</v>
      </c>
      <c r="L5846" s="3">
        <v>3.7797641403139792E-2</v>
      </c>
      <c r="M5846" s="3">
        <v>5.7079801010194504E-2</v>
      </c>
      <c r="N5846" s="2">
        <v>1664125</v>
      </c>
      <c r="O5846">
        <f t="shared" si="91"/>
        <v>14</v>
      </c>
    </row>
    <row r="5847" spans="1:15" x14ac:dyDescent="0.2">
      <c r="A5847" t="s">
        <v>6464</v>
      </c>
      <c r="B5847" t="s">
        <v>6509</v>
      </c>
      <c r="C5847" t="s">
        <v>6516</v>
      </c>
      <c r="D5847" t="s">
        <v>22</v>
      </c>
      <c r="E5847">
        <v>43</v>
      </c>
      <c r="F5847" t="s">
        <v>49</v>
      </c>
      <c r="G5847" t="s">
        <v>144</v>
      </c>
      <c r="H5847" t="s">
        <v>145</v>
      </c>
      <c r="I5847" s="2">
        <v>2817</v>
      </c>
      <c r="J5847" s="2">
        <f>(0)</f>
        <v>0</v>
      </c>
      <c r="K5847" s="2">
        <v>2817</v>
      </c>
      <c r="L5847" s="3">
        <v>0.1692781491774957</v>
      </c>
      <c r="M5847" s="3">
        <v>0.25563402137634011</v>
      </c>
      <c r="N5847" s="2">
        <v>1664125</v>
      </c>
      <c r="O5847">
        <f t="shared" si="91"/>
        <v>7</v>
      </c>
    </row>
    <row r="5848" spans="1:15" x14ac:dyDescent="0.2">
      <c r="A5848" t="s">
        <v>6464</v>
      </c>
      <c r="B5848" t="s">
        <v>6509</v>
      </c>
      <c r="C5848" t="s">
        <v>6517</v>
      </c>
      <c r="D5848" t="s">
        <v>22</v>
      </c>
      <c r="E5848">
        <v>31</v>
      </c>
      <c r="F5848" t="s">
        <v>49</v>
      </c>
      <c r="G5848" t="s">
        <v>534</v>
      </c>
      <c r="H5848" t="s">
        <v>535</v>
      </c>
      <c r="I5848" s="2">
        <v>1160</v>
      </c>
      <c r="J5848" s="2">
        <v>2</v>
      </c>
      <c r="K5848" s="2">
        <v>1162</v>
      </c>
      <c r="L5848" s="3">
        <v>6.9826485390220086E-2</v>
      </c>
      <c r="M5848" s="3">
        <v>0.10544789948147221</v>
      </c>
      <c r="N5848" s="2">
        <v>1664125</v>
      </c>
      <c r="O5848">
        <f t="shared" si="91"/>
        <v>10</v>
      </c>
    </row>
    <row r="5849" spans="1:15" x14ac:dyDescent="0.2">
      <c r="A5849" t="s">
        <v>6464</v>
      </c>
      <c r="B5849" t="s">
        <v>6509</v>
      </c>
      <c r="C5849" t="s">
        <v>6518</v>
      </c>
      <c r="D5849" t="s">
        <v>22</v>
      </c>
      <c r="E5849">
        <v>53</v>
      </c>
      <c r="F5849" t="s">
        <v>49</v>
      </c>
      <c r="G5849" t="s">
        <v>303</v>
      </c>
      <c r="H5849" t="s">
        <v>304</v>
      </c>
      <c r="I5849" s="2">
        <v>559824</v>
      </c>
      <c r="J5849" s="2">
        <v>1221</v>
      </c>
      <c r="K5849" s="2">
        <v>561045</v>
      </c>
      <c r="L5849" s="3">
        <v>33.714114023886424</v>
      </c>
      <c r="M5849" s="3">
        <v>50.913095322360213</v>
      </c>
      <c r="N5849" s="2">
        <v>1664125</v>
      </c>
      <c r="O5849">
        <f t="shared" si="91"/>
        <v>1</v>
      </c>
    </row>
    <row r="5850" spans="1:15" x14ac:dyDescent="0.2">
      <c r="A5850" t="s">
        <v>6464</v>
      </c>
      <c r="B5850" t="s">
        <v>6509</v>
      </c>
      <c r="C5850" t="s">
        <v>6519</v>
      </c>
      <c r="D5850" t="s">
        <v>22</v>
      </c>
      <c r="E5850">
        <v>47</v>
      </c>
      <c r="F5850" t="s">
        <v>69</v>
      </c>
      <c r="G5850" t="s">
        <v>6520</v>
      </c>
      <c r="H5850" t="s">
        <v>214</v>
      </c>
      <c r="I5850" s="2">
        <v>827</v>
      </c>
      <c r="J5850" s="2">
        <v>2</v>
      </c>
      <c r="K5850" s="2">
        <v>829</v>
      </c>
      <c r="L5850" s="3">
        <v>4.9815969353263732E-2</v>
      </c>
      <c r="M5850" s="3">
        <v>7.5229181299604528E-2</v>
      </c>
      <c r="N5850" s="2">
        <v>1664125</v>
      </c>
      <c r="O5850">
        <f t="shared" si="91"/>
        <v>13</v>
      </c>
    </row>
    <row r="5851" spans="1:15" x14ac:dyDescent="0.2">
      <c r="A5851" t="s">
        <v>6464</v>
      </c>
      <c r="B5851" t="s">
        <v>6509</v>
      </c>
      <c r="C5851" t="s">
        <v>6521</v>
      </c>
      <c r="D5851" t="s">
        <v>22</v>
      </c>
      <c r="E5851">
        <v>64</v>
      </c>
      <c r="F5851" t="s">
        <v>49</v>
      </c>
      <c r="G5851" t="s">
        <v>38</v>
      </c>
      <c r="H5851" t="s">
        <v>219</v>
      </c>
      <c r="I5851" s="2">
        <v>2260</v>
      </c>
      <c r="J5851" s="2">
        <f>(0)</f>
        <v>0</v>
      </c>
      <c r="K5851" s="2">
        <v>2260</v>
      </c>
      <c r="L5851" s="3">
        <v>0.13580710583640049</v>
      </c>
      <c r="M5851" s="3">
        <v>0.20508799727033322</v>
      </c>
      <c r="N5851" s="2">
        <v>1664125</v>
      </c>
      <c r="O5851">
        <f t="shared" si="91"/>
        <v>8</v>
      </c>
    </row>
    <row r="5852" spans="1:15" x14ac:dyDescent="0.2">
      <c r="A5852" t="s">
        <v>6464</v>
      </c>
      <c r="B5852" t="s">
        <v>6509</v>
      </c>
      <c r="C5852" t="s">
        <v>6522</v>
      </c>
      <c r="D5852" t="s">
        <v>22</v>
      </c>
      <c r="E5852">
        <v>57</v>
      </c>
      <c r="F5852" t="s">
        <v>49</v>
      </c>
      <c r="G5852" t="s">
        <v>891</v>
      </c>
      <c r="H5852" t="s">
        <v>749</v>
      </c>
      <c r="I5852" s="2">
        <v>842</v>
      </c>
      <c r="J5852" s="2">
        <v>1</v>
      </c>
      <c r="K5852" s="2">
        <v>843</v>
      </c>
      <c r="L5852" s="3">
        <v>5.0657252309772402E-2</v>
      </c>
      <c r="M5852" s="3">
        <v>7.6499637919863223E-2</v>
      </c>
      <c r="N5852" s="2">
        <v>1664125</v>
      </c>
      <c r="O5852">
        <f t="shared" si="91"/>
        <v>12</v>
      </c>
    </row>
    <row r="5853" spans="1:15" x14ac:dyDescent="0.2">
      <c r="A5853" t="s">
        <v>6464</v>
      </c>
      <c r="B5853" t="s">
        <v>6509</v>
      </c>
      <c r="C5853" t="s">
        <v>46</v>
      </c>
      <c r="G5853" t="s">
        <v>46</v>
      </c>
      <c r="I5853" s="2">
        <v>4374</v>
      </c>
      <c r="J5853" s="2">
        <v>30</v>
      </c>
      <c r="K5853" s="2">
        <v>4404</v>
      </c>
      <c r="L5853" s="3">
        <v>0.26464358146172917</v>
      </c>
      <c r="M5853" s="3">
        <v>0.39964935397280865</v>
      </c>
      <c r="N5853" s="2">
        <v>1664125</v>
      </c>
      <c r="O5853">
        <f t="shared" si="91"/>
        <v>4</v>
      </c>
    </row>
    <row r="5854" spans="1:15" x14ac:dyDescent="0.2">
      <c r="A5854" t="s">
        <v>6464</v>
      </c>
      <c r="B5854" t="s">
        <v>6523</v>
      </c>
      <c r="C5854" t="s">
        <v>6524</v>
      </c>
      <c r="D5854" t="s">
        <v>17</v>
      </c>
      <c r="E5854">
        <v>69</v>
      </c>
      <c r="F5854" t="s">
        <v>69</v>
      </c>
      <c r="G5854" t="s">
        <v>19</v>
      </c>
      <c r="H5854" t="s">
        <v>20</v>
      </c>
      <c r="I5854" s="2">
        <v>19967</v>
      </c>
      <c r="J5854" s="2">
        <v>79</v>
      </c>
      <c r="K5854" s="2">
        <v>20046</v>
      </c>
      <c r="L5854" s="3">
        <v>1.26384119204321</v>
      </c>
      <c r="M5854" s="3">
        <v>1.9851750620181523</v>
      </c>
      <c r="N5854" s="2">
        <v>1586117</v>
      </c>
      <c r="O5854">
        <f t="shared" si="91"/>
        <v>3</v>
      </c>
    </row>
    <row r="5855" spans="1:15" x14ac:dyDescent="0.2">
      <c r="A5855" t="s">
        <v>6464</v>
      </c>
      <c r="B5855" t="s">
        <v>6523</v>
      </c>
      <c r="C5855" t="s">
        <v>6525</v>
      </c>
      <c r="D5855" t="s">
        <v>22</v>
      </c>
      <c r="E5855">
        <v>55</v>
      </c>
      <c r="F5855" t="s">
        <v>69</v>
      </c>
      <c r="G5855" t="s">
        <v>303</v>
      </c>
      <c r="H5855" t="s">
        <v>304</v>
      </c>
      <c r="I5855" s="2">
        <v>567195</v>
      </c>
      <c r="J5855" s="2">
        <v>1183</v>
      </c>
      <c r="K5855" s="2">
        <v>568378</v>
      </c>
      <c r="L5855" s="3">
        <v>35.834556971522282</v>
      </c>
      <c r="M5855" s="3">
        <v>56.287031397772793</v>
      </c>
      <c r="N5855" s="2">
        <v>1586117</v>
      </c>
      <c r="O5855">
        <f t="shared" si="91"/>
        <v>1</v>
      </c>
    </row>
    <row r="5856" spans="1:15" x14ac:dyDescent="0.2">
      <c r="A5856" t="s">
        <v>6464</v>
      </c>
      <c r="B5856" t="s">
        <v>6523</v>
      </c>
      <c r="C5856" t="s">
        <v>6526</v>
      </c>
      <c r="D5856" t="s">
        <v>22</v>
      </c>
      <c r="E5856">
        <v>38</v>
      </c>
      <c r="F5856" t="s">
        <v>69</v>
      </c>
      <c r="G5856" t="s">
        <v>891</v>
      </c>
      <c r="H5856" t="s">
        <v>749</v>
      </c>
      <c r="I5856" s="2">
        <v>1751</v>
      </c>
      <c r="J5856" s="2">
        <v>1</v>
      </c>
      <c r="K5856" s="2">
        <v>1752</v>
      </c>
      <c r="L5856" s="3">
        <v>0.11045843402472831</v>
      </c>
      <c r="M5856" s="3">
        <v>0.17350228018835692</v>
      </c>
      <c r="N5856" s="2">
        <v>1586117</v>
      </c>
      <c r="O5856">
        <f t="shared" si="91"/>
        <v>8</v>
      </c>
    </row>
    <row r="5857" spans="1:15" x14ac:dyDescent="0.2">
      <c r="A5857" t="s">
        <v>6464</v>
      </c>
      <c r="B5857" t="s">
        <v>6523</v>
      </c>
      <c r="C5857" t="s">
        <v>6527</v>
      </c>
      <c r="D5857" t="s">
        <v>22</v>
      </c>
      <c r="E5857">
        <v>56</v>
      </c>
      <c r="F5857" t="s">
        <v>69</v>
      </c>
      <c r="G5857" t="s">
        <v>32</v>
      </c>
      <c r="H5857" t="s">
        <v>33</v>
      </c>
      <c r="I5857" s="2">
        <v>399348</v>
      </c>
      <c r="J5857" s="2">
        <v>2198</v>
      </c>
      <c r="K5857" s="2">
        <v>401546</v>
      </c>
      <c r="L5857" s="3">
        <v>25.316291295030567</v>
      </c>
      <c r="M5857" s="3">
        <v>39.765494634996557</v>
      </c>
      <c r="N5857" s="2">
        <v>1586117</v>
      </c>
      <c r="O5857">
        <f t="shared" si="91"/>
        <v>2</v>
      </c>
    </row>
    <row r="5858" spans="1:15" x14ac:dyDescent="0.2">
      <c r="A5858" t="s">
        <v>6464</v>
      </c>
      <c r="B5858" t="s">
        <v>6523</v>
      </c>
      <c r="C5858" t="s">
        <v>6528</v>
      </c>
      <c r="D5858" t="s">
        <v>22</v>
      </c>
      <c r="E5858">
        <v>63</v>
      </c>
      <c r="F5858" t="s">
        <v>69</v>
      </c>
      <c r="G5858" t="s">
        <v>2706</v>
      </c>
      <c r="H5858" t="s">
        <v>39</v>
      </c>
      <c r="I5858" s="2">
        <v>2165</v>
      </c>
      <c r="J5858" s="2">
        <v>4</v>
      </c>
      <c r="K5858" s="2">
        <v>2169</v>
      </c>
      <c r="L5858" s="3">
        <v>0.13674905445184687</v>
      </c>
      <c r="M5858" s="3">
        <v>0.21479819961675012</v>
      </c>
      <c r="N5858" s="2">
        <v>1586117</v>
      </c>
      <c r="O5858">
        <f t="shared" si="91"/>
        <v>7</v>
      </c>
    </row>
    <row r="5859" spans="1:15" x14ac:dyDescent="0.2">
      <c r="A5859" t="s">
        <v>6464</v>
      </c>
      <c r="B5859" t="s">
        <v>6523</v>
      </c>
      <c r="C5859" t="s">
        <v>6529</v>
      </c>
      <c r="D5859" t="s">
        <v>22</v>
      </c>
      <c r="E5859">
        <v>69</v>
      </c>
      <c r="F5859" t="s">
        <v>69</v>
      </c>
      <c r="G5859" t="s">
        <v>6530</v>
      </c>
      <c r="H5859" t="s">
        <v>84</v>
      </c>
      <c r="I5859" s="2">
        <v>6154</v>
      </c>
      <c r="J5859" s="2">
        <v>2</v>
      </c>
      <c r="K5859" s="2">
        <v>6156</v>
      </c>
      <c r="L5859" s="3">
        <v>0.38811764831976459</v>
      </c>
      <c r="M5859" s="3">
        <v>0.60963472422347331</v>
      </c>
      <c r="N5859" s="2">
        <v>1586117</v>
      </c>
      <c r="O5859">
        <f t="shared" si="91"/>
        <v>5</v>
      </c>
    </row>
    <row r="5860" spans="1:15" x14ac:dyDescent="0.2">
      <c r="A5860" t="s">
        <v>6464</v>
      </c>
      <c r="B5860" t="s">
        <v>6523</v>
      </c>
      <c r="C5860" t="s">
        <v>6531</v>
      </c>
      <c r="D5860" t="s">
        <v>22</v>
      </c>
      <c r="E5860">
        <v>44</v>
      </c>
      <c r="F5860" t="s">
        <v>69</v>
      </c>
      <c r="G5860" t="s">
        <v>38</v>
      </c>
      <c r="H5860" t="s">
        <v>99</v>
      </c>
      <c r="I5860" s="2">
        <v>2877</v>
      </c>
      <c r="J5860" s="2">
        <v>4</v>
      </c>
      <c r="K5860" s="2">
        <v>2881</v>
      </c>
      <c r="L5860" s="3">
        <v>0.18163855503723875</v>
      </c>
      <c r="M5860" s="3">
        <v>0.28530825868873078</v>
      </c>
      <c r="N5860" s="2">
        <v>1586117</v>
      </c>
      <c r="O5860">
        <f t="shared" si="91"/>
        <v>6</v>
      </c>
    </row>
    <row r="5861" spans="1:15" x14ac:dyDescent="0.2">
      <c r="A5861" t="s">
        <v>6464</v>
      </c>
      <c r="B5861" t="s">
        <v>6523</v>
      </c>
      <c r="C5861" t="s">
        <v>46</v>
      </c>
      <c r="G5861" t="s">
        <v>46</v>
      </c>
      <c r="I5861" s="2">
        <v>6498</v>
      </c>
      <c r="J5861" s="2">
        <v>30</v>
      </c>
      <c r="K5861" s="2">
        <v>6528</v>
      </c>
      <c r="L5861" s="3">
        <v>0.41157115143460415</v>
      </c>
      <c r="M5861" s="3">
        <v>0.64647424946894638</v>
      </c>
      <c r="N5861" s="2">
        <v>1586117</v>
      </c>
      <c r="O5861">
        <f t="shared" si="91"/>
        <v>4</v>
      </c>
    </row>
    <row r="5862" spans="1:15" x14ac:dyDescent="0.2">
      <c r="A5862" t="s">
        <v>6464</v>
      </c>
      <c r="B5862" t="s">
        <v>6532</v>
      </c>
      <c r="C5862" t="s">
        <v>46</v>
      </c>
      <c r="G5862" t="s">
        <v>46</v>
      </c>
      <c r="I5862" s="2">
        <v>5740</v>
      </c>
      <c r="J5862" s="2">
        <v>17</v>
      </c>
      <c r="K5862" s="2">
        <v>5757</v>
      </c>
      <c r="L5862" s="3">
        <v>0.29388357677293681</v>
      </c>
      <c r="M5862" s="3">
        <v>0.44897115650821007</v>
      </c>
      <c r="N5862" s="2">
        <v>1958939</v>
      </c>
      <c r="O5862">
        <f t="shared" si="91"/>
        <v>4</v>
      </c>
    </row>
    <row r="5863" spans="1:15" x14ac:dyDescent="0.2">
      <c r="A5863" t="s">
        <v>6464</v>
      </c>
      <c r="B5863" t="s">
        <v>6532</v>
      </c>
      <c r="C5863" t="s">
        <v>6533</v>
      </c>
      <c r="D5863" t="s">
        <v>22</v>
      </c>
      <c r="E5863">
        <v>67</v>
      </c>
      <c r="F5863" t="s">
        <v>49</v>
      </c>
      <c r="G5863" t="s">
        <v>32</v>
      </c>
      <c r="H5863" t="s">
        <v>33</v>
      </c>
      <c r="I5863" s="2">
        <v>549729</v>
      </c>
      <c r="J5863" s="2">
        <v>1809</v>
      </c>
      <c r="K5863" s="2">
        <v>551538</v>
      </c>
      <c r="L5863" s="3">
        <v>28.154934890775056</v>
      </c>
      <c r="M5863" s="3">
        <v>43.012793767278993</v>
      </c>
      <c r="N5863" s="2">
        <v>1958939</v>
      </c>
      <c r="O5863">
        <f t="shared" si="91"/>
        <v>2</v>
      </c>
    </row>
    <row r="5864" spans="1:15" x14ac:dyDescent="0.2">
      <c r="A5864" t="s">
        <v>6464</v>
      </c>
      <c r="B5864" t="s">
        <v>6532</v>
      </c>
      <c r="C5864" t="s">
        <v>6534</v>
      </c>
      <c r="D5864" t="s">
        <v>22</v>
      </c>
      <c r="E5864">
        <v>58</v>
      </c>
      <c r="F5864" t="s">
        <v>49</v>
      </c>
      <c r="G5864" t="s">
        <v>6535</v>
      </c>
      <c r="H5864" t="s">
        <v>540</v>
      </c>
      <c r="I5864" s="2">
        <v>1886</v>
      </c>
      <c r="J5864" s="2">
        <f>(0)</f>
        <v>0</v>
      </c>
      <c r="K5864" s="2">
        <v>1886</v>
      </c>
      <c r="L5864" s="3">
        <v>9.6276606877498477E-2</v>
      </c>
      <c r="M5864" s="3">
        <v>0.14708348118368667</v>
      </c>
      <c r="N5864" s="2">
        <v>1958939</v>
      </c>
      <c r="O5864">
        <f t="shared" si="91"/>
        <v>8</v>
      </c>
    </row>
    <row r="5865" spans="1:15" x14ac:dyDescent="0.2">
      <c r="A5865" t="s">
        <v>6464</v>
      </c>
      <c r="B5865" t="s">
        <v>6532</v>
      </c>
      <c r="C5865" t="s">
        <v>6536</v>
      </c>
      <c r="D5865" t="s">
        <v>22</v>
      </c>
      <c r="E5865">
        <v>49</v>
      </c>
      <c r="F5865" t="s">
        <v>49</v>
      </c>
      <c r="G5865" t="s">
        <v>6530</v>
      </c>
      <c r="H5865" t="s">
        <v>315</v>
      </c>
      <c r="I5865" s="2">
        <v>761</v>
      </c>
      <c r="J5865" s="2">
        <v>1</v>
      </c>
      <c r="K5865" s="2">
        <v>762</v>
      </c>
      <c r="L5865" s="3">
        <v>3.8898607868851458E-2</v>
      </c>
      <c r="M5865" s="3">
        <v>5.9426093670185184E-2</v>
      </c>
      <c r="N5865" s="2">
        <v>1958939</v>
      </c>
      <c r="O5865">
        <f t="shared" si="91"/>
        <v>13</v>
      </c>
    </row>
    <row r="5866" spans="1:15" x14ac:dyDescent="0.2">
      <c r="A5866" t="s">
        <v>6464</v>
      </c>
      <c r="B5866" t="s">
        <v>6532</v>
      </c>
      <c r="C5866" t="s">
        <v>6537</v>
      </c>
      <c r="D5866" t="s">
        <v>22</v>
      </c>
      <c r="E5866">
        <v>67</v>
      </c>
      <c r="F5866" t="s">
        <v>69</v>
      </c>
      <c r="G5866" t="s">
        <v>6500</v>
      </c>
      <c r="H5866" t="s">
        <v>1597</v>
      </c>
      <c r="I5866" s="2">
        <v>931</v>
      </c>
      <c r="J5866" s="2">
        <v>17</v>
      </c>
      <c r="K5866" s="2">
        <v>948</v>
      </c>
      <c r="L5866" s="3">
        <v>4.8393543647862441E-2</v>
      </c>
      <c r="M5866" s="3">
        <v>7.393167558967921E-2</v>
      </c>
      <c r="N5866" s="2">
        <v>1958939</v>
      </c>
      <c r="O5866">
        <f t="shared" si="91"/>
        <v>10</v>
      </c>
    </row>
    <row r="5867" spans="1:15" x14ac:dyDescent="0.2">
      <c r="A5867" t="s">
        <v>6464</v>
      </c>
      <c r="B5867" t="s">
        <v>6532</v>
      </c>
      <c r="C5867" t="s">
        <v>6538</v>
      </c>
      <c r="D5867" t="s">
        <v>22</v>
      </c>
      <c r="E5867">
        <v>32</v>
      </c>
      <c r="F5867" t="s">
        <v>49</v>
      </c>
      <c r="G5867" t="s">
        <v>19</v>
      </c>
      <c r="H5867" t="s">
        <v>20</v>
      </c>
      <c r="I5867" s="2">
        <v>59117</v>
      </c>
      <c r="J5867" s="2">
        <v>81</v>
      </c>
      <c r="K5867" s="2">
        <v>59198</v>
      </c>
      <c r="L5867" s="3">
        <v>3.0219419798166252</v>
      </c>
      <c r="M5867" s="3">
        <v>4.6166744003774571</v>
      </c>
      <c r="N5867" s="2">
        <v>1958939</v>
      </c>
      <c r="O5867">
        <f t="shared" si="91"/>
        <v>3</v>
      </c>
    </row>
    <row r="5868" spans="1:15" x14ac:dyDescent="0.2">
      <c r="A5868" t="s">
        <v>6464</v>
      </c>
      <c r="B5868" t="s">
        <v>6532</v>
      </c>
      <c r="C5868" t="s">
        <v>6539</v>
      </c>
      <c r="D5868" t="s">
        <v>22</v>
      </c>
      <c r="E5868">
        <v>60</v>
      </c>
      <c r="F5868" t="s">
        <v>49</v>
      </c>
      <c r="G5868" t="s">
        <v>197</v>
      </c>
      <c r="H5868" t="s">
        <v>24</v>
      </c>
      <c r="I5868" s="2">
        <v>648817</v>
      </c>
      <c r="J5868" s="2">
        <v>599</v>
      </c>
      <c r="K5868" s="2">
        <v>649416</v>
      </c>
      <c r="L5868" s="3">
        <v>33.151415128291383</v>
      </c>
      <c r="M5868" s="3">
        <v>50.646005310914667</v>
      </c>
      <c r="N5868" s="2">
        <v>1958939</v>
      </c>
      <c r="O5868">
        <f t="shared" si="91"/>
        <v>1</v>
      </c>
    </row>
    <row r="5869" spans="1:15" x14ac:dyDescent="0.2">
      <c r="A5869" t="s">
        <v>6464</v>
      </c>
      <c r="B5869" t="s">
        <v>6532</v>
      </c>
      <c r="C5869" t="s">
        <v>6540</v>
      </c>
      <c r="D5869" t="s">
        <v>22</v>
      </c>
      <c r="E5869">
        <v>28</v>
      </c>
      <c r="F5869" t="s">
        <v>49</v>
      </c>
      <c r="G5869" t="s">
        <v>38</v>
      </c>
      <c r="H5869" t="s">
        <v>420</v>
      </c>
      <c r="I5869" s="2">
        <v>2271</v>
      </c>
      <c r="J5869" s="2">
        <v>2</v>
      </c>
      <c r="K5869" s="2">
        <v>2273</v>
      </c>
      <c r="L5869" s="3">
        <v>0.11603219906286004</v>
      </c>
      <c r="M5869" s="3">
        <v>0.1772644500161823</v>
      </c>
      <c r="N5869" s="2">
        <v>1958939</v>
      </c>
      <c r="O5869">
        <f t="shared" si="91"/>
        <v>7</v>
      </c>
    </row>
    <row r="5870" spans="1:15" x14ac:dyDescent="0.2">
      <c r="A5870" t="s">
        <v>6464</v>
      </c>
      <c r="B5870" t="s">
        <v>6532</v>
      </c>
      <c r="C5870" t="s">
        <v>6541</v>
      </c>
      <c r="D5870" t="s">
        <v>22</v>
      </c>
      <c r="E5870">
        <v>48</v>
      </c>
      <c r="F5870" t="s">
        <v>49</v>
      </c>
      <c r="G5870" t="s">
        <v>6542</v>
      </c>
      <c r="H5870" t="s">
        <v>6543</v>
      </c>
      <c r="I5870" s="2">
        <v>4593</v>
      </c>
      <c r="J5870" s="2">
        <v>1</v>
      </c>
      <c r="K5870" s="2">
        <v>4594</v>
      </c>
      <c r="L5870" s="3">
        <v>0.2345147041332068</v>
      </c>
      <c r="M5870" s="3">
        <v>0.35827227601158884</v>
      </c>
      <c r="N5870" s="2">
        <v>1958939</v>
      </c>
      <c r="O5870">
        <f t="shared" si="91"/>
        <v>5</v>
      </c>
    </row>
    <row r="5871" spans="1:15" x14ac:dyDescent="0.2">
      <c r="A5871" t="s">
        <v>6464</v>
      </c>
      <c r="B5871" t="s">
        <v>6532</v>
      </c>
      <c r="C5871" t="s">
        <v>6544</v>
      </c>
      <c r="D5871" t="s">
        <v>22</v>
      </c>
      <c r="E5871">
        <v>39</v>
      </c>
      <c r="F5871" t="s">
        <v>49</v>
      </c>
      <c r="G5871" t="s">
        <v>38</v>
      </c>
      <c r="H5871" t="s">
        <v>168</v>
      </c>
      <c r="I5871" s="2">
        <v>911</v>
      </c>
      <c r="J5871" s="2">
        <v>1</v>
      </c>
      <c r="K5871" s="2">
        <v>912</v>
      </c>
      <c r="L5871" s="3">
        <v>4.6555814142247416E-2</v>
      </c>
      <c r="M5871" s="3">
        <v>7.1124143605261009E-2</v>
      </c>
      <c r="N5871" s="2">
        <v>1958939</v>
      </c>
      <c r="O5871">
        <f t="shared" si="91"/>
        <v>11</v>
      </c>
    </row>
    <row r="5872" spans="1:15" x14ac:dyDescent="0.2">
      <c r="A5872" t="s">
        <v>6464</v>
      </c>
      <c r="B5872" t="s">
        <v>6532</v>
      </c>
      <c r="C5872" t="s">
        <v>6545</v>
      </c>
      <c r="D5872" t="s">
        <v>22</v>
      </c>
      <c r="E5872">
        <v>58</v>
      </c>
      <c r="F5872" t="s">
        <v>49</v>
      </c>
      <c r="G5872" t="s">
        <v>38</v>
      </c>
      <c r="H5872" t="s">
        <v>43</v>
      </c>
      <c r="I5872" s="2">
        <v>2417</v>
      </c>
      <c r="J5872" s="2">
        <f>(0)</f>
        <v>0</v>
      </c>
      <c r="K5872" s="2">
        <v>2417</v>
      </c>
      <c r="L5872" s="3">
        <v>0.12338311708532017</v>
      </c>
      <c r="M5872" s="3">
        <v>0.1884945779538551</v>
      </c>
      <c r="N5872" s="2">
        <v>1958939</v>
      </c>
      <c r="O5872">
        <f t="shared" si="91"/>
        <v>6</v>
      </c>
    </row>
    <row r="5873" spans="1:15" x14ac:dyDescent="0.2">
      <c r="A5873" t="s">
        <v>6464</v>
      </c>
      <c r="B5873" t="s">
        <v>6532</v>
      </c>
      <c r="C5873" t="s">
        <v>6546</v>
      </c>
      <c r="D5873" t="s">
        <v>22</v>
      </c>
      <c r="E5873">
        <v>45</v>
      </c>
      <c r="F5873" t="s">
        <v>49</v>
      </c>
      <c r="G5873" t="s">
        <v>4157</v>
      </c>
      <c r="H5873" t="s">
        <v>36</v>
      </c>
      <c r="I5873" s="2">
        <v>1046</v>
      </c>
      <c r="J5873" s="2">
        <v>5</v>
      </c>
      <c r="K5873" s="2">
        <v>1051</v>
      </c>
      <c r="L5873" s="3">
        <v>5.3651491955594328E-2</v>
      </c>
      <c r="M5873" s="3">
        <v>8.1964336545097938E-2</v>
      </c>
      <c r="N5873" s="2">
        <v>1958939</v>
      </c>
      <c r="O5873">
        <f t="shared" si="91"/>
        <v>9</v>
      </c>
    </row>
    <row r="5874" spans="1:15" x14ac:dyDescent="0.2">
      <c r="A5874" t="s">
        <v>6464</v>
      </c>
      <c r="B5874" t="s">
        <v>6532</v>
      </c>
      <c r="C5874" t="s">
        <v>6547</v>
      </c>
      <c r="D5874" t="s">
        <v>22</v>
      </c>
      <c r="E5874">
        <v>25</v>
      </c>
      <c r="F5874" t="s">
        <v>49</v>
      </c>
      <c r="G5874" t="s">
        <v>6548</v>
      </c>
      <c r="H5874" t="s">
        <v>877</v>
      </c>
      <c r="I5874" s="2">
        <v>560</v>
      </c>
      <c r="J5874" s="2">
        <v>4</v>
      </c>
      <c r="K5874" s="2">
        <v>564</v>
      </c>
      <c r="L5874" s="3">
        <v>2.8791095587968794E-2</v>
      </c>
      <c r="M5874" s="3">
        <v>4.3984667755885096E-2</v>
      </c>
      <c r="N5874" s="2">
        <v>1958939</v>
      </c>
      <c r="O5874">
        <f t="shared" si="91"/>
        <v>14</v>
      </c>
    </row>
    <row r="5875" spans="1:15" x14ac:dyDescent="0.2">
      <c r="A5875" t="s">
        <v>6464</v>
      </c>
      <c r="B5875" t="s">
        <v>6532</v>
      </c>
      <c r="C5875" t="s">
        <v>6549</v>
      </c>
      <c r="D5875" t="s">
        <v>22</v>
      </c>
      <c r="E5875">
        <v>39</v>
      </c>
      <c r="F5875" t="s">
        <v>49</v>
      </c>
      <c r="G5875" t="s">
        <v>38</v>
      </c>
      <c r="H5875" t="s">
        <v>738</v>
      </c>
      <c r="I5875" s="2">
        <v>890</v>
      </c>
      <c r="J5875" s="2">
        <f>(0)</f>
        <v>0</v>
      </c>
      <c r="K5875" s="2">
        <v>890</v>
      </c>
      <c r="L5875" s="3">
        <v>4.5432757222149338E-2</v>
      </c>
      <c r="M5875" s="3">
        <v>6.9408429614783218E-2</v>
      </c>
      <c r="N5875" s="2">
        <v>1958939</v>
      </c>
      <c r="O5875">
        <f t="shared" si="91"/>
        <v>12</v>
      </c>
    </row>
    <row r="5876" spans="1:15" x14ac:dyDescent="0.2">
      <c r="A5876" t="s">
        <v>6464</v>
      </c>
      <c r="B5876" t="s">
        <v>6550</v>
      </c>
      <c r="C5876" t="s">
        <v>46</v>
      </c>
      <c r="G5876" t="s">
        <v>46</v>
      </c>
      <c r="I5876" s="2">
        <v>6575</v>
      </c>
      <c r="J5876" s="2">
        <v>2</v>
      </c>
      <c r="K5876" s="2">
        <v>6577</v>
      </c>
      <c r="L5876" s="3">
        <v>0.39160324523996937</v>
      </c>
      <c r="M5876" s="3">
        <v>0.61974787936353581</v>
      </c>
      <c r="N5876" s="2">
        <v>1679506</v>
      </c>
      <c r="O5876">
        <f t="shared" si="91"/>
        <v>4</v>
      </c>
    </row>
    <row r="5877" spans="1:15" x14ac:dyDescent="0.2">
      <c r="A5877" t="s">
        <v>6464</v>
      </c>
      <c r="B5877" t="s">
        <v>6550</v>
      </c>
      <c r="C5877" t="s">
        <v>6551</v>
      </c>
      <c r="D5877" t="s">
        <v>22</v>
      </c>
      <c r="E5877">
        <v>37</v>
      </c>
      <c r="F5877" t="s">
        <v>49</v>
      </c>
      <c r="G5877" t="s">
        <v>3660</v>
      </c>
      <c r="H5877" t="s">
        <v>370</v>
      </c>
      <c r="I5877" s="2">
        <v>1070</v>
      </c>
      <c r="J5877" s="2">
        <f>(0)</f>
        <v>0</v>
      </c>
      <c r="K5877" s="2">
        <v>1070</v>
      </c>
      <c r="L5877" s="3">
        <v>6.3709209731909272E-2</v>
      </c>
      <c r="M5877" s="3">
        <v>0.10082563948897419</v>
      </c>
      <c r="N5877" s="2">
        <v>1679506</v>
      </c>
      <c r="O5877">
        <f t="shared" si="91"/>
        <v>9</v>
      </c>
    </row>
    <row r="5878" spans="1:15" x14ac:dyDescent="0.2">
      <c r="A5878" t="s">
        <v>6464</v>
      </c>
      <c r="B5878" t="s">
        <v>6550</v>
      </c>
      <c r="C5878" t="s">
        <v>6552</v>
      </c>
      <c r="D5878" t="s">
        <v>22</v>
      </c>
      <c r="E5878">
        <v>56</v>
      </c>
      <c r="F5878" t="s">
        <v>49</v>
      </c>
      <c r="G5878" t="s">
        <v>19</v>
      </c>
      <c r="H5878" t="s">
        <v>20</v>
      </c>
      <c r="I5878" s="2">
        <v>34965</v>
      </c>
      <c r="J5878" s="2">
        <v>44</v>
      </c>
      <c r="K5878" s="2">
        <v>35009</v>
      </c>
      <c r="L5878" s="3">
        <v>2.084481984583562</v>
      </c>
      <c r="M5878" s="3">
        <v>3.298883002681773</v>
      </c>
      <c r="N5878" s="2">
        <v>1679506</v>
      </c>
      <c r="O5878">
        <f t="shared" si="91"/>
        <v>3</v>
      </c>
    </row>
    <row r="5879" spans="1:15" x14ac:dyDescent="0.2">
      <c r="A5879" t="s">
        <v>6464</v>
      </c>
      <c r="B5879" t="s">
        <v>6550</v>
      </c>
      <c r="C5879" t="s">
        <v>6553</v>
      </c>
      <c r="D5879" t="s">
        <v>22</v>
      </c>
      <c r="E5879">
        <v>64</v>
      </c>
      <c r="F5879" t="s">
        <v>49</v>
      </c>
      <c r="G5879" t="s">
        <v>197</v>
      </c>
      <c r="H5879" t="s">
        <v>24</v>
      </c>
      <c r="I5879" s="2">
        <v>559018</v>
      </c>
      <c r="J5879" s="2">
        <v>159</v>
      </c>
      <c r="K5879" s="2">
        <v>559177</v>
      </c>
      <c r="L5879" s="3">
        <v>33.294135299308245</v>
      </c>
      <c r="M5879" s="3">
        <v>52.691008049089838</v>
      </c>
      <c r="N5879" s="2">
        <v>1679506</v>
      </c>
      <c r="O5879">
        <f t="shared" si="91"/>
        <v>1</v>
      </c>
    </row>
    <row r="5880" spans="1:15" x14ac:dyDescent="0.2">
      <c r="A5880" t="s">
        <v>6464</v>
      </c>
      <c r="B5880" t="s">
        <v>6550</v>
      </c>
      <c r="C5880" t="s">
        <v>6554</v>
      </c>
      <c r="D5880" t="s">
        <v>17</v>
      </c>
      <c r="E5880">
        <v>57</v>
      </c>
      <c r="F5880" t="s">
        <v>49</v>
      </c>
      <c r="G5880" t="s">
        <v>32</v>
      </c>
      <c r="H5880" t="s">
        <v>33</v>
      </c>
      <c r="I5880" s="2">
        <v>448630</v>
      </c>
      <c r="J5880" s="2">
        <v>550</v>
      </c>
      <c r="K5880" s="2">
        <v>449180</v>
      </c>
      <c r="L5880" s="3">
        <v>26.744768997550473</v>
      </c>
      <c r="M5880" s="3">
        <v>42.326038080053671</v>
      </c>
      <c r="N5880" s="2">
        <v>1679506</v>
      </c>
      <c r="O5880">
        <f t="shared" si="91"/>
        <v>2</v>
      </c>
    </row>
    <row r="5881" spans="1:15" x14ac:dyDescent="0.2">
      <c r="A5881" t="s">
        <v>6464</v>
      </c>
      <c r="B5881" t="s">
        <v>6550</v>
      </c>
      <c r="C5881" t="s">
        <v>6555</v>
      </c>
      <c r="D5881" t="s">
        <v>22</v>
      </c>
      <c r="E5881">
        <v>42</v>
      </c>
      <c r="F5881" t="s">
        <v>49</v>
      </c>
      <c r="G5881" t="s">
        <v>4279</v>
      </c>
      <c r="H5881" t="s">
        <v>104</v>
      </c>
      <c r="I5881" s="2">
        <v>499</v>
      </c>
      <c r="J5881" s="2">
        <f>(0)</f>
        <v>0</v>
      </c>
      <c r="K5881" s="2">
        <v>499</v>
      </c>
      <c r="L5881" s="3">
        <v>2.9711117435722172E-2</v>
      </c>
      <c r="M5881" s="3">
        <v>4.7020555238316004E-2</v>
      </c>
      <c r="N5881" s="2">
        <v>1679506</v>
      </c>
      <c r="O5881">
        <f t="shared" si="91"/>
        <v>11</v>
      </c>
    </row>
    <row r="5882" spans="1:15" x14ac:dyDescent="0.2">
      <c r="A5882" t="s">
        <v>6464</v>
      </c>
      <c r="B5882" t="s">
        <v>6550</v>
      </c>
      <c r="C5882" t="s">
        <v>6556</v>
      </c>
      <c r="D5882" t="s">
        <v>22</v>
      </c>
      <c r="E5882">
        <v>65</v>
      </c>
      <c r="F5882" t="s">
        <v>49</v>
      </c>
      <c r="G5882" t="s">
        <v>38</v>
      </c>
      <c r="H5882" t="s">
        <v>41</v>
      </c>
      <c r="I5882" s="2">
        <v>2703</v>
      </c>
      <c r="J5882" s="2">
        <f>(0)</f>
        <v>0</v>
      </c>
      <c r="K5882" s="2">
        <v>2703</v>
      </c>
      <c r="L5882" s="3">
        <v>0.16094018121995396</v>
      </c>
      <c r="M5882" s="3">
        <v>0.2547025266716797</v>
      </c>
      <c r="N5882" s="2">
        <v>1679506</v>
      </c>
      <c r="O5882">
        <f t="shared" si="91"/>
        <v>5</v>
      </c>
    </row>
    <row r="5883" spans="1:15" x14ac:dyDescent="0.2">
      <c r="A5883" t="s">
        <v>6464</v>
      </c>
      <c r="B5883" t="s">
        <v>6550</v>
      </c>
      <c r="C5883" t="s">
        <v>6557</v>
      </c>
      <c r="D5883" t="s">
        <v>22</v>
      </c>
      <c r="E5883">
        <v>51</v>
      </c>
      <c r="F5883" t="s">
        <v>49</v>
      </c>
      <c r="G5883" t="s">
        <v>38</v>
      </c>
      <c r="H5883" t="s">
        <v>2699</v>
      </c>
      <c r="I5883" s="2">
        <v>1518</v>
      </c>
      <c r="J5883" s="2">
        <f>(0)</f>
        <v>0</v>
      </c>
      <c r="K5883" s="2">
        <v>1518</v>
      </c>
      <c r="L5883" s="3">
        <v>9.0383719974802115E-2</v>
      </c>
      <c r="M5883" s="3">
        <v>0.14304048667688116</v>
      </c>
      <c r="N5883" s="2">
        <v>1679506</v>
      </c>
      <c r="O5883">
        <f t="shared" si="91"/>
        <v>8</v>
      </c>
    </row>
    <row r="5884" spans="1:15" x14ac:dyDescent="0.2">
      <c r="A5884" t="s">
        <v>6464</v>
      </c>
      <c r="B5884" t="s">
        <v>6550</v>
      </c>
      <c r="C5884" t="s">
        <v>6558</v>
      </c>
      <c r="D5884" t="s">
        <v>17</v>
      </c>
      <c r="E5884">
        <v>43</v>
      </c>
      <c r="F5884" t="s">
        <v>49</v>
      </c>
      <c r="G5884" t="s">
        <v>38</v>
      </c>
      <c r="H5884" t="s">
        <v>540</v>
      </c>
      <c r="I5884" s="2">
        <v>2122</v>
      </c>
      <c r="J5884" s="2">
        <f>(0)</f>
        <v>0</v>
      </c>
      <c r="K5884" s="2">
        <v>2122</v>
      </c>
      <c r="L5884" s="3">
        <v>0.12634667574870229</v>
      </c>
      <c r="M5884" s="3">
        <v>0.19995514672486286</v>
      </c>
      <c r="N5884" s="2">
        <v>1679506</v>
      </c>
      <c r="O5884">
        <f t="shared" si="91"/>
        <v>6</v>
      </c>
    </row>
    <row r="5885" spans="1:15" x14ac:dyDescent="0.2">
      <c r="A5885" t="s">
        <v>6464</v>
      </c>
      <c r="B5885" t="s">
        <v>6550</v>
      </c>
      <c r="C5885" t="s">
        <v>6559</v>
      </c>
      <c r="D5885" t="s">
        <v>22</v>
      </c>
      <c r="E5885">
        <v>43</v>
      </c>
      <c r="F5885" t="s">
        <v>49</v>
      </c>
      <c r="G5885" t="s">
        <v>38</v>
      </c>
      <c r="H5885" t="s">
        <v>456</v>
      </c>
      <c r="I5885" s="2">
        <v>1963</v>
      </c>
      <c r="J5885" s="2">
        <f>(0)</f>
        <v>0</v>
      </c>
      <c r="K5885" s="2">
        <v>1963</v>
      </c>
      <c r="L5885" s="3">
        <v>0.11687960626517559</v>
      </c>
      <c r="M5885" s="3">
        <v>0.18497264515594053</v>
      </c>
      <c r="N5885" s="2">
        <v>1679506</v>
      </c>
      <c r="O5885">
        <f t="shared" si="91"/>
        <v>7</v>
      </c>
    </row>
    <row r="5886" spans="1:15" x14ac:dyDescent="0.2">
      <c r="A5886" t="s">
        <v>6464</v>
      </c>
      <c r="B5886" t="s">
        <v>6550</v>
      </c>
      <c r="C5886" t="s">
        <v>6560</v>
      </c>
      <c r="D5886" t="s">
        <v>22</v>
      </c>
      <c r="E5886">
        <v>30</v>
      </c>
      <c r="F5886" t="s">
        <v>49</v>
      </c>
      <c r="G5886" t="s">
        <v>6561</v>
      </c>
      <c r="H5886" t="s">
        <v>4202</v>
      </c>
      <c r="I5886" s="2">
        <v>451</v>
      </c>
      <c r="J5886" s="2">
        <f>(0)</f>
        <v>0</v>
      </c>
      <c r="K5886" s="2">
        <v>451</v>
      </c>
      <c r="L5886" s="3">
        <v>2.6853134195412222E-2</v>
      </c>
      <c r="M5886" s="3">
        <v>4.2497535896754542E-2</v>
      </c>
      <c r="N5886" s="2">
        <v>1679506</v>
      </c>
      <c r="O5886">
        <f t="shared" si="91"/>
        <v>12</v>
      </c>
    </row>
    <row r="5887" spans="1:15" x14ac:dyDescent="0.2">
      <c r="A5887" t="s">
        <v>6464</v>
      </c>
      <c r="B5887" t="s">
        <v>6550</v>
      </c>
      <c r="C5887" t="s">
        <v>6562</v>
      </c>
      <c r="D5887" t="s">
        <v>17</v>
      </c>
      <c r="E5887">
        <v>38</v>
      </c>
      <c r="F5887" t="s">
        <v>69</v>
      </c>
      <c r="G5887" t="s">
        <v>891</v>
      </c>
      <c r="H5887" t="s">
        <v>749</v>
      </c>
      <c r="I5887" s="2">
        <v>647</v>
      </c>
      <c r="J5887" s="2">
        <v>5</v>
      </c>
      <c r="K5887" s="2">
        <v>652</v>
      </c>
      <c r="L5887" s="3">
        <v>3.8820939014210132E-2</v>
      </c>
      <c r="M5887" s="3">
        <v>6.143767938954315E-2</v>
      </c>
      <c r="N5887" s="2">
        <v>1679506</v>
      </c>
      <c r="O5887">
        <f t="shared" si="91"/>
        <v>10</v>
      </c>
    </row>
    <row r="5888" spans="1:15" x14ac:dyDescent="0.2">
      <c r="A5888" t="s">
        <v>6464</v>
      </c>
      <c r="B5888" t="s">
        <v>6563</v>
      </c>
      <c r="C5888" t="s">
        <v>46</v>
      </c>
      <c r="G5888" t="s">
        <v>46</v>
      </c>
      <c r="I5888" s="2">
        <v>7226</v>
      </c>
      <c r="J5888" s="2">
        <v>4</v>
      </c>
      <c r="K5888" s="2">
        <v>7230</v>
      </c>
      <c r="L5888" s="3">
        <v>0.39534898980951072</v>
      </c>
      <c r="M5888" s="3">
        <v>0.61075124937911185</v>
      </c>
      <c r="N5888" s="2">
        <v>1828764</v>
      </c>
      <c r="O5888">
        <f t="shared" si="91"/>
        <v>4</v>
      </c>
    </row>
    <row r="5889" spans="1:15" x14ac:dyDescent="0.2">
      <c r="A5889" t="s">
        <v>6464</v>
      </c>
      <c r="B5889" t="s">
        <v>6563</v>
      </c>
      <c r="C5889" t="s">
        <v>6564</v>
      </c>
      <c r="D5889" t="s">
        <v>22</v>
      </c>
      <c r="E5889">
        <v>64</v>
      </c>
      <c r="F5889" t="s">
        <v>49</v>
      </c>
      <c r="G5889" t="s">
        <v>32</v>
      </c>
      <c r="H5889" t="s">
        <v>33</v>
      </c>
      <c r="I5889" s="2">
        <v>482466</v>
      </c>
      <c r="J5889" s="2">
        <v>714</v>
      </c>
      <c r="K5889" s="2">
        <v>483180</v>
      </c>
      <c r="L5889" s="3">
        <v>26.421123775402407</v>
      </c>
      <c r="M5889" s="3">
        <v>40.816429968879561</v>
      </c>
      <c r="N5889" s="2">
        <v>1828764</v>
      </c>
      <c r="O5889">
        <f t="shared" si="91"/>
        <v>2</v>
      </c>
    </row>
    <row r="5890" spans="1:15" x14ac:dyDescent="0.2">
      <c r="A5890" t="s">
        <v>6464</v>
      </c>
      <c r="B5890" t="s">
        <v>6563</v>
      </c>
      <c r="C5890" t="s">
        <v>6565</v>
      </c>
      <c r="D5890" t="s">
        <v>22</v>
      </c>
      <c r="E5890">
        <v>86</v>
      </c>
      <c r="F5890" t="s">
        <v>49</v>
      </c>
      <c r="G5890" t="s">
        <v>197</v>
      </c>
      <c r="H5890" t="s">
        <v>24</v>
      </c>
      <c r="I5890" s="2">
        <v>657505</v>
      </c>
      <c r="J5890" s="2">
        <v>501</v>
      </c>
      <c r="K5890" s="2">
        <v>658006</v>
      </c>
      <c r="L5890" s="3">
        <v>35.980913885006487</v>
      </c>
      <c r="M5890" s="3">
        <v>55.584783761957382</v>
      </c>
      <c r="N5890" s="2">
        <v>1828764</v>
      </c>
      <c r="O5890">
        <f t="shared" si="91"/>
        <v>1</v>
      </c>
    </row>
    <row r="5891" spans="1:15" x14ac:dyDescent="0.2">
      <c r="A5891" t="s">
        <v>6464</v>
      </c>
      <c r="B5891" t="s">
        <v>6563</v>
      </c>
      <c r="C5891" t="s">
        <v>5397</v>
      </c>
      <c r="D5891" t="s">
        <v>22</v>
      </c>
      <c r="E5891">
        <v>27</v>
      </c>
      <c r="F5891" t="s">
        <v>69</v>
      </c>
      <c r="G5891" t="s">
        <v>815</v>
      </c>
      <c r="H5891" t="s">
        <v>816</v>
      </c>
      <c r="I5891" s="2">
        <v>645</v>
      </c>
      <c r="J5891" s="2">
        <f>(0)</f>
        <v>0</v>
      </c>
      <c r="K5891" s="2">
        <v>645</v>
      </c>
      <c r="L5891" s="3">
        <v>3.5269723157280004E-2</v>
      </c>
      <c r="M5891" s="3">
        <v>5.448610730975479E-2</v>
      </c>
      <c r="N5891" s="2">
        <v>1828764</v>
      </c>
      <c r="O5891">
        <f t="shared" si="91"/>
        <v>13</v>
      </c>
    </row>
    <row r="5892" spans="1:15" x14ac:dyDescent="0.2">
      <c r="A5892" t="s">
        <v>6464</v>
      </c>
      <c r="B5892" t="s">
        <v>6563</v>
      </c>
      <c r="C5892" t="s">
        <v>6566</v>
      </c>
      <c r="D5892" t="s">
        <v>22</v>
      </c>
      <c r="E5892">
        <v>61</v>
      </c>
      <c r="F5892" t="s">
        <v>49</v>
      </c>
      <c r="G5892" t="s">
        <v>868</v>
      </c>
      <c r="H5892" t="s">
        <v>738</v>
      </c>
      <c r="I5892" s="2">
        <v>4195</v>
      </c>
      <c r="J5892" s="2">
        <v>3</v>
      </c>
      <c r="K5892" s="2">
        <v>4198</v>
      </c>
      <c r="L5892" s="3">
        <v>0.22955395009963014</v>
      </c>
      <c r="M5892" s="3">
        <v>0.35462430773077608</v>
      </c>
      <c r="N5892" s="2">
        <v>1828764</v>
      </c>
      <c r="O5892">
        <f t="shared" si="91"/>
        <v>6</v>
      </c>
    </row>
    <row r="5893" spans="1:15" x14ac:dyDescent="0.2">
      <c r="A5893" t="s">
        <v>6464</v>
      </c>
      <c r="B5893" t="s">
        <v>6563</v>
      </c>
      <c r="C5893" t="s">
        <v>6567</v>
      </c>
      <c r="D5893" t="s">
        <v>22</v>
      </c>
      <c r="E5893">
        <v>53</v>
      </c>
      <c r="F5893" t="s">
        <v>49</v>
      </c>
      <c r="G5893" t="s">
        <v>38</v>
      </c>
      <c r="H5893" t="s">
        <v>198</v>
      </c>
      <c r="I5893" s="2">
        <v>4637</v>
      </c>
      <c r="J5893" s="2">
        <v>4</v>
      </c>
      <c r="K5893" s="2">
        <v>4641</v>
      </c>
      <c r="L5893" s="3">
        <v>0.25377796150842863</v>
      </c>
      <c r="M5893" s="3">
        <v>0.39204654887530532</v>
      </c>
      <c r="N5893" s="2">
        <v>1828764</v>
      </c>
      <c r="O5893">
        <f t="shared" si="91"/>
        <v>5</v>
      </c>
    </row>
    <row r="5894" spans="1:15" x14ac:dyDescent="0.2">
      <c r="A5894" t="s">
        <v>6464</v>
      </c>
      <c r="B5894" t="s">
        <v>6563</v>
      </c>
      <c r="C5894" t="s">
        <v>6568</v>
      </c>
      <c r="D5894" t="s">
        <v>22</v>
      </c>
      <c r="E5894">
        <v>78</v>
      </c>
      <c r="F5894" t="s">
        <v>49</v>
      </c>
      <c r="G5894" t="s">
        <v>19</v>
      </c>
      <c r="H5894" t="s">
        <v>20</v>
      </c>
      <c r="I5894" s="2">
        <v>12076</v>
      </c>
      <c r="J5894" s="2">
        <v>29</v>
      </c>
      <c r="K5894" s="2">
        <v>12105</v>
      </c>
      <c r="L5894" s="3">
        <v>0.6619224787889525</v>
      </c>
      <c r="M5894" s="3">
        <v>1.0225648511388863</v>
      </c>
      <c r="N5894" s="2">
        <v>1828764</v>
      </c>
      <c r="O5894">
        <f t="shared" si="91"/>
        <v>3</v>
      </c>
    </row>
    <row r="5895" spans="1:15" x14ac:dyDescent="0.2">
      <c r="A5895" t="s">
        <v>6464</v>
      </c>
      <c r="B5895" t="s">
        <v>6563</v>
      </c>
      <c r="C5895" t="s">
        <v>6569</v>
      </c>
      <c r="D5895" t="s">
        <v>22</v>
      </c>
      <c r="E5895">
        <v>63</v>
      </c>
      <c r="F5895" t="s">
        <v>69</v>
      </c>
      <c r="G5895" t="s">
        <v>3193</v>
      </c>
      <c r="H5895" t="s">
        <v>389</v>
      </c>
      <c r="I5895" s="2">
        <v>746</v>
      </c>
      <c r="J5895" s="2">
        <f>(0)</f>
        <v>0</v>
      </c>
      <c r="K5895" s="2">
        <v>746</v>
      </c>
      <c r="L5895" s="3">
        <v>4.0792579031520747E-2</v>
      </c>
      <c r="M5895" s="3">
        <v>6.3018040392367553E-2</v>
      </c>
      <c r="N5895" s="2">
        <v>1828764</v>
      </c>
      <c r="O5895">
        <f t="shared" ref="O5895:O5958" si="92">COUNTIFS($A$2:$A$8573,A5895,$B$2:$B$8573,B5895,$K$2:$K$8573,"&gt;"&amp;K5895)+1</f>
        <v>12</v>
      </c>
    </row>
    <row r="5896" spans="1:15" x14ac:dyDescent="0.2">
      <c r="A5896" t="s">
        <v>6464</v>
      </c>
      <c r="B5896" t="s">
        <v>6563</v>
      </c>
      <c r="C5896" t="s">
        <v>6570</v>
      </c>
      <c r="D5896" t="s">
        <v>22</v>
      </c>
      <c r="E5896">
        <v>45</v>
      </c>
      <c r="F5896" t="s">
        <v>49</v>
      </c>
      <c r="G5896" t="s">
        <v>6571</v>
      </c>
      <c r="H5896" t="s">
        <v>984</v>
      </c>
      <c r="I5896" s="2">
        <v>4081</v>
      </c>
      <c r="J5896" s="2">
        <f>(0)</f>
        <v>0</v>
      </c>
      <c r="K5896" s="2">
        <v>4081</v>
      </c>
      <c r="L5896" s="3">
        <v>0.22315618636412354</v>
      </c>
      <c r="M5896" s="3">
        <v>0.34474078128854152</v>
      </c>
      <c r="N5896" s="2">
        <v>1828764</v>
      </c>
      <c r="O5896">
        <f t="shared" si="92"/>
        <v>7</v>
      </c>
    </row>
    <row r="5897" spans="1:15" x14ac:dyDescent="0.2">
      <c r="A5897" t="s">
        <v>6464</v>
      </c>
      <c r="B5897" t="s">
        <v>6563</v>
      </c>
      <c r="C5897" t="s">
        <v>6572</v>
      </c>
      <c r="D5897" t="s">
        <v>17</v>
      </c>
      <c r="E5897">
        <v>42</v>
      </c>
      <c r="F5897" t="s">
        <v>49</v>
      </c>
      <c r="G5897" t="s">
        <v>2706</v>
      </c>
      <c r="H5897" t="s">
        <v>43</v>
      </c>
      <c r="I5897" s="2">
        <v>1044</v>
      </c>
      <c r="J5897" s="2">
        <v>4</v>
      </c>
      <c r="K5897" s="2">
        <v>1048</v>
      </c>
      <c r="L5897" s="3">
        <v>5.7306464912913857E-2</v>
      </c>
      <c r="M5897" s="3">
        <v>8.8529365055229486E-2</v>
      </c>
      <c r="N5897" s="2">
        <v>1828764</v>
      </c>
      <c r="O5897">
        <f t="shared" si="92"/>
        <v>11</v>
      </c>
    </row>
    <row r="5898" spans="1:15" x14ac:dyDescent="0.2">
      <c r="A5898" t="s">
        <v>6464</v>
      </c>
      <c r="B5898" t="s">
        <v>6563</v>
      </c>
      <c r="C5898" t="s">
        <v>6573</v>
      </c>
      <c r="D5898" t="s">
        <v>22</v>
      </c>
      <c r="E5898">
        <v>37</v>
      </c>
      <c r="F5898" t="s">
        <v>49</v>
      </c>
      <c r="G5898" t="s">
        <v>38</v>
      </c>
      <c r="H5898" t="s">
        <v>540</v>
      </c>
      <c r="I5898" s="2">
        <v>2733</v>
      </c>
      <c r="J5898" s="2">
        <v>1</v>
      </c>
      <c r="K5898" s="2">
        <v>2734</v>
      </c>
      <c r="L5898" s="3">
        <v>0.14949988079380389</v>
      </c>
      <c r="M5898" s="3">
        <v>0.23095351532537922</v>
      </c>
      <c r="N5898" s="2">
        <v>1828764</v>
      </c>
      <c r="O5898">
        <f t="shared" si="92"/>
        <v>9</v>
      </c>
    </row>
    <row r="5899" spans="1:15" x14ac:dyDescent="0.2">
      <c r="A5899" t="s">
        <v>6464</v>
      </c>
      <c r="B5899" t="s">
        <v>6563</v>
      </c>
      <c r="C5899" t="s">
        <v>6574</v>
      </c>
      <c r="D5899" t="s">
        <v>22</v>
      </c>
      <c r="E5899">
        <v>39</v>
      </c>
      <c r="F5899" t="s">
        <v>49</v>
      </c>
      <c r="G5899" t="s">
        <v>38</v>
      </c>
      <c r="H5899" t="s">
        <v>41</v>
      </c>
      <c r="I5899" s="2">
        <v>3628</v>
      </c>
      <c r="J5899" s="2">
        <f>(0)</f>
        <v>0</v>
      </c>
      <c r="K5899" s="2">
        <v>3628</v>
      </c>
      <c r="L5899" s="3">
        <v>0.19838535754203385</v>
      </c>
      <c r="M5899" s="3">
        <v>0.30647379429424865</v>
      </c>
      <c r="N5899" s="2">
        <v>1828764</v>
      </c>
      <c r="O5899">
        <f t="shared" si="92"/>
        <v>8</v>
      </c>
    </row>
    <row r="5900" spans="1:15" x14ac:dyDescent="0.2">
      <c r="A5900" t="s">
        <v>6464</v>
      </c>
      <c r="B5900" t="s">
        <v>6563</v>
      </c>
      <c r="C5900" t="s">
        <v>6575</v>
      </c>
      <c r="D5900" t="s">
        <v>22</v>
      </c>
      <c r="E5900">
        <v>45</v>
      </c>
      <c r="F5900" t="s">
        <v>49</v>
      </c>
      <c r="G5900" t="s">
        <v>1488</v>
      </c>
      <c r="H5900" t="s">
        <v>1597</v>
      </c>
      <c r="I5900" s="2">
        <v>1227</v>
      </c>
      <c r="J5900" s="2">
        <f>(0)</f>
        <v>0</v>
      </c>
      <c r="K5900" s="2">
        <v>1227</v>
      </c>
      <c r="L5900" s="3">
        <v>6.7094496610825671E-2</v>
      </c>
      <c r="M5900" s="3">
        <v>0.10365031576599865</v>
      </c>
      <c r="N5900" s="2">
        <v>1828764</v>
      </c>
      <c r="O5900">
        <f t="shared" si="92"/>
        <v>10</v>
      </c>
    </row>
    <row r="5901" spans="1:15" x14ac:dyDescent="0.2">
      <c r="A5901" t="s">
        <v>6464</v>
      </c>
      <c r="B5901" t="s">
        <v>6576</v>
      </c>
      <c r="C5901" t="s">
        <v>6577</v>
      </c>
      <c r="D5901" t="s">
        <v>22</v>
      </c>
      <c r="E5901">
        <v>58</v>
      </c>
      <c r="F5901" t="s">
        <v>49</v>
      </c>
      <c r="G5901" t="s">
        <v>32</v>
      </c>
      <c r="H5901" t="s">
        <v>33</v>
      </c>
      <c r="I5901" s="2">
        <v>536380</v>
      </c>
      <c r="J5901" s="2">
        <v>1454</v>
      </c>
      <c r="K5901" s="2">
        <v>537834</v>
      </c>
      <c r="L5901" s="3">
        <v>32.666579609884387</v>
      </c>
      <c r="M5901" s="3">
        <v>45.978385198939264</v>
      </c>
      <c r="N5901" s="2">
        <v>1646435</v>
      </c>
      <c r="O5901">
        <f t="shared" si="92"/>
        <v>2</v>
      </c>
    </row>
    <row r="5902" spans="1:15" x14ac:dyDescent="0.2">
      <c r="A5902" t="s">
        <v>6464</v>
      </c>
      <c r="B5902" t="s">
        <v>6576</v>
      </c>
      <c r="C5902" t="s">
        <v>6578</v>
      </c>
      <c r="D5902" t="s">
        <v>22</v>
      </c>
      <c r="E5902">
        <v>43</v>
      </c>
      <c r="F5902" t="s">
        <v>49</v>
      </c>
      <c r="G5902" t="s">
        <v>303</v>
      </c>
      <c r="H5902" t="s">
        <v>304</v>
      </c>
      <c r="I5902" s="2">
        <v>600744</v>
      </c>
      <c r="J5902" s="2">
        <v>338</v>
      </c>
      <c r="K5902" s="2">
        <v>601082</v>
      </c>
      <c r="L5902" s="3">
        <v>36.508091725455301</v>
      </c>
      <c r="M5902" s="3">
        <v>51.385334010398765</v>
      </c>
      <c r="N5902" s="2">
        <v>1646435</v>
      </c>
      <c r="O5902">
        <f t="shared" si="92"/>
        <v>1</v>
      </c>
    </row>
    <row r="5903" spans="1:15" x14ac:dyDescent="0.2">
      <c r="A5903" t="s">
        <v>6464</v>
      </c>
      <c r="B5903" t="s">
        <v>6576</v>
      </c>
      <c r="C5903" t="s">
        <v>6579</v>
      </c>
      <c r="D5903" t="s">
        <v>22</v>
      </c>
      <c r="E5903">
        <v>43</v>
      </c>
      <c r="F5903" t="s">
        <v>49</v>
      </c>
      <c r="G5903" t="s">
        <v>868</v>
      </c>
      <c r="H5903" t="s">
        <v>738</v>
      </c>
      <c r="I5903" s="2">
        <v>946</v>
      </c>
      <c r="J5903" s="2">
        <v>8</v>
      </c>
      <c r="K5903" s="2">
        <v>954</v>
      </c>
      <c r="L5903" s="3">
        <v>5.7943374624567626E-2</v>
      </c>
      <c r="M5903" s="3">
        <v>8.1555609128073081E-2</v>
      </c>
      <c r="N5903" s="2">
        <v>1646435</v>
      </c>
      <c r="O5903">
        <f t="shared" si="92"/>
        <v>10</v>
      </c>
    </row>
    <row r="5904" spans="1:15" x14ac:dyDescent="0.2">
      <c r="A5904" t="s">
        <v>6464</v>
      </c>
      <c r="B5904" t="s">
        <v>6576</v>
      </c>
      <c r="C5904" t="s">
        <v>6580</v>
      </c>
      <c r="D5904" t="s">
        <v>22</v>
      </c>
      <c r="E5904">
        <v>48</v>
      </c>
      <c r="F5904" t="s">
        <v>49</v>
      </c>
      <c r="G5904" t="s">
        <v>38</v>
      </c>
      <c r="H5904" t="s">
        <v>1597</v>
      </c>
      <c r="I5904" s="2">
        <v>978</v>
      </c>
      <c r="J5904" s="2">
        <v>1</v>
      </c>
      <c r="K5904" s="2">
        <v>979</v>
      </c>
      <c r="L5904" s="3">
        <v>5.9461806873639104E-2</v>
      </c>
      <c r="M5904" s="3">
        <v>8.3692810625139988E-2</v>
      </c>
      <c r="N5904" s="2">
        <v>1646435</v>
      </c>
      <c r="O5904">
        <f t="shared" si="92"/>
        <v>9</v>
      </c>
    </row>
    <row r="5905" spans="1:15" x14ac:dyDescent="0.2">
      <c r="A5905" t="s">
        <v>6464</v>
      </c>
      <c r="B5905" t="s">
        <v>6576</v>
      </c>
      <c r="C5905" t="s">
        <v>6581</v>
      </c>
      <c r="D5905" t="s">
        <v>22</v>
      </c>
      <c r="E5905">
        <v>43</v>
      </c>
      <c r="F5905" t="s">
        <v>49</v>
      </c>
      <c r="G5905" t="s">
        <v>38</v>
      </c>
      <c r="H5905" t="s">
        <v>43</v>
      </c>
      <c r="I5905" s="2">
        <v>3649</v>
      </c>
      <c r="J5905" s="2">
        <f>(0)</f>
        <v>0</v>
      </c>
      <c r="K5905" s="2">
        <v>3649</v>
      </c>
      <c r="L5905" s="3">
        <v>0.22163037107447303</v>
      </c>
      <c r="M5905" s="3">
        <v>0.31194593051188541</v>
      </c>
      <c r="N5905" s="2">
        <v>1646435</v>
      </c>
      <c r="O5905">
        <f t="shared" si="92"/>
        <v>5</v>
      </c>
    </row>
    <row r="5906" spans="1:15" x14ac:dyDescent="0.2">
      <c r="A5906" t="s">
        <v>6464</v>
      </c>
      <c r="B5906" t="s">
        <v>6576</v>
      </c>
      <c r="C5906" t="s">
        <v>6582</v>
      </c>
      <c r="D5906" t="s">
        <v>22</v>
      </c>
      <c r="E5906">
        <v>60</v>
      </c>
      <c r="F5906" t="s">
        <v>49</v>
      </c>
      <c r="G5906" t="s">
        <v>6542</v>
      </c>
      <c r="H5906" t="s">
        <v>198</v>
      </c>
      <c r="I5906" s="2">
        <v>1163</v>
      </c>
      <c r="J5906" s="2">
        <v>1</v>
      </c>
      <c r="K5906" s="2">
        <v>1164</v>
      </c>
      <c r="L5906" s="3">
        <v>7.0698205516768059E-2</v>
      </c>
      <c r="M5906" s="3">
        <v>9.9508101703435076E-2</v>
      </c>
      <c r="N5906" s="2">
        <v>1646435</v>
      </c>
      <c r="O5906">
        <f t="shared" si="92"/>
        <v>8</v>
      </c>
    </row>
    <row r="5907" spans="1:15" x14ac:dyDescent="0.2">
      <c r="A5907" t="s">
        <v>6464</v>
      </c>
      <c r="B5907" t="s">
        <v>6576</v>
      </c>
      <c r="C5907" t="s">
        <v>6583</v>
      </c>
      <c r="D5907" t="s">
        <v>22</v>
      </c>
      <c r="E5907">
        <v>44</v>
      </c>
      <c r="F5907" t="s">
        <v>49</v>
      </c>
      <c r="G5907" t="s">
        <v>38</v>
      </c>
      <c r="H5907" t="s">
        <v>456</v>
      </c>
      <c r="I5907" s="2">
        <v>1390</v>
      </c>
      <c r="J5907" s="2">
        <v>2</v>
      </c>
      <c r="K5907" s="2">
        <v>1392</v>
      </c>
      <c r="L5907" s="3">
        <v>8.4546307628299927E-2</v>
      </c>
      <c r="M5907" s="3">
        <v>0.11899937935668525</v>
      </c>
      <c r="N5907" s="2">
        <v>1646435</v>
      </c>
      <c r="O5907">
        <f t="shared" si="92"/>
        <v>7</v>
      </c>
    </row>
    <row r="5908" spans="1:15" x14ac:dyDescent="0.2">
      <c r="A5908" t="s">
        <v>6464</v>
      </c>
      <c r="B5908" t="s">
        <v>6576</v>
      </c>
      <c r="C5908" t="s">
        <v>1971</v>
      </c>
      <c r="D5908" t="s">
        <v>22</v>
      </c>
      <c r="E5908">
        <v>33</v>
      </c>
      <c r="F5908" t="s">
        <v>49</v>
      </c>
      <c r="G5908" t="s">
        <v>38</v>
      </c>
      <c r="H5908" t="s">
        <v>201</v>
      </c>
      <c r="I5908" s="2">
        <v>944</v>
      </c>
      <c r="J5908" s="2">
        <v>1</v>
      </c>
      <c r="K5908" s="2">
        <v>945</v>
      </c>
      <c r="L5908" s="3">
        <v>5.7396739014901901E-2</v>
      </c>
      <c r="M5908" s="3">
        <v>8.0786216589129003E-2</v>
      </c>
      <c r="N5908" s="2">
        <v>1646435</v>
      </c>
      <c r="O5908">
        <f t="shared" si="92"/>
        <v>11</v>
      </c>
    </row>
    <row r="5909" spans="1:15" x14ac:dyDescent="0.2">
      <c r="A5909" t="s">
        <v>6464</v>
      </c>
      <c r="B5909" t="s">
        <v>6576</v>
      </c>
      <c r="C5909" t="s">
        <v>6584</v>
      </c>
      <c r="D5909" t="s">
        <v>22</v>
      </c>
      <c r="E5909">
        <v>35</v>
      </c>
      <c r="F5909" t="s">
        <v>49</v>
      </c>
      <c r="G5909" t="s">
        <v>19</v>
      </c>
      <c r="H5909" t="s">
        <v>20</v>
      </c>
      <c r="I5909" s="2">
        <v>12454</v>
      </c>
      <c r="J5909" s="2">
        <v>56</v>
      </c>
      <c r="K5909" s="2">
        <v>12510</v>
      </c>
      <c r="L5909" s="3">
        <v>0.75982349743536792</v>
      </c>
      <c r="M5909" s="3">
        <v>1.0694556291322792</v>
      </c>
      <c r="N5909" s="2">
        <v>1646435</v>
      </c>
      <c r="O5909">
        <f t="shared" si="92"/>
        <v>3</v>
      </c>
    </row>
    <row r="5910" spans="1:15" x14ac:dyDescent="0.2">
      <c r="A5910" t="s">
        <v>6464</v>
      </c>
      <c r="B5910" t="s">
        <v>6576</v>
      </c>
      <c r="C5910" t="s">
        <v>6585</v>
      </c>
      <c r="D5910" t="s">
        <v>22</v>
      </c>
      <c r="E5910">
        <v>26</v>
      </c>
      <c r="F5910" t="s">
        <v>49</v>
      </c>
      <c r="G5910" t="s">
        <v>38</v>
      </c>
      <c r="H5910" t="s">
        <v>540</v>
      </c>
      <c r="I5910" s="2">
        <v>2055</v>
      </c>
      <c r="J5910" s="2">
        <v>1</v>
      </c>
      <c r="K5910" s="2">
        <v>2056</v>
      </c>
      <c r="L5910" s="3">
        <v>0.12487586816363841</v>
      </c>
      <c r="M5910" s="3">
        <v>0.17576345111878225</v>
      </c>
      <c r="N5910" s="2">
        <v>1646435</v>
      </c>
      <c r="O5910">
        <f t="shared" si="92"/>
        <v>6</v>
      </c>
    </row>
    <row r="5911" spans="1:15" x14ac:dyDescent="0.2">
      <c r="A5911" t="s">
        <v>6464</v>
      </c>
      <c r="B5911" t="s">
        <v>6576</v>
      </c>
      <c r="C5911" t="s">
        <v>46</v>
      </c>
      <c r="G5911" t="s">
        <v>46</v>
      </c>
      <c r="I5911" s="2">
        <v>6605</v>
      </c>
      <c r="J5911" s="2">
        <v>12</v>
      </c>
      <c r="K5911" s="2">
        <v>6617</v>
      </c>
      <c r="L5911" s="3">
        <v>0.401898647684239</v>
      </c>
      <c r="M5911" s="3">
        <v>0.56567449224366839</v>
      </c>
      <c r="N5911" s="2">
        <v>1646435</v>
      </c>
      <c r="O5911">
        <f t="shared" si="92"/>
        <v>4</v>
      </c>
    </row>
    <row r="5912" spans="1:15" x14ac:dyDescent="0.2">
      <c r="A5912" t="s">
        <v>6464</v>
      </c>
      <c r="B5912" t="s">
        <v>6586</v>
      </c>
      <c r="C5912" t="s">
        <v>6587</v>
      </c>
      <c r="D5912" t="s">
        <v>22</v>
      </c>
      <c r="E5912">
        <v>60</v>
      </c>
      <c r="F5912" t="s">
        <v>49</v>
      </c>
      <c r="G5912" t="s">
        <v>303</v>
      </c>
      <c r="H5912" t="s">
        <v>304</v>
      </c>
      <c r="I5912" s="2">
        <v>580597</v>
      </c>
      <c r="J5912" s="2">
        <v>858</v>
      </c>
      <c r="K5912" s="2">
        <v>581455</v>
      </c>
      <c r="L5912" s="3">
        <v>30.717178808947605</v>
      </c>
      <c r="M5912" s="3">
        <v>47.780087761105719</v>
      </c>
      <c r="N5912" s="2">
        <v>1892931</v>
      </c>
      <c r="O5912">
        <f t="shared" si="92"/>
        <v>2</v>
      </c>
    </row>
    <row r="5913" spans="1:15" x14ac:dyDescent="0.2">
      <c r="A5913" t="s">
        <v>6464</v>
      </c>
      <c r="B5913" t="s">
        <v>6586</v>
      </c>
      <c r="C5913" t="s">
        <v>6588</v>
      </c>
      <c r="D5913" t="s">
        <v>22</v>
      </c>
      <c r="E5913">
        <v>68</v>
      </c>
      <c r="F5913" t="s">
        <v>49</v>
      </c>
      <c r="G5913" t="s">
        <v>32</v>
      </c>
      <c r="H5913" t="s">
        <v>33</v>
      </c>
      <c r="I5913" s="2">
        <v>582976</v>
      </c>
      <c r="J5913" s="2">
        <v>3208</v>
      </c>
      <c r="K5913" s="2">
        <v>586184</v>
      </c>
      <c r="L5913" s="3">
        <v>30.96700302335373</v>
      </c>
      <c r="M5913" s="3">
        <v>48.168685391227179</v>
      </c>
      <c r="N5913" s="2">
        <v>1892931</v>
      </c>
      <c r="O5913">
        <f t="shared" si="92"/>
        <v>1</v>
      </c>
    </row>
    <row r="5914" spans="1:15" x14ac:dyDescent="0.2">
      <c r="A5914" t="s">
        <v>6464</v>
      </c>
      <c r="B5914" t="s">
        <v>6586</v>
      </c>
      <c r="C5914" t="s">
        <v>6589</v>
      </c>
      <c r="D5914" t="s">
        <v>22</v>
      </c>
      <c r="E5914">
        <v>48</v>
      </c>
      <c r="F5914" t="s">
        <v>49</v>
      </c>
      <c r="G5914" t="s">
        <v>229</v>
      </c>
      <c r="H5914" t="s">
        <v>230</v>
      </c>
      <c r="I5914" s="2">
        <v>877</v>
      </c>
      <c r="J5914" s="2">
        <v>5</v>
      </c>
      <c r="K5914" s="2">
        <v>882</v>
      </c>
      <c r="L5914" s="3">
        <v>4.6594408354028755E-2</v>
      </c>
      <c r="M5914" s="3">
        <v>7.2476868210429438E-2</v>
      </c>
      <c r="N5914" s="2">
        <v>1892931</v>
      </c>
      <c r="O5914">
        <f t="shared" si="92"/>
        <v>10</v>
      </c>
    </row>
    <row r="5915" spans="1:15" x14ac:dyDescent="0.2">
      <c r="A5915" t="s">
        <v>6464</v>
      </c>
      <c r="B5915" t="s">
        <v>6586</v>
      </c>
      <c r="C5915" t="s">
        <v>6590</v>
      </c>
      <c r="D5915" t="s">
        <v>22</v>
      </c>
      <c r="E5915">
        <v>68</v>
      </c>
      <c r="F5915" t="s">
        <v>49</v>
      </c>
      <c r="G5915" t="s">
        <v>19</v>
      </c>
      <c r="H5915" t="s">
        <v>20</v>
      </c>
      <c r="I5915" s="2">
        <v>34301</v>
      </c>
      <c r="J5915" s="2">
        <v>178</v>
      </c>
      <c r="K5915" s="2">
        <v>34479</v>
      </c>
      <c r="L5915" s="3">
        <v>1.8214610041253485</v>
      </c>
      <c r="M5915" s="3">
        <v>2.8332538991240321</v>
      </c>
      <c r="N5915" s="2">
        <v>1892931</v>
      </c>
      <c r="O5915">
        <f t="shared" si="92"/>
        <v>3</v>
      </c>
    </row>
    <row r="5916" spans="1:15" x14ac:dyDescent="0.2">
      <c r="A5916" t="s">
        <v>6464</v>
      </c>
      <c r="B5916" t="s">
        <v>6586</v>
      </c>
      <c r="C5916" t="s">
        <v>6591</v>
      </c>
      <c r="D5916" t="s">
        <v>17</v>
      </c>
      <c r="E5916">
        <v>39</v>
      </c>
      <c r="F5916" t="s">
        <v>49</v>
      </c>
      <c r="G5916" t="s">
        <v>736</v>
      </c>
      <c r="H5916" t="s">
        <v>1521</v>
      </c>
      <c r="I5916" s="2">
        <v>946</v>
      </c>
      <c r="J5916" s="2">
        <v>11</v>
      </c>
      <c r="K5916" s="2">
        <v>957</v>
      </c>
      <c r="L5916" s="3">
        <v>5.0556517907942765E-2</v>
      </c>
      <c r="M5916" s="3">
        <v>7.8639867207914937E-2</v>
      </c>
      <c r="N5916" s="2">
        <v>1892931</v>
      </c>
      <c r="O5916">
        <f t="shared" si="92"/>
        <v>8</v>
      </c>
    </row>
    <row r="5917" spans="1:15" x14ac:dyDescent="0.2">
      <c r="A5917" t="s">
        <v>6464</v>
      </c>
      <c r="B5917" t="s">
        <v>6586</v>
      </c>
      <c r="C5917" t="s">
        <v>6592</v>
      </c>
      <c r="D5917" t="s">
        <v>22</v>
      </c>
      <c r="E5917">
        <v>46</v>
      </c>
      <c r="F5917" t="s">
        <v>49</v>
      </c>
      <c r="G5917" t="s">
        <v>868</v>
      </c>
      <c r="H5917" t="s">
        <v>738</v>
      </c>
      <c r="I5917" s="2">
        <v>918</v>
      </c>
      <c r="J5917" s="2">
        <v>3</v>
      </c>
      <c r="K5917" s="2">
        <v>921</v>
      </c>
      <c r="L5917" s="3">
        <v>4.8654705322064042E-2</v>
      </c>
      <c r="M5917" s="3">
        <v>7.56816276891219E-2</v>
      </c>
      <c r="N5917" s="2">
        <v>1892931</v>
      </c>
      <c r="O5917">
        <f t="shared" si="92"/>
        <v>9</v>
      </c>
    </row>
    <row r="5918" spans="1:15" x14ac:dyDescent="0.2">
      <c r="A5918" t="s">
        <v>6464</v>
      </c>
      <c r="B5918" t="s">
        <v>6586</v>
      </c>
      <c r="C5918" t="s">
        <v>6593</v>
      </c>
      <c r="D5918" t="s">
        <v>22</v>
      </c>
      <c r="E5918">
        <v>60</v>
      </c>
      <c r="F5918" t="s">
        <v>49</v>
      </c>
      <c r="G5918" t="s">
        <v>1646</v>
      </c>
      <c r="H5918" t="s">
        <v>336</v>
      </c>
      <c r="I5918" s="2">
        <v>976</v>
      </c>
      <c r="J5918" s="2">
        <v>2</v>
      </c>
      <c r="K5918" s="2">
        <v>978</v>
      </c>
      <c r="L5918" s="3">
        <v>5.166590858303869E-2</v>
      </c>
      <c r="M5918" s="3">
        <v>8.0365506927210867E-2</v>
      </c>
      <c r="N5918" s="2">
        <v>1892931</v>
      </c>
      <c r="O5918">
        <f t="shared" si="92"/>
        <v>7</v>
      </c>
    </row>
    <row r="5919" spans="1:15" x14ac:dyDescent="0.2">
      <c r="A5919" t="s">
        <v>6464</v>
      </c>
      <c r="B5919" t="s">
        <v>6586</v>
      </c>
      <c r="C5919" t="s">
        <v>6594</v>
      </c>
      <c r="D5919" t="s">
        <v>22</v>
      </c>
      <c r="E5919">
        <v>65</v>
      </c>
      <c r="F5919" t="s">
        <v>49</v>
      </c>
      <c r="G5919" t="s">
        <v>38</v>
      </c>
      <c r="H5919" t="s">
        <v>219</v>
      </c>
      <c r="I5919" s="2">
        <v>1022</v>
      </c>
      <c r="J5919" s="2">
        <v>3</v>
      </c>
      <c r="K5919" s="2">
        <v>1025</v>
      </c>
      <c r="L5919" s="3">
        <v>5.4148830570158124E-2</v>
      </c>
      <c r="M5919" s="3">
        <v>8.4227652965635114E-2</v>
      </c>
      <c r="N5919" s="2">
        <v>1892931</v>
      </c>
      <c r="O5919">
        <f t="shared" si="92"/>
        <v>6</v>
      </c>
    </row>
    <row r="5920" spans="1:15" x14ac:dyDescent="0.2">
      <c r="A5920" t="s">
        <v>6464</v>
      </c>
      <c r="B5920" t="s">
        <v>6586</v>
      </c>
      <c r="C5920" t="s">
        <v>5385</v>
      </c>
      <c r="D5920" t="s">
        <v>22</v>
      </c>
      <c r="E5920">
        <v>38</v>
      </c>
      <c r="F5920" t="s">
        <v>69</v>
      </c>
      <c r="G5920" t="s">
        <v>6595</v>
      </c>
      <c r="H5920" t="s">
        <v>168</v>
      </c>
      <c r="I5920" s="2">
        <v>479</v>
      </c>
      <c r="J5920" s="2">
        <v>10</v>
      </c>
      <c r="K5920" s="2">
        <v>489</v>
      </c>
      <c r="L5920" s="3">
        <v>2.5832954291519345E-2</v>
      </c>
      <c r="M5920" s="3">
        <v>4.0182753463605433E-2</v>
      </c>
      <c r="N5920" s="2">
        <v>1892931</v>
      </c>
      <c r="O5920">
        <f t="shared" si="92"/>
        <v>12</v>
      </c>
    </row>
    <row r="5921" spans="1:15" x14ac:dyDescent="0.2">
      <c r="A5921" t="s">
        <v>6464</v>
      </c>
      <c r="B5921" t="s">
        <v>6586</v>
      </c>
      <c r="C5921" t="s">
        <v>6596</v>
      </c>
      <c r="D5921" t="s">
        <v>22</v>
      </c>
      <c r="E5921">
        <v>62</v>
      </c>
      <c r="F5921" t="s">
        <v>18</v>
      </c>
      <c r="G5921" t="s">
        <v>38</v>
      </c>
      <c r="H5921" t="s">
        <v>201</v>
      </c>
      <c r="I5921" s="2">
        <v>2213</v>
      </c>
      <c r="J5921" s="2">
        <v>2</v>
      </c>
      <c r="K5921" s="2">
        <v>2215</v>
      </c>
      <c r="L5921" s="3">
        <v>0.11701430215892708</v>
      </c>
      <c r="M5921" s="3">
        <v>0.18201390372573834</v>
      </c>
      <c r="N5921" s="2">
        <v>1892931</v>
      </c>
      <c r="O5921">
        <f t="shared" si="92"/>
        <v>5</v>
      </c>
    </row>
    <row r="5922" spans="1:15" x14ac:dyDescent="0.2">
      <c r="A5922" t="s">
        <v>6464</v>
      </c>
      <c r="B5922" t="s">
        <v>6586</v>
      </c>
      <c r="C5922" t="s">
        <v>6597</v>
      </c>
      <c r="D5922" t="s">
        <v>17</v>
      </c>
      <c r="E5922">
        <v>32</v>
      </c>
      <c r="F5922" t="s">
        <v>69</v>
      </c>
      <c r="G5922" t="s">
        <v>6598</v>
      </c>
      <c r="H5922" t="s">
        <v>30</v>
      </c>
      <c r="I5922" s="2">
        <v>500</v>
      </c>
      <c r="J5922" s="2">
        <v>12</v>
      </c>
      <c r="K5922" s="2">
        <v>512</v>
      </c>
      <c r="L5922" s="3">
        <v>2.7048001221386304E-2</v>
      </c>
      <c r="M5922" s="3">
        <v>4.2072739822834326E-2</v>
      </c>
      <c r="N5922" s="2">
        <v>1892931</v>
      </c>
      <c r="O5922">
        <f t="shared" si="92"/>
        <v>11</v>
      </c>
    </row>
    <row r="5923" spans="1:15" x14ac:dyDescent="0.2">
      <c r="A5923" t="s">
        <v>6464</v>
      </c>
      <c r="B5923" t="s">
        <v>6586</v>
      </c>
      <c r="C5923" t="s">
        <v>46</v>
      </c>
      <c r="G5923" t="s">
        <v>46</v>
      </c>
      <c r="I5923" s="2">
        <v>6271</v>
      </c>
      <c r="J5923" s="2">
        <v>45</v>
      </c>
      <c r="K5923" s="2">
        <v>6316</v>
      </c>
      <c r="L5923" s="3">
        <v>0.33366245256694516</v>
      </c>
      <c r="M5923" s="3">
        <v>0.51900668890824531</v>
      </c>
      <c r="N5923" s="2">
        <v>1892931</v>
      </c>
      <c r="O5923">
        <f t="shared" si="92"/>
        <v>4</v>
      </c>
    </row>
    <row r="5924" spans="1:15" x14ac:dyDescent="0.2">
      <c r="A5924" t="s">
        <v>6464</v>
      </c>
      <c r="B5924" t="s">
        <v>6599</v>
      </c>
      <c r="C5924" t="s">
        <v>6600</v>
      </c>
      <c r="D5924" t="s">
        <v>22</v>
      </c>
      <c r="E5924">
        <v>59</v>
      </c>
      <c r="F5924" t="s">
        <v>49</v>
      </c>
      <c r="G5924" t="s">
        <v>6601</v>
      </c>
      <c r="H5924" t="s">
        <v>1715</v>
      </c>
      <c r="I5924" s="2">
        <v>550</v>
      </c>
      <c r="J5924" s="2">
        <v>6</v>
      </c>
      <c r="K5924" s="2">
        <v>556</v>
      </c>
      <c r="L5924" s="3">
        <v>3.4395809155224076E-2</v>
      </c>
      <c r="M5924" s="3">
        <v>5.3174854414708393E-2</v>
      </c>
      <c r="N5924" s="2">
        <v>1616476</v>
      </c>
      <c r="O5924">
        <f t="shared" si="92"/>
        <v>13</v>
      </c>
    </row>
    <row r="5925" spans="1:15" x14ac:dyDescent="0.2">
      <c r="A5925" t="s">
        <v>6464</v>
      </c>
      <c r="B5925" t="s">
        <v>6599</v>
      </c>
      <c r="C5925" t="s">
        <v>6602</v>
      </c>
      <c r="D5925" t="s">
        <v>22</v>
      </c>
      <c r="E5925">
        <v>40</v>
      </c>
      <c r="F5925" t="s">
        <v>49</v>
      </c>
      <c r="G5925" t="s">
        <v>6496</v>
      </c>
      <c r="H5925" t="s">
        <v>6497</v>
      </c>
      <c r="I5925" s="2">
        <v>500794</v>
      </c>
      <c r="J5925" s="2">
        <v>1493</v>
      </c>
      <c r="K5925" s="2">
        <v>502287</v>
      </c>
      <c r="L5925" s="3">
        <v>31.072963656744673</v>
      </c>
      <c r="M5925" s="3">
        <v>48.037838308274523</v>
      </c>
      <c r="N5925" s="2">
        <v>1616476</v>
      </c>
      <c r="O5925">
        <f t="shared" si="92"/>
        <v>2</v>
      </c>
    </row>
    <row r="5926" spans="1:15" x14ac:dyDescent="0.2">
      <c r="A5926" t="s">
        <v>6464</v>
      </c>
      <c r="B5926" t="s">
        <v>6599</v>
      </c>
      <c r="C5926" t="s">
        <v>4782</v>
      </c>
      <c r="D5926" t="s">
        <v>22</v>
      </c>
      <c r="E5926">
        <v>46</v>
      </c>
      <c r="F5926" t="s">
        <v>69</v>
      </c>
      <c r="G5926" t="s">
        <v>38</v>
      </c>
      <c r="H5926" t="s">
        <v>54</v>
      </c>
      <c r="I5926" s="2">
        <v>2450</v>
      </c>
      <c r="J5926" s="2">
        <v>10</v>
      </c>
      <c r="K5926" s="2">
        <v>2460</v>
      </c>
      <c r="L5926" s="3">
        <v>0.1521828966220346</v>
      </c>
      <c r="M5926" s="3">
        <v>0.23527003931687529</v>
      </c>
      <c r="N5926" s="2">
        <v>1616476</v>
      </c>
      <c r="O5926">
        <f t="shared" si="92"/>
        <v>4</v>
      </c>
    </row>
    <row r="5927" spans="1:15" x14ac:dyDescent="0.2">
      <c r="A5927" t="s">
        <v>6464</v>
      </c>
      <c r="B5927" t="s">
        <v>6599</v>
      </c>
      <c r="C5927" t="s">
        <v>6603</v>
      </c>
      <c r="D5927" t="s">
        <v>22</v>
      </c>
      <c r="E5927">
        <v>63</v>
      </c>
      <c r="F5927" t="s">
        <v>49</v>
      </c>
      <c r="G5927" t="s">
        <v>32</v>
      </c>
      <c r="H5927" t="s">
        <v>33</v>
      </c>
      <c r="I5927" s="2">
        <v>519631</v>
      </c>
      <c r="J5927" s="2">
        <v>6158</v>
      </c>
      <c r="K5927" s="2">
        <v>525789</v>
      </c>
      <c r="L5927" s="3">
        <v>32.526867086180062</v>
      </c>
      <c r="M5927" s="3">
        <v>50.28552792779697</v>
      </c>
      <c r="N5927" s="2">
        <v>1616476</v>
      </c>
      <c r="O5927">
        <f t="shared" si="92"/>
        <v>1</v>
      </c>
    </row>
    <row r="5928" spans="1:15" x14ac:dyDescent="0.2">
      <c r="A5928" t="s">
        <v>6464</v>
      </c>
      <c r="B5928" t="s">
        <v>6599</v>
      </c>
      <c r="C5928" t="s">
        <v>6604</v>
      </c>
      <c r="D5928" t="s">
        <v>22</v>
      </c>
      <c r="E5928">
        <v>66</v>
      </c>
      <c r="F5928" t="s">
        <v>49</v>
      </c>
      <c r="G5928" t="s">
        <v>6605</v>
      </c>
      <c r="H5928" t="s">
        <v>198</v>
      </c>
      <c r="I5928" s="2">
        <v>915</v>
      </c>
      <c r="J5928" s="2">
        <v>17</v>
      </c>
      <c r="K5928" s="2">
        <v>932</v>
      </c>
      <c r="L5928" s="3">
        <v>5.7656284411274898E-2</v>
      </c>
      <c r="M5928" s="3">
        <v>8.9134827903791763E-2</v>
      </c>
      <c r="N5928" s="2">
        <v>1616476</v>
      </c>
      <c r="O5928">
        <f t="shared" si="92"/>
        <v>9</v>
      </c>
    </row>
    <row r="5929" spans="1:15" x14ac:dyDescent="0.2">
      <c r="A5929" t="s">
        <v>6464</v>
      </c>
      <c r="B5929" t="s">
        <v>6599</v>
      </c>
      <c r="C5929" t="s">
        <v>6606</v>
      </c>
      <c r="D5929" t="s">
        <v>22</v>
      </c>
      <c r="E5929">
        <v>54</v>
      </c>
      <c r="F5929" t="s">
        <v>49</v>
      </c>
      <c r="G5929" t="s">
        <v>868</v>
      </c>
      <c r="H5929" t="s">
        <v>738</v>
      </c>
      <c r="I5929" s="2">
        <v>685</v>
      </c>
      <c r="J5929" s="2">
        <v>22</v>
      </c>
      <c r="K5929" s="2">
        <v>707</v>
      </c>
      <c r="L5929" s="3">
        <v>4.3737117037308322E-2</v>
      </c>
      <c r="M5929" s="3">
        <v>6.7616226746760488E-2</v>
      </c>
      <c r="N5929" s="2">
        <v>1616476</v>
      </c>
      <c r="O5929">
        <f t="shared" si="92"/>
        <v>10</v>
      </c>
    </row>
    <row r="5930" spans="1:15" x14ac:dyDescent="0.2">
      <c r="A5930" t="s">
        <v>6464</v>
      </c>
      <c r="B5930" t="s">
        <v>6599</v>
      </c>
      <c r="C5930" t="s">
        <v>6607</v>
      </c>
      <c r="D5930" t="s">
        <v>22</v>
      </c>
      <c r="E5930">
        <v>45</v>
      </c>
      <c r="F5930" t="s">
        <v>49</v>
      </c>
      <c r="G5930" t="s">
        <v>6608</v>
      </c>
      <c r="H5930" t="s">
        <v>234</v>
      </c>
      <c r="I5930" s="2">
        <v>1598</v>
      </c>
      <c r="J5930" s="2">
        <v>30</v>
      </c>
      <c r="K5930" s="2">
        <v>1628</v>
      </c>
      <c r="L5930" s="3">
        <v>0.10071290882141151</v>
      </c>
      <c r="M5930" s="3">
        <v>0.15569903414954184</v>
      </c>
      <c r="N5930" s="2">
        <v>1616476</v>
      </c>
      <c r="O5930">
        <f t="shared" si="92"/>
        <v>5</v>
      </c>
    </row>
    <row r="5931" spans="1:15" x14ac:dyDescent="0.2">
      <c r="A5931" t="s">
        <v>6464</v>
      </c>
      <c r="B5931" t="s">
        <v>6599</v>
      </c>
      <c r="C5931" t="s">
        <v>6609</v>
      </c>
      <c r="D5931" t="s">
        <v>22</v>
      </c>
      <c r="E5931">
        <v>49</v>
      </c>
      <c r="F5931" t="s">
        <v>49</v>
      </c>
      <c r="G5931" t="s">
        <v>6610</v>
      </c>
      <c r="H5931" t="s">
        <v>6611</v>
      </c>
      <c r="I5931" s="2">
        <v>1042</v>
      </c>
      <c r="J5931" s="2">
        <v>5</v>
      </c>
      <c r="K5931" s="2">
        <v>1047</v>
      </c>
      <c r="L5931" s="3">
        <v>6.4770525513524482E-2</v>
      </c>
      <c r="M5931" s="3">
        <v>0.10013322405071885</v>
      </c>
      <c r="N5931" s="2">
        <v>1616476</v>
      </c>
      <c r="O5931">
        <f t="shared" si="92"/>
        <v>8</v>
      </c>
    </row>
    <row r="5932" spans="1:15" x14ac:dyDescent="0.2">
      <c r="A5932" t="s">
        <v>6464</v>
      </c>
      <c r="B5932" t="s">
        <v>6599</v>
      </c>
      <c r="C5932" t="s">
        <v>5349</v>
      </c>
      <c r="D5932" t="s">
        <v>22</v>
      </c>
      <c r="E5932">
        <v>63</v>
      </c>
      <c r="F5932" t="s">
        <v>49</v>
      </c>
      <c r="G5932" t="s">
        <v>6489</v>
      </c>
      <c r="H5932" t="s">
        <v>540</v>
      </c>
      <c r="I5932" s="2">
        <v>1246</v>
      </c>
      <c r="J5932" s="2">
        <v>4</v>
      </c>
      <c r="K5932" s="2">
        <v>1250</v>
      </c>
      <c r="L5932" s="3">
        <v>7.7328707633147656E-2</v>
      </c>
      <c r="M5932" s="3">
        <v>0.1195477842057293</v>
      </c>
      <c r="N5932" s="2">
        <v>1616476</v>
      </c>
      <c r="O5932">
        <f t="shared" si="92"/>
        <v>7</v>
      </c>
    </row>
    <row r="5933" spans="1:15" x14ac:dyDescent="0.2">
      <c r="A5933" t="s">
        <v>6464</v>
      </c>
      <c r="B5933" t="s">
        <v>6599</v>
      </c>
      <c r="C5933" t="s">
        <v>6612</v>
      </c>
      <c r="D5933" t="s">
        <v>22</v>
      </c>
      <c r="E5933">
        <v>38</v>
      </c>
      <c r="F5933" t="s">
        <v>69</v>
      </c>
      <c r="G5933" t="s">
        <v>1976</v>
      </c>
      <c r="H5933" t="s">
        <v>39</v>
      </c>
      <c r="I5933" s="2">
        <v>654</v>
      </c>
      <c r="J5933" s="2">
        <v>7</v>
      </c>
      <c r="K5933" s="2">
        <v>661</v>
      </c>
      <c r="L5933" s="3">
        <v>4.0891420596408483E-2</v>
      </c>
      <c r="M5933" s="3">
        <v>6.3216868287989655E-2</v>
      </c>
      <c r="N5933" s="2">
        <v>1616476</v>
      </c>
      <c r="O5933">
        <f t="shared" si="92"/>
        <v>11</v>
      </c>
    </row>
    <row r="5934" spans="1:15" x14ac:dyDescent="0.2">
      <c r="A5934" t="s">
        <v>6464</v>
      </c>
      <c r="B5934" t="s">
        <v>6599</v>
      </c>
      <c r="C5934" t="s">
        <v>6613</v>
      </c>
      <c r="D5934" t="s">
        <v>17</v>
      </c>
      <c r="E5934">
        <v>32</v>
      </c>
      <c r="F5934" t="s">
        <v>49</v>
      </c>
      <c r="G5934" t="s">
        <v>534</v>
      </c>
      <c r="H5934" t="s">
        <v>535</v>
      </c>
      <c r="I5934" s="2">
        <v>609</v>
      </c>
      <c r="J5934" s="2">
        <v>24</v>
      </c>
      <c r="K5934" s="2">
        <v>633</v>
      </c>
      <c r="L5934" s="3">
        <v>3.9159257545425978E-2</v>
      </c>
      <c r="M5934" s="3">
        <v>6.0538997921781315E-2</v>
      </c>
      <c r="N5934" s="2">
        <v>1616476</v>
      </c>
      <c r="O5934">
        <f t="shared" si="92"/>
        <v>12</v>
      </c>
    </row>
    <row r="5935" spans="1:15" x14ac:dyDescent="0.2">
      <c r="A5935" t="s">
        <v>6464</v>
      </c>
      <c r="B5935" t="s">
        <v>6599</v>
      </c>
      <c r="C5935" t="s">
        <v>6614</v>
      </c>
      <c r="D5935" t="s">
        <v>22</v>
      </c>
      <c r="E5935">
        <v>51</v>
      </c>
      <c r="F5935" t="s">
        <v>49</v>
      </c>
      <c r="G5935" t="s">
        <v>38</v>
      </c>
      <c r="H5935" t="s">
        <v>1224</v>
      </c>
      <c r="I5935" s="2">
        <v>1396</v>
      </c>
      <c r="J5935" s="2">
        <v>4</v>
      </c>
      <c r="K5935" s="2">
        <v>1400</v>
      </c>
      <c r="L5935" s="3">
        <v>8.6608152549125378E-2</v>
      </c>
      <c r="M5935" s="3">
        <v>0.13389351831041682</v>
      </c>
      <c r="N5935" s="2">
        <v>1616476</v>
      </c>
      <c r="O5935">
        <f t="shared" si="92"/>
        <v>6</v>
      </c>
    </row>
    <row r="5936" spans="1:15" x14ac:dyDescent="0.2">
      <c r="A5936" t="s">
        <v>6464</v>
      </c>
      <c r="B5936" t="s">
        <v>6599</v>
      </c>
      <c r="C5936" t="s">
        <v>6615</v>
      </c>
      <c r="D5936" t="s">
        <v>22</v>
      </c>
      <c r="E5936">
        <v>48</v>
      </c>
      <c r="F5936" t="s">
        <v>49</v>
      </c>
      <c r="G5936" t="s">
        <v>6616</v>
      </c>
      <c r="H5936" t="s">
        <v>618</v>
      </c>
      <c r="I5936" s="2">
        <v>495</v>
      </c>
      <c r="J5936" s="2">
        <v>8</v>
      </c>
      <c r="K5936" s="2">
        <v>503</v>
      </c>
      <c r="L5936" s="3">
        <v>3.1117071951578618E-2</v>
      </c>
      <c r="M5936" s="3">
        <v>4.8106028364385475E-2</v>
      </c>
      <c r="N5936" s="2">
        <v>1616476</v>
      </c>
      <c r="O5936">
        <f t="shared" si="92"/>
        <v>14</v>
      </c>
    </row>
    <row r="5937" spans="1:15" x14ac:dyDescent="0.2">
      <c r="A5937" t="s">
        <v>6464</v>
      </c>
      <c r="B5937" t="s">
        <v>6599</v>
      </c>
      <c r="C5937" t="s">
        <v>46</v>
      </c>
      <c r="G5937" t="s">
        <v>46</v>
      </c>
      <c r="I5937" s="2">
        <v>4996</v>
      </c>
      <c r="J5937" s="2">
        <v>45</v>
      </c>
      <c r="K5937" s="2">
        <v>5041</v>
      </c>
      <c r="L5937" s="3">
        <v>0.31185121214295791</v>
      </c>
      <c r="M5937" s="3">
        <v>0.48211230414486511</v>
      </c>
      <c r="N5937" s="2">
        <v>1616476</v>
      </c>
      <c r="O5937">
        <f t="shared" si="92"/>
        <v>3</v>
      </c>
    </row>
    <row r="5938" spans="1:15" x14ac:dyDescent="0.2">
      <c r="A5938" t="s">
        <v>6464</v>
      </c>
      <c r="B5938" t="s">
        <v>6617</v>
      </c>
      <c r="C5938" t="s">
        <v>6618</v>
      </c>
      <c r="D5938" t="s">
        <v>22</v>
      </c>
      <c r="E5938">
        <v>42</v>
      </c>
      <c r="F5938" t="s">
        <v>49</v>
      </c>
      <c r="G5938" t="s">
        <v>1613</v>
      </c>
      <c r="H5938" t="s">
        <v>39</v>
      </c>
      <c r="I5938" s="2">
        <v>707</v>
      </c>
      <c r="J5938" s="2">
        <v>2</v>
      </c>
      <c r="K5938" s="2">
        <v>709</v>
      </c>
      <c r="L5938" s="3">
        <v>2.5980421974819878E-2</v>
      </c>
      <c r="M5938" s="3">
        <v>4.6488846283220017E-2</v>
      </c>
      <c r="N5938" s="2">
        <v>2728978</v>
      </c>
      <c r="O5938">
        <f t="shared" si="92"/>
        <v>13</v>
      </c>
    </row>
    <row r="5939" spans="1:15" x14ac:dyDescent="0.2">
      <c r="A5939" t="s">
        <v>6464</v>
      </c>
      <c r="B5939" t="s">
        <v>6617</v>
      </c>
      <c r="C5939" t="s">
        <v>6619</v>
      </c>
      <c r="D5939" t="s">
        <v>22</v>
      </c>
      <c r="E5939">
        <v>62</v>
      </c>
      <c r="F5939" t="s">
        <v>49</v>
      </c>
      <c r="G5939" t="s">
        <v>6620</v>
      </c>
      <c r="H5939" t="s">
        <v>1867</v>
      </c>
      <c r="I5939" s="2">
        <v>2447</v>
      </c>
      <c r="J5939" s="2">
        <v>3</v>
      </c>
      <c r="K5939" s="2">
        <v>2450</v>
      </c>
      <c r="L5939" s="3">
        <v>8.9777198643594777E-2</v>
      </c>
      <c r="M5939" s="3">
        <v>0.16064551959645845</v>
      </c>
      <c r="N5939" s="2">
        <v>2728978</v>
      </c>
      <c r="O5939">
        <f t="shared" si="92"/>
        <v>7</v>
      </c>
    </row>
    <row r="5940" spans="1:15" x14ac:dyDescent="0.2">
      <c r="A5940" t="s">
        <v>6464</v>
      </c>
      <c r="B5940" t="s">
        <v>6617</v>
      </c>
      <c r="C5940" t="s">
        <v>6621</v>
      </c>
      <c r="D5940" t="s">
        <v>17</v>
      </c>
      <c r="E5940">
        <v>34</v>
      </c>
      <c r="F5940" t="s">
        <v>49</v>
      </c>
      <c r="G5940" t="s">
        <v>19</v>
      </c>
      <c r="H5940" t="s">
        <v>20</v>
      </c>
      <c r="I5940" s="2">
        <v>111730</v>
      </c>
      <c r="J5940" s="2">
        <v>214</v>
      </c>
      <c r="K5940" s="2">
        <v>111944</v>
      </c>
      <c r="L5940" s="3">
        <v>4.102048459166765</v>
      </c>
      <c r="M5940" s="3">
        <v>7.3401232839616108</v>
      </c>
      <c r="N5940" s="2">
        <v>2728978</v>
      </c>
      <c r="O5940">
        <f t="shared" si="92"/>
        <v>3</v>
      </c>
    </row>
    <row r="5941" spans="1:15" x14ac:dyDescent="0.2">
      <c r="A5941" t="s">
        <v>6464</v>
      </c>
      <c r="B5941" t="s">
        <v>6617</v>
      </c>
      <c r="C5941" t="s">
        <v>6622</v>
      </c>
      <c r="D5941" t="s">
        <v>22</v>
      </c>
      <c r="E5941">
        <v>50</v>
      </c>
      <c r="F5941" t="s">
        <v>49</v>
      </c>
      <c r="G5941" t="s">
        <v>6601</v>
      </c>
      <c r="H5941" t="s">
        <v>1715</v>
      </c>
      <c r="I5941" s="2">
        <v>801</v>
      </c>
      <c r="J5941" s="2">
        <v>3</v>
      </c>
      <c r="K5941" s="2">
        <v>804</v>
      </c>
      <c r="L5941" s="3">
        <v>2.9461578656918449E-2</v>
      </c>
      <c r="M5941" s="3">
        <v>5.2717958267572487E-2</v>
      </c>
      <c r="N5941" s="2">
        <v>2728978</v>
      </c>
      <c r="O5941">
        <f t="shared" si="92"/>
        <v>11</v>
      </c>
    </row>
    <row r="5942" spans="1:15" x14ac:dyDescent="0.2">
      <c r="A5942" t="s">
        <v>6464</v>
      </c>
      <c r="B5942" t="s">
        <v>6617</v>
      </c>
      <c r="C5942" t="s">
        <v>6623</v>
      </c>
      <c r="D5942" t="s">
        <v>22</v>
      </c>
      <c r="E5942">
        <v>56</v>
      </c>
      <c r="F5942" t="s">
        <v>49</v>
      </c>
      <c r="G5942" t="s">
        <v>868</v>
      </c>
      <c r="H5942" t="s">
        <v>738</v>
      </c>
      <c r="I5942" s="2">
        <v>4377</v>
      </c>
      <c r="J5942" s="2">
        <v>3</v>
      </c>
      <c r="K5942" s="2">
        <v>4380</v>
      </c>
      <c r="L5942" s="3">
        <v>0.16049964492201843</v>
      </c>
      <c r="M5942" s="3">
        <v>0.28719484727856653</v>
      </c>
      <c r="N5942" s="2">
        <v>2728978</v>
      </c>
      <c r="O5942">
        <f t="shared" si="92"/>
        <v>5</v>
      </c>
    </row>
    <row r="5943" spans="1:15" x14ac:dyDescent="0.2">
      <c r="A5943" t="s">
        <v>6464</v>
      </c>
      <c r="B5943" t="s">
        <v>6617</v>
      </c>
      <c r="C5943" t="s">
        <v>6624</v>
      </c>
      <c r="D5943" t="s">
        <v>22</v>
      </c>
      <c r="E5943">
        <v>76</v>
      </c>
      <c r="F5943" t="s">
        <v>49</v>
      </c>
      <c r="G5943" t="s">
        <v>197</v>
      </c>
      <c r="H5943" t="s">
        <v>24</v>
      </c>
      <c r="I5943" s="2">
        <v>442615</v>
      </c>
      <c r="J5943" s="2">
        <v>388</v>
      </c>
      <c r="K5943" s="2">
        <v>443003</v>
      </c>
      <c r="L5943" s="3">
        <v>16.233293196207519</v>
      </c>
      <c r="M5943" s="3">
        <v>29.047529435832608</v>
      </c>
      <c r="N5943" s="2">
        <v>2728978</v>
      </c>
      <c r="O5943">
        <f t="shared" si="92"/>
        <v>2</v>
      </c>
    </row>
    <row r="5944" spans="1:15" x14ac:dyDescent="0.2">
      <c r="A5944" t="s">
        <v>6464</v>
      </c>
      <c r="B5944" t="s">
        <v>6617</v>
      </c>
      <c r="C5944" t="s">
        <v>6625</v>
      </c>
      <c r="D5944" t="s">
        <v>22</v>
      </c>
      <c r="E5944">
        <v>67</v>
      </c>
      <c r="F5944" t="s">
        <v>49</v>
      </c>
      <c r="G5944" t="s">
        <v>32</v>
      </c>
      <c r="H5944" t="s">
        <v>33</v>
      </c>
      <c r="I5944" s="2">
        <v>942576</v>
      </c>
      <c r="J5944" s="2">
        <v>1927</v>
      </c>
      <c r="K5944" s="2">
        <v>944503</v>
      </c>
      <c r="L5944" s="3">
        <v>34.610136102233142</v>
      </c>
      <c r="M5944" s="3">
        <v>61.93068375323012</v>
      </c>
      <c r="N5944" s="2">
        <v>2728978</v>
      </c>
      <c r="O5944">
        <f t="shared" si="92"/>
        <v>1</v>
      </c>
    </row>
    <row r="5945" spans="1:15" x14ac:dyDescent="0.2">
      <c r="A5945" t="s">
        <v>6464</v>
      </c>
      <c r="B5945" t="s">
        <v>6617</v>
      </c>
      <c r="C5945" t="s">
        <v>6626</v>
      </c>
      <c r="D5945" t="s">
        <v>17</v>
      </c>
      <c r="E5945">
        <v>51</v>
      </c>
      <c r="F5945" t="s">
        <v>49</v>
      </c>
      <c r="G5945" t="s">
        <v>6627</v>
      </c>
      <c r="H5945" t="s">
        <v>6628</v>
      </c>
      <c r="I5945" s="2">
        <v>923</v>
      </c>
      <c r="J5945" s="2">
        <v>2</v>
      </c>
      <c r="K5945" s="2">
        <v>925</v>
      </c>
      <c r="L5945" s="3">
        <v>3.3895472957275581E-2</v>
      </c>
      <c r="M5945" s="3">
        <v>6.0651879847642476E-2</v>
      </c>
      <c r="N5945" s="2">
        <v>2728978</v>
      </c>
      <c r="O5945">
        <f t="shared" si="92"/>
        <v>10</v>
      </c>
    </row>
    <row r="5946" spans="1:15" x14ac:dyDescent="0.2">
      <c r="A5946" t="s">
        <v>6464</v>
      </c>
      <c r="B5946" t="s">
        <v>6617</v>
      </c>
      <c r="C5946" t="s">
        <v>5224</v>
      </c>
      <c r="D5946" t="s">
        <v>22</v>
      </c>
      <c r="E5946">
        <v>60</v>
      </c>
      <c r="F5946" t="s">
        <v>69</v>
      </c>
      <c r="G5946" t="s">
        <v>200</v>
      </c>
      <c r="H5946" t="s">
        <v>214</v>
      </c>
      <c r="I5946" s="2">
        <v>1148</v>
      </c>
      <c r="J5946" s="2">
        <v>2</v>
      </c>
      <c r="K5946" s="2">
        <v>1150</v>
      </c>
      <c r="L5946" s="3">
        <v>4.214031773066694E-2</v>
      </c>
      <c r="M5946" s="3">
        <v>7.5405039810582539E-2</v>
      </c>
      <c r="N5946" s="2">
        <v>2728978</v>
      </c>
      <c r="O5946">
        <f t="shared" si="92"/>
        <v>9</v>
      </c>
    </row>
    <row r="5947" spans="1:15" x14ac:dyDescent="0.2">
      <c r="A5947" t="s">
        <v>6464</v>
      </c>
      <c r="B5947" t="s">
        <v>6617</v>
      </c>
      <c r="C5947" t="s">
        <v>6629</v>
      </c>
      <c r="D5947" t="s">
        <v>22</v>
      </c>
      <c r="E5947">
        <v>37</v>
      </c>
      <c r="F5947" t="s">
        <v>49</v>
      </c>
      <c r="G5947" t="s">
        <v>38</v>
      </c>
      <c r="H5947" t="s">
        <v>346</v>
      </c>
      <c r="I5947" s="2">
        <v>2435</v>
      </c>
      <c r="J5947" s="2">
        <f>(0)</f>
        <v>0</v>
      </c>
      <c r="K5947" s="2">
        <v>2435</v>
      </c>
      <c r="L5947" s="3">
        <v>8.9227542325368683E-2</v>
      </c>
      <c r="M5947" s="3">
        <v>0.15966197559892911</v>
      </c>
      <c r="N5947" s="2">
        <v>2728978</v>
      </c>
      <c r="O5947">
        <f t="shared" si="92"/>
        <v>8</v>
      </c>
    </row>
    <row r="5948" spans="1:15" x14ac:dyDescent="0.2">
      <c r="A5948" t="s">
        <v>6464</v>
      </c>
      <c r="B5948" t="s">
        <v>6617</v>
      </c>
      <c r="C5948" t="s">
        <v>6630</v>
      </c>
      <c r="D5948" t="s">
        <v>22</v>
      </c>
      <c r="E5948">
        <v>50</v>
      </c>
      <c r="F5948" t="s">
        <v>49</v>
      </c>
      <c r="G5948" t="s">
        <v>736</v>
      </c>
      <c r="H5948" t="s">
        <v>1521</v>
      </c>
      <c r="I5948" s="2">
        <v>713</v>
      </c>
      <c r="J5948" s="2">
        <v>1</v>
      </c>
      <c r="K5948" s="2">
        <v>714</v>
      </c>
      <c r="L5948" s="3">
        <v>2.616364074756191E-2</v>
      </c>
      <c r="M5948" s="3">
        <v>4.6816694282396459E-2</v>
      </c>
      <c r="N5948" s="2">
        <v>2728978</v>
      </c>
      <c r="O5948">
        <f t="shared" si="92"/>
        <v>12</v>
      </c>
    </row>
    <row r="5949" spans="1:15" x14ac:dyDescent="0.2">
      <c r="A5949" t="s">
        <v>6464</v>
      </c>
      <c r="B5949" t="s">
        <v>6617</v>
      </c>
      <c r="C5949" t="s">
        <v>6631</v>
      </c>
      <c r="D5949" t="s">
        <v>22</v>
      </c>
      <c r="E5949">
        <v>38</v>
      </c>
      <c r="F5949" t="s">
        <v>49</v>
      </c>
      <c r="G5949" t="s">
        <v>6632</v>
      </c>
      <c r="H5949" t="s">
        <v>106</v>
      </c>
      <c r="I5949" s="2">
        <v>3942</v>
      </c>
      <c r="J5949" s="2">
        <v>2</v>
      </c>
      <c r="K5949" s="2">
        <v>3944</v>
      </c>
      <c r="L5949" s="3">
        <v>0.14452296793891339</v>
      </c>
      <c r="M5949" s="3">
        <v>0.25860650175038047</v>
      </c>
      <c r="N5949" s="2">
        <v>2728978</v>
      </c>
      <c r="O5949">
        <f t="shared" si="92"/>
        <v>6</v>
      </c>
    </row>
    <row r="5950" spans="1:15" x14ac:dyDescent="0.2">
      <c r="A5950" t="s">
        <v>6464</v>
      </c>
      <c r="B5950" t="s">
        <v>6617</v>
      </c>
      <c r="C5950" t="s">
        <v>46</v>
      </c>
      <c r="G5950" t="s">
        <v>46</v>
      </c>
      <c r="I5950" s="2">
        <v>7478</v>
      </c>
      <c r="J5950" s="2">
        <v>17</v>
      </c>
      <c r="K5950" s="2">
        <v>7495</v>
      </c>
      <c r="L5950" s="3">
        <v>0.27464494034030323</v>
      </c>
      <c r="M5950" s="3">
        <v>0.49144415076549225</v>
      </c>
      <c r="N5950" s="2">
        <v>2728978</v>
      </c>
      <c r="O5950">
        <f t="shared" si="92"/>
        <v>4</v>
      </c>
    </row>
    <row r="5951" spans="1:15" x14ac:dyDescent="0.2">
      <c r="A5951" t="s">
        <v>6464</v>
      </c>
      <c r="B5951" t="s">
        <v>6633</v>
      </c>
      <c r="C5951" t="s">
        <v>6634</v>
      </c>
      <c r="D5951" t="s">
        <v>22</v>
      </c>
      <c r="E5951">
        <v>37</v>
      </c>
      <c r="F5951" t="s">
        <v>49</v>
      </c>
      <c r="G5951" t="s">
        <v>38</v>
      </c>
      <c r="H5951" t="s">
        <v>54</v>
      </c>
      <c r="I5951" s="2">
        <v>3929</v>
      </c>
      <c r="J5951" s="2">
        <v>10</v>
      </c>
      <c r="K5951" s="2">
        <v>3939</v>
      </c>
      <c r="L5951" s="3">
        <v>0.17104074755966234</v>
      </c>
      <c r="M5951" s="3">
        <v>0.28274237855321177</v>
      </c>
      <c r="N5951" s="2">
        <v>2302960</v>
      </c>
      <c r="O5951">
        <f t="shared" si="92"/>
        <v>5</v>
      </c>
    </row>
    <row r="5952" spans="1:15" x14ac:dyDescent="0.2">
      <c r="A5952" t="s">
        <v>6464</v>
      </c>
      <c r="B5952" t="s">
        <v>6633</v>
      </c>
      <c r="C5952" t="s">
        <v>6635</v>
      </c>
      <c r="D5952" t="s">
        <v>22</v>
      </c>
      <c r="E5952">
        <v>59</v>
      </c>
      <c r="F5952" t="s">
        <v>49</v>
      </c>
      <c r="G5952" t="s">
        <v>32</v>
      </c>
      <c r="H5952" t="s">
        <v>33</v>
      </c>
      <c r="I5952" s="2">
        <v>828164</v>
      </c>
      <c r="J5952" s="2">
        <v>2648</v>
      </c>
      <c r="K5952" s="2">
        <v>830812</v>
      </c>
      <c r="L5952" s="3">
        <v>36.075832841213042</v>
      </c>
      <c r="M5952" s="3">
        <v>59.63588753758593</v>
      </c>
      <c r="N5952" s="2">
        <v>2302960</v>
      </c>
      <c r="O5952">
        <f t="shared" si="92"/>
        <v>1</v>
      </c>
    </row>
    <row r="5953" spans="1:15" x14ac:dyDescent="0.2">
      <c r="A5953" t="s">
        <v>6464</v>
      </c>
      <c r="B5953" t="s">
        <v>6633</v>
      </c>
      <c r="C5953" t="s">
        <v>6636</v>
      </c>
      <c r="D5953" t="s">
        <v>22</v>
      </c>
      <c r="E5953">
        <v>30</v>
      </c>
      <c r="F5953" t="s">
        <v>49</v>
      </c>
      <c r="G5953" t="s">
        <v>19</v>
      </c>
      <c r="H5953" t="s">
        <v>20</v>
      </c>
      <c r="I5953" s="2">
        <v>41960</v>
      </c>
      <c r="J5953" s="2">
        <v>117</v>
      </c>
      <c r="K5953" s="2">
        <v>42077</v>
      </c>
      <c r="L5953" s="3">
        <v>1.8270834057039638</v>
      </c>
      <c r="M5953" s="3">
        <v>3.0202972994119044</v>
      </c>
      <c r="N5953" s="2">
        <v>2302960</v>
      </c>
      <c r="O5953">
        <f t="shared" si="92"/>
        <v>3</v>
      </c>
    </row>
    <row r="5954" spans="1:15" x14ac:dyDescent="0.2">
      <c r="A5954" t="s">
        <v>6464</v>
      </c>
      <c r="B5954" t="s">
        <v>6633</v>
      </c>
      <c r="C5954" t="s">
        <v>6637</v>
      </c>
      <c r="D5954" t="s">
        <v>22</v>
      </c>
      <c r="E5954">
        <v>42</v>
      </c>
      <c r="F5954" t="s">
        <v>49</v>
      </c>
      <c r="G5954" t="s">
        <v>303</v>
      </c>
      <c r="H5954" t="s">
        <v>304</v>
      </c>
      <c r="I5954" s="2">
        <v>493421</v>
      </c>
      <c r="J5954" s="2">
        <v>469</v>
      </c>
      <c r="K5954" s="2">
        <v>493890</v>
      </c>
      <c r="L5954" s="3">
        <v>21.445878347865353</v>
      </c>
      <c r="M5954" s="3">
        <v>35.451544387825784</v>
      </c>
      <c r="N5954" s="2">
        <v>2302960</v>
      </c>
      <c r="O5954">
        <f t="shared" si="92"/>
        <v>2</v>
      </c>
    </row>
    <row r="5955" spans="1:15" x14ac:dyDescent="0.2">
      <c r="A5955" t="s">
        <v>6464</v>
      </c>
      <c r="B5955" t="s">
        <v>6633</v>
      </c>
      <c r="C5955" t="s">
        <v>6638</v>
      </c>
      <c r="D5955" t="s">
        <v>22</v>
      </c>
      <c r="E5955">
        <v>38</v>
      </c>
      <c r="F5955" t="s">
        <v>49</v>
      </c>
      <c r="G5955" t="s">
        <v>6627</v>
      </c>
      <c r="H5955" t="s">
        <v>6628</v>
      </c>
      <c r="I5955" s="2">
        <v>1360</v>
      </c>
      <c r="J5955" s="2">
        <v>6</v>
      </c>
      <c r="K5955" s="2">
        <v>1366</v>
      </c>
      <c r="L5955" s="3">
        <v>5.9314968562198207E-2</v>
      </c>
      <c r="M5955" s="3">
        <v>9.8051812415254444E-2</v>
      </c>
      <c r="N5955" s="2">
        <v>2302960</v>
      </c>
      <c r="O5955">
        <f t="shared" si="92"/>
        <v>9</v>
      </c>
    </row>
    <row r="5956" spans="1:15" x14ac:dyDescent="0.2">
      <c r="A5956" t="s">
        <v>6464</v>
      </c>
      <c r="B5956" t="s">
        <v>6633</v>
      </c>
      <c r="C5956" t="s">
        <v>6639</v>
      </c>
      <c r="D5956" t="s">
        <v>22</v>
      </c>
      <c r="E5956">
        <v>42</v>
      </c>
      <c r="F5956" t="s">
        <v>69</v>
      </c>
      <c r="G5956" t="s">
        <v>1976</v>
      </c>
      <c r="H5956" t="s">
        <v>39</v>
      </c>
      <c r="I5956" s="2">
        <v>543</v>
      </c>
      <c r="J5956" s="2">
        <v>2</v>
      </c>
      <c r="K5956" s="2">
        <v>545</v>
      </c>
      <c r="L5956" s="3">
        <v>2.3665196095459758E-2</v>
      </c>
      <c r="M5956" s="3">
        <v>3.912023262541265E-2</v>
      </c>
      <c r="N5956" s="2">
        <v>2302960</v>
      </c>
      <c r="O5956">
        <f t="shared" si="92"/>
        <v>14</v>
      </c>
    </row>
    <row r="5957" spans="1:15" x14ac:dyDescent="0.2">
      <c r="A5957" t="s">
        <v>6464</v>
      </c>
      <c r="B5957" t="s">
        <v>6633</v>
      </c>
      <c r="C5957" t="s">
        <v>6640</v>
      </c>
      <c r="D5957" t="s">
        <v>22</v>
      </c>
      <c r="E5957">
        <v>51</v>
      </c>
      <c r="F5957" t="s">
        <v>49</v>
      </c>
      <c r="G5957" t="s">
        <v>6641</v>
      </c>
      <c r="H5957" t="s">
        <v>234</v>
      </c>
      <c r="I5957" s="2">
        <v>1260</v>
      </c>
      <c r="J5957" s="2">
        <v>4</v>
      </c>
      <c r="K5957" s="2">
        <v>1264</v>
      </c>
      <c r="L5957" s="3">
        <v>5.4885885990203914E-2</v>
      </c>
      <c r="M5957" s="3">
        <v>9.0730227593617582E-2</v>
      </c>
      <c r="N5957" s="2">
        <v>2302960</v>
      </c>
      <c r="O5957">
        <f t="shared" si="92"/>
        <v>12</v>
      </c>
    </row>
    <row r="5958" spans="1:15" x14ac:dyDescent="0.2">
      <c r="A5958" t="s">
        <v>6464</v>
      </c>
      <c r="B5958" t="s">
        <v>6633</v>
      </c>
      <c r="C5958" t="s">
        <v>1977</v>
      </c>
      <c r="D5958" t="s">
        <v>22</v>
      </c>
      <c r="E5958">
        <v>35</v>
      </c>
      <c r="F5958" t="s">
        <v>49</v>
      </c>
      <c r="G5958" t="s">
        <v>1945</v>
      </c>
      <c r="H5958" t="s">
        <v>41</v>
      </c>
      <c r="I5958" s="2">
        <v>1291</v>
      </c>
      <c r="J5958" s="2">
        <v>3</v>
      </c>
      <c r="K5958" s="2">
        <v>1294</v>
      </c>
      <c r="L5958" s="3">
        <v>5.6188557334908115E-2</v>
      </c>
      <c r="M5958" s="3">
        <v>9.2883634894099024E-2</v>
      </c>
      <c r="N5958" s="2">
        <v>2302960</v>
      </c>
      <c r="O5958">
        <f t="shared" si="92"/>
        <v>10</v>
      </c>
    </row>
    <row r="5959" spans="1:15" x14ac:dyDescent="0.2">
      <c r="A5959" t="s">
        <v>6464</v>
      </c>
      <c r="B5959" t="s">
        <v>6633</v>
      </c>
      <c r="C5959" t="s">
        <v>6642</v>
      </c>
      <c r="D5959" t="s">
        <v>22</v>
      </c>
      <c r="E5959">
        <v>38</v>
      </c>
      <c r="F5959" t="s">
        <v>49</v>
      </c>
      <c r="G5959" t="s">
        <v>6643</v>
      </c>
      <c r="H5959" t="s">
        <v>230</v>
      </c>
      <c r="I5959" s="2">
        <v>2723</v>
      </c>
      <c r="J5959" s="2">
        <v>2</v>
      </c>
      <c r="K5959" s="2">
        <v>2725</v>
      </c>
      <c r="L5959" s="3">
        <v>0.11832598047729877</v>
      </c>
      <c r="M5959" s="3">
        <v>0.19560116312706322</v>
      </c>
      <c r="N5959" s="2">
        <v>2302960</v>
      </c>
      <c r="O5959">
        <f t="shared" ref="O5959:O6022" si="93">COUNTIFS($A$2:$A$8573,A5959,$B$2:$B$8573,B5959,$K$2:$K$8573,"&gt;"&amp;K5959)+1</f>
        <v>7</v>
      </c>
    </row>
    <row r="5960" spans="1:15" x14ac:dyDescent="0.2">
      <c r="A5960" t="s">
        <v>6464</v>
      </c>
      <c r="B5960" t="s">
        <v>6633</v>
      </c>
      <c r="C5960" t="s">
        <v>6644</v>
      </c>
      <c r="D5960" t="s">
        <v>22</v>
      </c>
      <c r="E5960">
        <v>38</v>
      </c>
      <c r="F5960" t="s">
        <v>49</v>
      </c>
      <c r="G5960" t="s">
        <v>38</v>
      </c>
      <c r="H5960" t="s">
        <v>767</v>
      </c>
      <c r="I5960" s="2">
        <v>2892</v>
      </c>
      <c r="J5960" s="2">
        <v>2</v>
      </c>
      <c r="K5960" s="2">
        <v>2894</v>
      </c>
      <c r="L5960" s="3">
        <v>0.12566436238579914</v>
      </c>
      <c r="M5960" s="3">
        <v>0.2077320242531086</v>
      </c>
      <c r="N5960" s="2">
        <v>2302960</v>
      </c>
      <c r="O5960">
        <f t="shared" si="93"/>
        <v>6</v>
      </c>
    </row>
    <row r="5961" spans="1:15" x14ac:dyDescent="0.2">
      <c r="A5961" t="s">
        <v>6464</v>
      </c>
      <c r="B5961" t="s">
        <v>6633</v>
      </c>
      <c r="C5961" t="s">
        <v>5295</v>
      </c>
      <c r="D5961" t="s">
        <v>22</v>
      </c>
      <c r="E5961">
        <v>46</v>
      </c>
      <c r="F5961" t="s">
        <v>49</v>
      </c>
      <c r="G5961" t="s">
        <v>6645</v>
      </c>
      <c r="H5961" t="s">
        <v>349</v>
      </c>
      <c r="I5961" s="2">
        <v>1280</v>
      </c>
      <c r="J5961" s="2">
        <v>2</v>
      </c>
      <c r="K5961" s="2">
        <v>1282</v>
      </c>
      <c r="L5961" s="3">
        <v>5.5667488797026432E-2</v>
      </c>
      <c r="M5961" s="3">
        <v>9.2022271973906444E-2</v>
      </c>
      <c r="N5961" s="2">
        <v>2302960</v>
      </c>
      <c r="O5961">
        <f t="shared" si="93"/>
        <v>11</v>
      </c>
    </row>
    <row r="5962" spans="1:15" x14ac:dyDescent="0.2">
      <c r="A5962" t="s">
        <v>6464</v>
      </c>
      <c r="B5962" t="s">
        <v>6633</v>
      </c>
      <c r="C5962" t="s">
        <v>3229</v>
      </c>
      <c r="D5962" t="s">
        <v>22</v>
      </c>
      <c r="E5962">
        <v>48</v>
      </c>
      <c r="F5962" t="s">
        <v>49</v>
      </c>
      <c r="G5962" t="s">
        <v>868</v>
      </c>
      <c r="H5962" t="s">
        <v>738</v>
      </c>
      <c r="I5962" s="2">
        <v>1852</v>
      </c>
      <c r="J5962" s="2">
        <v>10</v>
      </c>
      <c r="K5962" s="2">
        <v>1862</v>
      </c>
      <c r="L5962" s="3">
        <v>8.0852468127974433E-2</v>
      </c>
      <c r="M5962" s="3">
        <v>0.13365481311654742</v>
      </c>
      <c r="N5962" s="2">
        <v>2302960</v>
      </c>
      <c r="O5962">
        <f t="shared" si="93"/>
        <v>8</v>
      </c>
    </row>
    <row r="5963" spans="1:15" x14ac:dyDescent="0.2">
      <c r="A5963" t="s">
        <v>6464</v>
      </c>
      <c r="B5963" t="s">
        <v>6633</v>
      </c>
      <c r="C5963" t="s">
        <v>6646</v>
      </c>
      <c r="D5963" t="s">
        <v>22</v>
      </c>
      <c r="E5963">
        <v>48</v>
      </c>
      <c r="F5963" t="s">
        <v>49</v>
      </c>
      <c r="G5963" t="s">
        <v>6620</v>
      </c>
      <c r="H5963" t="s">
        <v>1867</v>
      </c>
      <c r="I5963" s="2">
        <v>629</v>
      </c>
      <c r="J5963" s="2">
        <v>2</v>
      </c>
      <c r="K5963" s="2">
        <v>631</v>
      </c>
      <c r="L5963" s="3">
        <v>2.7399520616945148E-2</v>
      </c>
      <c r="M5963" s="3">
        <v>4.5293333553459415E-2</v>
      </c>
      <c r="N5963" s="2">
        <v>2302960</v>
      </c>
      <c r="O5963">
        <f t="shared" si="93"/>
        <v>13</v>
      </c>
    </row>
    <row r="5964" spans="1:15" x14ac:dyDescent="0.2">
      <c r="A5964" t="s">
        <v>6464</v>
      </c>
      <c r="B5964" t="s">
        <v>6633</v>
      </c>
      <c r="C5964" t="s">
        <v>46</v>
      </c>
      <c r="G5964" t="s">
        <v>46</v>
      </c>
      <c r="I5964" s="2">
        <v>8351</v>
      </c>
      <c r="J5964" s="2">
        <v>20</v>
      </c>
      <c r="K5964" s="2">
        <v>8371</v>
      </c>
      <c r="L5964" s="3">
        <v>0.3634887275506305</v>
      </c>
      <c r="M5964" s="3">
        <v>0.60087241707766836</v>
      </c>
      <c r="N5964" s="2">
        <v>2302960</v>
      </c>
      <c r="O5964">
        <f t="shared" si="93"/>
        <v>4</v>
      </c>
    </row>
    <row r="5965" spans="1:15" x14ac:dyDescent="0.2">
      <c r="A5965" t="s">
        <v>6464</v>
      </c>
      <c r="B5965" t="s">
        <v>6647</v>
      </c>
      <c r="C5965" t="s">
        <v>6648</v>
      </c>
      <c r="D5965" t="s">
        <v>22</v>
      </c>
      <c r="E5965">
        <v>37</v>
      </c>
      <c r="F5965" t="s">
        <v>69</v>
      </c>
      <c r="G5965" t="s">
        <v>1976</v>
      </c>
      <c r="H5965" t="s">
        <v>39</v>
      </c>
      <c r="I5965" s="2">
        <v>916</v>
      </c>
      <c r="J5965" s="2">
        <v>1</v>
      </c>
      <c r="K5965" s="2">
        <v>917</v>
      </c>
      <c r="L5965" s="3">
        <v>5.1288504831019203E-2</v>
      </c>
      <c r="M5965" s="3">
        <v>8.1511111111111104E-2</v>
      </c>
      <c r="N5965" s="2">
        <v>1787925</v>
      </c>
      <c r="O5965">
        <f t="shared" si="93"/>
        <v>10</v>
      </c>
    </row>
    <row r="5966" spans="1:15" x14ac:dyDescent="0.2">
      <c r="A5966" t="s">
        <v>6464</v>
      </c>
      <c r="B5966" t="s">
        <v>6647</v>
      </c>
      <c r="C5966" t="s">
        <v>6649</v>
      </c>
      <c r="D5966" t="s">
        <v>22</v>
      </c>
      <c r="E5966">
        <v>50</v>
      </c>
      <c r="F5966" t="s">
        <v>69</v>
      </c>
      <c r="G5966" t="s">
        <v>303</v>
      </c>
      <c r="H5966" t="s">
        <v>304</v>
      </c>
      <c r="I5966" s="2">
        <v>390458</v>
      </c>
      <c r="J5966" s="2">
        <v>806</v>
      </c>
      <c r="K5966" s="2">
        <v>391264</v>
      </c>
      <c r="L5966" s="3">
        <v>21.883691989317224</v>
      </c>
      <c r="M5966" s="3">
        <v>34.779022222222224</v>
      </c>
      <c r="N5966" s="2">
        <v>1787925</v>
      </c>
      <c r="O5966">
        <f t="shared" si="93"/>
        <v>2</v>
      </c>
    </row>
    <row r="5967" spans="1:15" x14ac:dyDescent="0.2">
      <c r="A5967" t="s">
        <v>6464</v>
      </c>
      <c r="B5967" t="s">
        <v>6647</v>
      </c>
      <c r="C5967" t="s">
        <v>6650</v>
      </c>
      <c r="D5967" t="s">
        <v>22</v>
      </c>
      <c r="E5967">
        <v>58</v>
      </c>
      <c r="F5967" t="s">
        <v>69</v>
      </c>
      <c r="G5967" t="s">
        <v>19</v>
      </c>
      <c r="H5967" t="s">
        <v>20</v>
      </c>
      <c r="I5967" s="2">
        <v>29288</v>
      </c>
      <c r="J5967" s="2">
        <v>177</v>
      </c>
      <c r="K5967" s="2">
        <v>29465</v>
      </c>
      <c r="L5967" s="3">
        <v>1.6479997762769691</v>
      </c>
      <c r="M5967" s="3">
        <v>2.6191111111111107</v>
      </c>
      <c r="N5967" s="2">
        <v>1787925</v>
      </c>
      <c r="O5967">
        <f t="shared" si="93"/>
        <v>3</v>
      </c>
    </row>
    <row r="5968" spans="1:15" x14ac:dyDescent="0.2">
      <c r="A5968" t="s">
        <v>6464</v>
      </c>
      <c r="B5968" t="s">
        <v>6647</v>
      </c>
      <c r="C5968" t="s">
        <v>6651</v>
      </c>
      <c r="D5968" t="s">
        <v>22</v>
      </c>
      <c r="E5968">
        <v>42</v>
      </c>
      <c r="F5968" t="s">
        <v>69</v>
      </c>
      <c r="G5968" t="s">
        <v>32</v>
      </c>
      <c r="H5968" t="s">
        <v>33</v>
      </c>
      <c r="I5968" s="2">
        <v>677196</v>
      </c>
      <c r="J5968" s="2">
        <v>4125</v>
      </c>
      <c r="K5968" s="2">
        <v>681321</v>
      </c>
      <c r="L5968" s="3">
        <v>38.106799781870045</v>
      </c>
      <c r="M5968" s="3">
        <v>60.561866666666667</v>
      </c>
      <c r="N5968" s="2">
        <v>1787925</v>
      </c>
      <c r="O5968">
        <f t="shared" si="93"/>
        <v>1</v>
      </c>
    </row>
    <row r="5969" spans="1:15" x14ac:dyDescent="0.2">
      <c r="A5969" t="s">
        <v>6464</v>
      </c>
      <c r="B5969" t="s">
        <v>6647</v>
      </c>
      <c r="C5969" t="s">
        <v>6652</v>
      </c>
      <c r="D5969" t="s">
        <v>22</v>
      </c>
      <c r="E5969">
        <v>47</v>
      </c>
      <c r="F5969" t="s">
        <v>69</v>
      </c>
      <c r="G5969" t="s">
        <v>6653</v>
      </c>
      <c r="H5969" t="s">
        <v>1785</v>
      </c>
      <c r="I5969" s="2">
        <v>1259</v>
      </c>
      <c r="J5969" s="2">
        <v>9</v>
      </c>
      <c r="K5969" s="2">
        <v>1268</v>
      </c>
      <c r="L5969" s="3">
        <v>7.0920200791420224E-2</v>
      </c>
      <c r="M5969" s="3">
        <v>0.11271111111111111</v>
      </c>
      <c r="N5969" s="2">
        <v>1787925</v>
      </c>
      <c r="O5969">
        <f t="shared" si="93"/>
        <v>9</v>
      </c>
    </row>
    <row r="5970" spans="1:15" x14ac:dyDescent="0.2">
      <c r="A5970" t="s">
        <v>6464</v>
      </c>
      <c r="B5970" t="s">
        <v>6647</v>
      </c>
      <c r="C5970" t="s">
        <v>6654</v>
      </c>
      <c r="D5970" t="s">
        <v>22</v>
      </c>
      <c r="E5970">
        <v>30</v>
      </c>
      <c r="F5970" t="s">
        <v>69</v>
      </c>
      <c r="G5970" t="s">
        <v>38</v>
      </c>
      <c r="H5970" t="s">
        <v>104</v>
      </c>
      <c r="I5970" s="2">
        <v>3386</v>
      </c>
      <c r="J5970" s="2">
        <v>2</v>
      </c>
      <c r="K5970" s="2">
        <v>3388</v>
      </c>
      <c r="L5970" s="3">
        <v>0.18949340716193352</v>
      </c>
      <c r="M5970" s="3">
        <v>0.30115555555555557</v>
      </c>
      <c r="N5970" s="2">
        <v>1787925</v>
      </c>
      <c r="O5970">
        <f t="shared" si="93"/>
        <v>7</v>
      </c>
    </row>
    <row r="5971" spans="1:15" x14ac:dyDescent="0.2">
      <c r="A5971" t="s">
        <v>6464</v>
      </c>
      <c r="B5971" t="s">
        <v>6647</v>
      </c>
      <c r="C5971" t="s">
        <v>6655</v>
      </c>
      <c r="D5971" t="s">
        <v>17</v>
      </c>
      <c r="E5971">
        <v>43</v>
      </c>
      <c r="F5971" t="s">
        <v>69</v>
      </c>
      <c r="G5971" t="s">
        <v>38</v>
      </c>
      <c r="H5971" t="s">
        <v>70</v>
      </c>
      <c r="I5971" s="2">
        <v>5152</v>
      </c>
      <c r="J5971" s="2">
        <v>18</v>
      </c>
      <c r="K5971" s="2">
        <v>5170</v>
      </c>
      <c r="L5971" s="3">
        <v>0.28916201742243103</v>
      </c>
      <c r="M5971" s="3">
        <v>0.45955555555555561</v>
      </c>
      <c r="N5971" s="2">
        <v>1787925</v>
      </c>
      <c r="O5971">
        <f t="shared" si="93"/>
        <v>5</v>
      </c>
    </row>
    <row r="5972" spans="1:15" x14ac:dyDescent="0.2">
      <c r="A5972" t="s">
        <v>6464</v>
      </c>
      <c r="B5972" t="s">
        <v>6647</v>
      </c>
      <c r="C5972" t="s">
        <v>6656</v>
      </c>
      <c r="D5972" t="s">
        <v>22</v>
      </c>
      <c r="E5972">
        <v>49</v>
      </c>
      <c r="F5972" t="s">
        <v>69</v>
      </c>
      <c r="G5972" t="s">
        <v>1945</v>
      </c>
      <c r="H5972" t="s">
        <v>41</v>
      </c>
      <c r="I5972" s="2">
        <v>3657</v>
      </c>
      <c r="J5972" s="2">
        <v>7</v>
      </c>
      <c r="K5972" s="2">
        <v>3664</v>
      </c>
      <c r="L5972" s="3">
        <v>0.20493029629318904</v>
      </c>
      <c r="M5972" s="3">
        <v>0.32568888888888892</v>
      </c>
      <c r="N5972" s="2">
        <v>1787925</v>
      </c>
      <c r="O5972">
        <f t="shared" si="93"/>
        <v>6</v>
      </c>
    </row>
    <row r="5973" spans="1:15" x14ac:dyDescent="0.2">
      <c r="A5973" t="s">
        <v>6464</v>
      </c>
      <c r="B5973" t="s">
        <v>6647</v>
      </c>
      <c r="C5973" t="s">
        <v>6657</v>
      </c>
      <c r="D5973" t="s">
        <v>17</v>
      </c>
      <c r="E5973">
        <v>32</v>
      </c>
      <c r="F5973" t="s">
        <v>69</v>
      </c>
      <c r="G5973" t="s">
        <v>6658</v>
      </c>
      <c r="H5973" t="s">
        <v>273</v>
      </c>
      <c r="I5973" s="2">
        <v>1434</v>
      </c>
      <c r="J5973" s="2">
        <v>19</v>
      </c>
      <c r="K5973" s="2">
        <v>1453</v>
      </c>
      <c r="L5973" s="3">
        <v>8.1267390969979175E-2</v>
      </c>
      <c r="M5973" s="3">
        <v>0.12915555555555555</v>
      </c>
      <c r="N5973" s="2">
        <v>1787925</v>
      </c>
      <c r="O5973">
        <f t="shared" si="93"/>
        <v>8</v>
      </c>
    </row>
    <row r="5974" spans="1:15" x14ac:dyDescent="0.2">
      <c r="A5974" t="s">
        <v>6464</v>
      </c>
      <c r="B5974" t="s">
        <v>6647</v>
      </c>
      <c r="C5974" t="s">
        <v>46</v>
      </c>
      <c r="G5974" t="s">
        <v>46</v>
      </c>
      <c r="I5974" s="2">
        <v>5696</v>
      </c>
      <c r="J5974" s="2">
        <v>23</v>
      </c>
      <c r="K5974" s="2">
        <v>5719</v>
      </c>
      <c r="L5974" s="3">
        <v>0.31986800341177624</v>
      </c>
      <c r="M5974" s="3">
        <v>0.50835555555555556</v>
      </c>
      <c r="N5974" s="2">
        <v>1787925</v>
      </c>
      <c r="O5974">
        <f t="shared" si="93"/>
        <v>4</v>
      </c>
    </row>
    <row r="5975" spans="1:15" x14ac:dyDescent="0.2">
      <c r="A5975" t="s">
        <v>6464</v>
      </c>
      <c r="B5975" t="s">
        <v>6659</v>
      </c>
      <c r="C5975" t="s">
        <v>6660</v>
      </c>
      <c r="D5975" t="s">
        <v>22</v>
      </c>
      <c r="E5975">
        <v>51</v>
      </c>
      <c r="F5975" t="s">
        <v>49</v>
      </c>
      <c r="G5975" t="s">
        <v>303</v>
      </c>
      <c r="H5975" t="s">
        <v>304</v>
      </c>
      <c r="I5975" s="2">
        <v>424890</v>
      </c>
      <c r="J5975" s="2">
        <v>2064</v>
      </c>
      <c r="K5975" s="2">
        <v>426954</v>
      </c>
      <c r="L5975" s="3">
        <v>22.624550440961315</v>
      </c>
      <c r="M5975" s="3">
        <v>36.681472571845866</v>
      </c>
      <c r="N5975" s="2">
        <v>1887127</v>
      </c>
      <c r="O5975">
        <f t="shared" si="93"/>
        <v>2</v>
      </c>
    </row>
    <row r="5976" spans="1:15" x14ac:dyDescent="0.2">
      <c r="A5976" t="s">
        <v>6464</v>
      </c>
      <c r="B5976" t="s">
        <v>6659</v>
      </c>
      <c r="C5976" t="s">
        <v>6661</v>
      </c>
      <c r="D5976" t="s">
        <v>22</v>
      </c>
      <c r="E5976">
        <v>35</v>
      </c>
      <c r="F5976" t="s">
        <v>69</v>
      </c>
      <c r="G5976" t="s">
        <v>6662</v>
      </c>
      <c r="H5976" t="s">
        <v>486</v>
      </c>
      <c r="I5976" s="2">
        <v>824</v>
      </c>
      <c r="J5976" s="2">
        <v>12</v>
      </c>
      <c r="K5976" s="2">
        <v>836</v>
      </c>
      <c r="L5976" s="3">
        <v>4.4300145141265006E-2</v>
      </c>
      <c r="M5976" s="3">
        <v>7.1824391082091155E-2</v>
      </c>
      <c r="N5976" s="2">
        <v>1887127</v>
      </c>
      <c r="O5976">
        <f t="shared" si="93"/>
        <v>13</v>
      </c>
    </row>
    <row r="5977" spans="1:15" x14ac:dyDescent="0.2">
      <c r="A5977" t="s">
        <v>6464</v>
      </c>
      <c r="B5977" t="s">
        <v>6659</v>
      </c>
      <c r="C5977" t="s">
        <v>6663</v>
      </c>
      <c r="D5977" t="s">
        <v>22</v>
      </c>
      <c r="E5977">
        <v>46</v>
      </c>
      <c r="F5977" t="s">
        <v>49</v>
      </c>
      <c r="G5977" t="s">
        <v>32</v>
      </c>
      <c r="H5977" t="s">
        <v>33</v>
      </c>
      <c r="I5977" s="2">
        <v>651805</v>
      </c>
      <c r="J5977" s="2">
        <v>4410</v>
      </c>
      <c r="K5977" s="2">
        <v>656215</v>
      </c>
      <c r="L5977" s="3">
        <v>34.773229358702409</v>
      </c>
      <c r="M5977" s="3">
        <v>56.378280853988571</v>
      </c>
      <c r="N5977" s="2">
        <v>1887127</v>
      </c>
      <c r="O5977">
        <f t="shared" si="93"/>
        <v>1</v>
      </c>
    </row>
    <row r="5978" spans="1:15" x14ac:dyDescent="0.2">
      <c r="A5978" t="s">
        <v>6464</v>
      </c>
      <c r="B5978" t="s">
        <v>6659</v>
      </c>
      <c r="C5978" t="s">
        <v>6664</v>
      </c>
      <c r="D5978" t="s">
        <v>22</v>
      </c>
      <c r="E5978">
        <v>62</v>
      </c>
      <c r="F5978" t="s">
        <v>49</v>
      </c>
      <c r="G5978" t="s">
        <v>19</v>
      </c>
      <c r="H5978" t="s">
        <v>20</v>
      </c>
      <c r="I5978" s="2">
        <v>50346</v>
      </c>
      <c r="J5978" s="2">
        <v>534</v>
      </c>
      <c r="K5978" s="2">
        <v>50880</v>
      </c>
      <c r="L5978" s="3">
        <v>2.6961619435257935</v>
      </c>
      <c r="M5978" s="3">
        <v>4.3713217921732035</v>
      </c>
      <c r="N5978" s="2">
        <v>1887127</v>
      </c>
      <c r="O5978">
        <f t="shared" si="93"/>
        <v>3</v>
      </c>
    </row>
    <row r="5979" spans="1:15" x14ac:dyDescent="0.2">
      <c r="A5979" t="s">
        <v>6464</v>
      </c>
      <c r="B5979" t="s">
        <v>6659</v>
      </c>
      <c r="C5979" t="s">
        <v>6531</v>
      </c>
      <c r="D5979" t="s">
        <v>22</v>
      </c>
      <c r="E5979">
        <v>56</v>
      </c>
      <c r="F5979" t="s">
        <v>49</v>
      </c>
      <c r="G5979" t="s">
        <v>38</v>
      </c>
      <c r="H5979" t="s">
        <v>99</v>
      </c>
      <c r="I5979" s="2">
        <v>1173</v>
      </c>
      <c r="J5979" s="2">
        <v>2</v>
      </c>
      <c r="K5979" s="2">
        <v>1175</v>
      </c>
      <c r="L5979" s="3">
        <v>6.2263959977256429E-2</v>
      </c>
      <c r="M5979" s="3">
        <v>0.10094935349456591</v>
      </c>
      <c r="N5979" s="2">
        <v>1887127</v>
      </c>
      <c r="O5979">
        <f t="shared" si="93"/>
        <v>10</v>
      </c>
    </row>
    <row r="5980" spans="1:15" x14ac:dyDescent="0.2">
      <c r="A5980" t="s">
        <v>6464</v>
      </c>
      <c r="B5980" t="s">
        <v>6659</v>
      </c>
      <c r="C5980" t="s">
        <v>6665</v>
      </c>
      <c r="D5980" t="s">
        <v>22</v>
      </c>
      <c r="E5980">
        <v>48</v>
      </c>
      <c r="F5980" t="s">
        <v>49</v>
      </c>
      <c r="G5980" t="s">
        <v>832</v>
      </c>
      <c r="H5980" t="s">
        <v>833</v>
      </c>
      <c r="I5980" s="2">
        <v>816</v>
      </c>
      <c r="J5980" s="2">
        <v>13</v>
      </c>
      <c r="K5980" s="2">
        <v>829</v>
      </c>
      <c r="L5980" s="3">
        <v>4.392921091161326E-2</v>
      </c>
      <c r="M5980" s="3">
        <v>7.1222990678293741E-2</v>
      </c>
      <c r="N5980" s="2">
        <v>1887127</v>
      </c>
      <c r="O5980">
        <f t="shared" si="93"/>
        <v>14</v>
      </c>
    </row>
    <row r="5981" spans="1:15" x14ac:dyDescent="0.2">
      <c r="A5981" t="s">
        <v>6464</v>
      </c>
      <c r="B5981" t="s">
        <v>6659</v>
      </c>
      <c r="C5981" t="s">
        <v>6666</v>
      </c>
      <c r="D5981" t="s">
        <v>22</v>
      </c>
      <c r="E5981">
        <v>52</v>
      </c>
      <c r="F5981" t="s">
        <v>69</v>
      </c>
      <c r="G5981" t="s">
        <v>3193</v>
      </c>
      <c r="H5981" t="s">
        <v>389</v>
      </c>
      <c r="I5981" s="2">
        <v>3678</v>
      </c>
      <c r="J5981" s="2">
        <v>3</v>
      </c>
      <c r="K5981" s="2">
        <v>3681</v>
      </c>
      <c r="L5981" s="3">
        <v>0.19505841419257952</v>
      </c>
      <c r="M5981" s="3">
        <v>0.31625069805404016</v>
      </c>
      <c r="N5981" s="2">
        <v>1887127</v>
      </c>
      <c r="O5981">
        <f t="shared" si="93"/>
        <v>7</v>
      </c>
    </row>
    <row r="5982" spans="1:15" x14ac:dyDescent="0.2">
      <c r="A5982" t="s">
        <v>6464</v>
      </c>
      <c r="B5982" t="s">
        <v>6659</v>
      </c>
      <c r="C5982" t="s">
        <v>6667</v>
      </c>
      <c r="D5982" t="s">
        <v>17</v>
      </c>
      <c r="E5982">
        <v>54</v>
      </c>
      <c r="F5982" t="s">
        <v>49</v>
      </c>
      <c r="G5982" t="s">
        <v>38</v>
      </c>
      <c r="H5982" t="s">
        <v>39</v>
      </c>
      <c r="I5982" s="2">
        <v>1596</v>
      </c>
      <c r="J5982" s="2">
        <v>3</v>
      </c>
      <c r="K5982" s="2">
        <v>1599</v>
      </c>
      <c r="L5982" s="3">
        <v>8.4731976173304704E-2</v>
      </c>
      <c r="M5982" s="3">
        <v>0.13737703509600929</v>
      </c>
      <c r="N5982" s="2">
        <v>1887127</v>
      </c>
      <c r="O5982">
        <f t="shared" si="93"/>
        <v>8</v>
      </c>
    </row>
    <row r="5983" spans="1:15" x14ac:dyDescent="0.2">
      <c r="A5983" t="s">
        <v>6464</v>
      </c>
      <c r="B5983" t="s">
        <v>6659</v>
      </c>
      <c r="C5983" t="s">
        <v>6668</v>
      </c>
      <c r="D5983" t="s">
        <v>22</v>
      </c>
      <c r="E5983">
        <v>45</v>
      </c>
      <c r="F5983" t="s">
        <v>49</v>
      </c>
      <c r="G5983" t="s">
        <v>6669</v>
      </c>
      <c r="H5983" t="s">
        <v>198</v>
      </c>
      <c r="I5983" s="2">
        <v>836</v>
      </c>
      <c r="J5983" s="2">
        <v>5</v>
      </c>
      <c r="K5983" s="2">
        <v>841</v>
      </c>
      <c r="L5983" s="3">
        <v>4.4565098162444819E-2</v>
      </c>
      <c r="M5983" s="3">
        <v>7.22539627990893E-2</v>
      </c>
      <c r="N5983" s="2">
        <v>1887127</v>
      </c>
      <c r="O5983">
        <f t="shared" si="93"/>
        <v>12</v>
      </c>
    </row>
    <row r="5984" spans="1:15" x14ac:dyDescent="0.2">
      <c r="A5984" t="s">
        <v>6464</v>
      </c>
      <c r="B5984" t="s">
        <v>6659</v>
      </c>
      <c r="C5984" t="s">
        <v>6670</v>
      </c>
      <c r="D5984" t="s">
        <v>17</v>
      </c>
      <c r="E5984">
        <v>37</v>
      </c>
      <c r="F5984" t="s">
        <v>49</v>
      </c>
      <c r="G5984" t="s">
        <v>38</v>
      </c>
      <c r="H5984" t="s">
        <v>214</v>
      </c>
      <c r="I5984" s="2">
        <v>5857</v>
      </c>
      <c r="J5984" s="2">
        <v>29</v>
      </c>
      <c r="K5984" s="2">
        <v>5886</v>
      </c>
      <c r="L5984" s="3">
        <v>0.31190269653287772</v>
      </c>
      <c r="M5984" s="3">
        <v>0.50569182525022549</v>
      </c>
      <c r="N5984" s="2">
        <v>1887127</v>
      </c>
      <c r="O5984">
        <f t="shared" si="93"/>
        <v>5</v>
      </c>
    </row>
    <row r="5985" spans="1:15" x14ac:dyDescent="0.2">
      <c r="A5985" t="s">
        <v>6464</v>
      </c>
      <c r="B5985" t="s">
        <v>6659</v>
      </c>
      <c r="C5985" t="s">
        <v>6671</v>
      </c>
      <c r="D5985" t="s">
        <v>22</v>
      </c>
      <c r="E5985">
        <v>41</v>
      </c>
      <c r="F5985" t="s">
        <v>49</v>
      </c>
      <c r="G5985" t="s">
        <v>6672</v>
      </c>
      <c r="H5985" t="s">
        <v>324</v>
      </c>
      <c r="I5985" s="2">
        <v>1222</v>
      </c>
      <c r="J5985" s="2">
        <v>3</v>
      </c>
      <c r="K5985" s="2">
        <v>1225</v>
      </c>
      <c r="L5985" s="3">
        <v>6.4913490189054568E-2</v>
      </c>
      <c r="M5985" s="3">
        <v>0.10524507066454744</v>
      </c>
      <c r="N5985" s="2">
        <v>1887127</v>
      </c>
      <c r="O5985">
        <f t="shared" si="93"/>
        <v>9</v>
      </c>
    </row>
    <row r="5986" spans="1:15" x14ac:dyDescent="0.2">
      <c r="A5986" t="s">
        <v>6464</v>
      </c>
      <c r="B5986" t="s">
        <v>6659</v>
      </c>
      <c r="C5986" t="s">
        <v>6673</v>
      </c>
      <c r="D5986" t="s">
        <v>22</v>
      </c>
      <c r="E5986">
        <v>35</v>
      </c>
      <c r="F5986" t="s">
        <v>49</v>
      </c>
      <c r="G5986" t="s">
        <v>38</v>
      </c>
      <c r="H5986" t="s">
        <v>4215</v>
      </c>
      <c r="I5986" s="2">
        <v>796</v>
      </c>
      <c r="J5986" s="2">
        <v>1</v>
      </c>
      <c r="K5986" s="2">
        <v>797</v>
      </c>
      <c r="L5986" s="3">
        <v>4.2233511576062449E-2</v>
      </c>
      <c r="M5986" s="3">
        <v>6.847373168950556E-2</v>
      </c>
      <c r="N5986" s="2">
        <v>1887127</v>
      </c>
      <c r="O5986">
        <f t="shared" si="93"/>
        <v>15</v>
      </c>
    </row>
    <row r="5987" spans="1:15" x14ac:dyDescent="0.2">
      <c r="A5987" t="s">
        <v>6464</v>
      </c>
      <c r="B5987" t="s">
        <v>6659</v>
      </c>
      <c r="C5987" t="s">
        <v>6674</v>
      </c>
      <c r="D5987" t="s">
        <v>22</v>
      </c>
      <c r="E5987">
        <v>30</v>
      </c>
      <c r="F5987" t="s">
        <v>49</v>
      </c>
      <c r="G5987" t="s">
        <v>868</v>
      </c>
      <c r="H5987" t="s">
        <v>738</v>
      </c>
      <c r="I5987" s="2">
        <v>4931</v>
      </c>
      <c r="J5987" s="2">
        <v>22</v>
      </c>
      <c r="K5987" s="2">
        <v>4953</v>
      </c>
      <c r="L5987" s="3">
        <v>0.26246246278072438</v>
      </c>
      <c r="M5987" s="3">
        <v>0.4255337428583702</v>
      </c>
      <c r="N5987" s="2">
        <v>1887127</v>
      </c>
      <c r="O5987">
        <f t="shared" si="93"/>
        <v>6</v>
      </c>
    </row>
    <row r="5988" spans="1:15" x14ac:dyDescent="0.2">
      <c r="A5988" t="s">
        <v>6464</v>
      </c>
      <c r="B5988" t="s">
        <v>6659</v>
      </c>
      <c r="C5988" t="s">
        <v>6675</v>
      </c>
      <c r="D5988" t="s">
        <v>22</v>
      </c>
      <c r="E5988">
        <v>36</v>
      </c>
      <c r="F5988" t="s">
        <v>49</v>
      </c>
      <c r="G5988" t="s">
        <v>4157</v>
      </c>
      <c r="H5988" t="s">
        <v>36</v>
      </c>
      <c r="I5988" s="2">
        <v>1044</v>
      </c>
      <c r="J5988" s="2">
        <v>1</v>
      </c>
      <c r="K5988" s="2">
        <v>1045</v>
      </c>
      <c r="L5988" s="3">
        <v>5.5375181426581252E-2</v>
      </c>
      <c r="M5988" s="3">
        <v>8.9780488852613943E-2</v>
      </c>
      <c r="N5988" s="2">
        <v>1887127</v>
      </c>
      <c r="O5988">
        <f t="shared" si="93"/>
        <v>11</v>
      </c>
    </row>
    <row r="5989" spans="1:15" x14ac:dyDescent="0.2">
      <c r="A5989" t="s">
        <v>6464</v>
      </c>
      <c r="B5989" t="s">
        <v>6659</v>
      </c>
      <c r="C5989" t="s">
        <v>46</v>
      </c>
      <c r="G5989" t="s">
        <v>46</v>
      </c>
      <c r="I5989" s="2">
        <v>6216</v>
      </c>
      <c r="J5989" s="2">
        <v>52</v>
      </c>
      <c r="K5989" s="2">
        <v>6268</v>
      </c>
      <c r="L5989" s="3">
        <v>0.3321451073510156</v>
      </c>
      <c r="M5989" s="3">
        <v>0.53851110442888439</v>
      </c>
      <c r="N5989" s="2">
        <v>1887127</v>
      </c>
      <c r="O5989">
        <f t="shared" si="93"/>
        <v>4</v>
      </c>
    </row>
    <row r="5990" spans="1:15" x14ac:dyDescent="0.2">
      <c r="A5990" t="s">
        <v>6464</v>
      </c>
      <c r="B5990" t="s">
        <v>6676</v>
      </c>
      <c r="C5990" t="s">
        <v>6677</v>
      </c>
      <c r="D5990" t="s">
        <v>22</v>
      </c>
      <c r="E5990">
        <v>71</v>
      </c>
      <c r="F5990" t="s">
        <v>69</v>
      </c>
      <c r="G5990" t="s">
        <v>19</v>
      </c>
      <c r="H5990" t="s">
        <v>20</v>
      </c>
      <c r="I5990" s="2">
        <v>23715</v>
      </c>
      <c r="J5990" s="2">
        <v>211</v>
      </c>
      <c r="K5990" s="2">
        <v>23926</v>
      </c>
      <c r="L5990" s="3">
        <v>1.2833633710950909</v>
      </c>
      <c r="M5990" s="3">
        <v>2.0778819256579251</v>
      </c>
      <c r="N5990" s="2">
        <v>1864320</v>
      </c>
      <c r="O5990">
        <f t="shared" si="93"/>
        <v>3</v>
      </c>
    </row>
    <row r="5991" spans="1:15" x14ac:dyDescent="0.2">
      <c r="A5991" t="s">
        <v>6464</v>
      </c>
      <c r="B5991" t="s">
        <v>6676</v>
      </c>
      <c r="C5991" t="s">
        <v>6678</v>
      </c>
      <c r="D5991" t="s">
        <v>22</v>
      </c>
      <c r="E5991">
        <v>68</v>
      </c>
      <c r="F5991" t="s">
        <v>69</v>
      </c>
      <c r="G5991" t="s">
        <v>197</v>
      </c>
      <c r="H5991" t="s">
        <v>24</v>
      </c>
      <c r="I5991" s="2">
        <v>422588</v>
      </c>
      <c r="J5991" s="2">
        <v>1503</v>
      </c>
      <c r="K5991" s="2">
        <v>424091</v>
      </c>
      <c r="L5991" s="3">
        <v>22.747757895640234</v>
      </c>
      <c r="M5991" s="3">
        <v>36.830687274688415</v>
      </c>
      <c r="N5991" s="2">
        <v>1864320</v>
      </c>
      <c r="O5991">
        <f t="shared" si="93"/>
        <v>2</v>
      </c>
    </row>
    <row r="5992" spans="1:15" x14ac:dyDescent="0.2">
      <c r="A5992" t="s">
        <v>6464</v>
      </c>
      <c r="B5992" t="s">
        <v>6676</v>
      </c>
      <c r="C5992" t="s">
        <v>6679</v>
      </c>
      <c r="D5992" t="s">
        <v>22</v>
      </c>
      <c r="E5992">
        <v>31</v>
      </c>
      <c r="F5992" t="s">
        <v>69</v>
      </c>
      <c r="G5992" t="s">
        <v>3249</v>
      </c>
      <c r="H5992" t="s">
        <v>36</v>
      </c>
      <c r="I5992" s="2">
        <v>1559</v>
      </c>
      <c r="J5992" s="2">
        <v>6</v>
      </c>
      <c r="K5992" s="2">
        <v>1565</v>
      </c>
      <c r="L5992" s="3">
        <v>8.3944816340542391E-2</v>
      </c>
      <c r="M5992" s="3">
        <v>0.13591428628498925</v>
      </c>
      <c r="N5992" s="2">
        <v>1864320</v>
      </c>
      <c r="O5992">
        <f t="shared" si="93"/>
        <v>7</v>
      </c>
    </row>
    <row r="5993" spans="1:15" x14ac:dyDescent="0.2">
      <c r="A5993" t="s">
        <v>6464</v>
      </c>
      <c r="B5993" t="s">
        <v>6676</v>
      </c>
      <c r="C5993" t="s">
        <v>6680</v>
      </c>
      <c r="D5993" t="s">
        <v>22</v>
      </c>
      <c r="E5993">
        <v>61</v>
      </c>
      <c r="F5993" t="s">
        <v>69</v>
      </c>
      <c r="G5993" t="s">
        <v>38</v>
      </c>
      <c r="H5993" t="s">
        <v>1285</v>
      </c>
      <c r="I5993" s="2">
        <v>880</v>
      </c>
      <c r="J5993" s="2">
        <v>3</v>
      </c>
      <c r="K5993" s="2">
        <v>883</v>
      </c>
      <c r="L5993" s="3">
        <v>4.7363113628561625E-2</v>
      </c>
      <c r="M5993" s="3">
        <v>7.6685185169102554E-2</v>
      </c>
      <c r="N5993" s="2">
        <v>1864320</v>
      </c>
      <c r="O5993">
        <f t="shared" si="93"/>
        <v>9</v>
      </c>
    </row>
    <row r="5994" spans="1:15" x14ac:dyDescent="0.2">
      <c r="A5994" t="s">
        <v>6464</v>
      </c>
      <c r="B5994" t="s">
        <v>6676</v>
      </c>
      <c r="C5994" t="s">
        <v>6681</v>
      </c>
      <c r="D5994" t="s">
        <v>22</v>
      </c>
      <c r="E5994">
        <v>27</v>
      </c>
      <c r="F5994" t="s">
        <v>69</v>
      </c>
      <c r="G5994" t="s">
        <v>38</v>
      </c>
      <c r="H5994" t="s">
        <v>142</v>
      </c>
      <c r="I5994" s="2">
        <v>1392</v>
      </c>
      <c r="J5994" s="2">
        <v>2</v>
      </c>
      <c r="K5994" s="2">
        <v>1394</v>
      </c>
      <c r="L5994" s="3">
        <v>7.4772571232406451E-2</v>
      </c>
      <c r="M5994" s="3">
        <v>0.12106358791135782</v>
      </c>
      <c r="N5994" s="2">
        <v>1864320</v>
      </c>
      <c r="O5994">
        <f t="shared" si="93"/>
        <v>8</v>
      </c>
    </row>
    <row r="5995" spans="1:15" x14ac:dyDescent="0.2">
      <c r="A5995" t="s">
        <v>6464</v>
      </c>
      <c r="B5995" t="s">
        <v>6676</v>
      </c>
      <c r="C5995" t="s">
        <v>6682</v>
      </c>
      <c r="D5995" t="s">
        <v>22</v>
      </c>
      <c r="E5995">
        <v>58</v>
      </c>
      <c r="F5995" t="s">
        <v>69</v>
      </c>
      <c r="G5995" t="s">
        <v>38</v>
      </c>
      <c r="H5995" t="s">
        <v>540</v>
      </c>
      <c r="I5995" s="2">
        <v>3263</v>
      </c>
      <c r="J5995" s="2">
        <f>(0)</f>
        <v>0</v>
      </c>
      <c r="K5995" s="2">
        <v>3263</v>
      </c>
      <c r="L5995" s="3">
        <v>0.17502360109852386</v>
      </c>
      <c r="M5995" s="3">
        <v>0.28337911574946956</v>
      </c>
      <c r="N5995" s="2">
        <v>1864320</v>
      </c>
      <c r="O5995">
        <f t="shared" si="93"/>
        <v>5</v>
      </c>
    </row>
    <row r="5996" spans="1:15" x14ac:dyDescent="0.2">
      <c r="A5996" t="s">
        <v>6464</v>
      </c>
      <c r="B5996" t="s">
        <v>6676</v>
      </c>
      <c r="C5996" t="s">
        <v>6683</v>
      </c>
      <c r="D5996" t="s">
        <v>22</v>
      </c>
      <c r="E5996">
        <v>65</v>
      </c>
      <c r="F5996" t="s">
        <v>69</v>
      </c>
      <c r="G5996" t="s">
        <v>6669</v>
      </c>
      <c r="H5996" t="s">
        <v>198</v>
      </c>
      <c r="I5996" s="2">
        <v>2297</v>
      </c>
      <c r="J5996" s="2">
        <v>8</v>
      </c>
      <c r="K5996" s="2">
        <v>2305</v>
      </c>
      <c r="L5996" s="3">
        <v>0.12363757294884999</v>
      </c>
      <c r="M5996" s="3">
        <v>0.20018046638140585</v>
      </c>
      <c r="N5996" s="2">
        <v>1864320</v>
      </c>
      <c r="O5996">
        <f t="shared" si="93"/>
        <v>6</v>
      </c>
    </row>
    <row r="5997" spans="1:15" x14ac:dyDescent="0.2">
      <c r="A5997" t="s">
        <v>6464</v>
      </c>
      <c r="B5997" t="s">
        <v>6676</v>
      </c>
      <c r="C5997" t="s">
        <v>6684</v>
      </c>
      <c r="D5997" t="s">
        <v>22</v>
      </c>
      <c r="E5997">
        <v>61</v>
      </c>
      <c r="F5997" t="s">
        <v>69</v>
      </c>
      <c r="G5997" t="s">
        <v>32</v>
      </c>
      <c r="H5997" t="s">
        <v>33</v>
      </c>
      <c r="I5997" s="2">
        <v>679799</v>
      </c>
      <c r="J5997" s="2">
        <v>4500</v>
      </c>
      <c r="K5997" s="2">
        <v>684299</v>
      </c>
      <c r="L5997" s="3">
        <v>36.705018451767934</v>
      </c>
      <c r="M5997" s="3">
        <v>59.428760505132175</v>
      </c>
      <c r="N5997" s="2">
        <v>1864320</v>
      </c>
      <c r="O5997">
        <f t="shared" si="93"/>
        <v>1</v>
      </c>
    </row>
    <row r="5998" spans="1:15" x14ac:dyDescent="0.2">
      <c r="A5998" t="s">
        <v>6464</v>
      </c>
      <c r="B5998" t="s">
        <v>6676</v>
      </c>
      <c r="C5998" t="s">
        <v>46</v>
      </c>
      <c r="G5998" t="s">
        <v>46</v>
      </c>
      <c r="I5998" s="2">
        <v>8542</v>
      </c>
      <c r="J5998" s="2">
        <v>26</v>
      </c>
      <c r="K5998" s="2">
        <v>8568</v>
      </c>
      <c r="L5998" s="3">
        <v>0.45957775489186403</v>
      </c>
      <c r="M5998" s="3">
        <v>0.74409815008932134</v>
      </c>
      <c r="N5998" s="2">
        <v>1864320</v>
      </c>
      <c r="O5998">
        <f t="shared" si="93"/>
        <v>4</v>
      </c>
    </row>
    <row r="5999" spans="1:15" x14ac:dyDescent="0.2">
      <c r="A5999" t="s">
        <v>6464</v>
      </c>
      <c r="B5999" t="s">
        <v>6685</v>
      </c>
      <c r="C5999" t="s">
        <v>6686</v>
      </c>
      <c r="D5999" t="s">
        <v>22</v>
      </c>
      <c r="E5999">
        <v>73</v>
      </c>
      <c r="F5999" t="s">
        <v>49</v>
      </c>
      <c r="G5999" t="s">
        <v>38</v>
      </c>
      <c r="H5999" t="s">
        <v>201</v>
      </c>
      <c r="I5999" s="2">
        <v>4084</v>
      </c>
      <c r="J5999" s="2">
        <v>2</v>
      </c>
      <c r="K5999" s="2">
        <v>4086</v>
      </c>
      <c r="L5999" s="3">
        <v>0.22600895075095706</v>
      </c>
      <c r="M5999" s="3">
        <v>0.36999977361736808</v>
      </c>
      <c r="N5999" s="2">
        <v>1807893</v>
      </c>
      <c r="O5999">
        <f t="shared" si="93"/>
        <v>6</v>
      </c>
    </row>
    <row r="6000" spans="1:15" x14ac:dyDescent="0.2">
      <c r="A6000" t="s">
        <v>6464</v>
      </c>
      <c r="B6000" t="s">
        <v>6685</v>
      </c>
      <c r="C6000" t="s">
        <v>6687</v>
      </c>
      <c r="D6000" t="s">
        <v>22</v>
      </c>
      <c r="E6000">
        <v>42</v>
      </c>
      <c r="F6000" t="s">
        <v>49</v>
      </c>
      <c r="G6000" t="s">
        <v>3249</v>
      </c>
      <c r="H6000" t="s">
        <v>36</v>
      </c>
      <c r="I6000" s="2">
        <v>1240</v>
      </c>
      <c r="J6000" s="2">
        <v>5</v>
      </c>
      <c r="K6000" s="2">
        <v>1245</v>
      </c>
      <c r="L6000" s="3">
        <v>6.8864694979182947E-2</v>
      </c>
      <c r="M6000" s="3">
        <v>0.11273855069839041</v>
      </c>
      <c r="N6000" s="2">
        <v>1807893</v>
      </c>
      <c r="O6000">
        <f t="shared" si="93"/>
        <v>12</v>
      </c>
    </row>
    <row r="6001" spans="1:15" x14ac:dyDescent="0.2">
      <c r="A6001" t="s">
        <v>6464</v>
      </c>
      <c r="B6001" t="s">
        <v>6685</v>
      </c>
      <c r="C6001" t="s">
        <v>6688</v>
      </c>
      <c r="D6001" t="s">
        <v>17</v>
      </c>
      <c r="E6001">
        <v>70</v>
      </c>
      <c r="F6001" t="s">
        <v>49</v>
      </c>
      <c r="G6001" t="s">
        <v>32</v>
      </c>
      <c r="H6001" t="s">
        <v>33</v>
      </c>
      <c r="I6001" s="2">
        <v>667342</v>
      </c>
      <c r="J6001" s="2">
        <v>3951</v>
      </c>
      <c r="K6001" s="2">
        <v>671293</v>
      </c>
      <c r="L6001" s="3">
        <v>37.131235089687273</v>
      </c>
      <c r="M6001" s="3">
        <v>60.78763045299165</v>
      </c>
      <c r="N6001" s="2">
        <v>1807893</v>
      </c>
      <c r="O6001">
        <f t="shared" si="93"/>
        <v>1</v>
      </c>
    </row>
    <row r="6002" spans="1:15" x14ac:dyDescent="0.2">
      <c r="A6002" t="s">
        <v>6464</v>
      </c>
      <c r="B6002" t="s">
        <v>6685</v>
      </c>
      <c r="C6002" t="s">
        <v>6689</v>
      </c>
      <c r="D6002" t="s">
        <v>22</v>
      </c>
      <c r="E6002">
        <v>66</v>
      </c>
      <c r="F6002" t="s">
        <v>49</v>
      </c>
      <c r="G6002" t="s">
        <v>6496</v>
      </c>
      <c r="H6002" t="s">
        <v>6497</v>
      </c>
      <c r="I6002" s="2">
        <v>377319</v>
      </c>
      <c r="J6002" s="2">
        <v>503</v>
      </c>
      <c r="K6002" s="2">
        <v>377822</v>
      </c>
      <c r="L6002" s="3">
        <v>20.898471314397479</v>
      </c>
      <c r="M6002" s="3">
        <v>34.212935503588163</v>
      </c>
      <c r="N6002" s="2">
        <v>1807893</v>
      </c>
      <c r="O6002">
        <f t="shared" si="93"/>
        <v>2</v>
      </c>
    </row>
    <row r="6003" spans="1:15" x14ac:dyDescent="0.2">
      <c r="A6003" t="s">
        <v>6464</v>
      </c>
      <c r="B6003" t="s">
        <v>6685</v>
      </c>
      <c r="C6003" t="s">
        <v>6690</v>
      </c>
      <c r="D6003" t="s">
        <v>22</v>
      </c>
      <c r="E6003">
        <v>45</v>
      </c>
      <c r="F6003" t="s">
        <v>49</v>
      </c>
      <c r="G6003" t="s">
        <v>6691</v>
      </c>
      <c r="H6003" t="s">
        <v>182</v>
      </c>
      <c r="I6003" s="2">
        <v>1628</v>
      </c>
      <c r="J6003" s="2">
        <v>2</v>
      </c>
      <c r="K6003" s="2">
        <v>1630</v>
      </c>
      <c r="L6003" s="3">
        <v>9.0160203065115033E-2</v>
      </c>
      <c r="M6003" s="3">
        <v>0.14760147601476015</v>
      </c>
      <c r="N6003" s="2">
        <v>1807893</v>
      </c>
      <c r="O6003">
        <f t="shared" si="93"/>
        <v>8</v>
      </c>
    </row>
    <row r="6004" spans="1:15" x14ac:dyDescent="0.2">
      <c r="A6004" t="s">
        <v>6464</v>
      </c>
      <c r="B6004" t="s">
        <v>6685</v>
      </c>
      <c r="C6004" t="s">
        <v>6692</v>
      </c>
      <c r="D6004" t="s">
        <v>22</v>
      </c>
      <c r="E6004">
        <v>46</v>
      </c>
      <c r="F6004" t="s">
        <v>49</v>
      </c>
      <c r="G6004" t="s">
        <v>5047</v>
      </c>
      <c r="H6004" t="s">
        <v>2407</v>
      </c>
      <c r="I6004" s="2">
        <v>1260</v>
      </c>
      <c r="J6004" s="2">
        <v>1</v>
      </c>
      <c r="K6004" s="2">
        <v>1261</v>
      </c>
      <c r="L6004" s="3">
        <v>6.9749703107429478E-2</v>
      </c>
      <c r="M6004" s="3">
        <v>0.1141873995427071</v>
      </c>
      <c r="N6004" s="2">
        <v>1807893</v>
      </c>
      <c r="O6004">
        <f t="shared" si="93"/>
        <v>11</v>
      </c>
    </row>
    <row r="6005" spans="1:15" x14ac:dyDescent="0.2">
      <c r="A6005" t="s">
        <v>6464</v>
      </c>
      <c r="B6005" t="s">
        <v>6685</v>
      </c>
      <c r="C6005" t="s">
        <v>6693</v>
      </c>
      <c r="D6005" t="s">
        <v>22</v>
      </c>
      <c r="E6005">
        <v>53</v>
      </c>
      <c r="F6005" t="s">
        <v>49</v>
      </c>
      <c r="G6005" t="s">
        <v>6694</v>
      </c>
      <c r="H6005" t="s">
        <v>370</v>
      </c>
      <c r="I6005" s="2">
        <v>2360</v>
      </c>
      <c r="J6005" s="2">
        <v>3</v>
      </c>
      <c r="K6005" s="2">
        <v>2363</v>
      </c>
      <c r="L6005" s="3">
        <v>0.1307046379404091</v>
      </c>
      <c r="M6005" s="3">
        <v>0.21397686369501734</v>
      </c>
      <c r="N6005" s="2">
        <v>1807893</v>
      </c>
      <c r="O6005">
        <f t="shared" si="93"/>
        <v>7</v>
      </c>
    </row>
    <row r="6006" spans="1:15" x14ac:dyDescent="0.2">
      <c r="A6006" t="s">
        <v>6464</v>
      </c>
      <c r="B6006" t="s">
        <v>6685</v>
      </c>
      <c r="C6006" t="s">
        <v>6695</v>
      </c>
      <c r="D6006" t="s">
        <v>22</v>
      </c>
      <c r="E6006">
        <v>63</v>
      </c>
      <c r="F6006" t="s">
        <v>49</v>
      </c>
      <c r="G6006" t="s">
        <v>19</v>
      </c>
      <c r="H6006" t="s">
        <v>20</v>
      </c>
      <c r="I6006" s="2">
        <v>27970</v>
      </c>
      <c r="J6006" s="2">
        <v>114</v>
      </c>
      <c r="K6006" s="2">
        <v>28084</v>
      </c>
      <c r="L6006" s="3">
        <v>1.5534105171047181</v>
      </c>
      <c r="M6006" s="3">
        <v>2.5430919339868243</v>
      </c>
      <c r="N6006" s="2">
        <v>1807893</v>
      </c>
      <c r="O6006">
        <f t="shared" si="93"/>
        <v>3</v>
      </c>
    </row>
    <row r="6007" spans="1:15" x14ac:dyDescent="0.2">
      <c r="A6007" t="s">
        <v>6464</v>
      </c>
      <c r="B6007" t="s">
        <v>6685</v>
      </c>
      <c r="C6007" t="s">
        <v>6696</v>
      </c>
      <c r="D6007" t="s">
        <v>22</v>
      </c>
      <c r="E6007">
        <v>40</v>
      </c>
      <c r="F6007" t="s">
        <v>49</v>
      </c>
      <c r="G6007" t="s">
        <v>868</v>
      </c>
      <c r="H6007" t="s">
        <v>738</v>
      </c>
      <c r="I6007" s="2">
        <v>467</v>
      </c>
      <c r="J6007" s="2">
        <v>3</v>
      </c>
      <c r="K6007" s="2">
        <v>470</v>
      </c>
      <c r="L6007" s="3">
        <v>2.5997113767241758E-2</v>
      </c>
      <c r="M6007" s="3">
        <v>4.2559934801802E-2</v>
      </c>
      <c r="N6007" s="2">
        <v>1807893</v>
      </c>
      <c r="O6007">
        <f t="shared" si="93"/>
        <v>14</v>
      </c>
    </row>
    <row r="6008" spans="1:15" x14ac:dyDescent="0.2">
      <c r="A6008" t="s">
        <v>6464</v>
      </c>
      <c r="B6008" t="s">
        <v>6685</v>
      </c>
      <c r="C6008" t="s">
        <v>6697</v>
      </c>
      <c r="D6008" t="s">
        <v>22</v>
      </c>
      <c r="E6008">
        <v>31</v>
      </c>
      <c r="F6008" t="s">
        <v>69</v>
      </c>
      <c r="G6008" t="s">
        <v>3193</v>
      </c>
      <c r="H6008" t="s">
        <v>389</v>
      </c>
      <c r="I6008" s="2">
        <v>5090</v>
      </c>
      <c r="J6008" s="2">
        <v>5</v>
      </c>
      <c r="K6008" s="2">
        <v>5095</v>
      </c>
      <c r="L6008" s="3">
        <v>0.28181977583850371</v>
      </c>
      <c r="M6008" s="3">
        <v>0.4613678038620877</v>
      </c>
      <c r="N6008" s="2">
        <v>1807893</v>
      </c>
      <c r="O6008">
        <f t="shared" si="93"/>
        <v>5</v>
      </c>
    </row>
    <row r="6009" spans="1:15" x14ac:dyDescent="0.2">
      <c r="A6009" t="s">
        <v>6464</v>
      </c>
      <c r="B6009" t="s">
        <v>6685</v>
      </c>
      <c r="C6009" t="s">
        <v>6698</v>
      </c>
      <c r="D6009" t="s">
        <v>22</v>
      </c>
      <c r="E6009">
        <v>48</v>
      </c>
      <c r="F6009" t="s">
        <v>49</v>
      </c>
      <c r="G6009" t="s">
        <v>694</v>
      </c>
      <c r="H6009" t="s">
        <v>315</v>
      </c>
      <c r="I6009" s="2">
        <v>780</v>
      </c>
      <c r="J6009" s="2">
        <v>14</v>
      </c>
      <c r="K6009" s="2">
        <v>794</v>
      </c>
      <c r="L6009" s="3">
        <v>4.3918528364233947E-2</v>
      </c>
      <c r="M6009" s="3">
        <v>7.1899123899214448E-2</v>
      </c>
      <c r="N6009" s="2">
        <v>1807893</v>
      </c>
      <c r="O6009">
        <f t="shared" si="93"/>
        <v>13</v>
      </c>
    </row>
    <row r="6010" spans="1:15" x14ac:dyDescent="0.2">
      <c r="A6010" t="s">
        <v>6464</v>
      </c>
      <c r="B6010" t="s">
        <v>6685</v>
      </c>
      <c r="C6010" t="s">
        <v>6699</v>
      </c>
      <c r="D6010" t="s">
        <v>22</v>
      </c>
      <c r="E6010">
        <v>48</v>
      </c>
      <c r="F6010" t="s">
        <v>49</v>
      </c>
      <c r="G6010" t="s">
        <v>38</v>
      </c>
      <c r="H6010" t="s">
        <v>54</v>
      </c>
      <c r="I6010" s="2">
        <v>1489</v>
      </c>
      <c r="J6010" s="2">
        <v>1</v>
      </c>
      <c r="K6010" s="2">
        <v>1490</v>
      </c>
      <c r="L6010" s="3">
        <v>8.2416381942957903E-2</v>
      </c>
      <c r="M6010" s="3">
        <v>0.13492404862698934</v>
      </c>
      <c r="N6010" s="2">
        <v>1807893</v>
      </c>
      <c r="O6010">
        <f t="shared" si="93"/>
        <v>9</v>
      </c>
    </row>
    <row r="6011" spans="1:15" x14ac:dyDescent="0.2">
      <c r="A6011" t="s">
        <v>6464</v>
      </c>
      <c r="B6011" t="s">
        <v>6685</v>
      </c>
      <c r="C6011" t="s">
        <v>6700</v>
      </c>
      <c r="D6011" t="s">
        <v>22</v>
      </c>
      <c r="E6011">
        <v>44</v>
      </c>
      <c r="F6011" t="s">
        <v>49</v>
      </c>
      <c r="G6011" t="s">
        <v>38</v>
      </c>
      <c r="H6011" t="s">
        <v>99</v>
      </c>
      <c r="I6011" s="2">
        <v>1295</v>
      </c>
      <c r="J6011" s="2">
        <v>3</v>
      </c>
      <c r="K6011" s="2">
        <v>1298</v>
      </c>
      <c r="L6011" s="3">
        <v>7.1796284403999572E-2</v>
      </c>
      <c r="M6011" s="3">
        <v>0.11753786249518938</v>
      </c>
      <c r="N6011" s="2">
        <v>1807893</v>
      </c>
      <c r="O6011">
        <f t="shared" si="93"/>
        <v>10</v>
      </c>
    </row>
    <row r="6012" spans="1:15" x14ac:dyDescent="0.2">
      <c r="A6012" t="s">
        <v>6464</v>
      </c>
      <c r="B6012" t="s">
        <v>6685</v>
      </c>
      <c r="C6012" t="s">
        <v>46</v>
      </c>
      <c r="G6012" t="s">
        <v>46</v>
      </c>
      <c r="I6012" s="2">
        <v>5788</v>
      </c>
      <c r="J6012" s="2">
        <v>12</v>
      </c>
      <c r="K6012" s="2">
        <v>5800</v>
      </c>
      <c r="L6012" s="3">
        <v>0.32081544648936633</v>
      </c>
      <c r="M6012" s="3">
        <v>0.52520770606479072</v>
      </c>
      <c r="N6012" s="2">
        <v>1807893</v>
      </c>
      <c r="O6012">
        <f t="shared" si="93"/>
        <v>4</v>
      </c>
    </row>
    <row r="6013" spans="1:15" x14ac:dyDescent="0.2">
      <c r="A6013" t="s">
        <v>6464</v>
      </c>
      <c r="B6013" t="s">
        <v>6701</v>
      </c>
      <c r="C6013" t="s">
        <v>6702</v>
      </c>
      <c r="D6013" t="s">
        <v>22</v>
      </c>
      <c r="E6013">
        <v>47</v>
      </c>
      <c r="F6013" t="s">
        <v>69</v>
      </c>
      <c r="G6013" t="s">
        <v>303</v>
      </c>
      <c r="H6013" t="s">
        <v>304</v>
      </c>
      <c r="I6013" s="2">
        <v>434199</v>
      </c>
      <c r="J6013" s="2">
        <v>1130</v>
      </c>
      <c r="K6013" s="2">
        <v>435329</v>
      </c>
      <c r="L6013" s="3">
        <v>22.466390392684072</v>
      </c>
      <c r="M6013" s="3">
        <v>37.999125371302576</v>
      </c>
      <c r="N6013" s="2">
        <v>1937690</v>
      </c>
      <c r="O6013">
        <f t="shared" si="93"/>
        <v>2</v>
      </c>
    </row>
    <row r="6014" spans="1:15" x14ac:dyDescent="0.2">
      <c r="A6014" t="s">
        <v>6464</v>
      </c>
      <c r="B6014" t="s">
        <v>6701</v>
      </c>
      <c r="C6014" t="s">
        <v>6703</v>
      </c>
      <c r="D6014" t="s">
        <v>22</v>
      </c>
      <c r="E6014">
        <v>71</v>
      </c>
      <c r="F6014" t="s">
        <v>69</v>
      </c>
      <c r="G6014" t="s">
        <v>6704</v>
      </c>
      <c r="H6014" t="s">
        <v>723</v>
      </c>
      <c r="I6014" s="2">
        <v>2798</v>
      </c>
      <c r="J6014" s="2">
        <v>4</v>
      </c>
      <c r="K6014" s="2">
        <v>2802</v>
      </c>
      <c r="L6014" s="3">
        <v>0.14460517420227179</v>
      </c>
      <c r="M6014" s="3">
        <v>0.24458179742307501</v>
      </c>
      <c r="N6014" s="2">
        <v>1937690</v>
      </c>
      <c r="O6014">
        <f t="shared" si="93"/>
        <v>5</v>
      </c>
    </row>
    <row r="6015" spans="1:15" x14ac:dyDescent="0.2">
      <c r="A6015" t="s">
        <v>6464</v>
      </c>
      <c r="B6015" t="s">
        <v>6701</v>
      </c>
      <c r="C6015" t="s">
        <v>6705</v>
      </c>
      <c r="D6015" t="s">
        <v>17</v>
      </c>
      <c r="E6015">
        <v>54</v>
      </c>
      <c r="F6015" t="s">
        <v>69</v>
      </c>
      <c r="G6015" t="s">
        <v>19</v>
      </c>
      <c r="H6015" t="s">
        <v>20</v>
      </c>
      <c r="I6015" s="2">
        <v>44877</v>
      </c>
      <c r="J6015" s="2">
        <v>272</v>
      </c>
      <c r="K6015" s="2">
        <v>45149</v>
      </c>
      <c r="L6015" s="3">
        <v>2.3300424732542355</v>
      </c>
      <c r="M6015" s="3">
        <v>3.9409791476996476</v>
      </c>
      <c r="N6015" s="2">
        <v>1937690</v>
      </c>
      <c r="O6015">
        <f t="shared" si="93"/>
        <v>3</v>
      </c>
    </row>
    <row r="6016" spans="1:15" x14ac:dyDescent="0.2">
      <c r="A6016" t="s">
        <v>6464</v>
      </c>
      <c r="B6016" t="s">
        <v>6701</v>
      </c>
      <c r="C6016" t="s">
        <v>6706</v>
      </c>
      <c r="D6016" t="s">
        <v>22</v>
      </c>
      <c r="E6016">
        <v>58</v>
      </c>
      <c r="F6016" t="s">
        <v>69</v>
      </c>
      <c r="G6016" t="s">
        <v>32</v>
      </c>
      <c r="H6016" t="s">
        <v>33</v>
      </c>
      <c r="I6016" s="2">
        <v>644459</v>
      </c>
      <c r="J6016" s="2">
        <v>2416</v>
      </c>
      <c r="K6016" s="2">
        <v>646875</v>
      </c>
      <c r="L6016" s="3">
        <v>33.383823005743949</v>
      </c>
      <c r="M6016" s="3">
        <v>56.464614635278963</v>
      </c>
      <c r="N6016" s="2">
        <v>1937690</v>
      </c>
      <c r="O6016">
        <f t="shared" si="93"/>
        <v>1</v>
      </c>
    </row>
    <row r="6017" spans="1:15" x14ac:dyDescent="0.2">
      <c r="A6017" t="s">
        <v>6464</v>
      </c>
      <c r="B6017" t="s">
        <v>6701</v>
      </c>
      <c r="C6017" t="s">
        <v>6707</v>
      </c>
      <c r="D6017" t="s">
        <v>17</v>
      </c>
      <c r="E6017">
        <v>26</v>
      </c>
      <c r="F6017" t="s">
        <v>69</v>
      </c>
      <c r="G6017" t="s">
        <v>1638</v>
      </c>
      <c r="H6017" t="s">
        <v>79</v>
      </c>
      <c r="I6017" s="2">
        <v>1405</v>
      </c>
      <c r="J6017" s="2">
        <v>3</v>
      </c>
      <c r="K6017" s="2">
        <v>1408</v>
      </c>
      <c r="L6017" s="3">
        <v>7.2663841997429937E-2</v>
      </c>
      <c r="M6017" s="3">
        <v>0.12290191676362942</v>
      </c>
      <c r="N6017" s="2">
        <v>1937690</v>
      </c>
      <c r="O6017">
        <f t="shared" si="93"/>
        <v>9</v>
      </c>
    </row>
    <row r="6018" spans="1:15" x14ac:dyDescent="0.2">
      <c r="A6018" t="s">
        <v>6464</v>
      </c>
      <c r="B6018" t="s">
        <v>6701</v>
      </c>
      <c r="C6018" t="s">
        <v>6708</v>
      </c>
      <c r="D6018" t="s">
        <v>22</v>
      </c>
      <c r="E6018">
        <v>63</v>
      </c>
      <c r="F6018" t="s">
        <v>69</v>
      </c>
      <c r="G6018" t="s">
        <v>38</v>
      </c>
      <c r="H6018" t="s">
        <v>234</v>
      </c>
      <c r="I6018" s="2">
        <v>2379</v>
      </c>
      <c r="J6018" s="2">
        <v>2</v>
      </c>
      <c r="K6018" s="2">
        <v>2381</v>
      </c>
      <c r="L6018" s="3">
        <v>0.12287827258230162</v>
      </c>
      <c r="M6018" s="3">
        <v>0.20783342600440455</v>
      </c>
      <c r="N6018" s="2">
        <v>1937690</v>
      </c>
      <c r="O6018">
        <f t="shared" si="93"/>
        <v>7</v>
      </c>
    </row>
    <row r="6019" spans="1:15" x14ac:dyDescent="0.2">
      <c r="A6019" t="s">
        <v>6464</v>
      </c>
      <c r="B6019" t="s">
        <v>6701</v>
      </c>
      <c r="C6019" t="s">
        <v>6709</v>
      </c>
      <c r="D6019" t="s">
        <v>22</v>
      </c>
      <c r="E6019">
        <v>30</v>
      </c>
      <c r="F6019" t="s">
        <v>69</v>
      </c>
      <c r="G6019" t="s">
        <v>6710</v>
      </c>
      <c r="H6019" t="s">
        <v>2400</v>
      </c>
      <c r="I6019" s="2">
        <v>1323</v>
      </c>
      <c r="J6019" s="2">
        <v>3</v>
      </c>
      <c r="K6019" s="2">
        <v>1326</v>
      </c>
      <c r="L6019" s="3">
        <v>6.8431998926556881E-2</v>
      </c>
      <c r="M6019" s="3">
        <v>0.11574427672483849</v>
      </c>
      <c r="N6019" s="2">
        <v>1937690</v>
      </c>
      <c r="O6019">
        <f t="shared" si="93"/>
        <v>10</v>
      </c>
    </row>
    <row r="6020" spans="1:15" x14ac:dyDescent="0.2">
      <c r="A6020" t="s">
        <v>6464</v>
      </c>
      <c r="B6020" t="s">
        <v>6701</v>
      </c>
      <c r="C6020" t="s">
        <v>6711</v>
      </c>
      <c r="D6020" t="s">
        <v>22</v>
      </c>
      <c r="E6020">
        <v>61</v>
      </c>
      <c r="F6020" t="s">
        <v>69</v>
      </c>
      <c r="G6020" t="s">
        <v>4157</v>
      </c>
      <c r="H6020" t="s">
        <v>36</v>
      </c>
      <c r="I6020" s="2">
        <v>1462</v>
      </c>
      <c r="J6020" s="2">
        <v>6</v>
      </c>
      <c r="K6020" s="2">
        <v>1468</v>
      </c>
      <c r="L6020" s="3">
        <v>7.576031253709313E-2</v>
      </c>
      <c r="M6020" s="3">
        <v>0.12813921435298861</v>
      </c>
      <c r="N6020" s="2">
        <v>1937690</v>
      </c>
      <c r="O6020">
        <f t="shared" si="93"/>
        <v>8</v>
      </c>
    </row>
    <row r="6021" spans="1:15" x14ac:dyDescent="0.2">
      <c r="A6021" t="s">
        <v>6464</v>
      </c>
      <c r="B6021" t="s">
        <v>6701</v>
      </c>
      <c r="C6021" t="s">
        <v>6712</v>
      </c>
      <c r="D6021" t="s">
        <v>22</v>
      </c>
      <c r="E6021">
        <v>64</v>
      </c>
      <c r="F6021" t="s">
        <v>69</v>
      </c>
      <c r="G6021" t="s">
        <v>38</v>
      </c>
      <c r="H6021" t="s">
        <v>198</v>
      </c>
      <c r="I6021" s="2">
        <v>2767</v>
      </c>
      <c r="J6021" s="2">
        <v>1</v>
      </c>
      <c r="K6021" s="2">
        <v>2768</v>
      </c>
      <c r="L6021" s="3">
        <v>0.14285050756312928</v>
      </c>
      <c r="M6021" s="3">
        <v>0.24161399545577145</v>
      </c>
      <c r="N6021" s="2">
        <v>1937690</v>
      </c>
      <c r="O6021">
        <f t="shared" si="93"/>
        <v>6</v>
      </c>
    </row>
    <row r="6022" spans="1:15" x14ac:dyDescent="0.2">
      <c r="A6022" t="s">
        <v>6464</v>
      </c>
      <c r="B6022" t="s">
        <v>6701</v>
      </c>
      <c r="C6022" t="s">
        <v>46</v>
      </c>
      <c r="G6022" t="s">
        <v>46</v>
      </c>
      <c r="I6022" s="2">
        <v>5786</v>
      </c>
      <c r="J6022" s="2">
        <v>31</v>
      </c>
      <c r="K6022" s="2">
        <v>5817</v>
      </c>
      <c r="L6022" s="3">
        <v>0.30020281882034794</v>
      </c>
      <c r="M6022" s="3">
        <v>0.50775600128837528</v>
      </c>
      <c r="N6022" s="2">
        <v>1937690</v>
      </c>
      <c r="O6022">
        <f t="shared" si="93"/>
        <v>4</v>
      </c>
    </row>
    <row r="6023" spans="1:15" x14ac:dyDescent="0.2">
      <c r="A6023" t="s">
        <v>6464</v>
      </c>
      <c r="B6023" t="s">
        <v>6713</v>
      </c>
      <c r="C6023" t="s">
        <v>6714</v>
      </c>
      <c r="D6023" t="s">
        <v>22</v>
      </c>
      <c r="E6023">
        <v>67</v>
      </c>
      <c r="F6023" t="s">
        <v>49</v>
      </c>
      <c r="G6023" t="s">
        <v>3249</v>
      </c>
      <c r="H6023" t="s">
        <v>36</v>
      </c>
      <c r="I6023" s="2">
        <v>1804</v>
      </c>
      <c r="J6023" s="2">
        <v>4</v>
      </c>
      <c r="K6023" s="2">
        <v>1808</v>
      </c>
      <c r="L6023" s="3">
        <v>0.10518740287764343</v>
      </c>
      <c r="M6023" s="3">
        <v>0.17410396163549871</v>
      </c>
      <c r="N6023" s="2">
        <v>1718837</v>
      </c>
      <c r="O6023">
        <f t="shared" ref="O6023:O6086" si="94">COUNTIFS($A$2:$A$8573,A6023,$B$2:$B$8573,B6023,$K$2:$K$8573,"&gt;"&amp;K6023)+1</f>
        <v>8</v>
      </c>
    </row>
    <row r="6024" spans="1:15" x14ac:dyDescent="0.2">
      <c r="A6024" t="s">
        <v>6464</v>
      </c>
      <c r="B6024" t="s">
        <v>6713</v>
      </c>
      <c r="C6024" t="s">
        <v>6715</v>
      </c>
      <c r="D6024" t="s">
        <v>22</v>
      </c>
      <c r="E6024">
        <v>49</v>
      </c>
      <c r="F6024" t="s">
        <v>49</v>
      </c>
      <c r="G6024" t="s">
        <v>38</v>
      </c>
      <c r="H6024" t="s">
        <v>99</v>
      </c>
      <c r="I6024" s="2">
        <v>3179</v>
      </c>
      <c r="J6024" s="2">
        <v>3</v>
      </c>
      <c r="K6024" s="2">
        <v>3182</v>
      </c>
      <c r="L6024" s="3">
        <v>0.18512517475479059</v>
      </c>
      <c r="M6024" s="3">
        <v>0.30641526876336111</v>
      </c>
      <c r="N6024" s="2">
        <v>1718837</v>
      </c>
      <c r="O6024">
        <f t="shared" si="94"/>
        <v>6</v>
      </c>
    </row>
    <row r="6025" spans="1:15" x14ac:dyDescent="0.2">
      <c r="A6025" t="s">
        <v>6464</v>
      </c>
      <c r="B6025" t="s">
        <v>6713</v>
      </c>
      <c r="C6025" t="s">
        <v>6716</v>
      </c>
      <c r="D6025" t="s">
        <v>22</v>
      </c>
      <c r="E6025">
        <v>28</v>
      </c>
      <c r="F6025" t="s">
        <v>49</v>
      </c>
      <c r="G6025" t="s">
        <v>6717</v>
      </c>
      <c r="H6025" t="s">
        <v>43</v>
      </c>
      <c r="I6025" s="2">
        <v>959</v>
      </c>
      <c r="J6025" s="2">
        <v>6</v>
      </c>
      <c r="K6025" s="2">
        <v>965</v>
      </c>
      <c r="L6025" s="3">
        <v>5.6142612708476716E-2</v>
      </c>
      <c r="M6025" s="3">
        <v>9.2926063594168287E-2</v>
      </c>
      <c r="N6025" s="2">
        <v>1718837</v>
      </c>
      <c r="O6025">
        <f t="shared" si="94"/>
        <v>14</v>
      </c>
    </row>
    <row r="6026" spans="1:15" x14ac:dyDescent="0.2">
      <c r="A6026" t="s">
        <v>6464</v>
      </c>
      <c r="B6026" t="s">
        <v>6713</v>
      </c>
      <c r="C6026" t="s">
        <v>6718</v>
      </c>
      <c r="D6026" t="s">
        <v>22</v>
      </c>
      <c r="E6026">
        <v>68</v>
      </c>
      <c r="F6026" t="s">
        <v>49</v>
      </c>
      <c r="G6026" t="s">
        <v>19</v>
      </c>
      <c r="H6026" t="s">
        <v>20</v>
      </c>
      <c r="I6026" s="2">
        <v>170889</v>
      </c>
      <c r="J6026" s="2">
        <v>1193</v>
      </c>
      <c r="K6026" s="2">
        <v>172082</v>
      </c>
      <c r="L6026" s="3">
        <v>10.011536870570042</v>
      </c>
      <c r="M6026" s="3">
        <v>16.570883808716754</v>
      </c>
      <c r="N6026" s="2">
        <v>1718837</v>
      </c>
      <c r="O6026">
        <f t="shared" si="94"/>
        <v>2</v>
      </c>
    </row>
    <row r="6027" spans="1:15" x14ac:dyDescent="0.2">
      <c r="A6027" t="s">
        <v>6464</v>
      </c>
      <c r="B6027" t="s">
        <v>6713</v>
      </c>
      <c r="C6027" t="s">
        <v>6719</v>
      </c>
      <c r="D6027" t="s">
        <v>22</v>
      </c>
      <c r="E6027">
        <v>43</v>
      </c>
      <c r="F6027" t="s">
        <v>49</v>
      </c>
      <c r="G6027" t="s">
        <v>38</v>
      </c>
      <c r="H6027" t="s">
        <v>156</v>
      </c>
      <c r="I6027" s="2">
        <v>1103</v>
      </c>
      <c r="J6027" s="2">
        <f>(0)</f>
        <v>0</v>
      </c>
      <c r="K6027" s="2">
        <v>1103</v>
      </c>
      <c r="L6027" s="3">
        <v>6.4171297220155257E-2</v>
      </c>
      <c r="M6027" s="3">
        <v>0.10621497217032914</v>
      </c>
      <c r="N6027" s="2">
        <v>1718837</v>
      </c>
      <c r="O6027">
        <f t="shared" si="94"/>
        <v>11</v>
      </c>
    </row>
    <row r="6028" spans="1:15" x14ac:dyDescent="0.2">
      <c r="A6028" t="s">
        <v>6464</v>
      </c>
      <c r="B6028" t="s">
        <v>6713</v>
      </c>
      <c r="C6028" t="s">
        <v>6720</v>
      </c>
      <c r="D6028" t="s">
        <v>22</v>
      </c>
      <c r="E6028">
        <v>52</v>
      </c>
      <c r="F6028" t="s">
        <v>49</v>
      </c>
      <c r="G6028" t="s">
        <v>32</v>
      </c>
      <c r="H6028" t="s">
        <v>33</v>
      </c>
      <c r="I6028" s="2">
        <v>662794</v>
      </c>
      <c r="J6028" s="2">
        <v>4353</v>
      </c>
      <c r="K6028" s="2">
        <v>667147</v>
      </c>
      <c r="L6028" s="3">
        <v>38.813860767484059</v>
      </c>
      <c r="M6028" s="3">
        <v>64.243880361304235</v>
      </c>
      <c r="N6028" s="2">
        <v>1718837</v>
      </c>
      <c r="O6028">
        <f t="shared" si="94"/>
        <v>1</v>
      </c>
    </row>
    <row r="6029" spans="1:15" x14ac:dyDescent="0.2">
      <c r="A6029" t="s">
        <v>6464</v>
      </c>
      <c r="B6029" t="s">
        <v>6713</v>
      </c>
      <c r="C6029" t="s">
        <v>6721</v>
      </c>
      <c r="D6029" t="s">
        <v>22</v>
      </c>
      <c r="E6029">
        <v>29</v>
      </c>
      <c r="F6029" t="s">
        <v>69</v>
      </c>
      <c r="G6029" t="s">
        <v>6722</v>
      </c>
      <c r="H6029" t="s">
        <v>198</v>
      </c>
      <c r="I6029" s="2">
        <v>820</v>
      </c>
      <c r="J6029" s="2">
        <v>2</v>
      </c>
      <c r="K6029" s="2">
        <v>822</v>
      </c>
      <c r="L6029" s="3">
        <v>4.7823033830433022E-2</v>
      </c>
      <c r="M6029" s="3">
        <v>7.9155672823218989E-2</v>
      </c>
      <c r="N6029" s="2">
        <v>1718837</v>
      </c>
      <c r="O6029">
        <f t="shared" si="94"/>
        <v>15</v>
      </c>
    </row>
    <row r="6030" spans="1:15" x14ac:dyDescent="0.2">
      <c r="A6030" t="s">
        <v>6464</v>
      </c>
      <c r="B6030" t="s">
        <v>6713</v>
      </c>
      <c r="C6030" t="s">
        <v>6723</v>
      </c>
      <c r="D6030" t="s">
        <v>22</v>
      </c>
      <c r="E6030">
        <v>59</v>
      </c>
      <c r="F6030" t="s">
        <v>49</v>
      </c>
      <c r="G6030" t="s">
        <v>38</v>
      </c>
      <c r="H6030" t="s">
        <v>381</v>
      </c>
      <c r="I6030" s="2">
        <v>3415</v>
      </c>
      <c r="J6030" s="2">
        <v>14</v>
      </c>
      <c r="K6030" s="2">
        <v>3429</v>
      </c>
      <c r="L6030" s="3">
        <v>0.19949535645322972</v>
      </c>
      <c r="M6030" s="3">
        <v>0.33020048918590988</v>
      </c>
      <c r="N6030" s="2">
        <v>1718837</v>
      </c>
      <c r="O6030">
        <f t="shared" si="94"/>
        <v>5</v>
      </c>
    </row>
    <row r="6031" spans="1:15" x14ac:dyDescent="0.2">
      <c r="A6031" t="s">
        <v>6464</v>
      </c>
      <c r="B6031" t="s">
        <v>6713</v>
      </c>
      <c r="C6031" t="s">
        <v>6724</v>
      </c>
      <c r="D6031" t="s">
        <v>17</v>
      </c>
      <c r="E6031">
        <v>36</v>
      </c>
      <c r="F6031" t="s">
        <v>49</v>
      </c>
      <c r="G6031" t="s">
        <v>38</v>
      </c>
      <c r="H6031" t="s">
        <v>104</v>
      </c>
      <c r="I6031" s="2">
        <v>994</v>
      </c>
      <c r="J6031" s="2">
        <f>(0)</f>
        <v>0</v>
      </c>
      <c r="K6031" s="2">
        <v>994</v>
      </c>
      <c r="L6031" s="3">
        <v>5.782980003339467E-2</v>
      </c>
      <c r="M6031" s="3">
        <v>9.5718660323941232E-2</v>
      </c>
      <c r="N6031" s="2">
        <v>1718837</v>
      </c>
      <c r="O6031">
        <f t="shared" si="94"/>
        <v>13</v>
      </c>
    </row>
    <row r="6032" spans="1:15" x14ac:dyDescent="0.2">
      <c r="A6032" t="s">
        <v>6464</v>
      </c>
      <c r="B6032" t="s">
        <v>6713</v>
      </c>
      <c r="C6032" t="s">
        <v>6725</v>
      </c>
      <c r="D6032" t="s">
        <v>22</v>
      </c>
      <c r="E6032">
        <v>44</v>
      </c>
      <c r="F6032" t="s">
        <v>49</v>
      </c>
      <c r="G6032" t="s">
        <v>303</v>
      </c>
      <c r="H6032" t="s">
        <v>304</v>
      </c>
      <c r="I6032" s="2">
        <v>167517</v>
      </c>
      <c r="J6032" s="2">
        <v>526</v>
      </c>
      <c r="K6032" s="2">
        <v>168043</v>
      </c>
      <c r="L6032" s="3">
        <v>9.7765524014202629</v>
      </c>
      <c r="M6032" s="3">
        <v>16.181942491766655</v>
      </c>
      <c r="N6032" s="2">
        <v>1718837</v>
      </c>
      <c r="O6032">
        <f t="shared" si="94"/>
        <v>3</v>
      </c>
    </row>
    <row r="6033" spans="1:15" x14ac:dyDescent="0.2">
      <c r="A6033" t="s">
        <v>6464</v>
      </c>
      <c r="B6033" t="s">
        <v>6713</v>
      </c>
      <c r="C6033" t="s">
        <v>1971</v>
      </c>
      <c r="D6033" t="s">
        <v>22</v>
      </c>
      <c r="E6033">
        <v>38</v>
      </c>
      <c r="F6033" t="s">
        <v>69</v>
      </c>
      <c r="G6033" t="s">
        <v>38</v>
      </c>
      <c r="H6033" t="s">
        <v>542</v>
      </c>
      <c r="I6033" s="2">
        <v>1580</v>
      </c>
      <c r="J6033" s="2">
        <v>1</v>
      </c>
      <c r="K6033" s="2">
        <v>1581</v>
      </c>
      <c r="L6033" s="3">
        <v>9.1980798644664963E-2</v>
      </c>
      <c r="M6033" s="3">
        <v>0.1522446699921037</v>
      </c>
      <c r="N6033" s="2">
        <v>1718837</v>
      </c>
      <c r="O6033">
        <f t="shared" si="94"/>
        <v>9</v>
      </c>
    </row>
    <row r="6034" spans="1:15" x14ac:dyDescent="0.2">
      <c r="A6034" t="s">
        <v>6464</v>
      </c>
      <c r="B6034" t="s">
        <v>6713</v>
      </c>
      <c r="C6034" t="s">
        <v>6726</v>
      </c>
      <c r="D6034" t="s">
        <v>22</v>
      </c>
      <c r="E6034">
        <v>37</v>
      </c>
      <c r="F6034" t="s">
        <v>49</v>
      </c>
      <c r="G6034" t="s">
        <v>38</v>
      </c>
      <c r="H6034" t="s">
        <v>142</v>
      </c>
      <c r="I6034" s="2">
        <v>1442</v>
      </c>
      <c r="J6034" s="2">
        <v>1</v>
      </c>
      <c r="K6034" s="2">
        <v>1443</v>
      </c>
      <c r="L6034" s="3">
        <v>8.3952114132986436E-2</v>
      </c>
      <c r="M6034" s="3">
        <v>0.13895576141594285</v>
      </c>
      <c r="N6034" s="2">
        <v>1718837</v>
      </c>
      <c r="O6034">
        <f t="shared" si="94"/>
        <v>10</v>
      </c>
    </row>
    <row r="6035" spans="1:15" x14ac:dyDescent="0.2">
      <c r="A6035" t="s">
        <v>6464</v>
      </c>
      <c r="B6035" t="s">
        <v>6713</v>
      </c>
      <c r="C6035" t="s">
        <v>6727</v>
      </c>
      <c r="D6035" t="s">
        <v>22</v>
      </c>
      <c r="E6035">
        <v>36</v>
      </c>
      <c r="F6035" t="s">
        <v>49</v>
      </c>
      <c r="G6035" t="s">
        <v>6728</v>
      </c>
      <c r="H6035" t="s">
        <v>242</v>
      </c>
      <c r="I6035" s="2">
        <v>2198</v>
      </c>
      <c r="J6035" s="2">
        <v>1</v>
      </c>
      <c r="K6035" s="2">
        <v>2199</v>
      </c>
      <c r="L6035" s="3">
        <v>0.12793534232739928</v>
      </c>
      <c r="M6035" s="3">
        <v>0.21175586926795448</v>
      </c>
      <c r="N6035" s="2">
        <v>1718837</v>
      </c>
      <c r="O6035">
        <f t="shared" si="94"/>
        <v>7</v>
      </c>
    </row>
    <row r="6036" spans="1:15" x14ac:dyDescent="0.2">
      <c r="A6036" t="s">
        <v>6464</v>
      </c>
      <c r="B6036" t="s">
        <v>6713</v>
      </c>
      <c r="C6036" t="s">
        <v>6729</v>
      </c>
      <c r="D6036" t="s">
        <v>22</v>
      </c>
      <c r="E6036">
        <v>32</v>
      </c>
      <c r="F6036" t="s">
        <v>49</v>
      </c>
      <c r="G6036" t="s">
        <v>6704</v>
      </c>
      <c r="H6036" t="s">
        <v>723</v>
      </c>
      <c r="I6036" s="2">
        <v>620</v>
      </c>
      <c r="J6036" s="2">
        <v>1</v>
      </c>
      <c r="K6036" s="2">
        <v>621</v>
      </c>
      <c r="L6036" s="3">
        <v>3.6129080302553414E-2</v>
      </c>
      <c r="M6036" s="3">
        <v>5.9800088592723837E-2</v>
      </c>
      <c r="N6036" s="2">
        <v>1718837</v>
      </c>
      <c r="O6036">
        <f t="shared" si="94"/>
        <v>16</v>
      </c>
    </row>
    <row r="6037" spans="1:15" x14ac:dyDescent="0.2">
      <c r="A6037" t="s">
        <v>6464</v>
      </c>
      <c r="B6037" t="s">
        <v>6713</v>
      </c>
      <c r="C6037" t="s">
        <v>6730</v>
      </c>
      <c r="D6037" t="s">
        <v>17</v>
      </c>
      <c r="E6037">
        <v>44</v>
      </c>
      <c r="F6037" t="s">
        <v>49</v>
      </c>
      <c r="G6037" t="s">
        <v>868</v>
      </c>
      <c r="H6037" t="s">
        <v>738</v>
      </c>
      <c r="I6037" s="2">
        <v>1026</v>
      </c>
      <c r="J6037" s="2">
        <v>14</v>
      </c>
      <c r="K6037" s="2">
        <v>1040</v>
      </c>
      <c r="L6037" s="3">
        <v>6.0506028203954183E-2</v>
      </c>
      <c r="M6037" s="3">
        <v>0.10014829651599484</v>
      </c>
      <c r="N6037" s="2">
        <v>1718837</v>
      </c>
      <c r="O6037">
        <f t="shared" si="94"/>
        <v>12</v>
      </c>
    </row>
    <row r="6038" spans="1:15" x14ac:dyDescent="0.2">
      <c r="A6038" t="s">
        <v>6464</v>
      </c>
      <c r="B6038" t="s">
        <v>6713</v>
      </c>
      <c r="C6038" t="s">
        <v>46</v>
      </c>
      <c r="G6038" t="s">
        <v>46</v>
      </c>
      <c r="I6038" s="2">
        <v>10664</v>
      </c>
      <c r="J6038" s="2">
        <v>28</v>
      </c>
      <c r="K6038" s="2">
        <v>10692</v>
      </c>
      <c r="L6038" s="3">
        <v>0.62204851303526743</v>
      </c>
      <c r="M6038" s="3">
        <v>1.029601525335593</v>
      </c>
      <c r="N6038" s="2">
        <v>1718837</v>
      </c>
      <c r="O6038">
        <f t="shared" si="94"/>
        <v>4</v>
      </c>
    </row>
    <row r="6039" spans="1:15" x14ac:dyDescent="0.2">
      <c r="A6039" t="s">
        <v>6464</v>
      </c>
      <c r="B6039" t="s">
        <v>6731</v>
      </c>
      <c r="C6039" t="s">
        <v>46</v>
      </c>
      <c r="G6039" t="s">
        <v>46</v>
      </c>
      <c r="I6039" s="2">
        <v>6659</v>
      </c>
      <c r="J6039" s="2">
        <v>17</v>
      </c>
      <c r="K6039" s="2">
        <v>6676</v>
      </c>
      <c r="L6039" s="3">
        <v>0.37285466152101915</v>
      </c>
      <c r="M6039" s="3">
        <v>0.62011529165668122</v>
      </c>
      <c r="N6039" s="2">
        <v>1790510</v>
      </c>
      <c r="O6039">
        <f t="shared" si="94"/>
        <v>5</v>
      </c>
    </row>
    <row r="6040" spans="1:15" x14ac:dyDescent="0.2">
      <c r="A6040" t="s">
        <v>6464</v>
      </c>
      <c r="B6040" t="s">
        <v>6731</v>
      </c>
      <c r="C6040" t="s">
        <v>6732</v>
      </c>
      <c r="D6040" t="s">
        <v>22</v>
      </c>
      <c r="E6040">
        <v>32</v>
      </c>
      <c r="F6040" t="s">
        <v>49</v>
      </c>
      <c r="G6040" t="s">
        <v>197</v>
      </c>
      <c r="H6040" t="s">
        <v>24</v>
      </c>
      <c r="I6040" s="2">
        <v>465686</v>
      </c>
      <c r="J6040" s="2">
        <v>1352</v>
      </c>
      <c r="K6040" s="2">
        <v>467038</v>
      </c>
      <c r="L6040" s="3">
        <v>26.084076603872642</v>
      </c>
      <c r="M6040" s="3">
        <v>43.381876211017541</v>
      </c>
      <c r="N6040" s="2">
        <v>1790510</v>
      </c>
      <c r="O6040">
        <f t="shared" si="94"/>
        <v>2</v>
      </c>
    </row>
    <row r="6041" spans="1:15" x14ac:dyDescent="0.2">
      <c r="A6041" t="s">
        <v>6464</v>
      </c>
      <c r="B6041" t="s">
        <v>6731</v>
      </c>
      <c r="C6041" t="s">
        <v>6733</v>
      </c>
      <c r="D6041" t="s">
        <v>22</v>
      </c>
      <c r="E6041">
        <v>64</v>
      </c>
      <c r="F6041" t="s">
        <v>49</v>
      </c>
      <c r="G6041" t="s">
        <v>868</v>
      </c>
      <c r="H6041" t="s">
        <v>738</v>
      </c>
      <c r="I6041" s="2">
        <v>91651</v>
      </c>
      <c r="J6041" s="2">
        <v>218</v>
      </c>
      <c r="K6041" s="2">
        <v>91869</v>
      </c>
      <c r="L6041" s="3">
        <v>5.1308844965959421</v>
      </c>
      <c r="M6041" s="3">
        <v>8.5334589168974926</v>
      </c>
      <c r="N6041" s="2">
        <v>1790510</v>
      </c>
      <c r="O6041">
        <f t="shared" si="94"/>
        <v>3</v>
      </c>
    </row>
    <row r="6042" spans="1:15" x14ac:dyDescent="0.2">
      <c r="A6042" t="s">
        <v>6464</v>
      </c>
      <c r="B6042" t="s">
        <v>6731</v>
      </c>
      <c r="C6042" t="s">
        <v>6734</v>
      </c>
      <c r="D6042" t="s">
        <v>22</v>
      </c>
      <c r="E6042">
        <v>41</v>
      </c>
      <c r="F6042" t="s">
        <v>49</v>
      </c>
      <c r="G6042" t="s">
        <v>6735</v>
      </c>
      <c r="H6042" t="s">
        <v>456</v>
      </c>
      <c r="I6042" s="2">
        <v>9486</v>
      </c>
      <c r="J6042" s="2">
        <v>17</v>
      </c>
      <c r="K6042" s="2">
        <v>9503</v>
      </c>
      <c r="L6042" s="3">
        <v>0.53074263757253526</v>
      </c>
      <c r="M6042" s="3">
        <v>0.88270755191932926</v>
      </c>
      <c r="N6042" s="2">
        <v>1790510</v>
      </c>
      <c r="O6042">
        <f t="shared" si="94"/>
        <v>4</v>
      </c>
    </row>
    <row r="6043" spans="1:15" x14ac:dyDescent="0.2">
      <c r="A6043" t="s">
        <v>6464</v>
      </c>
      <c r="B6043" t="s">
        <v>6731</v>
      </c>
      <c r="C6043" t="s">
        <v>6736</v>
      </c>
      <c r="D6043" t="s">
        <v>22</v>
      </c>
      <c r="E6043">
        <v>47</v>
      </c>
      <c r="F6043" t="s">
        <v>49</v>
      </c>
      <c r="G6043" t="s">
        <v>38</v>
      </c>
      <c r="H6043" t="s">
        <v>168</v>
      </c>
      <c r="I6043" s="2">
        <v>2409</v>
      </c>
      <c r="J6043" s="2">
        <v>7</v>
      </c>
      <c r="K6043" s="2">
        <v>2416</v>
      </c>
      <c r="L6043" s="3">
        <v>0.13493362226404768</v>
      </c>
      <c r="M6043" s="3">
        <v>0.2244155998565821</v>
      </c>
      <c r="N6043" s="2">
        <v>1790510</v>
      </c>
      <c r="O6043">
        <f t="shared" si="94"/>
        <v>7</v>
      </c>
    </row>
    <row r="6044" spans="1:15" x14ac:dyDescent="0.2">
      <c r="A6044" t="s">
        <v>6464</v>
      </c>
      <c r="B6044" t="s">
        <v>6731</v>
      </c>
      <c r="C6044" t="s">
        <v>6737</v>
      </c>
      <c r="D6044" t="s">
        <v>22</v>
      </c>
      <c r="E6044">
        <v>42</v>
      </c>
      <c r="F6044" t="s">
        <v>49</v>
      </c>
      <c r="G6044" t="s">
        <v>38</v>
      </c>
      <c r="H6044" t="s">
        <v>43</v>
      </c>
      <c r="I6044" s="2">
        <v>2539</v>
      </c>
      <c r="J6044" s="2">
        <v>6</v>
      </c>
      <c r="K6044" s="2">
        <v>2545</v>
      </c>
      <c r="L6044" s="3">
        <v>0.1421382734528151</v>
      </c>
      <c r="M6044" s="3">
        <v>0.23639805531250058</v>
      </c>
      <c r="N6044" s="2">
        <v>1790510</v>
      </c>
      <c r="O6044">
        <f t="shared" si="94"/>
        <v>6</v>
      </c>
    </row>
    <row r="6045" spans="1:15" x14ac:dyDescent="0.2">
      <c r="A6045" t="s">
        <v>6464</v>
      </c>
      <c r="B6045" t="s">
        <v>6731</v>
      </c>
      <c r="C6045" t="s">
        <v>6738</v>
      </c>
      <c r="D6045" t="s">
        <v>22</v>
      </c>
      <c r="E6045">
        <v>68</v>
      </c>
      <c r="F6045" t="s">
        <v>49</v>
      </c>
      <c r="G6045" t="s">
        <v>32</v>
      </c>
      <c r="H6045" t="s">
        <v>33</v>
      </c>
      <c r="I6045" s="2">
        <v>494050</v>
      </c>
      <c r="J6045" s="2">
        <v>1769</v>
      </c>
      <c r="K6045" s="2">
        <v>495819</v>
      </c>
      <c r="L6045" s="3">
        <v>27.691495719096793</v>
      </c>
      <c r="M6045" s="3">
        <v>46.055264199209716</v>
      </c>
      <c r="N6045" s="2">
        <v>1790510</v>
      </c>
      <c r="O6045">
        <f t="shared" si="94"/>
        <v>1</v>
      </c>
    </row>
    <row r="6046" spans="1:15" x14ac:dyDescent="0.2">
      <c r="A6046" t="s">
        <v>6464</v>
      </c>
      <c r="B6046" t="s">
        <v>6739</v>
      </c>
      <c r="C6046" t="s">
        <v>46</v>
      </c>
      <c r="G6046" t="s">
        <v>46</v>
      </c>
      <c r="I6046" s="2">
        <v>6698</v>
      </c>
      <c r="J6046" s="2">
        <v>13</v>
      </c>
      <c r="K6046" s="2">
        <v>6711</v>
      </c>
      <c r="L6046" s="3">
        <v>0.38944172475505384</v>
      </c>
      <c r="M6046" s="3">
        <v>0.68601324186490109</v>
      </c>
      <c r="N6046" s="2">
        <v>1723236</v>
      </c>
      <c r="O6046">
        <f t="shared" si="94"/>
        <v>3</v>
      </c>
    </row>
    <row r="6047" spans="1:15" x14ac:dyDescent="0.2">
      <c r="A6047" t="s">
        <v>6464</v>
      </c>
      <c r="B6047" t="s">
        <v>6739</v>
      </c>
      <c r="C6047" t="s">
        <v>6740</v>
      </c>
      <c r="D6047" t="s">
        <v>22</v>
      </c>
      <c r="E6047">
        <v>55</v>
      </c>
      <c r="F6047" t="s">
        <v>69</v>
      </c>
      <c r="G6047" t="s">
        <v>1472</v>
      </c>
      <c r="H6047" t="s">
        <v>540</v>
      </c>
      <c r="I6047" s="2">
        <v>1728</v>
      </c>
      <c r="J6047" s="2">
        <v>2</v>
      </c>
      <c r="K6047" s="2">
        <v>1730</v>
      </c>
      <c r="L6047" s="3">
        <v>0.10039251733366758</v>
      </c>
      <c r="M6047" s="3">
        <v>0.17684442086518831</v>
      </c>
      <c r="N6047" s="2">
        <v>1723236</v>
      </c>
      <c r="O6047">
        <f t="shared" si="94"/>
        <v>7</v>
      </c>
    </row>
    <row r="6048" spans="1:15" x14ac:dyDescent="0.2">
      <c r="A6048" t="s">
        <v>6464</v>
      </c>
      <c r="B6048" t="s">
        <v>6739</v>
      </c>
      <c r="C6048" t="s">
        <v>6741</v>
      </c>
      <c r="D6048" t="s">
        <v>22</v>
      </c>
      <c r="E6048">
        <v>81</v>
      </c>
      <c r="F6048" t="s">
        <v>49</v>
      </c>
      <c r="G6048" t="s">
        <v>571</v>
      </c>
      <c r="H6048" t="s">
        <v>70</v>
      </c>
      <c r="I6048" s="2">
        <v>1119</v>
      </c>
      <c r="J6048" s="2">
        <v>2</v>
      </c>
      <c r="K6048" s="2">
        <v>1121</v>
      </c>
      <c r="L6048" s="3">
        <v>6.5052030017942991E-2</v>
      </c>
      <c r="M6048" s="3">
        <v>0.11459109583229832</v>
      </c>
      <c r="N6048" s="2">
        <v>1723236</v>
      </c>
      <c r="O6048">
        <f t="shared" si="94"/>
        <v>9</v>
      </c>
    </row>
    <row r="6049" spans="1:15" x14ac:dyDescent="0.2">
      <c r="A6049" t="s">
        <v>6464</v>
      </c>
      <c r="B6049" t="s">
        <v>6739</v>
      </c>
      <c r="C6049" t="s">
        <v>6742</v>
      </c>
      <c r="D6049" t="s">
        <v>22</v>
      </c>
      <c r="E6049">
        <v>79</v>
      </c>
      <c r="F6049" t="s">
        <v>49</v>
      </c>
      <c r="G6049" t="s">
        <v>197</v>
      </c>
      <c r="H6049" t="s">
        <v>24</v>
      </c>
      <c r="I6049" s="2">
        <v>523145</v>
      </c>
      <c r="J6049" s="2">
        <v>1781</v>
      </c>
      <c r="K6049" s="2">
        <v>524926</v>
      </c>
      <c r="L6049" s="3">
        <v>30.46164309473572</v>
      </c>
      <c r="M6049" s="3">
        <v>53.659095067676212</v>
      </c>
      <c r="N6049" s="2">
        <v>1723236</v>
      </c>
      <c r="O6049">
        <f t="shared" si="94"/>
        <v>1</v>
      </c>
    </row>
    <row r="6050" spans="1:15" x14ac:dyDescent="0.2">
      <c r="A6050" t="s">
        <v>6464</v>
      </c>
      <c r="B6050" t="s">
        <v>6739</v>
      </c>
      <c r="C6050" t="s">
        <v>6743</v>
      </c>
      <c r="D6050" t="s">
        <v>22</v>
      </c>
      <c r="E6050">
        <v>32</v>
      </c>
      <c r="F6050" t="s">
        <v>49</v>
      </c>
      <c r="G6050" t="s">
        <v>6744</v>
      </c>
      <c r="H6050" t="s">
        <v>198</v>
      </c>
      <c r="I6050" s="2">
        <v>1809</v>
      </c>
      <c r="J6050" s="2">
        <v>3</v>
      </c>
      <c r="K6050" s="2">
        <v>1812</v>
      </c>
      <c r="L6050" s="3">
        <v>0.10515100659456976</v>
      </c>
      <c r="M6050" s="3">
        <v>0.18522664196978109</v>
      </c>
      <c r="N6050" s="2">
        <v>1723236</v>
      </c>
      <c r="O6050">
        <f t="shared" si="94"/>
        <v>6</v>
      </c>
    </row>
    <row r="6051" spans="1:15" x14ac:dyDescent="0.2">
      <c r="A6051" t="s">
        <v>6464</v>
      </c>
      <c r="B6051" t="s">
        <v>6739</v>
      </c>
      <c r="C6051" t="s">
        <v>6745</v>
      </c>
      <c r="D6051" t="s">
        <v>22</v>
      </c>
      <c r="E6051">
        <v>43</v>
      </c>
      <c r="F6051" t="s">
        <v>49</v>
      </c>
      <c r="G6051" t="s">
        <v>6746</v>
      </c>
      <c r="H6051" t="s">
        <v>219</v>
      </c>
      <c r="I6051" s="2">
        <v>617</v>
      </c>
      <c r="J6051" s="2">
        <v>2</v>
      </c>
      <c r="K6051" s="2">
        <v>619</v>
      </c>
      <c r="L6051" s="3">
        <v>3.59207908841273E-2</v>
      </c>
      <c r="M6051" s="3">
        <v>6.3275547118815945E-2</v>
      </c>
      <c r="N6051" s="2">
        <v>1723236</v>
      </c>
      <c r="O6051">
        <f t="shared" si="94"/>
        <v>13</v>
      </c>
    </row>
    <row r="6052" spans="1:15" x14ac:dyDescent="0.2">
      <c r="A6052" t="s">
        <v>6464</v>
      </c>
      <c r="B6052" t="s">
        <v>6739</v>
      </c>
      <c r="C6052" t="s">
        <v>6747</v>
      </c>
      <c r="D6052" t="s">
        <v>22</v>
      </c>
      <c r="E6052">
        <v>44</v>
      </c>
      <c r="F6052" t="s">
        <v>69</v>
      </c>
      <c r="G6052" t="s">
        <v>3193</v>
      </c>
      <c r="H6052" t="s">
        <v>389</v>
      </c>
      <c r="I6052" s="2">
        <v>1051</v>
      </c>
      <c r="J6052" s="2">
        <v>2</v>
      </c>
      <c r="K6052" s="2">
        <v>1053</v>
      </c>
      <c r="L6052" s="3">
        <v>6.1105965752804609E-2</v>
      </c>
      <c r="M6052" s="3">
        <v>0.10763998564800191</v>
      </c>
      <c r="N6052" s="2">
        <v>1723236</v>
      </c>
      <c r="O6052">
        <f t="shared" si="94"/>
        <v>10</v>
      </c>
    </row>
    <row r="6053" spans="1:15" x14ac:dyDescent="0.2">
      <c r="A6053" t="s">
        <v>6464</v>
      </c>
      <c r="B6053" t="s">
        <v>6739</v>
      </c>
      <c r="C6053" t="s">
        <v>6748</v>
      </c>
      <c r="D6053" t="s">
        <v>22</v>
      </c>
      <c r="E6053">
        <v>28</v>
      </c>
      <c r="F6053" t="s">
        <v>49</v>
      </c>
      <c r="G6053" t="s">
        <v>6749</v>
      </c>
      <c r="H6053" t="s">
        <v>6750</v>
      </c>
      <c r="I6053" s="2">
        <v>619</v>
      </c>
      <c r="J6053" s="2">
        <v>4</v>
      </c>
      <c r="K6053" s="2">
        <v>623</v>
      </c>
      <c r="L6053" s="3">
        <v>3.6152912311488386E-2</v>
      </c>
      <c r="M6053" s="3">
        <v>6.3684435953186319E-2</v>
      </c>
      <c r="N6053" s="2">
        <v>1723236</v>
      </c>
      <c r="O6053">
        <f t="shared" si="94"/>
        <v>12</v>
      </c>
    </row>
    <row r="6054" spans="1:15" x14ac:dyDescent="0.2">
      <c r="A6054" t="s">
        <v>6464</v>
      </c>
      <c r="B6054" t="s">
        <v>6739</v>
      </c>
      <c r="C6054" t="s">
        <v>6751</v>
      </c>
      <c r="D6054" t="s">
        <v>22</v>
      </c>
      <c r="E6054">
        <v>51</v>
      </c>
      <c r="F6054" t="s">
        <v>49</v>
      </c>
      <c r="G6054" t="s">
        <v>38</v>
      </c>
      <c r="H6054" t="s">
        <v>2717</v>
      </c>
      <c r="I6054" s="2">
        <v>2628</v>
      </c>
      <c r="J6054" s="2">
        <v>3</v>
      </c>
      <c r="K6054" s="2">
        <v>2631</v>
      </c>
      <c r="L6054" s="3">
        <v>0.15267786884675111</v>
      </c>
      <c r="M6054" s="3">
        <v>0.26894663080711589</v>
      </c>
      <c r="N6054" s="2">
        <v>1723236</v>
      </c>
      <c r="O6054">
        <f t="shared" si="94"/>
        <v>4</v>
      </c>
    </row>
    <row r="6055" spans="1:15" x14ac:dyDescent="0.2">
      <c r="A6055" t="s">
        <v>6464</v>
      </c>
      <c r="B6055" t="s">
        <v>6739</v>
      </c>
      <c r="C6055" t="s">
        <v>6752</v>
      </c>
      <c r="D6055" t="s">
        <v>22</v>
      </c>
      <c r="E6055">
        <v>60</v>
      </c>
      <c r="F6055" t="s">
        <v>49</v>
      </c>
      <c r="G6055" t="s">
        <v>32</v>
      </c>
      <c r="H6055" t="s">
        <v>33</v>
      </c>
      <c r="I6055" s="2">
        <v>428559</v>
      </c>
      <c r="J6055" s="2">
        <v>1978</v>
      </c>
      <c r="K6055" s="2">
        <v>430537</v>
      </c>
      <c r="L6055" s="3">
        <v>24.984215742939448</v>
      </c>
      <c r="M6055" s="3">
        <v>44.010443020829818</v>
      </c>
      <c r="N6055" s="2">
        <v>1723236</v>
      </c>
      <c r="O6055">
        <f t="shared" si="94"/>
        <v>2</v>
      </c>
    </row>
    <row r="6056" spans="1:15" x14ac:dyDescent="0.2">
      <c r="A6056" t="s">
        <v>6464</v>
      </c>
      <c r="B6056" t="s">
        <v>6739</v>
      </c>
      <c r="C6056" t="s">
        <v>6753</v>
      </c>
      <c r="D6056" t="s">
        <v>22</v>
      </c>
      <c r="E6056">
        <v>27</v>
      </c>
      <c r="F6056" t="s">
        <v>49</v>
      </c>
      <c r="G6056" t="s">
        <v>2204</v>
      </c>
      <c r="H6056" t="s">
        <v>315</v>
      </c>
      <c r="I6056" s="2">
        <v>1173</v>
      </c>
      <c r="J6056" s="2">
        <v>22</v>
      </c>
      <c r="K6056" s="2">
        <v>1195</v>
      </c>
      <c r="L6056" s="3">
        <v>6.9346276424122999E-2</v>
      </c>
      <c r="M6056" s="3">
        <v>0.12215553926815033</v>
      </c>
      <c r="N6056" s="2">
        <v>1723236</v>
      </c>
      <c r="O6056">
        <f t="shared" si="94"/>
        <v>8</v>
      </c>
    </row>
    <row r="6057" spans="1:15" x14ac:dyDescent="0.2">
      <c r="A6057" t="s">
        <v>6464</v>
      </c>
      <c r="B6057" t="s">
        <v>6739</v>
      </c>
      <c r="C6057" t="s">
        <v>6754</v>
      </c>
      <c r="D6057" t="s">
        <v>22</v>
      </c>
      <c r="E6057">
        <v>45</v>
      </c>
      <c r="F6057" t="s">
        <v>49</v>
      </c>
      <c r="G6057" t="s">
        <v>38</v>
      </c>
      <c r="H6057" t="s">
        <v>767</v>
      </c>
      <c r="I6057" s="2">
        <v>977</v>
      </c>
      <c r="J6057" s="2">
        <v>3</v>
      </c>
      <c r="K6057" s="2">
        <v>980</v>
      </c>
      <c r="L6057" s="3">
        <v>5.6869749703464874E-2</v>
      </c>
      <c r="M6057" s="3">
        <v>0.10017776442074251</v>
      </c>
      <c r="N6057" s="2">
        <v>1723236</v>
      </c>
      <c r="O6057">
        <f t="shared" si="94"/>
        <v>11</v>
      </c>
    </row>
    <row r="6058" spans="1:15" x14ac:dyDescent="0.2">
      <c r="A6058" t="s">
        <v>6464</v>
      </c>
      <c r="B6058" t="s">
        <v>6739</v>
      </c>
      <c r="C6058" t="s">
        <v>6755</v>
      </c>
      <c r="D6058" t="s">
        <v>22</v>
      </c>
      <c r="E6058">
        <v>34</v>
      </c>
      <c r="F6058" t="s">
        <v>49</v>
      </c>
      <c r="G6058" t="s">
        <v>6756</v>
      </c>
      <c r="H6058" t="s">
        <v>2449</v>
      </c>
      <c r="I6058" s="2">
        <v>2574</v>
      </c>
      <c r="J6058" s="2">
        <v>6</v>
      </c>
      <c r="K6058" s="2">
        <v>2580</v>
      </c>
      <c r="L6058" s="3">
        <v>0.14971832064789733</v>
      </c>
      <c r="M6058" s="3">
        <v>0.26373329816889357</v>
      </c>
      <c r="N6058" s="2">
        <v>1723236</v>
      </c>
      <c r="O6058">
        <f t="shared" si="94"/>
        <v>5</v>
      </c>
    </row>
    <row r="6059" spans="1:15" x14ac:dyDescent="0.2">
      <c r="A6059" t="s">
        <v>6464</v>
      </c>
      <c r="B6059" t="s">
        <v>6757</v>
      </c>
      <c r="C6059" t="s">
        <v>46</v>
      </c>
      <c r="G6059" t="s">
        <v>46</v>
      </c>
      <c r="I6059" s="2">
        <v>6264</v>
      </c>
      <c r="J6059" s="2">
        <v>13</v>
      </c>
      <c r="K6059" s="2">
        <v>6277</v>
      </c>
      <c r="L6059" s="3">
        <v>0.38715964707224781</v>
      </c>
      <c r="M6059" s="3">
        <v>0.62747912734717382</v>
      </c>
      <c r="N6059" s="2">
        <v>1621295</v>
      </c>
      <c r="O6059">
        <f t="shared" si="94"/>
        <v>4</v>
      </c>
    </row>
    <row r="6060" spans="1:15" x14ac:dyDescent="0.2">
      <c r="A6060" t="s">
        <v>6464</v>
      </c>
      <c r="B6060" t="s">
        <v>6757</v>
      </c>
      <c r="C6060" t="s">
        <v>6758</v>
      </c>
      <c r="D6060" t="s">
        <v>22</v>
      </c>
      <c r="E6060">
        <v>70</v>
      </c>
      <c r="F6060" t="s">
        <v>49</v>
      </c>
      <c r="G6060" t="s">
        <v>197</v>
      </c>
      <c r="H6060" t="s">
        <v>24</v>
      </c>
      <c r="I6060" s="2">
        <v>422054</v>
      </c>
      <c r="J6060" s="2">
        <v>624</v>
      </c>
      <c r="K6060" s="2">
        <v>422678</v>
      </c>
      <c r="L6060" s="3">
        <v>26.07039434526104</v>
      </c>
      <c r="M6060" s="3">
        <v>42.252926969706664</v>
      </c>
      <c r="N6060" s="2">
        <v>1621295</v>
      </c>
      <c r="O6060">
        <f t="shared" si="94"/>
        <v>2</v>
      </c>
    </row>
    <row r="6061" spans="1:15" x14ac:dyDescent="0.2">
      <c r="A6061" t="s">
        <v>6464</v>
      </c>
      <c r="B6061" t="s">
        <v>6757</v>
      </c>
      <c r="C6061" t="s">
        <v>6759</v>
      </c>
      <c r="D6061" t="s">
        <v>22</v>
      </c>
      <c r="E6061">
        <v>58</v>
      </c>
      <c r="F6061" t="s">
        <v>49</v>
      </c>
      <c r="G6061" t="s">
        <v>32</v>
      </c>
      <c r="H6061" t="s">
        <v>33</v>
      </c>
      <c r="I6061" s="2">
        <v>544267</v>
      </c>
      <c r="J6061" s="2">
        <v>1081</v>
      </c>
      <c r="K6061" s="2">
        <v>545348</v>
      </c>
      <c r="L6061" s="3">
        <v>33.636568298798181</v>
      </c>
      <c r="M6061" s="3">
        <v>54.51561050510221</v>
      </c>
      <c r="N6061" s="2">
        <v>1621295</v>
      </c>
      <c r="O6061">
        <f t="shared" si="94"/>
        <v>1</v>
      </c>
    </row>
    <row r="6062" spans="1:15" x14ac:dyDescent="0.2">
      <c r="A6062" t="s">
        <v>6464</v>
      </c>
      <c r="B6062" t="s">
        <v>6757</v>
      </c>
      <c r="C6062" t="s">
        <v>6760</v>
      </c>
      <c r="D6062" t="s">
        <v>22</v>
      </c>
      <c r="E6062">
        <v>53</v>
      </c>
      <c r="F6062" t="s">
        <v>49</v>
      </c>
      <c r="G6062" t="s">
        <v>38</v>
      </c>
      <c r="H6062" t="s">
        <v>6628</v>
      </c>
      <c r="I6062" s="2">
        <v>1858</v>
      </c>
      <c r="J6062" s="2">
        <f>(0)</f>
        <v>0</v>
      </c>
      <c r="K6062" s="2">
        <v>1858</v>
      </c>
      <c r="L6062" s="3">
        <v>0.11459974896610425</v>
      </c>
      <c r="M6062" s="3">
        <v>0.18573462141326252</v>
      </c>
      <c r="N6062" s="2">
        <v>1621295</v>
      </c>
      <c r="O6062">
        <f t="shared" si="94"/>
        <v>7</v>
      </c>
    </row>
    <row r="6063" spans="1:15" x14ac:dyDescent="0.2">
      <c r="A6063" t="s">
        <v>6464</v>
      </c>
      <c r="B6063" t="s">
        <v>6757</v>
      </c>
      <c r="C6063" t="s">
        <v>6761</v>
      </c>
      <c r="D6063" t="s">
        <v>22</v>
      </c>
      <c r="E6063">
        <v>59</v>
      </c>
      <c r="F6063" t="s">
        <v>49</v>
      </c>
      <c r="G6063" t="s">
        <v>3249</v>
      </c>
      <c r="H6063" t="s">
        <v>36</v>
      </c>
      <c r="I6063" s="2">
        <v>5104</v>
      </c>
      <c r="J6063" s="2">
        <v>6</v>
      </c>
      <c r="K6063" s="2">
        <v>5110</v>
      </c>
      <c r="L6063" s="3">
        <v>0.31518014920171838</v>
      </c>
      <c r="M6063" s="3">
        <v>0.51082019129266498</v>
      </c>
      <c r="N6063" s="2">
        <v>1621295</v>
      </c>
      <c r="O6063">
        <f t="shared" si="94"/>
        <v>6</v>
      </c>
    </row>
    <row r="6064" spans="1:15" x14ac:dyDescent="0.2">
      <c r="A6064" t="s">
        <v>6464</v>
      </c>
      <c r="B6064" t="s">
        <v>6757</v>
      </c>
      <c r="C6064" t="s">
        <v>6762</v>
      </c>
      <c r="D6064" t="s">
        <v>22</v>
      </c>
      <c r="E6064">
        <v>47</v>
      </c>
      <c r="F6064" t="s">
        <v>49</v>
      </c>
      <c r="G6064" t="s">
        <v>38</v>
      </c>
      <c r="H6064" t="s">
        <v>456</v>
      </c>
      <c r="I6064" s="2">
        <v>6337</v>
      </c>
      <c r="J6064" s="2">
        <v>2</v>
      </c>
      <c r="K6064" s="2">
        <v>6339</v>
      </c>
      <c r="L6064" s="3">
        <v>0.3909837506437755</v>
      </c>
      <c r="M6064" s="3">
        <v>0.63367694571510824</v>
      </c>
      <c r="N6064" s="2">
        <v>1621295</v>
      </c>
      <c r="O6064">
        <f t="shared" si="94"/>
        <v>3</v>
      </c>
    </row>
    <row r="6065" spans="1:15" x14ac:dyDescent="0.2">
      <c r="A6065" t="s">
        <v>6464</v>
      </c>
      <c r="B6065" t="s">
        <v>6757</v>
      </c>
      <c r="C6065" t="s">
        <v>6763</v>
      </c>
      <c r="D6065" t="s">
        <v>22</v>
      </c>
      <c r="E6065">
        <v>34</v>
      </c>
      <c r="F6065" t="s">
        <v>49</v>
      </c>
      <c r="G6065" t="s">
        <v>6620</v>
      </c>
      <c r="H6065" t="s">
        <v>1867</v>
      </c>
      <c r="I6065" s="2">
        <v>834</v>
      </c>
      <c r="J6065" s="2">
        <v>4</v>
      </c>
      <c r="K6065" s="2">
        <v>838</v>
      </c>
      <c r="L6065" s="3">
        <v>5.1687077305487286E-2</v>
      </c>
      <c r="M6065" s="3">
        <v>8.3770512779501607E-2</v>
      </c>
      <c r="N6065" s="2">
        <v>1621295</v>
      </c>
      <c r="O6065">
        <f t="shared" si="94"/>
        <v>10</v>
      </c>
    </row>
    <row r="6066" spans="1:15" x14ac:dyDescent="0.2">
      <c r="A6066" t="s">
        <v>6464</v>
      </c>
      <c r="B6066" t="s">
        <v>6757</v>
      </c>
      <c r="C6066" t="s">
        <v>6764</v>
      </c>
      <c r="D6066" t="s">
        <v>22</v>
      </c>
      <c r="E6066">
        <v>44</v>
      </c>
      <c r="F6066" t="s">
        <v>49</v>
      </c>
      <c r="G6066" t="s">
        <v>1952</v>
      </c>
      <c r="H6066" t="s">
        <v>59</v>
      </c>
      <c r="I6066" s="2">
        <v>480</v>
      </c>
      <c r="J6066" s="2">
        <v>2</v>
      </c>
      <c r="K6066" s="2">
        <v>482</v>
      </c>
      <c r="L6066" s="3">
        <v>2.9729321314134687E-2</v>
      </c>
      <c r="M6066" s="3">
        <v>4.8183039570071334E-2</v>
      </c>
      <c r="N6066" s="2">
        <v>1621295</v>
      </c>
      <c r="O6066">
        <f t="shared" si="94"/>
        <v>15</v>
      </c>
    </row>
    <row r="6067" spans="1:15" x14ac:dyDescent="0.2">
      <c r="A6067" t="s">
        <v>6464</v>
      </c>
      <c r="B6067" t="s">
        <v>6757</v>
      </c>
      <c r="C6067" t="s">
        <v>6765</v>
      </c>
      <c r="D6067" t="s">
        <v>22</v>
      </c>
      <c r="E6067">
        <v>54</v>
      </c>
      <c r="F6067" t="s">
        <v>49</v>
      </c>
      <c r="G6067" t="s">
        <v>6766</v>
      </c>
      <c r="H6067" t="s">
        <v>104</v>
      </c>
      <c r="I6067" s="2">
        <v>582</v>
      </c>
      <c r="J6067" s="2">
        <v>2</v>
      </c>
      <c r="K6067" s="2">
        <v>584</v>
      </c>
      <c r="L6067" s="3">
        <v>3.6020588480196382E-2</v>
      </c>
      <c r="M6067" s="3">
        <v>5.8379450433447423E-2</v>
      </c>
      <c r="N6067" s="2">
        <v>1621295</v>
      </c>
      <c r="O6067">
        <f t="shared" si="94"/>
        <v>13</v>
      </c>
    </row>
    <row r="6068" spans="1:15" x14ac:dyDescent="0.2">
      <c r="A6068" t="s">
        <v>6464</v>
      </c>
      <c r="B6068" t="s">
        <v>6757</v>
      </c>
      <c r="C6068" t="s">
        <v>6767</v>
      </c>
      <c r="D6068" t="s">
        <v>22</v>
      </c>
      <c r="E6068">
        <v>65</v>
      </c>
      <c r="F6068" t="s">
        <v>49</v>
      </c>
      <c r="G6068" t="s">
        <v>38</v>
      </c>
      <c r="H6068" t="s">
        <v>979</v>
      </c>
      <c r="I6068" s="2">
        <v>1577</v>
      </c>
      <c r="J6068" s="2">
        <f>(0)</f>
        <v>0</v>
      </c>
      <c r="K6068" s="2">
        <v>1577</v>
      </c>
      <c r="L6068" s="3">
        <v>9.7267924714502907E-2</v>
      </c>
      <c r="M6068" s="3">
        <v>0.15764450913278524</v>
      </c>
      <c r="N6068" s="2">
        <v>1621295</v>
      </c>
      <c r="O6068">
        <f t="shared" si="94"/>
        <v>8</v>
      </c>
    </row>
    <row r="6069" spans="1:15" x14ac:dyDescent="0.2">
      <c r="A6069" t="s">
        <v>6464</v>
      </c>
      <c r="B6069" t="s">
        <v>6757</v>
      </c>
      <c r="C6069" t="s">
        <v>6768</v>
      </c>
      <c r="D6069" t="s">
        <v>22</v>
      </c>
      <c r="E6069">
        <v>56</v>
      </c>
      <c r="F6069" t="s">
        <v>49</v>
      </c>
      <c r="G6069" t="s">
        <v>38</v>
      </c>
      <c r="H6069" t="s">
        <v>219</v>
      </c>
      <c r="I6069" s="2">
        <v>711</v>
      </c>
      <c r="J6069" s="2">
        <v>1</v>
      </c>
      <c r="K6069" s="2">
        <v>712</v>
      </c>
      <c r="L6069" s="3">
        <v>4.3915511982705178E-2</v>
      </c>
      <c r="M6069" s="3">
        <v>7.117494641886056E-2</v>
      </c>
      <c r="N6069" s="2">
        <v>1621295</v>
      </c>
      <c r="O6069">
        <f t="shared" si="94"/>
        <v>11</v>
      </c>
    </row>
    <row r="6070" spans="1:15" x14ac:dyDescent="0.2">
      <c r="A6070" t="s">
        <v>6464</v>
      </c>
      <c r="B6070" t="s">
        <v>6757</v>
      </c>
      <c r="C6070" t="s">
        <v>6769</v>
      </c>
      <c r="D6070" t="s">
        <v>22</v>
      </c>
      <c r="E6070">
        <v>77</v>
      </c>
      <c r="F6070" t="s">
        <v>49</v>
      </c>
      <c r="G6070" t="s">
        <v>807</v>
      </c>
      <c r="H6070" t="s">
        <v>774</v>
      </c>
      <c r="I6070" s="2">
        <v>5121</v>
      </c>
      <c r="J6070" s="2">
        <v>5</v>
      </c>
      <c r="K6070" s="2">
        <v>5126</v>
      </c>
      <c r="L6070" s="3">
        <v>0.31616701463953195</v>
      </c>
      <c r="M6070" s="3">
        <v>0.51241962829084164</v>
      </c>
      <c r="N6070" s="2">
        <v>1621295</v>
      </c>
      <c r="O6070">
        <f t="shared" si="94"/>
        <v>5</v>
      </c>
    </row>
    <row r="6071" spans="1:15" x14ac:dyDescent="0.2">
      <c r="A6071" t="s">
        <v>6464</v>
      </c>
      <c r="B6071" t="s">
        <v>6757</v>
      </c>
      <c r="C6071" t="s">
        <v>6770</v>
      </c>
      <c r="D6071" t="s">
        <v>22</v>
      </c>
      <c r="E6071">
        <v>58</v>
      </c>
      <c r="F6071" t="s">
        <v>49</v>
      </c>
      <c r="G6071" t="s">
        <v>5369</v>
      </c>
      <c r="H6071" t="s">
        <v>486</v>
      </c>
      <c r="I6071" s="2">
        <v>665</v>
      </c>
      <c r="J6071" s="2">
        <v>1</v>
      </c>
      <c r="K6071" s="2">
        <v>666</v>
      </c>
      <c r="L6071" s="3">
        <v>4.1078273848991084E-2</v>
      </c>
      <c r="M6071" s="3">
        <v>6.6576565049102712E-2</v>
      </c>
      <c r="N6071" s="2">
        <v>1621295</v>
      </c>
      <c r="O6071">
        <f t="shared" si="94"/>
        <v>12</v>
      </c>
    </row>
    <row r="6072" spans="1:15" x14ac:dyDescent="0.2">
      <c r="A6072" t="s">
        <v>6464</v>
      </c>
      <c r="B6072" t="s">
        <v>6757</v>
      </c>
      <c r="C6072" t="s">
        <v>6771</v>
      </c>
      <c r="D6072" t="s">
        <v>17</v>
      </c>
      <c r="E6072">
        <v>45</v>
      </c>
      <c r="F6072" t="s">
        <v>49</v>
      </c>
      <c r="G6072" t="s">
        <v>868</v>
      </c>
      <c r="H6072" t="s">
        <v>738</v>
      </c>
      <c r="I6072" s="2">
        <v>1459</v>
      </c>
      <c r="J6072" s="2">
        <v>11</v>
      </c>
      <c r="K6072" s="2">
        <v>1470</v>
      </c>
      <c r="L6072" s="3">
        <v>9.0668262099124472E-2</v>
      </c>
      <c r="M6072" s="3">
        <v>0.14694827420747897</v>
      </c>
      <c r="N6072" s="2">
        <v>1621295</v>
      </c>
      <c r="O6072">
        <f t="shared" si="94"/>
        <v>9</v>
      </c>
    </row>
    <row r="6073" spans="1:15" x14ac:dyDescent="0.2">
      <c r="A6073" t="s">
        <v>6464</v>
      </c>
      <c r="B6073" t="s">
        <v>6757</v>
      </c>
      <c r="C6073" t="s">
        <v>1294</v>
      </c>
      <c r="D6073" t="s">
        <v>22</v>
      </c>
      <c r="E6073">
        <v>55</v>
      </c>
      <c r="F6073" t="s">
        <v>69</v>
      </c>
      <c r="G6073" t="s">
        <v>38</v>
      </c>
      <c r="H6073" t="s">
        <v>168</v>
      </c>
      <c r="I6073" s="2">
        <v>540</v>
      </c>
      <c r="J6073" s="2">
        <v>2</v>
      </c>
      <c r="K6073" s="2">
        <v>542</v>
      </c>
      <c r="L6073" s="3">
        <v>3.3430066705935686E-2</v>
      </c>
      <c r="M6073" s="3">
        <v>5.4180928313233741E-2</v>
      </c>
      <c r="N6073" s="2">
        <v>1621295</v>
      </c>
      <c r="O6073">
        <f t="shared" si="94"/>
        <v>14</v>
      </c>
    </row>
    <row r="6074" spans="1:15" x14ac:dyDescent="0.2">
      <c r="A6074" t="s">
        <v>6464</v>
      </c>
      <c r="B6074" t="s">
        <v>6772</v>
      </c>
      <c r="C6074" t="s">
        <v>46</v>
      </c>
      <c r="G6074" t="s">
        <v>46</v>
      </c>
      <c r="I6074" s="2">
        <v>8605</v>
      </c>
      <c r="J6074" s="2">
        <v>4</v>
      </c>
      <c r="K6074" s="2">
        <v>8609</v>
      </c>
      <c r="L6074" s="3">
        <v>0.45512313541723937</v>
      </c>
      <c r="M6074" s="3">
        <v>0.79604317810691694</v>
      </c>
      <c r="N6074" s="2">
        <v>1891576</v>
      </c>
      <c r="O6074">
        <f t="shared" si="94"/>
        <v>4</v>
      </c>
    </row>
    <row r="6075" spans="1:15" x14ac:dyDescent="0.2">
      <c r="A6075" t="s">
        <v>6464</v>
      </c>
      <c r="B6075" t="s">
        <v>6772</v>
      </c>
      <c r="C6075" t="s">
        <v>6773</v>
      </c>
      <c r="D6075" t="s">
        <v>22</v>
      </c>
      <c r="E6075">
        <v>54</v>
      </c>
      <c r="F6075" t="s">
        <v>49</v>
      </c>
      <c r="G6075" t="s">
        <v>38</v>
      </c>
      <c r="H6075" t="s">
        <v>41</v>
      </c>
      <c r="I6075" s="2">
        <v>4085</v>
      </c>
      <c r="J6075" s="2">
        <f>(0)</f>
        <v>0</v>
      </c>
      <c r="K6075" s="2">
        <v>4085</v>
      </c>
      <c r="L6075" s="3">
        <v>0.215957487301594</v>
      </c>
      <c r="M6075" s="3">
        <v>0.37772521577032825</v>
      </c>
      <c r="N6075" s="2">
        <v>1891576</v>
      </c>
      <c r="O6075">
        <f t="shared" si="94"/>
        <v>6</v>
      </c>
    </row>
    <row r="6076" spans="1:15" x14ac:dyDescent="0.2">
      <c r="A6076" t="s">
        <v>6464</v>
      </c>
      <c r="B6076" t="s">
        <v>6772</v>
      </c>
      <c r="C6076" t="s">
        <v>6774</v>
      </c>
      <c r="D6076" t="s">
        <v>22</v>
      </c>
      <c r="E6076">
        <v>66</v>
      </c>
      <c r="F6076" t="s">
        <v>49</v>
      </c>
      <c r="G6076" t="s">
        <v>19</v>
      </c>
      <c r="H6076" t="s">
        <v>20</v>
      </c>
      <c r="I6076" s="2">
        <v>51896</v>
      </c>
      <c r="J6076" s="2">
        <v>51</v>
      </c>
      <c r="K6076" s="2">
        <v>51947</v>
      </c>
      <c r="L6076" s="3">
        <v>2.7462285417027918</v>
      </c>
      <c r="M6076" s="3">
        <v>4.8033517218167061</v>
      </c>
      <c r="N6076" s="2">
        <v>1891576</v>
      </c>
      <c r="O6076">
        <f t="shared" si="94"/>
        <v>3</v>
      </c>
    </row>
    <row r="6077" spans="1:15" x14ac:dyDescent="0.2">
      <c r="A6077" t="s">
        <v>6464</v>
      </c>
      <c r="B6077" t="s">
        <v>6772</v>
      </c>
      <c r="C6077" t="s">
        <v>6775</v>
      </c>
      <c r="D6077" t="s">
        <v>22</v>
      </c>
      <c r="E6077">
        <v>44</v>
      </c>
      <c r="F6077" t="s">
        <v>49</v>
      </c>
      <c r="G6077" t="s">
        <v>6776</v>
      </c>
      <c r="H6077" t="s">
        <v>530</v>
      </c>
      <c r="I6077" s="2">
        <v>1333</v>
      </c>
      <c r="J6077" s="2">
        <v>3</v>
      </c>
      <c r="K6077" s="2">
        <v>1336</v>
      </c>
      <c r="L6077" s="3">
        <v>7.0628935871463794E-2</v>
      </c>
      <c r="M6077" s="3">
        <v>0.12353510116748068</v>
      </c>
      <c r="N6077" s="2">
        <v>1891576</v>
      </c>
      <c r="O6077">
        <f t="shared" si="94"/>
        <v>10</v>
      </c>
    </row>
    <row r="6078" spans="1:15" x14ac:dyDescent="0.2">
      <c r="A6078" t="s">
        <v>6464</v>
      </c>
      <c r="B6078" t="s">
        <v>6772</v>
      </c>
      <c r="C6078" t="s">
        <v>6777</v>
      </c>
      <c r="D6078" t="s">
        <v>17</v>
      </c>
      <c r="E6078">
        <v>34</v>
      </c>
      <c r="F6078" t="s">
        <v>49</v>
      </c>
      <c r="G6078" t="s">
        <v>32</v>
      </c>
      <c r="H6078" t="s">
        <v>33</v>
      </c>
      <c r="I6078" s="2">
        <v>510343</v>
      </c>
      <c r="J6078" s="2">
        <v>1009</v>
      </c>
      <c r="K6078" s="2">
        <v>511352</v>
      </c>
      <c r="L6078" s="3">
        <v>27.033119472862836</v>
      </c>
      <c r="M6078" s="3">
        <v>47.282875039067051</v>
      </c>
      <c r="N6078" s="2">
        <v>1891576</v>
      </c>
      <c r="O6078">
        <f t="shared" si="94"/>
        <v>1</v>
      </c>
    </row>
    <row r="6079" spans="1:15" x14ac:dyDescent="0.2">
      <c r="A6079" t="s">
        <v>6464</v>
      </c>
      <c r="B6079" t="s">
        <v>6772</v>
      </c>
      <c r="C6079" t="s">
        <v>6778</v>
      </c>
      <c r="D6079" t="s">
        <v>22</v>
      </c>
      <c r="E6079">
        <v>40</v>
      </c>
      <c r="F6079" t="s">
        <v>49</v>
      </c>
      <c r="G6079" t="s">
        <v>197</v>
      </c>
      <c r="H6079" t="s">
        <v>24</v>
      </c>
      <c r="I6079" s="2">
        <v>491959</v>
      </c>
      <c r="J6079" s="2">
        <v>939</v>
      </c>
      <c r="K6079" s="2">
        <v>492898</v>
      </c>
      <c r="L6079" s="3">
        <v>26.057530863153268</v>
      </c>
      <c r="M6079" s="3">
        <v>45.576500220994681</v>
      </c>
      <c r="N6079" s="2">
        <v>1891576</v>
      </c>
      <c r="O6079">
        <f t="shared" si="94"/>
        <v>2</v>
      </c>
    </row>
    <row r="6080" spans="1:15" x14ac:dyDescent="0.2">
      <c r="A6080" t="s">
        <v>6464</v>
      </c>
      <c r="B6080" t="s">
        <v>6772</v>
      </c>
      <c r="C6080" t="s">
        <v>6779</v>
      </c>
      <c r="D6080" t="s">
        <v>22</v>
      </c>
      <c r="E6080">
        <v>39</v>
      </c>
      <c r="F6080" t="s">
        <v>49</v>
      </c>
      <c r="G6080" t="s">
        <v>38</v>
      </c>
      <c r="H6080" t="s">
        <v>214</v>
      </c>
      <c r="I6080" s="2">
        <v>2218</v>
      </c>
      <c r="J6080" s="2">
        <v>1</v>
      </c>
      <c r="K6080" s="2">
        <v>2219</v>
      </c>
      <c r="L6080" s="3">
        <v>0.11730958734938485</v>
      </c>
      <c r="M6080" s="3">
        <v>0.20518292626544882</v>
      </c>
      <c r="N6080" s="2">
        <v>1891576</v>
      </c>
      <c r="O6080">
        <f t="shared" si="94"/>
        <v>8</v>
      </c>
    </row>
    <row r="6081" spans="1:15" x14ac:dyDescent="0.2">
      <c r="A6081" t="s">
        <v>6464</v>
      </c>
      <c r="B6081" t="s">
        <v>6772</v>
      </c>
      <c r="C6081" t="s">
        <v>6780</v>
      </c>
      <c r="D6081" t="s">
        <v>22</v>
      </c>
      <c r="E6081">
        <v>51</v>
      </c>
      <c r="F6081" t="s">
        <v>49</v>
      </c>
      <c r="G6081" t="s">
        <v>144</v>
      </c>
      <c r="H6081" t="s">
        <v>145</v>
      </c>
      <c r="I6081" s="2">
        <v>4346</v>
      </c>
      <c r="J6081" s="2">
        <v>1</v>
      </c>
      <c r="K6081" s="2">
        <v>4347</v>
      </c>
      <c r="L6081" s="3">
        <v>0.22980837143207569</v>
      </c>
      <c r="M6081" s="3">
        <v>0.40195141075975932</v>
      </c>
      <c r="N6081" s="2">
        <v>1891576</v>
      </c>
      <c r="O6081">
        <f t="shared" si="94"/>
        <v>5</v>
      </c>
    </row>
    <row r="6082" spans="1:15" x14ac:dyDescent="0.2">
      <c r="A6082" t="s">
        <v>6464</v>
      </c>
      <c r="B6082" t="s">
        <v>6772</v>
      </c>
      <c r="C6082" t="s">
        <v>6781</v>
      </c>
      <c r="D6082" t="s">
        <v>22</v>
      </c>
      <c r="E6082">
        <v>46</v>
      </c>
      <c r="F6082" t="s">
        <v>49</v>
      </c>
      <c r="G6082" t="s">
        <v>38</v>
      </c>
      <c r="H6082" t="s">
        <v>309</v>
      </c>
      <c r="I6082" s="2">
        <v>1680</v>
      </c>
      <c r="J6082" s="2">
        <v>1</v>
      </c>
      <c r="K6082" s="2">
        <v>1681</v>
      </c>
      <c r="L6082" s="3">
        <v>8.8867695508930117E-2</v>
      </c>
      <c r="M6082" s="3">
        <v>0.15543600678333461</v>
      </c>
      <c r="N6082" s="2">
        <v>1891576</v>
      </c>
      <c r="O6082">
        <f t="shared" si="94"/>
        <v>9</v>
      </c>
    </row>
    <row r="6083" spans="1:15" x14ac:dyDescent="0.2">
      <c r="A6083" t="s">
        <v>6464</v>
      </c>
      <c r="B6083" t="s">
        <v>6772</v>
      </c>
      <c r="C6083" t="s">
        <v>6782</v>
      </c>
      <c r="D6083" t="s">
        <v>22</v>
      </c>
      <c r="E6083">
        <v>64</v>
      </c>
      <c r="F6083" t="s">
        <v>49</v>
      </c>
      <c r="G6083" t="s">
        <v>38</v>
      </c>
      <c r="H6083" t="s">
        <v>738</v>
      </c>
      <c r="I6083" s="2">
        <v>2636</v>
      </c>
      <c r="J6083" s="2">
        <v>1</v>
      </c>
      <c r="K6083" s="2">
        <v>2637</v>
      </c>
      <c r="L6083" s="3">
        <v>0.13940756279419911</v>
      </c>
      <c r="M6083" s="3">
        <v>0.24383387857683123</v>
      </c>
      <c r="N6083" s="2">
        <v>1891576</v>
      </c>
      <c r="O6083">
        <f t="shared" si="94"/>
        <v>7</v>
      </c>
    </row>
    <row r="6084" spans="1:15" x14ac:dyDescent="0.2">
      <c r="A6084" t="s">
        <v>6464</v>
      </c>
      <c r="B6084" t="s">
        <v>6783</v>
      </c>
      <c r="C6084" t="s">
        <v>46</v>
      </c>
      <c r="G6084" t="s">
        <v>46</v>
      </c>
      <c r="I6084" s="2">
        <v>9188</v>
      </c>
      <c r="J6084" s="2">
        <v>10</v>
      </c>
      <c r="K6084" s="2">
        <v>9198</v>
      </c>
      <c r="L6084" s="3">
        <v>0.51511952531494931</v>
      </c>
      <c r="M6084" s="3">
        <v>0.87358557586556007</v>
      </c>
      <c r="N6084" s="2">
        <v>1785605</v>
      </c>
      <c r="O6084">
        <f t="shared" si="94"/>
        <v>4</v>
      </c>
    </row>
    <row r="6085" spans="1:15" x14ac:dyDescent="0.2">
      <c r="A6085" t="s">
        <v>6464</v>
      </c>
      <c r="B6085" t="s">
        <v>6783</v>
      </c>
      <c r="C6085" t="s">
        <v>6784</v>
      </c>
      <c r="D6085" t="s">
        <v>17</v>
      </c>
      <c r="E6085">
        <v>27</v>
      </c>
      <c r="F6085" t="s">
        <v>49</v>
      </c>
      <c r="G6085" t="s">
        <v>2101</v>
      </c>
      <c r="H6085" t="s">
        <v>540</v>
      </c>
      <c r="I6085" s="2">
        <v>1736</v>
      </c>
      <c r="J6085" s="2">
        <v>3</v>
      </c>
      <c r="K6085" s="2">
        <v>1739</v>
      </c>
      <c r="L6085" s="3">
        <v>9.7389960265568246E-2</v>
      </c>
      <c r="M6085" s="3">
        <v>0.16516256973583487</v>
      </c>
      <c r="N6085" s="2">
        <v>1785605</v>
      </c>
      <c r="O6085">
        <f t="shared" si="94"/>
        <v>8</v>
      </c>
    </row>
    <row r="6086" spans="1:15" x14ac:dyDescent="0.2">
      <c r="A6086" t="s">
        <v>6464</v>
      </c>
      <c r="B6086" t="s">
        <v>6783</v>
      </c>
      <c r="C6086" t="s">
        <v>6785</v>
      </c>
      <c r="D6086" t="s">
        <v>17</v>
      </c>
      <c r="E6086">
        <v>57</v>
      </c>
      <c r="F6086" t="s">
        <v>49</v>
      </c>
      <c r="G6086" t="s">
        <v>303</v>
      </c>
      <c r="H6086" t="s">
        <v>304</v>
      </c>
      <c r="I6086" s="2">
        <v>423100</v>
      </c>
      <c r="J6086" s="2">
        <v>832</v>
      </c>
      <c r="K6086" s="2">
        <v>423932</v>
      </c>
      <c r="L6086" s="3">
        <v>23.741644988673308</v>
      </c>
      <c r="M6086" s="3">
        <v>40.263196384848733</v>
      </c>
      <c r="N6086" s="2">
        <v>1785605</v>
      </c>
      <c r="O6086">
        <f t="shared" si="94"/>
        <v>2</v>
      </c>
    </row>
    <row r="6087" spans="1:15" x14ac:dyDescent="0.2">
      <c r="A6087" t="s">
        <v>6464</v>
      </c>
      <c r="B6087" t="s">
        <v>6783</v>
      </c>
      <c r="C6087" t="s">
        <v>6786</v>
      </c>
      <c r="D6087" t="s">
        <v>22</v>
      </c>
      <c r="E6087">
        <v>60</v>
      </c>
      <c r="F6087" t="s">
        <v>49</v>
      </c>
      <c r="G6087" t="s">
        <v>6787</v>
      </c>
      <c r="H6087" t="s">
        <v>3020</v>
      </c>
      <c r="I6087" s="2">
        <v>1308</v>
      </c>
      <c r="J6087" s="2">
        <f>(0)</f>
        <v>0</v>
      </c>
      <c r="K6087" s="2">
        <v>1308</v>
      </c>
      <c r="L6087" s="3">
        <v>7.3252483051962775E-2</v>
      </c>
      <c r="M6087" s="3">
        <v>0.12422808580475676</v>
      </c>
      <c r="N6087" s="2">
        <v>1785605</v>
      </c>
      <c r="O6087">
        <f t="shared" ref="O6087:O6150" si="95">COUNTIFS($A$2:$A$8573,A6087,$B$2:$B$8573,B6087,$K$2:$K$8573,"&gt;"&amp;K6087)+1</f>
        <v>12</v>
      </c>
    </row>
    <row r="6088" spans="1:15" x14ac:dyDescent="0.2">
      <c r="A6088" t="s">
        <v>6464</v>
      </c>
      <c r="B6088" t="s">
        <v>6783</v>
      </c>
      <c r="C6088" t="s">
        <v>6788</v>
      </c>
      <c r="D6088" t="s">
        <v>22</v>
      </c>
      <c r="E6088">
        <v>64</v>
      </c>
      <c r="F6088" t="s">
        <v>49</v>
      </c>
      <c r="G6088" t="s">
        <v>19</v>
      </c>
      <c r="H6088" t="s">
        <v>20</v>
      </c>
      <c r="I6088" s="2">
        <v>62407</v>
      </c>
      <c r="J6088" s="2">
        <v>141</v>
      </c>
      <c r="K6088" s="2">
        <v>62548</v>
      </c>
      <c r="L6088" s="3">
        <v>3.502902377625511</v>
      </c>
      <c r="M6088" s="3">
        <v>5.9405338768470379</v>
      </c>
      <c r="N6088" s="2">
        <v>1785605</v>
      </c>
      <c r="O6088">
        <f t="shared" si="95"/>
        <v>3</v>
      </c>
    </row>
    <row r="6089" spans="1:15" x14ac:dyDescent="0.2">
      <c r="A6089" t="s">
        <v>6464</v>
      </c>
      <c r="B6089" t="s">
        <v>6783</v>
      </c>
      <c r="C6089" t="s">
        <v>6789</v>
      </c>
      <c r="D6089" t="s">
        <v>22</v>
      </c>
      <c r="E6089">
        <v>50</v>
      </c>
      <c r="F6089" t="s">
        <v>49</v>
      </c>
      <c r="G6089" t="s">
        <v>32</v>
      </c>
      <c r="H6089" t="s">
        <v>33</v>
      </c>
      <c r="I6089" s="2">
        <v>536377</v>
      </c>
      <c r="J6089" s="2">
        <v>1298</v>
      </c>
      <c r="K6089" s="2">
        <v>537675</v>
      </c>
      <c r="L6089" s="3">
        <v>30.111642832541353</v>
      </c>
      <c r="M6089" s="3">
        <v>51.066006143021859</v>
      </c>
      <c r="N6089" s="2">
        <v>1785605</v>
      </c>
      <c r="O6089">
        <f t="shared" si="95"/>
        <v>1</v>
      </c>
    </row>
    <row r="6090" spans="1:15" x14ac:dyDescent="0.2">
      <c r="A6090" t="s">
        <v>6464</v>
      </c>
      <c r="B6090" t="s">
        <v>6783</v>
      </c>
      <c r="C6090" t="s">
        <v>6790</v>
      </c>
      <c r="D6090" t="s">
        <v>22</v>
      </c>
      <c r="E6090">
        <v>30</v>
      </c>
      <c r="F6090" t="s">
        <v>49</v>
      </c>
      <c r="G6090" t="s">
        <v>6791</v>
      </c>
      <c r="H6090" t="s">
        <v>97</v>
      </c>
      <c r="I6090" s="2">
        <v>1555</v>
      </c>
      <c r="J6090" s="2">
        <v>2</v>
      </c>
      <c r="K6090" s="2">
        <v>1557</v>
      </c>
      <c r="L6090" s="3">
        <v>8.719733647699239E-2</v>
      </c>
      <c r="M6090" s="3">
        <v>0.14787701039602924</v>
      </c>
      <c r="N6090" s="2">
        <v>1785605</v>
      </c>
      <c r="O6090">
        <f t="shared" si="95"/>
        <v>10</v>
      </c>
    </row>
    <row r="6091" spans="1:15" x14ac:dyDescent="0.2">
      <c r="A6091" t="s">
        <v>6464</v>
      </c>
      <c r="B6091" t="s">
        <v>6783</v>
      </c>
      <c r="C6091" t="s">
        <v>6792</v>
      </c>
      <c r="D6091" t="s">
        <v>22</v>
      </c>
      <c r="E6091">
        <v>34</v>
      </c>
      <c r="F6091" t="s">
        <v>49</v>
      </c>
      <c r="G6091" t="s">
        <v>534</v>
      </c>
      <c r="H6091" t="s">
        <v>535</v>
      </c>
      <c r="I6091" s="2">
        <v>1056</v>
      </c>
      <c r="J6091" s="2">
        <f>(0)</f>
        <v>0</v>
      </c>
      <c r="K6091" s="2">
        <v>1056</v>
      </c>
      <c r="L6091" s="3">
        <v>5.9139619344703902E-2</v>
      </c>
      <c r="M6091" s="3">
        <v>0.10029423441117975</v>
      </c>
      <c r="N6091" s="2">
        <v>1785605</v>
      </c>
      <c r="O6091">
        <f t="shared" si="95"/>
        <v>13</v>
      </c>
    </row>
    <row r="6092" spans="1:15" x14ac:dyDescent="0.2">
      <c r="A6092" t="s">
        <v>6464</v>
      </c>
      <c r="B6092" t="s">
        <v>6783</v>
      </c>
      <c r="C6092" t="s">
        <v>6793</v>
      </c>
      <c r="D6092" t="s">
        <v>22</v>
      </c>
      <c r="E6092">
        <v>45</v>
      </c>
      <c r="F6092" t="s">
        <v>49</v>
      </c>
      <c r="G6092" t="s">
        <v>6794</v>
      </c>
      <c r="H6092" t="s">
        <v>311</v>
      </c>
      <c r="I6092" s="2">
        <v>941</v>
      </c>
      <c r="J6092" s="2">
        <v>2</v>
      </c>
      <c r="K6092" s="2">
        <v>943</v>
      </c>
      <c r="L6092" s="3">
        <v>5.2811232047401298E-2</v>
      </c>
      <c r="M6092" s="3">
        <v>8.9561991524377382E-2</v>
      </c>
      <c r="N6092" s="2">
        <v>1785605</v>
      </c>
      <c r="O6092">
        <f t="shared" si="95"/>
        <v>14</v>
      </c>
    </row>
    <row r="6093" spans="1:15" x14ac:dyDescent="0.2">
      <c r="A6093" t="s">
        <v>6464</v>
      </c>
      <c r="B6093" t="s">
        <v>6783</v>
      </c>
      <c r="C6093" t="s">
        <v>1226</v>
      </c>
      <c r="D6093" t="s">
        <v>22</v>
      </c>
      <c r="E6093">
        <v>35</v>
      </c>
      <c r="F6093" t="s">
        <v>49</v>
      </c>
      <c r="G6093" t="s">
        <v>868</v>
      </c>
      <c r="H6093" t="s">
        <v>738</v>
      </c>
      <c r="I6093" s="2">
        <v>2109</v>
      </c>
      <c r="J6093" s="2">
        <v>8</v>
      </c>
      <c r="K6093" s="2">
        <v>2117</v>
      </c>
      <c r="L6093" s="3">
        <v>0.11855925582645657</v>
      </c>
      <c r="M6093" s="3">
        <v>0.20106334682620033</v>
      </c>
      <c r="N6093" s="2">
        <v>1785605</v>
      </c>
      <c r="O6093">
        <f t="shared" si="95"/>
        <v>7</v>
      </c>
    </row>
    <row r="6094" spans="1:15" x14ac:dyDescent="0.2">
      <c r="A6094" t="s">
        <v>6464</v>
      </c>
      <c r="B6094" t="s">
        <v>6783</v>
      </c>
      <c r="C6094" t="s">
        <v>6795</v>
      </c>
      <c r="D6094" t="s">
        <v>22</v>
      </c>
      <c r="E6094">
        <v>39</v>
      </c>
      <c r="F6094" t="s">
        <v>49</v>
      </c>
      <c r="G6094" t="s">
        <v>38</v>
      </c>
      <c r="H6094" t="s">
        <v>99</v>
      </c>
      <c r="I6094" s="2">
        <v>3675</v>
      </c>
      <c r="J6094" s="2">
        <f>(0)</f>
        <v>0</v>
      </c>
      <c r="K6094" s="2">
        <v>3675</v>
      </c>
      <c r="L6094" s="3">
        <v>0.20581259573085875</v>
      </c>
      <c r="M6094" s="3">
        <v>0.34903533282299776</v>
      </c>
      <c r="N6094" s="2">
        <v>1785605</v>
      </c>
      <c r="O6094">
        <f t="shared" si="95"/>
        <v>5</v>
      </c>
    </row>
    <row r="6095" spans="1:15" x14ac:dyDescent="0.2">
      <c r="A6095" t="s">
        <v>6464</v>
      </c>
      <c r="B6095" t="s">
        <v>6783</v>
      </c>
      <c r="C6095" t="s">
        <v>6796</v>
      </c>
      <c r="D6095" t="s">
        <v>22</v>
      </c>
      <c r="E6095">
        <v>40</v>
      </c>
      <c r="F6095" t="s">
        <v>49</v>
      </c>
      <c r="G6095" t="s">
        <v>6728</v>
      </c>
      <c r="H6095" t="s">
        <v>36</v>
      </c>
      <c r="I6095" s="2">
        <v>909</v>
      </c>
      <c r="J6095" s="2">
        <v>3</v>
      </c>
      <c r="K6095" s="2">
        <v>912</v>
      </c>
      <c r="L6095" s="3">
        <v>5.1075125797698823E-2</v>
      </c>
      <c r="M6095" s="3">
        <v>8.661774790056434E-2</v>
      </c>
      <c r="N6095" s="2">
        <v>1785605</v>
      </c>
      <c r="O6095">
        <f t="shared" si="95"/>
        <v>15</v>
      </c>
    </row>
    <row r="6096" spans="1:15" x14ac:dyDescent="0.2">
      <c r="A6096" t="s">
        <v>6464</v>
      </c>
      <c r="B6096" t="s">
        <v>6783</v>
      </c>
      <c r="C6096" t="s">
        <v>6797</v>
      </c>
      <c r="D6096" t="s">
        <v>22</v>
      </c>
      <c r="E6096">
        <v>67</v>
      </c>
      <c r="F6096" t="s">
        <v>49</v>
      </c>
      <c r="G6096" t="s">
        <v>694</v>
      </c>
      <c r="H6096" t="s">
        <v>315</v>
      </c>
      <c r="I6096" s="2">
        <v>1659</v>
      </c>
      <c r="J6096" s="2">
        <v>1</v>
      </c>
      <c r="K6096" s="2">
        <v>1660</v>
      </c>
      <c r="L6096" s="3">
        <v>9.2965689500197402E-2</v>
      </c>
      <c r="M6096" s="3">
        <v>0.15765949727515002</v>
      </c>
      <c r="N6096" s="2">
        <v>1785605</v>
      </c>
      <c r="O6096">
        <f t="shared" si="95"/>
        <v>9</v>
      </c>
    </row>
    <row r="6097" spans="1:15" x14ac:dyDescent="0.2">
      <c r="A6097" t="s">
        <v>6464</v>
      </c>
      <c r="B6097" t="s">
        <v>6783</v>
      </c>
      <c r="C6097" t="s">
        <v>6798</v>
      </c>
      <c r="D6097" t="s">
        <v>22</v>
      </c>
      <c r="E6097">
        <v>36</v>
      </c>
      <c r="F6097" t="s">
        <v>49</v>
      </c>
      <c r="G6097" t="s">
        <v>736</v>
      </c>
      <c r="H6097" t="s">
        <v>1521</v>
      </c>
      <c r="I6097" s="2">
        <v>1376</v>
      </c>
      <c r="J6097" s="2">
        <v>2</v>
      </c>
      <c r="K6097" s="2">
        <v>1378</v>
      </c>
      <c r="L6097" s="3">
        <v>7.7172722970645799E-2</v>
      </c>
      <c r="M6097" s="3">
        <v>0.13087637785852815</v>
      </c>
      <c r="N6097" s="2">
        <v>1785605</v>
      </c>
      <c r="O6097">
        <f t="shared" si="95"/>
        <v>11</v>
      </c>
    </row>
    <row r="6098" spans="1:15" x14ac:dyDescent="0.2">
      <c r="A6098" t="s">
        <v>6464</v>
      </c>
      <c r="B6098" t="s">
        <v>6783</v>
      </c>
      <c r="C6098" t="s">
        <v>6799</v>
      </c>
      <c r="D6098" t="s">
        <v>17</v>
      </c>
      <c r="E6098">
        <v>29</v>
      </c>
      <c r="F6098" t="s">
        <v>49</v>
      </c>
      <c r="G6098" t="s">
        <v>38</v>
      </c>
      <c r="H6098" t="s">
        <v>41</v>
      </c>
      <c r="I6098" s="2">
        <v>3097</v>
      </c>
      <c r="J6098" s="2">
        <f>(0)</f>
        <v>0</v>
      </c>
      <c r="K6098" s="2">
        <v>3097</v>
      </c>
      <c r="L6098" s="3">
        <v>0.17344261468801891</v>
      </c>
      <c r="M6098" s="3">
        <v>0.29413943557899974</v>
      </c>
      <c r="N6098" s="2">
        <v>1785605</v>
      </c>
      <c r="O6098">
        <f t="shared" si="95"/>
        <v>6</v>
      </c>
    </row>
    <row r="6099" spans="1:15" x14ac:dyDescent="0.2">
      <c r="A6099" t="s">
        <v>6464</v>
      </c>
      <c r="B6099" t="s">
        <v>6800</v>
      </c>
      <c r="C6099" t="s">
        <v>46</v>
      </c>
      <c r="G6099" t="s">
        <v>46</v>
      </c>
      <c r="I6099" s="2">
        <v>3797</v>
      </c>
      <c r="J6099" s="2">
        <v>27</v>
      </c>
      <c r="K6099" s="2">
        <v>3824</v>
      </c>
      <c r="L6099" s="3">
        <v>0.21272157338310185</v>
      </c>
      <c r="M6099" s="3">
        <v>0.35773221722877274</v>
      </c>
      <c r="N6099" s="2">
        <v>1797655</v>
      </c>
      <c r="O6099">
        <f t="shared" si="95"/>
        <v>6</v>
      </c>
    </row>
    <row r="6100" spans="1:15" x14ac:dyDescent="0.2">
      <c r="A6100" t="s">
        <v>6464</v>
      </c>
      <c r="B6100" t="s">
        <v>6800</v>
      </c>
      <c r="C6100" t="s">
        <v>6801</v>
      </c>
      <c r="D6100" t="s">
        <v>22</v>
      </c>
      <c r="E6100">
        <v>61</v>
      </c>
      <c r="F6100" t="s">
        <v>49</v>
      </c>
      <c r="G6100" t="s">
        <v>38</v>
      </c>
      <c r="H6100" t="s">
        <v>349</v>
      </c>
      <c r="I6100" s="2">
        <v>1985</v>
      </c>
      <c r="J6100" s="2">
        <v>1</v>
      </c>
      <c r="K6100" s="2">
        <v>1986</v>
      </c>
      <c r="L6100" s="3">
        <v>0.11047726065346243</v>
      </c>
      <c r="M6100" s="3">
        <v>0.18578875089339505</v>
      </c>
      <c r="N6100" s="2">
        <v>1797655</v>
      </c>
      <c r="O6100">
        <f t="shared" si="95"/>
        <v>10</v>
      </c>
    </row>
    <row r="6101" spans="1:15" x14ac:dyDescent="0.2">
      <c r="A6101" t="s">
        <v>6464</v>
      </c>
      <c r="B6101" t="s">
        <v>6800</v>
      </c>
      <c r="C6101" t="s">
        <v>6802</v>
      </c>
      <c r="D6101" t="s">
        <v>22</v>
      </c>
      <c r="E6101">
        <v>41</v>
      </c>
      <c r="F6101" t="s">
        <v>49</v>
      </c>
      <c r="G6101" t="s">
        <v>38</v>
      </c>
      <c r="H6101" t="s">
        <v>273</v>
      </c>
      <c r="I6101" s="2">
        <v>1192</v>
      </c>
      <c r="J6101" s="2">
        <v>1</v>
      </c>
      <c r="K6101" s="2">
        <v>1193</v>
      </c>
      <c r="L6101" s="3">
        <v>6.6364235629194704E-2</v>
      </c>
      <c r="M6101" s="3">
        <v>0.11160421944401827</v>
      </c>
      <c r="N6101" s="2">
        <v>1797655</v>
      </c>
      <c r="O6101">
        <f t="shared" si="95"/>
        <v>11</v>
      </c>
    </row>
    <row r="6102" spans="1:15" x14ac:dyDescent="0.2">
      <c r="A6102" t="s">
        <v>6464</v>
      </c>
      <c r="B6102" t="s">
        <v>6800</v>
      </c>
      <c r="C6102" t="s">
        <v>6803</v>
      </c>
      <c r="D6102" t="s">
        <v>22</v>
      </c>
      <c r="E6102">
        <v>41</v>
      </c>
      <c r="F6102" t="s">
        <v>49</v>
      </c>
      <c r="G6102" t="s">
        <v>38</v>
      </c>
      <c r="H6102" t="s">
        <v>540</v>
      </c>
      <c r="I6102" s="2">
        <v>3984</v>
      </c>
      <c r="J6102" s="2">
        <v>3</v>
      </c>
      <c r="K6102" s="2">
        <v>3987</v>
      </c>
      <c r="L6102" s="3">
        <v>0.22178894170460961</v>
      </c>
      <c r="M6102" s="3">
        <v>0.37298074008658916</v>
      </c>
      <c r="N6102" s="2">
        <v>1797655</v>
      </c>
      <c r="O6102">
        <f t="shared" si="95"/>
        <v>5</v>
      </c>
    </row>
    <row r="6103" spans="1:15" x14ac:dyDescent="0.2">
      <c r="A6103" t="s">
        <v>6464</v>
      </c>
      <c r="B6103" t="s">
        <v>6800</v>
      </c>
      <c r="C6103" t="s">
        <v>6804</v>
      </c>
      <c r="D6103" t="s">
        <v>17</v>
      </c>
      <c r="E6103">
        <v>26</v>
      </c>
      <c r="F6103" t="s">
        <v>49</v>
      </c>
      <c r="G6103" t="s">
        <v>868</v>
      </c>
      <c r="H6103" t="s">
        <v>738</v>
      </c>
      <c r="I6103" s="2">
        <v>2482</v>
      </c>
      <c r="J6103" s="2">
        <v>6</v>
      </c>
      <c r="K6103" s="2">
        <v>2488</v>
      </c>
      <c r="L6103" s="3">
        <v>0.13840252996264579</v>
      </c>
      <c r="M6103" s="3">
        <v>0.23275045932667013</v>
      </c>
      <c r="N6103" s="2">
        <v>1797655</v>
      </c>
      <c r="O6103">
        <f t="shared" si="95"/>
        <v>9</v>
      </c>
    </row>
    <row r="6104" spans="1:15" x14ac:dyDescent="0.2">
      <c r="A6104" t="s">
        <v>6464</v>
      </c>
      <c r="B6104" t="s">
        <v>6800</v>
      </c>
      <c r="C6104" t="s">
        <v>6805</v>
      </c>
      <c r="D6104" t="s">
        <v>22</v>
      </c>
      <c r="E6104">
        <v>70</v>
      </c>
      <c r="F6104" t="s">
        <v>49</v>
      </c>
      <c r="G6104" t="s">
        <v>32</v>
      </c>
      <c r="H6104" t="s">
        <v>33</v>
      </c>
      <c r="I6104" s="2">
        <v>563533</v>
      </c>
      <c r="J6104" s="2">
        <v>1737</v>
      </c>
      <c r="K6104" s="2">
        <v>565270</v>
      </c>
      <c r="L6104" s="3">
        <v>31.44485454661768</v>
      </c>
      <c r="M6104" s="3">
        <v>52.880567581827499</v>
      </c>
      <c r="N6104" s="2">
        <v>1797655</v>
      </c>
      <c r="O6104">
        <f t="shared" si="95"/>
        <v>1</v>
      </c>
    </row>
    <row r="6105" spans="1:15" x14ac:dyDescent="0.2">
      <c r="A6105" t="s">
        <v>6464</v>
      </c>
      <c r="B6105" t="s">
        <v>6800</v>
      </c>
      <c r="C6105" t="s">
        <v>6806</v>
      </c>
      <c r="D6105" t="s">
        <v>22</v>
      </c>
      <c r="E6105">
        <v>61</v>
      </c>
      <c r="F6105" t="s">
        <v>18</v>
      </c>
      <c r="G6105" t="s">
        <v>19</v>
      </c>
      <c r="H6105" t="s">
        <v>20</v>
      </c>
      <c r="I6105" s="2">
        <v>74003</v>
      </c>
      <c r="J6105" s="2">
        <v>203</v>
      </c>
      <c r="K6105" s="2">
        <v>74206</v>
      </c>
      <c r="L6105" s="3">
        <v>4.1279333353730276</v>
      </c>
      <c r="M6105" s="3">
        <v>6.9419134183259175</v>
      </c>
      <c r="N6105" s="2">
        <v>1797655</v>
      </c>
      <c r="O6105">
        <f t="shared" si="95"/>
        <v>3</v>
      </c>
    </row>
    <row r="6106" spans="1:15" x14ac:dyDescent="0.2">
      <c r="A6106" t="s">
        <v>6464</v>
      </c>
      <c r="B6106" t="s">
        <v>6800</v>
      </c>
      <c r="C6106" t="s">
        <v>6807</v>
      </c>
      <c r="D6106" t="s">
        <v>22</v>
      </c>
      <c r="E6106">
        <v>52</v>
      </c>
      <c r="F6106" t="s">
        <v>49</v>
      </c>
      <c r="G6106" t="s">
        <v>4181</v>
      </c>
      <c r="H6106" t="s">
        <v>41</v>
      </c>
      <c r="I6106" s="2">
        <v>851</v>
      </c>
      <c r="J6106" s="2">
        <f>(0)</f>
        <v>0</v>
      </c>
      <c r="K6106" s="2">
        <v>851</v>
      </c>
      <c r="L6106" s="3">
        <v>4.733945056198214E-2</v>
      </c>
      <c r="M6106" s="3">
        <v>7.9610386208599795E-2</v>
      </c>
      <c r="N6106" s="2">
        <v>1797655</v>
      </c>
      <c r="O6106">
        <f t="shared" si="95"/>
        <v>13</v>
      </c>
    </row>
    <row r="6107" spans="1:15" x14ac:dyDescent="0.2">
      <c r="A6107" t="s">
        <v>6464</v>
      </c>
      <c r="B6107" t="s">
        <v>6800</v>
      </c>
      <c r="C6107" t="s">
        <v>6808</v>
      </c>
      <c r="D6107" t="s">
        <v>22</v>
      </c>
      <c r="E6107">
        <v>63</v>
      </c>
      <c r="F6107" t="s">
        <v>49</v>
      </c>
      <c r="G6107" t="s">
        <v>197</v>
      </c>
      <c r="H6107" t="s">
        <v>24</v>
      </c>
      <c r="I6107" s="2">
        <v>397403</v>
      </c>
      <c r="J6107" s="2">
        <v>585</v>
      </c>
      <c r="K6107" s="2">
        <v>397988</v>
      </c>
      <c r="L6107" s="3">
        <v>22.139287015584191</v>
      </c>
      <c r="M6107" s="3">
        <v>37.231466964028456</v>
      </c>
      <c r="N6107" s="2">
        <v>1797655</v>
      </c>
      <c r="O6107">
        <f t="shared" si="95"/>
        <v>2</v>
      </c>
    </row>
    <row r="6108" spans="1:15" x14ac:dyDescent="0.2">
      <c r="A6108" t="s">
        <v>6464</v>
      </c>
      <c r="B6108" t="s">
        <v>6800</v>
      </c>
      <c r="C6108" t="s">
        <v>6809</v>
      </c>
      <c r="D6108" t="s">
        <v>22</v>
      </c>
      <c r="E6108">
        <v>45</v>
      </c>
      <c r="F6108" t="s">
        <v>49</v>
      </c>
      <c r="G6108" t="s">
        <v>776</v>
      </c>
      <c r="H6108" t="s">
        <v>104</v>
      </c>
      <c r="I6108" s="2">
        <v>681</v>
      </c>
      <c r="J6108" s="2">
        <f>(0)</f>
        <v>0</v>
      </c>
      <c r="K6108" s="2">
        <v>681</v>
      </c>
      <c r="L6108" s="3">
        <v>3.7882686054888176E-2</v>
      </c>
      <c r="M6108" s="3">
        <v>6.3707018810877147E-2</v>
      </c>
      <c r="N6108" s="2">
        <v>1797655</v>
      </c>
      <c r="O6108">
        <f t="shared" si="95"/>
        <v>15</v>
      </c>
    </row>
    <row r="6109" spans="1:15" x14ac:dyDescent="0.2">
      <c r="A6109" t="s">
        <v>6464</v>
      </c>
      <c r="B6109" t="s">
        <v>6800</v>
      </c>
      <c r="C6109" t="s">
        <v>6810</v>
      </c>
      <c r="D6109" t="s">
        <v>17</v>
      </c>
      <c r="E6109">
        <v>64</v>
      </c>
      <c r="F6109" t="s">
        <v>49</v>
      </c>
      <c r="G6109" t="s">
        <v>38</v>
      </c>
      <c r="H6109" t="s">
        <v>70</v>
      </c>
      <c r="I6109" s="2">
        <v>1071</v>
      </c>
      <c r="J6109" s="2">
        <v>1</v>
      </c>
      <c r="K6109" s="2">
        <v>1072</v>
      </c>
      <c r="L6109" s="3">
        <v>5.9633244421204289E-2</v>
      </c>
      <c r="M6109" s="3">
        <v>0.10028476382563922</v>
      </c>
      <c r="N6109" s="2">
        <v>1797655</v>
      </c>
      <c r="O6109">
        <f t="shared" si="95"/>
        <v>12</v>
      </c>
    </row>
    <row r="6110" spans="1:15" x14ac:dyDescent="0.2">
      <c r="A6110" t="s">
        <v>6464</v>
      </c>
      <c r="B6110" t="s">
        <v>6800</v>
      </c>
      <c r="C6110" t="s">
        <v>1341</v>
      </c>
      <c r="D6110" t="s">
        <v>22</v>
      </c>
      <c r="E6110">
        <v>47</v>
      </c>
      <c r="F6110" t="s">
        <v>49</v>
      </c>
      <c r="G6110" t="s">
        <v>401</v>
      </c>
      <c r="H6110" t="s">
        <v>402</v>
      </c>
      <c r="I6110" s="2">
        <v>7515</v>
      </c>
      <c r="J6110" s="2">
        <v>4</v>
      </c>
      <c r="K6110" s="2">
        <v>7519</v>
      </c>
      <c r="L6110" s="3">
        <v>0.41826713134611482</v>
      </c>
      <c r="M6110" s="3">
        <v>0.70339658507927361</v>
      </c>
      <c r="N6110" s="2">
        <v>1797655</v>
      </c>
      <c r="O6110">
        <f t="shared" si="95"/>
        <v>4</v>
      </c>
    </row>
    <row r="6111" spans="1:15" x14ac:dyDescent="0.2">
      <c r="A6111" t="s">
        <v>6464</v>
      </c>
      <c r="B6111" t="s">
        <v>6800</v>
      </c>
      <c r="C6111" t="s">
        <v>6811</v>
      </c>
      <c r="D6111" t="s">
        <v>22</v>
      </c>
      <c r="E6111">
        <v>41</v>
      </c>
      <c r="F6111" t="s">
        <v>49</v>
      </c>
      <c r="G6111" t="s">
        <v>6812</v>
      </c>
      <c r="H6111" t="s">
        <v>4969</v>
      </c>
      <c r="I6111" s="2">
        <v>2653</v>
      </c>
      <c r="J6111" s="2">
        <v>2</v>
      </c>
      <c r="K6111" s="2">
        <v>2655</v>
      </c>
      <c r="L6111" s="3">
        <v>0.14769241039020278</v>
      </c>
      <c r="M6111" s="3">
        <v>0.24837317906443293</v>
      </c>
      <c r="N6111" s="2">
        <v>1797655</v>
      </c>
      <c r="O6111">
        <f t="shared" si="95"/>
        <v>8</v>
      </c>
    </row>
    <row r="6112" spans="1:15" x14ac:dyDescent="0.2">
      <c r="A6112" t="s">
        <v>6464</v>
      </c>
      <c r="B6112" t="s">
        <v>6800</v>
      </c>
      <c r="C6112" t="s">
        <v>6813</v>
      </c>
      <c r="D6112" t="s">
        <v>22</v>
      </c>
      <c r="E6112">
        <v>35</v>
      </c>
      <c r="F6112" t="s">
        <v>49</v>
      </c>
      <c r="G6112" t="s">
        <v>38</v>
      </c>
      <c r="H6112" t="s">
        <v>770</v>
      </c>
      <c r="I6112" s="2">
        <v>2789</v>
      </c>
      <c r="J6112" s="2">
        <f>(0)</f>
        <v>0</v>
      </c>
      <c r="K6112" s="2">
        <v>2789</v>
      </c>
      <c r="L6112" s="3">
        <v>0.15514656594285331</v>
      </c>
      <c r="M6112" s="3">
        <v>0.26090877454263783</v>
      </c>
      <c r="N6112" s="2">
        <v>1797655</v>
      </c>
      <c r="O6112">
        <f t="shared" si="95"/>
        <v>7</v>
      </c>
    </row>
    <row r="6113" spans="1:15" x14ac:dyDescent="0.2">
      <c r="A6113" t="s">
        <v>6464</v>
      </c>
      <c r="B6113" t="s">
        <v>6800</v>
      </c>
      <c r="C6113" t="s">
        <v>6814</v>
      </c>
      <c r="D6113" t="s">
        <v>17</v>
      </c>
      <c r="E6113">
        <v>40</v>
      </c>
      <c r="F6113" t="s">
        <v>49</v>
      </c>
      <c r="G6113" t="s">
        <v>6815</v>
      </c>
      <c r="H6113" t="s">
        <v>1224</v>
      </c>
      <c r="I6113" s="2">
        <v>687</v>
      </c>
      <c r="J6113" s="2">
        <f>(0)</f>
        <v>0</v>
      </c>
      <c r="K6113" s="2">
        <v>687</v>
      </c>
      <c r="L6113" s="3">
        <v>3.8216454213962081E-2</v>
      </c>
      <c r="M6113" s="3">
        <v>6.4268314130796769E-2</v>
      </c>
      <c r="N6113" s="2">
        <v>1797655</v>
      </c>
      <c r="O6113">
        <f t="shared" si="95"/>
        <v>14</v>
      </c>
    </row>
    <row r="6114" spans="1:15" x14ac:dyDescent="0.2">
      <c r="A6114" t="s">
        <v>6464</v>
      </c>
      <c r="B6114" t="s">
        <v>6800</v>
      </c>
      <c r="C6114" t="s">
        <v>6816</v>
      </c>
      <c r="D6114" t="s">
        <v>22</v>
      </c>
      <c r="E6114">
        <v>64</v>
      </c>
      <c r="F6114" t="s">
        <v>49</v>
      </c>
      <c r="G6114" t="s">
        <v>6728</v>
      </c>
      <c r="H6114" t="s">
        <v>36</v>
      </c>
      <c r="I6114" s="2">
        <v>644</v>
      </c>
      <c r="J6114" s="2">
        <v>1</v>
      </c>
      <c r="K6114" s="2">
        <v>645</v>
      </c>
      <c r="L6114" s="3">
        <v>3.5880077100444746E-2</v>
      </c>
      <c r="M6114" s="3">
        <v>6.0339246891359416E-2</v>
      </c>
      <c r="N6114" s="2">
        <v>1797655</v>
      </c>
      <c r="O6114">
        <f t="shared" si="95"/>
        <v>16</v>
      </c>
    </row>
    <row r="6115" spans="1:15" x14ac:dyDescent="0.2">
      <c r="A6115" t="s">
        <v>6464</v>
      </c>
      <c r="B6115" t="s">
        <v>6800</v>
      </c>
      <c r="C6115" t="s">
        <v>6817</v>
      </c>
      <c r="D6115" t="s">
        <v>22</v>
      </c>
      <c r="E6115">
        <v>50</v>
      </c>
      <c r="F6115" t="s">
        <v>49</v>
      </c>
      <c r="G6115" t="s">
        <v>6818</v>
      </c>
      <c r="H6115" t="s">
        <v>315</v>
      </c>
      <c r="I6115" s="2">
        <v>498</v>
      </c>
      <c r="J6115" s="2">
        <v>3</v>
      </c>
      <c r="K6115" s="2">
        <v>501</v>
      </c>
      <c r="L6115" s="3">
        <v>2.7869641282671036E-2</v>
      </c>
      <c r="M6115" s="3">
        <v>4.6868159213288484E-2</v>
      </c>
      <c r="N6115" s="2">
        <v>1797655</v>
      </c>
      <c r="O6115">
        <f t="shared" si="95"/>
        <v>17</v>
      </c>
    </row>
    <row r="6116" spans="1:15" x14ac:dyDescent="0.2">
      <c r="A6116" t="s">
        <v>6464</v>
      </c>
      <c r="B6116" t="s">
        <v>6819</v>
      </c>
      <c r="C6116" t="s">
        <v>46</v>
      </c>
      <c r="G6116" t="s">
        <v>46</v>
      </c>
      <c r="I6116" s="2">
        <v>9916</v>
      </c>
      <c r="J6116" s="2">
        <v>57</v>
      </c>
      <c r="K6116" s="2">
        <v>9973</v>
      </c>
      <c r="L6116" s="3">
        <v>0.56625938915754936</v>
      </c>
      <c r="M6116" s="3">
        <v>0.84002611130998761</v>
      </c>
      <c r="N6116" s="2">
        <v>1761207</v>
      </c>
      <c r="O6116">
        <f t="shared" si="95"/>
        <v>3</v>
      </c>
    </row>
    <row r="6117" spans="1:15" x14ac:dyDescent="0.2">
      <c r="A6117" t="s">
        <v>6464</v>
      </c>
      <c r="B6117" t="s">
        <v>6819</v>
      </c>
      <c r="C6117" t="s">
        <v>6820</v>
      </c>
      <c r="D6117" t="s">
        <v>22</v>
      </c>
      <c r="E6117">
        <v>39</v>
      </c>
      <c r="F6117" t="s">
        <v>49</v>
      </c>
      <c r="G6117" t="s">
        <v>32</v>
      </c>
      <c r="H6117" t="s">
        <v>33</v>
      </c>
      <c r="I6117" s="2">
        <v>702755</v>
      </c>
      <c r="J6117" s="2">
        <v>1794</v>
      </c>
      <c r="K6117" s="2">
        <v>704549</v>
      </c>
      <c r="L6117" s="3">
        <v>40.003758785878098</v>
      </c>
      <c r="M6117" s="3">
        <v>59.344184969150746</v>
      </c>
      <c r="N6117" s="2">
        <v>1761207</v>
      </c>
      <c r="O6117">
        <f t="shared" si="95"/>
        <v>1</v>
      </c>
    </row>
    <row r="6118" spans="1:15" x14ac:dyDescent="0.2">
      <c r="A6118" t="s">
        <v>6464</v>
      </c>
      <c r="B6118" t="s">
        <v>6819</v>
      </c>
      <c r="C6118" t="s">
        <v>6821</v>
      </c>
      <c r="D6118" t="s">
        <v>22</v>
      </c>
      <c r="E6118">
        <v>43</v>
      </c>
      <c r="F6118" t="s">
        <v>49</v>
      </c>
      <c r="G6118" t="s">
        <v>197</v>
      </c>
      <c r="H6118" t="s">
        <v>24</v>
      </c>
      <c r="I6118" s="2">
        <v>447140</v>
      </c>
      <c r="J6118" s="2">
        <v>1782</v>
      </c>
      <c r="K6118" s="2">
        <v>448922</v>
      </c>
      <c r="L6118" s="3">
        <v>25.489451268363116</v>
      </c>
      <c r="M6118" s="3">
        <v>37.812714523363304</v>
      </c>
      <c r="N6118" s="2">
        <v>1761207</v>
      </c>
      <c r="O6118">
        <f t="shared" si="95"/>
        <v>2</v>
      </c>
    </row>
    <row r="6119" spans="1:15" x14ac:dyDescent="0.2">
      <c r="A6119" t="s">
        <v>6464</v>
      </c>
      <c r="B6119" t="s">
        <v>6819</v>
      </c>
      <c r="C6119" t="s">
        <v>6822</v>
      </c>
      <c r="D6119" t="s">
        <v>22</v>
      </c>
      <c r="E6119">
        <v>50</v>
      </c>
      <c r="F6119" t="s">
        <v>69</v>
      </c>
      <c r="G6119" t="s">
        <v>4181</v>
      </c>
      <c r="H6119" t="s">
        <v>984</v>
      </c>
      <c r="I6119" s="2">
        <v>689</v>
      </c>
      <c r="J6119" s="2">
        <v>7</v>
      </c>
      <c r="K6119" s="2">
        <v>696</v>
      </c>
      <c r="L6119" s="3">
        <v>3.951835303856957E-2</v>
      </c>
      <c r="M6119" s="3">
        <v>5.8624102423719175E-2</v>
      </c>
      <c r="N6119" s="2">
        <v>1761207</v>
      </c>
      <c r="O6119">
        <f t="shared" si="95"/>
        <v>14</v>
      </c>
    </row>
    <row r="6120" spans="1:15" x14ac:dyDescent="0.2">
      <c r="A6120" t="s">
        <v>6464</v>
      </c>
      <c r="B6120" t="s">
        <v>6819</v>
      </c>
      <c r="C6120" t="s">
        <v>6823</v>
      </c>
      <c r="D6120" t="s">
        <v>22</v>
      </c>
      <c r="E6120">
        <v>45</v>
      </c>
      <c r="F6120" t="s">
        <v>49</v>
      </c>
      <c r="G6120" t="s">
        <v>715</v>
      </c>
      <c r="H6120" t="s">
        <v>716</v>
      </c>
      <c r="I6120" s="2">
        <v>1606</v>
      </c>
      <c r="J6120" s="2">
        <v>18</v>
      </c>
      <c r="K6120" s="2">
        <v>1624</v>
      </c>
      <c r="L6120" s="3">
        <v>9.2209490423329002E-2</v>
      </c>
      <c r="M6120" s="3">
        <v>0.13678957232201142</v>
      </c>
      <c r="N6120" s="2">
        <v>1761207</v>
      </c>
      <c r="O6120">
        <f t="shared" si="95"/>
        <v>9</v>
      </c>
    </row>
    <row r="6121" spans="1:15" x14ac:dyDescent="0.2">
      <c r="A6121" t="s">
        <v>6464</v>
      </c>
      <c r="B6121" t="s">
        <v>6819</v>
      </c>
      <c r="C6121" t="s">
        <v>6824</v>
      </c>
      <c r="D6121" t="s">
        <v>22</v>
      </c>
      <c r="E6121">
        <v>44</v>
      </c>
      <c r="F6121" t="s">
        <v>49</v>
      </c>
      <c r="G6121" t="s">
        <v>868</v>
      </c>
      <c r="H6121" t="s">
        <v>738</v>
      </c>
      <c r="I6121" s="2">
        <v>1275</v>
      </c>
      <c r="J6121" s="2">
        <v>1</v>
      </c>
      <c r="K6121" s="2">
        <v>1276</v>
      </c>
      <c r="L6121" s="3">
        <v>7.2450313904044217E-2</v>
      </c>
      <c r="M6121" s="3">
        <v>0.10747752111015182</v>
      </c>
      <c r="N6121" s="2">
        <v>1761207</v>
      </c>
      <c r="O6121">
        <f t="shared" si="95"/>
        <v>10</v>
      </c>
    </row>
    <row r="6122" spans="1:15" x14ac:dyDescent="0.2">
      <c r="A6122" t="s">
        <v>6464</v>
      </c>
      <c r="B6122" t="s">
        <v>6819</v>
      </c>
      <c r="C6122" t="s">
        <v>6825</v>
      </c>
      <c r="D6122" t="s">
        <v>22</v>
      </c>
      <c r="E6122">
        <v>40</v>
      </c>
      <c r="F6122" t="s">
        <v>49</v>
      </c>
      <c r="G6122" t="s">
        <v>6826</v>
      </c>
      <c r="H6122" t="s">
        <v>6827</v>
      </c>
      <c r="I6122" s="2">
        <v>1097</v>
      </c>
      <c r="J6122" s="2">
        <v>1</v>
      </c>
      <c r="K6122" s="2">
        <v>1098</v>
      </c>
      <c r="L6122" s="3">
        <v>6.2343608672915794E-2</v>
      </c>
      <c r="M6122" s="3">
        <v>9.2484575375350084E-2</v>
      </c>
      <c r="N6122" s="2">
        <v>1761207</v>
      </c>
      <c r="O6122">
        <f t="shared" si="95"/>
        <v>11</v>
      </c>
    </row>
    <row r="6123" spans="1:15" x14ac:dyDescent="0.2">
      <c r="A6123" t="s">
        <v>6464</v>
      </c>
      <c r="B6123" t="s">
        <v>6819</v>
      </c>
      <c r="C6123" t="s">
        <v>6828</v>
      </c>
      <c r="D6123" t="s">
        <v>22</v>
      </c>
      <c r="E6123">
        <v>46</v>
      </c>
      <c r="F6123" t="s">
        <v>49</v>
      </c>
      <c r="G6123" t="s">
        <v>38</v>
      </c>
      <c r="H6123" t="s">
        <v>214</v>
      </c>
      <c r="I6123" s="2">
        <v>2128</v>
      </c>
      <c r="J6123" s="2">
        <v>1</v>
      </c>
      <c r="K6123" s="2">
        <v>2129</v>
      </c>
      <c r="L6123" s="3">
        <v>0.12088300807344055</v>
      </c>
      <c r="M6123" s="3">
        <v>0.179325738592095</v>
      </c>
      <c r="N6123" s="2">
        <v>1761207</v>
      </c>
      <c r="O6123">
        <f t="shared" si="95"/>
        <v>7</v>
      </c>
    </row>
    <row r="6124" spans="1:15" x14ac:dyDescent="0.2">
      <c r="A6124" t="s">
        <v>6464</v>
      </c>
      <c r="B6124" t="s">
        <v>6819</v>
      </c>
      <c r="C6124" t="s">
        <v>6829</v>
      </c>
      <c r="D6124" t="s">
        <v>22</v>
      </c>
      <c r="E6124">
        <v>35</v>
      </c>
      <c r="F6124" t="s">
        <v>49</v>
      </c>
      <c r="G6124" t="s">
        <v>38</v>
      </c>
      <c r="H6124" t="s">
        <v>456</v>
      </c>
      <c r="I6124" s="2">
        <v>4471</v>
      </c>
      <c r="J6124" s="2">
        <v>12</v>
      </c>
      <c r="K6124" s="2">
        <v>4483</v>
      </c>
      <c r="L6124" s="3">
        <v>0.25454134579297039</v>
      </c>
      <c r="M6124" s="3">
        <v>0.37760323443323718</v>
      </c>
      <c r="N6124" s="2">
        <v>1761207</v>
      </c>
      <c r="O6124">
        <f t="shared" si="95"/>
        <v>4</v>
      </c>
    </row>
    <row r="6125" spans="1:15" x14ac:dyDescent="0.2">
      <c r="A6125" t="s">
        <v>6464</v>
      </c>
      <c r="B6125" t="s">
        <v>6819</v>
      </c>
      <c r="C6125" t="s">
        <v>6830</v>
      </c>
      <c r="D6125" t="s">
        <v>17</v>
      </c>
      <c r="E6125">
        <v>34</v>
      </c>
      <c r="F6125" t="s">
        <v>49</v>
      </c>
      <c r="G6125" t="s">
        <v>38</v>
      </c>
      <c r="H6125" t="s">
        <v>168</v>
      </c>
      <c r="I6125" s="2">
        <v>861</v>
      </c>
      <c r="J6125" s="2">
        <v>3</v>
      </c>
      <c r="K6125" s="2">
        <v>864</v>
      </c>
      <c r="L6125" s="3">
        <v>4.9057265840982911E-2</v>
      </c>
      <c r="M6125" s="3">
        <v>7.2774747836341053E-2</v>
      </c>
      <c r="N6125" s="2">
        <v>1761207</v>
      </c>
      <c r="O6125">
        <f t="shared" si="95"/>
        <v>13</v>
      </c>
    </row>
    <row r="6126" spans="1:15" x14ac:dyDescent="0.2">
      <c r="A6126" t="s">
        <v>6464</v>
      </c>
      <c r="B6126" t="s">
        <v>6819</v>
      </c>
      <c r="C6126" t="s">
        <v>6831</v>
      </c>
      <c r="D6126" t="s">
        <v>22</v>
      </c>
      <c r="E6126">
        <v>29</v>
      </c>
      <c r="F6126" t="s">
        <v>49</v>
      </c>
      <c r="G6126" t="s">
        <v>38</v>
      </c>
      <c r="H6126" t="s">
        <v>219</v>
      </c>
      <c r="I6126" s="2">
        <v>924</v>
      </c>
      <c r="J6126" s="2">
        <v>2</v>
      </c>
      <c r="K6126" s="2">
        <v>926</v>
      </c>
      <c r="L6126" s="3">
        <v>5.2577578899016417E-2</v>
      </c>
      <c r="M6126" s="3">
        <v>7.7997009833856268E-2</v>
      </c>
      <c r="N6126" s="2">
        <v>1761207</v>
      </c>
      <c r="O6126">
        <f t="shared" si="95"/>
        <v>12</v>
      </c>
    </row>
    <row r="6127" spans="1:15" x14ac:dyDescent="0.2">
      <c r="A6127" t="s">
        <v>6464</v>
      </c>
      <c r="B6127" t="s">
        <v>6819</v>
      </c>
      <c r="C6127" t="s">
        <v>6832</v>
      </c>
      <c r="D6127" t="s">
        <v>17</v>
      </c>
      <c r="E6127">
        <v>42</v>
      </c>
      <c r="F6127" t="s">
        <v>49</v>
      </c>
      <c r="G6127" t="s">
        <v>38</v>
      </c>
      <c r="H6127" t="s">
        <v>201</v>
      </c>
      <c r="I6127" s="2">
        <v>1627</v>
      </c>
      <c r="J6127" s="2">
        <v>6</v>
      </c>
      <c r="K6127" s="2">
        <v>1633</v>
      </c>
      <c r="L6127" s="3">
        <v>9.2720503609172569E-2</v>
      </c>
      <c r="M6127" s="3">
        <v>0.1375476426119733</v>
      </c>
      <c r="N6127" s="2">
        <v>1761207</v>
      </c>
      <c r="O6127">
        <f t="shared" si="95"/>
        <v>8</v>
      </c>
    </row>
    <row r="6128" spans="1:15" x14ac:dyDescent="0.2">
      <c r="A6128" t="s">
        <v>6464</v>
      </c>
      <c r="B6128" t="s">
        <v>6819</v>
      </c>
      <c r="C6128" t="s">
        <v>6833</v>
      </c>
      <c r="D6128" t="s">
        <v>22</v>
      </c>
      <c r="E6128">
        <v>71</v>
      </c>
      <c r="F6128" t="s">
        <v>49</v>
      </c>
      <c r="G6128" t="s">
        <v>38</v>
      </c>
      <c r="H6128" t="s">
        <v>41</v>
      </c>
      <c r="I6128" s="2">
        <v>4440</v>
      </c>
      <c r="J6128" s="2">
        <v>2</v>
      </c>
      <c r="K6128" s="2">
        <v>4442</v>
      </c>
      <c r="L6128" s="3">
        <v>0.25221339683523852</v>
      </c>
      <c r="M6128" s="3">
        <v>0.37414980311229967</v>
      </c>
      <c r="N6128" s="2">
        <v>1761207</v>
      </c>
      <c r="O6128">
        <f t="shared" si="95"/>
        <v>5</v>
      </c>
    </row>
    <row r="6129" spans="1:15" x14ac:dyDescent="0.2">
      <c r="A6129" t="s">
        <v>6464</v>
      </c>
      <c r="B6129" t="s">
        <v>6819</v>
      </c>
      <c r="C6129" t="s">
        <v>6834</v>
      </c>
      <c r="D6129" t="s">
        <v>17</v>
      </c>
      <c r="E6129">
        <v>58</v>
      </c>
      <c r="F6129" t="s">
        <v>49</v>
      </c>
      <c r="G6129" t="s">
        <v>736</v>
      </c>
      <c r="H6129" t="s">
        <v>1521</v>
      </c>
      <c r="I6129" s="2">
        <v>3961</v>
      </c>
      <c r="J6129" s="2">
        <v>13</v>
      </c>
      <c r="K6129" s="2">
        <v>3974</v>
      </c>
      <c r="L6129" s="3">
        <v>0.22564071117137283</v>
      </c>
      <c r="M6129" s="3">
        <v>0.33473014803428164</v>
      </c>
      <c r="N6129" s="2">
        <v>1761207</v>
      </c>
      <c r="O6129">
        <f t="shared" si="95"/>
        <v>6</v>
      </c>
    </row>
    <row r="6130" spans="1:15" x14ac:dyDescent="0.2">
      <c r="A6130" t="s">
        <v>6464</v>
      </c>
      <c r="B6130" t="s">
        <v>6835</v>
      </c>
      <c r="C6130" t="s">
        <v>46</v>
      </c>
      <c r="G6130" t="s">
        <v>46</v>
      </c>
      <c r="I6130" s="2">
        <v>8978</v>
      </c>
      <c r="J6130" s="2">
        <v>59</v>
      </c>
      <c r="K6130" s="2">
        <v>9037</v>
      </c>
      <c r="L6130" s="3">
        <v>0.42744280226903691</v>
      </c>
      <c r="M6130" s="3">
        <v>0.76124579133087866</v>
      </c>
      <c r="N6130" s="2">
        <v>2114201</v>
      </c>
      <c r="O6130">
        <f t="shared" si="95"/>
        <v>5</v>
      </c>
    </row>
    <row r="6131" spans="1:15" x14ac:dyDescent="0.2">
      <c r="A6131" t="s">
        <v>6464</v>
      </c>
      <c r="B6131" t="s">
        <v>6835</v>
      </c>
      <c r="C6131" t="s">
        <v>6836</v>
      </c>
      <c r="D6131" t="s">
        <v>22</v>
      </c>
      <c r="E6131">
        <v>48</v>
      </c>
      <c r="F6131" t="s">
        <v>69</v>
      </c>
      <c r="G6131" t="s">
        <v>303</v>
      </c>
      <c r="H6131" t="s">
        <v>304</v>
      </c>
      <c r="I6131" s="2">
        <v>417337</v>
      </c>
      <c r="J6131" s="2">
        <v>3235</v>
      </c>
      <c r="K6131" s="2">
        <v>420572</v>
      </c>
      <c r="L6131" s="3">
        <v>19.892715971660216</v>
      </c>
      <c r="M6131" s="3">
        <v>35.427538447671829</v>
      </c>
      <c r="N6131" s="2">
        <v>2114201</v>
      </c>
      <c r="O6131">
        <f t="shared" si="95"/>
        <v>2</v>
      </c>
    </row>
    <row r="6132" spans="1:15" x14ac:dyDescent="0.2">
      <c r="A6132" t="s">
        <v>6464</v>
      </c>
      <c r="B6132" t="s">
        <v>6835</v>
      </c>
      <c r="C6132" t="s">
        <v>6837</v>
      </c>
      <c r="D6132" t="s">
        <v>22</v>
      </c>
      <c r="E6132">
        <v>39</v>
      </c>
      <c r="F6132" t="s">
        <v>69</v>
      </c>
      <c r="G6132" t="s">
        <v>6838</v>
      </c>
      <c r="H6132" t="s">
        <v>6257</v>
      </c>
      <c r="I6132" s="2">
        <v>1343</v>
      </c>
      <c r="J6132" s="2">
        <v>1</v>
      </c>
      <c r="K6132" s="2">
        <v>1344</v>
      </c>
      <c r="L6132" s="3">
        <v>6.3570114667432287E-2</v>
      </c>
      <c r="M6132" s="3">
        <v>0.11321393643340721</v>
      </c>
      <c r="N6132" s="2">
        <v>2114201</v>
      </c>
      <c r="O6132">
        <f t="shared" si="95"/>
        <v>13</v>
      </c>
    </row>
    <row r="6133" spans="1:15" x14ac:dyDescent="0.2">
      <c r="A6133" t="s">
        <v>6464</v>
      </c>
      <c r="B6133" t="s">
        <v>6835</v>
      </c>
      <c r="C6133" t="s">
        <v>6839</v>
      </c>
      <c r="D6133" t="s">
        <v>22</v>
      </c>
      <c r="E6133">
        <v>42</v>
      </c>
      <c r="F6133" t="s">
        <v>69</v>
      </c>
      <c r="G6133" t="s">
        <v>32</v>
      </c>
      <c r="H6133" t="s">
        <v>33</v>
      </c>
      <c r="I6133" s="2">
        <v>686352</v>
      </c>
      <c r="J6133" s="2">
        <v>2638</v>
      </c>
      <c r="K6133" s="2">
        <v>688990</v>
      </c>
      <c r="L6133" s="3">
        <v>32.588670613626611</v>
      </c>
      <c r="M6133" s="3">
        <v>58.038147368491991</v>
      </c>
      <c r="N6133" s="2">
        <v>2114201</v>
      </c>
      <c r="O6133">
        <f t="shared" si="95"/>
        <v>1</v>
      </c>
    </row>
    <row r="6134" spans="1:15" x14ac:dyDescent="0.2">
      <c r="A6134" t="s">
        <v>6464</v>
      </c>
      <c r="B6134" t="s">
        <v>6835</v>
      </c>
      <c r="C6134" t="s">
        <v>6840</v>
      </c>
      <c r="D6134" t="s">
        <v>22</v>
      </c>
      <c r="E6134">
        <v>47</v>
      </c>
      <c r="F6134" t="s">
        <v>69</v>
      </c>
      <c r="G6134" t="s">
        <v>19</v>
      </c>
      <c r="H6134" t="s">
        <v>20</v>
      </c>
      <c r="I6134" s="2">
        <v>35055</v>
      </c>
      <c r="J6134" s="2">
        <v>228</v>
      </c>
      <c r="K6134" s="2">
        <v>35283</v>
      </c>
      <c r="L6134" s="3">
        <v>1.66885740759748</v>
      </c>
      <c r="M6134" s="3">
        <v>2.9721185410564779</v>
      </c>
      <c r="N6134" s="2">
        <v>2114201</v>
      </c>
      <c r="O6134">
        <f t="shared" si="95"/>
        <v>3</v>
      </c>
    </row>
    <row r="6135" spans="1:15" x14ac:dyDescent="0.2">
      <c r="A6135" t="s">
        <v>6464</v>
      </c>
      <c r="B6135" t="s">
        <v>6835</v>
      </c>
      <c r="C6135" t="s">
        <v>6841</v>
      </c>
      <c r="D6135" t="s">
        <v>22</v>
      </c>
      <c r="E6135">
        <v>39</v>
      </c>
      <c r="F6135" t="s">
        <v>69</v>
      </c>
      <c r="G6135" t="s">
        <v>868</v>
      </c>
      <c r="H6135" t="s">
        <v>738</v>
      </c>
      <c r="I6135" s="2">
        <v>2094</v>
      </c>
      <c r="J6135" s="2">
        <v>10</v>
      </c>
      <c r="K6135" s="2">
        <v>2104</v>
      </c>
      <c r="L6135" s="3">
        <v>9.9517500937706491E-2</v>
      </c>
      <c r="M6135" s="3">
        <v>0.1772337219165839</v>
      </c>
      <c r="N6135" s="2">
        <v>2114201</v>
      </c>
      <c r="O6135">
        <f t="shared" si="95"/>
        <v>11</v>
      </c>
    </row>
    <row r="6136" spans="1:15" x14ac:dyDescent="0.2">
      <c r="A6136" t="s">
        <v>6464</v>
      </c>
      <c r="B6136" t="s">
        <v>6835</v>
      </c>
      <c r="C6136" t="s">
        <v>6842</v>
      </c>
      <c r="D6136" t="s">
        <v>22</v>
      </c>
      <c r="E6136">
        <v>45</v>
      </c>
      <c r="F6136" t="s">
        <v>69</v>
      </c>
      <c r="G6136" t="s">
        <v>6843</v>
      </c>
      <c r="H6136" t="s">
        <v>540</v>
      </c>
      <c r="I6136" s="2">
        <v>2340</v>
      </c>
      <c r="J6136" s="2">
        <v>2</v>
      </c>
      <c r="K6136" s="2">
        <v>2342</v>
      </c>
      <c r="L6136" s="3">
        <v>0.11077470874339762</v>
      </c>
      <c r="M6136" s="3">
        <v>0.19728202315999976</v>
      </c>
      <c r="N6136" s="2">
        <v>2114201</v>
      </c>
      <c r="O6136">
        <f t="shared" si="95"/>
        <v>9</v>
      </c>
    </row>
    <row r="6137" spans="1:15" x14ac:dyDescent="0.2">
      <c r="A6137" t="s">
        <v>6464</v>
      </c>
      <c r="B6137" t="s">
        <v>6835</v>
      </c>
      <c r="C6137" t="s">
        <v>6844</v>
      </c>
      <c r="D6137" t="s">
        <v>22</v>
      </c>
      <c r="E6137">
        <v>59</v>
      </c>
      <c r="F6137" t="s">
        <v>69</v>
      </c>
      <c r="G6137" t="s">
        <v>1100</v>
      </c>
      <c r="H6137" t="s">
        <v>142</v>
      </c>
      <c r="I6137" s="2">
        <v>2249</v>
      </c>
      <c r="J6137" s="2">
        <v>1</v>
      </c>
      <c r="K6137" s="2">
        <v>2250</v>
      </c>
      <c r="L6137" s="3">
        <v>0.10642318303699602</v>
      </c>
      <c r="M6137" s="3">
        <v>0.18953225965414153</v>
      </c>
      <c r="N6137" s="2">
        <v>2114201</v>
      </c>
      <c r="O6137">
        <f t="shared" si="95"/>
        <v>10</v>
      </c>
    </row>
    <row r="6138" spans="1:15" x14ac:dyDescent="0.2">
      <c r="A6138" t="s">
        <v>6464</v>
      </c>
      <c r="B6138" t="s">
        <v>6835</v>
      </c>
      <c r="C6138" t="s">
        <v>6845</v>
      </c>
      <c r="D6138" t="s">
        <v>22</v>
      </c>
      <c r="E6138">
        <v>44</v>
      </c>
      <c r="F6138" t="s">
        <v>69</v>
      </c>
      <c r="G6138" t="s">
        <v>6756</v>
      </c>
      <c r="H6138" t="s">
        <v>2449</v>
      </c>
      <c r="I6138" s="2">
        <v>1150</v>
      </c>
      <c r="J6138" s="2">
        <v>1</v>
      </c>
      <c r="K6138" s="2">
        <v>1151</v>
      </c>
      <c r="L6138" s="3">
        <v>5.4441370522481075E-2</v>
      </c>
      <c r="M6138" s="3">
        <v>9.6956280383074175E-2</v>
      </c>
      <c r="N6138" s="2">
        <v>2114201</v>
      </c>
      <c r="O6138">
        <f t="shared" si="95"/>
        <v>15</v>
      </c>
    </row>
    <row r="6139" spans="1:15" x14ac:dyDescent="0.2">
      <c r="A6139" t="s">
        <v>6464</v>
      </c>
      <c r="B6139" t="s">
        <v>6835</v>
      </c>
      <c r="C6139" t="s">
        <v>6846</v>
      </c>
      <c r="D6139" t="s">
        <v>22</v>
      </c>
      <c r="E6139">
        <v>58</v>
      </c>
      <c r="F6139" t="s">
        <v>69</v>
      </c>
      <c r="G6139" t="s">
        <v>6794</v>
      </c>
      <c r="H6139" t="s">
        <v>311</v>
      </c>
      <c r="I6139" s="2">
        <v>1711</v>
      </c>
      <c r="J6139" s="2">
        <v>1</v>
      </c>
      <c r="K6139" s="2">
        <v>1712</v>
      </c>
      <c r="L6139" s="3">
        <v>8.0976217493038752E-2</v>
      </c>
      <c r="M6139" s="3">
        <v>0.14421299045684013</v>
      </c>
      <c r="N6139" s="2">
        <v>2114201</v>
      </c>
      <c r="O6139">
        <f t="shared" si="95"/>
        <v>12</v>
      </c>
    </row>
    <row r="6140" spans="1:15" x14ac:dyDescent="0.2">
      <c r="A6140" t="s">
        <v>6464</v>
      </c>
      <c r="B6140" t="s">
        <v>6835</v>
      </c>
      <c r="C6140" t="s">
        <v>6847</v>
      </c>
      <c r="D6140" t="s">
        <v>22</v>
      </c>
      <c r="E6140">
        <v>30</v>
      </c>
      <c r="F6140" t="s">
        <v>69</v>
      </c>
      <c r="G6140" t="s">
        <v>38</v>
      </c>
      <c r="H6140" t="s">
        <v>54</v>
      </c>
      <c r="I6140" s="2">
        <v>2836</v>
      </c>
      <c r="J6140" s="2">
        <v>1</v>
      </c>
      <c r="K6140" s="2">
        <v>2837</v>
      </c>
      <c r="L6140" s="3">
        <v>0.13418780901153676</v>
      </c>
      <c r="M6140" s="3">
        <v>0.23897912028391088</v>
      </c>
      <c r="N6140" s="2">
        <v>2114201</v>
      </c>
      <c r="O6140">
        <f t="shared" si="95"/>
        <v>7</v>
      </c>
    </row>
    <row r="6141" spans="1:15" x14ac:dyDescent="0.2">
      <c r="A6141" t="s">
        <v>6464</v>
      </c>
      <c r="B6141" t="s">
        <v>6835</v>
      </c>
      <c r="C6141" t="s">
        <v>6848</v>
      </c>
      <c r="D6141" t="s">
        <v>22</v>
      </c>
      <c r="E6141">
        <v>27</v>
      </c>
      <c r="F6141" t="s">
        <v>69</v>
      </c>
      <c r="G6141" t="s">
        <v>6662</v>
      </c>
      <c r="H6141" t="s">
        <v>486</v>
      </c>
      <c r="I6141" s="2">
        <v>1155</v>
      </c>
      <c r="J6141" s="2">
        <v>4</v>
      </c>
      <c r="K6141" s="2">
        <v>1159</v>
      </c>
      <c r="L6141" s="3">
        <v>5.481976406216816E-2</v>
      </c>
      <c r="M6141" s="3">
        <v>9.7630172861844458E-2</v>
      </c>
      <c r="N6141" s="2">
        <v>2114201</v>
      </c>
      <c r="O6141">
        <f t="shared" si="95"/>
        <v>14</v>
      </c>
    </row>
    <row r="6142" spans="1:15" x14ac:dyDescent="0.2">
      <c r="A6142" t="s">
        <v>6464</v>
      </c>
      <c r="B6142" t="s">
        <v>6835</v>
      </c>
      <c r="C6142" t="s">
        <v>6849</v>
      </c>
      <c r="D6142" t="s">
        <v>22</v>
      </c>
      <c r="E6142">
        <v>32</v>
      </c>
      <c r="F6142" t="s">
        <v>69</v>
      </c>
      <c r="G6142" t="s">
        <v>401</v>
      </c>
      <c r="H6142" t="s">
        <v>402</v>
      </c>
      <c r="I6142" s="2">
        <v>9462</v>
      </c>
      <c r="J6142" s="2">
        <v>2</v>
      </c>
      <c r="K6142" s="2">
        <v>9464</v>
      </c>
      <c r="L6142" s="3">
        <v>0.44763955744983563</v>
      </c>
      <c r="M6142" s="3">
        <v>0.79721480238524234</v>
      </c>
      <c r="N6142" s="2">
        <v>2114201</v>
      </c>
      <c r="O6142">
        <f t="shared" si="95"/>
        <v>4</v>
      </c>
    </row>
    <row r="6143" spans="1:15" x14ac:dyDescent="0.2">
      <c r="A6143" t="s">
        <v>6464</v>
      </c>
      <c r="B6143" t="s">
        <v>6835</v>
      </c>
      <c r="C6143" t="s">
        <v>6850</v>
      </c>
      <c r="D6143" t="s">
        <v>22</v>
      </c>
      <c r="E6143">
        <v>42</v>
      </c>
      <c r="F6143" t="s">
        <v>69</v>
      </c>
      <c r="G6143" t="s">
        <v>38</v>
      </c>
      <c r="H6143" t="s">
        <v>77</v>
      </c>
      <c r="I6143" s="2">
        <v>5308</v>
      </c>
      <c r="J6143" s="2">
        <f>(0)</f>
        <v>0</v>
      </c>
      <c r="K6143" s="2">
        <v>5308</v>
      </c>
      <c r="L6143" s="3">
        <v>0.25106411358238884</v>
      </c>
      <c r="M6143" s="3">
        <v>0.44712765966408147</v>
      </c>
      <c r="N6143" s="2">
        <v>2114201</v>
      </c>
      <c r="O6143">
        <f t="shared" si="95"/>
        <v>6</v>
      </c>
    </row>
    <row r="6144" spans="1:15" x14ac:dyDescent="0.2">
      <c r="A6144" t="s">
        <v>6464</v>
      </c>
      <c r="B6144" t="s">
        <v>6835</v>
      </c>
      <c r="C6144" t="s">
        <v>6851</v>
      </c>
      <c r="D6144" t="s">
        <v>22</v>
      </c>
      <c r="E6144">
        <v>25</v>
      </c>
      <c r="F6144" t="s">
        <v>69</v>
      </c>
      <c r="G6144" t="s">
        <v>38</v>
      </c>
      <c r="H6144" t="s">
        <v>420</v>
      </c>
      <c r="I6144" s="2">
        <v>2604</v>
      </c>
      <c r="J6144" s="2">
        <f>(0)</f>
        <v>0</v>
      </c>
      <c r="K6144" s="2">
        <v>2604</v>
      </c>
      <c r="L6144" s="3">
        <v>0.12316709716815005</v>
      </c>
      <c r="M6144" s="3">
        <v>0.21935200183972647</v>
      </c>
      <c r="N6144" s="2">
        <v>2114201</v>
      </c>
      <c r="O6144">
        <f t="shared" si="95"/>
        <v>8</v>
      </c>
    </row>
    <row r="6145" spans="1:15" x14ac:dyDescent="0.2">
      <c r="A6145" t="s">
        <v>6464</v>
      </c>
      <c r="B6145" t="s">
        <v>6852</v>
      </c>
      <c r="C6145" t="s">
        <v>46</v>
      </c>
      <c r="G6145" t="s">
        <v>46</v>
      </c>
      <c r="I6145" s="2">
        <v>8747</v>
      </c>
      <c r="J6145" s="2">
        <v>3</v>
      </c>
      <c r="K6145" s="2">
        <v>8750</v>
      </c>
      <c r="L6145" s="3">
        <v>0.4941551330858604</v>
      </c>
      <c r="M6145" s="3">
        <v>0.76972339220177832</v>
      </c>
      <c r="N6145" s="2">
        <v>1770699</v>
      </c>
      <c r="O6145">
        <f t="shared" si="95"/>
        <v>5</v>
      </c>
    </row>
    <row r="6146" spans="1:15" x14ac:dyDescent="0.2">
      <c r="A6146" t="s">
        <v>6464</v>
      </c>
      <c r="B6146" t="s">
        <v>6852</v>
      </c>
      <c r="C6146" t="s">
        <v>1156</v>
      </c>
      <c r="D6146" t="s">
        <v>22</v>
      </c>
      <c r="E6146">
        <v>60</v>
      </c>
      <c r="F6146" t="s">
        <v>49</v>
      </c>
      <c r="G6146" t="s">
        <v>32</v>
      </c>
      <c r="H6146" t="s">
        <v>33</v>
      </c>
      <c r="I6146" s="2">
        <v>609285</v>
      </c>
      <c r="J6146" s="2">
        <v>304</v>
      </c>
      <c r="K6146" s="2">
        <v>609589</v>
      </c>
      <c r="L6146" s="3">
        <v>34.426460962591612</v>
      </c>
      <c r="M6146" s="3">
        <v>53.62456147758742</v>
      </c>
      <c r="N6146" s="2">
        <v>1770699</v>
      </c>
      <c r="O6146">
        <f t="shared" si="95"/>
        <v>1</v>
      </c>
    </row>
    <row r="6147" spans="1:15" x14ac:dyDescent="0.2">
      <c r="A6147" t="s">
        <v>6464</v>
      </c>
      <c r="B6147" t="s">
        <v>6852</v>
      </c>
      <c r="C6147" t="s">
        <v>6853</v>
      </c>
      <c r="D6147" t="s">
        <v>1644</v>
      </c>
      <c r="E6147">
        <v>33</v>
      </c>
      <c r="F6147" t="s">
        <v>49</v>
      </c>
      <c r="G6147" t="s">
        <v>38</v>
      </c>
      <c r="H6147" t="s">
        <v>234</v>
      </c>
      <c r="I6147" s="2">
        <v>5315</v>
      </c>
      <c r="J6147" s="2">
        <f>(0)</f>
        <v>0</v>
      </c>
      <c r="K6147" s="2">
        <v>5315</v>
      </c>
      <c r="L6147" s="3">
        <v>0.30016394655443979</v>
      </c>
      <c r="M6147" s="3">
        <v>0.46755198052028024</v>
      </c>
      <c r="N6147" s="2">
        <v>1770699</v>
      </c>
      <c r="O6147">
        <f t="shared" si="95"/>
        <v>7</v>
      </c>
    </row>
    <row r="6148" spans="1:15" x14ac:dyDescent="0.2">
      <c r="A6148" t="s">
        <v>6464</v>
      </c>
      <c r="B6148" t="s">
        <v>6852</v>
      </c>
      <c r="C6148" t="s">
        <v>6854</v>
      </c>
      <c r="D6148" t="s">
        <v>22</v>
      </c>
      <c r="E6148">
        <v>60</v>
      </c>
      <c r="F6148" t="s">
        <v>49</v>
      </c>
      <c r="G6148" t="s">
        <v>38</v>
      </c>
      <c r="H6148" t="s">
        <v>654</v>
      </c>
      <c r="I6148" s="2">
        <v>2496</v>
      </c>
      <c r="J6148" s="2">
        <f>(0)</f>
        <v>0</v>
      </c>
      <c r="K6148" s="2">
        <v>2496</v>
      </c>
      <c r="L6148" s="3">
        <v>0.14096128139226374</v>
      </c>
      <c r="M6148" s="3">
        <v>0.21956909564978727</v>
      </c>
      <c r="N6148" s="2">
        <v>1770699</v>
      </c>
      <c r="O6148">
        <f t="shared" si="95"/>
        <v>8</v>
      </c>
    </row>
    <row r="6149" spans="1:15" x14ac:dyDescent="0.2">
      <c r="A6149" t="s">
        <v>6464</v>
      </c>
      <c r="B6149" t="s">
        <v>6852</v>
      </c>
      <c r="C6149" t="s">
        <v>6855</v>
      </c>
      <c r="D6149" t="s">
        <v>22</v>
      </c>
      <c r="E6149">
        <v>71</v>
      </c>
      <c r="F6149" t="s">
        <v>49</v>
      </c>
      <c r="G6149" t="s">
        <v>19</v>
      </c>
      <c r="H6149" t="s">
        <v>20</v>
      </c>
      <c r="I6149" s="2">
        <v>92127</v>
      </c>
      <c r="J6149" s="2">
        <v>28</v>
      </c>
      <c r="K6149" s="2">
        <v>92155</v>
      </c>
      <c r="L6149" s="3">
        <v>5.2044418616602819</v>
      </c>
      <c r="M6149" s="3">
        <v>8.1067267666691301</v>
      </c>
      <c r="N6149" s="2">
        <v>1770699</v>
      </c>
      <c r="O6149">
        <f t="shared" si="95"/>
        <v>3</v>
      </c>
    </row>
    <row r="6150" spans="1:15" x14ac:dyDescent="0.2">
      <c r="A6150" t="s">
        <v>6464</v>
      </c>
      <c r="B6150" t="s">
        <v>6852</v>
      </c>
      <c r="C6150" t="s">
        <v>6856</v>
      </c>
      <c r="D6150" t="s">
        <v>17</v>
      </c>
      <c r="E6150">
        <v>29</v>
      </c>
      <c r="F6150" t="s">
        <v>49</v>
      </c>
      <c r="G6150" t="s">
        <v>197</v>
      </c>
      <c r="H6150" t="s">
        <v>24</v>
      </c>
      <c r="I6150" s="2">
        <v>390665</v>
      </c>
      <c r="J6150" s="2">
        <v>117</v>
      </c>
      <c r="K6150" s="2">
        <v>390782</v>
      </c>
      <c r="L6150" s="3">
        <v>22.069363567720995</v>
      </c>
      <c r="M6150" s="3">
        <v>34.376462474445184</v>
      </c>
      <c r="N6150" s="2">
        <v>1770699</v>
      </c>
      <c r="O6150">
        <f t="shared" si="95"/>
        <v>2</v>
      </c>
    </row>
    <row r="6151" spans="1:15" x14ac:dyDescent="0.2">
      <c r="A6151" t="s">
        <v>6464</v>
      </c>
      <c r="B6151" t="s">
        <v>6852</v>
      </c>
      <c r="C6151" t="s">
        <v>6857</v>
      </c>
      <c r="D6151" t="s">
        <v>22</v>
      </c>
      <c r="E6151">
        <v>68</v>
      </c>
      <c r="F6151" t="s">
        <v>49</v>
      </c>
      <c r="G6151" t="s">
        <v>401</v>
      </c>
      <c r="H6151" t="s">
        <v>402</v>
      </c>
      <c r="I6151" s="2">
        <v>11857</v>
      </c>
      <c r="J6151" s="2">
        <f>(0)</f>
        <v>0</v>
      </c>
      <c r="K6151" s="2">
        <v>11857</v>
      </c>
      <c r="L6151" s="3">
        <v>0.66962256148560539</v>
      </c>
      <c r="M6151" s="3">
        <v>1.0430411727241697</v>
      </c>
      <c r="N6151" s="2">
        <v>1770699</v>
      </c>
      <c r="O6151">
        <f t="shared" ref="O6151:O6214" si="96">COUNTIFS($A$2:$A$8573,A6151,$B$2:$B$8573,B6151,$K$2:$K$8573,"&gt;"&amp;K6151)+1</f>
        <v>4</v>
      </c>
    </row>
    <row r="6152" spans="1:15" x14ac:dyDescent="0.2">
      <c r="A6152" t="s">
        <v>6464</v>
      </c>
      <c r="B6152" t="s">
        <v>6852</v>
      </c>
      <c r="C6152" t="s">
        <v>6858</v>
      </c>
      <c r="D6152" t="s">
        <v>22</v>
      </c>
      <c r="E6152">
        <v>35</v>
      </c>
      <c r="F6152" t="s">
        <v>69</v>
      </c>
      <c r="G6152" t="s">
        <v>6859</v>
      </c>
      <c r="H6152" t="s">
        <v>82</v>
      </c>
      <c r="I6152" s="2">
        <v>1077</v>
      </c>
      <c r="J6152" s="2">
        <v>1</v>
      </c>
      <c r="K6152" s="2">
        <v>1078</v>
      </c>
      <c r="L6152" s="3">
        <v>6.0879912396178008E-2</v>
      </c>
      <c r="M6152" s="3">
        <v>9.4829921919259097E-2</v>
      </c>
      <c r="N6152" s="2">
        <v>1770699</v>
      </c>
      <c r="O6152">
        <f t="shared" si="96"/>
        <v>12</v>
      </c>
    </row>
    <row r="6153" spans="1:15" x14ac:dyDescent="0.2">
      <c r="A6153" t="s">
        <v>6464</v>
      </c>
      <c r="B6153" t="s">
        <v>6852</v>
      </c>
      <c r="C6153" t="s">
        <v>6860</v>
      </c>
      <c r="D6153" t="s">
        <v>22</v>
      </c>
      <c r="E6153">
        <v>34</v>
      </c>
      <c r="F6153" t="s">
        <v>49</v>
      </c>
      <c r="G6153" t="s">
        <v>4157</v>
      </c>
      <c r="H6153" t="s">
        <v>36</v>
      </c>
      <c r="I6153" s="2">
        <v>1989</v>
      </c>
      <c r="J6153" s="2">
        <v>2</v>
      </c>
      <c r="K6153" s="2">
        <v>1991</v>
      </c>
      <c r="L6153" s="3">
        <v>0.1124414708541655</v>
      </c>
      <c r="M6153" s="3">
        <v>0.17514505987128465</v>
      </c>
      <c r="N6153" s="2">
        <v>1770699</v>
      </c>
      <c r="O6153">
        <f t="shared" si="96"/>
        <v>9</v>
      </c>
    </row>
    <row r="6154" spans="1:15" x14ac:dyDescent="0.2">
      <c r="A6154" t="s">
        <v>6464</v>
      </c>
      <c r="B6154" t="s">
        <v>6852</v>
      </c>
      <c r="C6154" t="s">
        <v>6861</v>
      </c>
      <c r="D6154" t="s">
        <v>22</v>
      </c>
      <c r="E6154">
        <v>43</v>
      </c>
      <c r="F6154" t="s">
        <v>49</v>
      </c>
      <c r="G6154" t="s">
        <v>534</v>
      </c>
      <c r="H6154" t="s">
        <v>535</v>
      </c>
      <c r="I6154" s="2">
        <v>1002</v>
      </c>
      <c r="J6154" s="2">
        <f>(0)</f>
        <v>0</v>
      </c>
      <c r="K6154" s="2">
        <v>1002</v>
      </c>
      <c r="L6154" s="3">
        <v>5.6587822097375104E-2</v>
      </c>
      <c r="M6154" s="3">
        <v>8.8144324455563652E-2</v>
      </c>
      <c r="N6154" s="2">
        <v>1770699</v>
      </c>
      <c r="O6154">
        <f t="shared" si="96"/>
        <v>15</v>
      </c>
    </row>
    <row r="6155" spans="1:15" x14ac:dyDescent="0.2">
      <c r="A6155" t="s">
        <v>6464</v>
      </c>
      <c r="B6155" t="s">
        <v>6852</v>
      </c>
      <c r="C6155" t="s">
        <v>6862</v>
      </c>
      <c r="D6155" t="s">
        <v>22</v>
      </c>
      <c r="E6155">
        <v>45</v>
      </c>
      <c r="F6155" t="s">
        <v>49</v>
      </c>
      <c r="G6155" t="s">
        <v>6863</v>
      </c>
      <c r="H6155" t="s">
        <v>4961</v>
      </c>
      <c r="I6155" s="2">
        <v>968</v>
      </c>
      <c r="J6155" s="2">
        <f>(0)</f>
        <v>0</v>
      </c>
      <c r="K6155" s="2">
        <v>968</v>
      </c>
      <c r="L6155" s="3">
        <v>5.4667676437384335E-2</v>
      </c>
      <c r="M6155" s="3">
        <v>8.5153399274436742E-2</v>
      </c>
      <c r="N6155" s="2">
        <v>1770699</v>
      </c>
      <c r="O6155">
        <f t="shared" si="96"/>
        <v>16</v>
      </c>
    </row>
    <row r="6156" spans="1:15" x14ac:dyDescent="0.2">
      <c r="A6156" t="s">
        <v>6464</v>
      </c>
      <c r="B6156" t="s">
        <v>6852</v>
      </c>
      <c r="C6156" t="s">
        <v>6864</v>
      </c>
      <c r="D6156" t="s">
        <v>22</v>
      </c>
      <c r="E6156">
        <v>56</v>
      </c>
      <c r="F6156" t="s">
        <v>49</v>
      </c>
      <c r="G6156" t="s">
        <v>38</v>
      </c>
      <c r="H6156" t="s">
        <v>104</v>
      </c>
      <c r="I6156" s="2">
        <v>1654</v>
      </c>
      <c r="J6156" s="2">
        <f>(0)</f>
        <v>0</v>
      </c>
      <c r="K6156" s="2">
        <v>1654</v>
      </c>
      <c r="L6156" s="3">
        <v>9.3409438871315795E-2</v>
      </c>
      <c r="M6156" s="3">
        <v>0.14549971322305616</v>
      </c>
      <c r="N6156" s="2">
        <v>1770699</v>
      </c>
      <c r="O6156">
        <f t="shared" si="96"/>
        <v>10</v>
      </c>
    </row>
    <row r="6157" spans="1:15" x14ac:dyDescent="0.2">
      <c r="A6157" t="s">
        <v>6464</v>
      </c>
      <c r="B6157" t="s">
        <v>6852</v>
      </c>
      <c r="C6157" t="s">
        <v>6865</v>
      </c>
      <c r="D6157" t="s">
        <v>22</v>
      </c>
      <c r="E6157">
        <v>48</v>
      </c>
      <c r="F6157" t="s">
        <v>49</v>
      </c>
      <c r="G6157" t="s">
        <v>2204</v>
      </c>
      <c r="H6157" t="s">
        <v>315</v>
      </c>
      <c r="I6157" s="2">
        <v>1626</v>
      </c>
      <c r="J6157" s="2">
        <f>(0)</f>
        <v>0</v>
      </c>
      <c r="K6157" s="2">
        <v>1626</v>
      </c>
      <c r="L6157" s="3">
        <v>9.1828142445441033E-2</v>
      </c>
      <c r="M6157" s="3">
        <v>0.14303659836801047</v>
      </c>
      <c r="N6157" s="2">
        <v>1770699</v>
      </c>
      <c r="O6157">
        <f t="shared" si="96"/>
        <v>11</v>
      </c>
    </row>
    <row r="6158" spans="1:15" x14ac:dyDescent="0.2">
      <c r="A6158" t="s">
        <v>6464</v>
      </c>
      <c r="B6158" t="s">
        <v>6852</v>
      </c>
      <c r="C6158" t="s">
        <v>6866</v>
      </c>
      <c r="D6158" t="s">
        <v>22</v>
      </c>
      <c r="E6158">
        <v>39</v>
      </c>
      <c r="F6158" t="s">
        <v>49</v>
      </c>
      <c r="G6158" t="s">
        <v>6867</v>
      </c>
      <c r="H6158" t="s">
        <v>767</v>
      </c>
      <c r="I6158" s="2">
        <v>1059</v>
      </c>
      <c r="J6158" s="2">
        <v>1</v>
      </c>
      <c r="K6158" s="2">
        <v>1060</v>
      </c>
      <c r="L6158" s="3">
        <v>5.9863364693829947E-2</v>
      </c>
      <c r="M6158" s="3">
        <v>9.3246490941015434E-2</v>
      </c>
      <c r="N6158" s="2">
        <v>1770699</v>
      </c>
      <c r="O6158">
        <f t="shared" si="96"/>
        <v>13</v>
      </c>
    </row>
    <row r="6159" spans="1:15" x14ac:dyDescent="0.2">
      <c r="A6159" t="s">
        <v>6464</v>
      </c>
      <c r="B6159" t="s">
        <v>6852</v>
      </c>
      <c r="C6159" t="s">
        <v>6868</v>
      </c>
      <c r="D6159" t="s">
        <v>17</v>
      </c>
      <c r="E6159">
        <v>37</v>
      </c>
      <c r="F6159" t="s">
        <v>49</v>
      </c>
      <c r="G6159" t="s">
        <v>1952</v>
      </c>
      <c r="H6159" t="s">
        <v>59</v>
      </c>
      <c r="I6159" s="2">
        <v>1016</v>
      </c>
      <c r="J6159" s="2">
        <v>1</v>
      </c>
      <c r="K6159" s="2">
        <v>1017</v>
      </c>
      <c r="L6159" s="3">
        <v>5.7434945182665155E-2</v>
      </c>
      <c r="M6159" s="3">
        <v>8.9463850270766698E-2</v>
      </c>
      <c r="N6159" s="2">
        <v>1770699</v>
      </c>
      <c r="O6159">
        <f t="shared" si="96"/>
        <v>14</v>
      </c>
    </row>
    <row r="6160" spans="1:15" x14ac:dyDescent="0.2">
      <c r="A6160" t="s">
        <v>6464</v>
      </c>
      <c r="B6160" t="s">
        <v>6852</v>
      </c>
      <c r="C6160" t="s">
        <v>6869</v>
      </c>
      <c r="D6160" t="s">
        <v>22</v>
      </c>
      <c r="E6160">
        <v>44</v>
      </c>
      <c r="F6160" t="s">
        <v>49</v>
      </c>
      <c r="G6160" t="s">
        <v>38</v>
      </c>
      <c r="H6160" t="s">
        <v>456</v>
      </c>
      <c r="I6160" s="2">
        <v>5320</v>
      </c>
      <c r="J6160" s="2">
        <f>(0)</f>
        <v>0</v>
      </c>
      <c r="K6160" s="2">
        <v>5320</v>
      </c>
      <c r="L6160" s="3">
        <v>0.30044632091620316</v>
      </c>
      <c r="M6160" s="3">
        <v>0.46799182245868126</v>
      </c>
      <c r="N6160" s="2">
        <v>1770699</v>
      </c>
      <c r="O6160">
        <f t="shared" si="96"/>
        <v>6</v>
      </c>
    </row>
    <row r="6161" spans="1:15" x14ac:dyDescent="0.2">
      <c r="A6161" t="s">
        <v>6464</v>
      </c>
      <c r="B6161" t="s">
        <v>6870</v>
      </c>
      <c r="C6161" t="s">
        <v>46</v>
      </c>
      <c r="G6161" t="s">
        <v>46</v>
      </c>
      <c r="I6161" s="2">
        <v>10792</v>
      </c>
      <c r="J6161" s="2">
        <v>6</v>
      </c>
      <c r="K6161" s="2">
        <v>10798</v>
      </c>
      <c r="L6161" s="3">
        <v>0.65654348521348305</v>
      </c>
      <c r="M6161" s="3">
        <v>1.0148944549242307</v>
      </c>
      <c r="N6161" s="2">
        <v>1644674</v>
      </c>
      <c r="O6161">
        <f t="shared" si="96"/>
        <v>4</v>
      </c>
    </row>
    <row r="6162" spans="1:15" x14ac:dyDescent="0.2">
      <c r="A6162" t="s">
        <v>6464</v>
      </c>
      <c r="B6162" t="s">
        <v>6870</v>
      </c>
      <c r="C6162" t="s">
        <v>6871</v>
      </c>
      <c r="D6162" t="s">
        <v>22</v>
      </c>
      <c r="E6162">
        <v>42</v>
      </c>
      <c r="F6162" t="s">
        <v>49</v>
      </c>
      <c r="G6162" t="s">
        <v>19</v>
      </c>
      <c r="H6162" t="s">
        <v>20</v>
      </c>
      <c r="I6162" s="2">
        <v>162727</v>
      </c>
      <c r="J6162" s="2">
        <v>129</v>
      </c>
      <c r="K6162" s="2">
        <v>162856</v>
      </c>
      <c r="L6162" s="3">
        <v>9.9020231364999987</v>
      </c>
      <c r="M6162" s="3">
        <v>15.306691179027645</v>
      </c>
      <c r="N6162" s="2">
        <v>1644674</v>
      </c>
      <c r="O6162">
        <f t="shared" si="96"/>
        <v>3</v>
      </c>
    </row>
    <row r="6163" spans="1:15" x14ac:dyDescent="0.2">
      <c r="A6163" t="s">
        <v>6464</v>
      </c>
      <c r="B6163" t="s">
        <v>6870</v>
      </c>
      <c r="C6163" t="s">
        <v>6872</v>
      </c>
      <c r="D6163" t="s">
        <v>22</v>
      </c>
      <c r="E6163">
        <v>63</v>
      </c>
      <c r="F6163" t="s">
        <v>49</v>
      </c>
      <c r="G6163" t="s">
        <v>303</v>
      </c>
      <c r="H6163" t="s">
        <v>304</v>
      </c>
      <c r="I6163" s="2">
        <v>352093</v>
      </c>
      <c r="J6163" s="2">
        <v>201</v>
      </c>
      <c r="K6163" s="2">
        <v>352294</v>
      </c>
      <c r="L6163" s="3">
        <v>21.420293626578886</v>
      </c>
      <c r="M6163" s="3">
        <v>33.111800991209201</v>
      </c>
      <c r="N6163" s="2">
        <v>1644674</v>
      </c>
      <c r="O6163">
        <f t="shared" si="96"/>
        <v>2</v>
      </c>
    </row>
    <row r="6164" spans="1:15" x14ac:dyDescent="0.2">
      <c r="A6164" t="s">
        <v>6464</v>
      </c>
      <c r="B6164" t="s">
        <v>6870</v>
      </c>
      <c r="C6164" t="s">
        <v>6873</v>
      </c>
      <c r="D6164" t="s">
        <v>17</v>
      </c>
      <c r="E6164">
        <v>45</v>
      </c>
      <c r="F6164" t="s">
        <v>49</v>
      </c>
      <c r="G6164" t="s">
        <v>32</v>
      </c>
      <c r="H6164" t="s">
        <v>33</v>
      </c>
      <c r="I6164" s="2">
        <v>512582</v>
      </c>
      <c r="J6164" s="2">
        <v>323</v>
      </c>
      <c r="K6164" s="2">
        <v>512905</v>
      </c>
      <c r="L6164" s="3">
        <v>31.185815547640445</v>
      </c>
      <c r="M6164" s="3">
        <v>48.207486608900957</v>
      </c>
      <c r="N6164" s="2">
        <v>1644674</v>
      </c>
      <c r="O6164">
        <f t="shared" si="96"/>
        <v>1</v>
      </c>
    </row>
    <row r="6165" spans="1:15" x14ac:dyDescent="0.2">
      <c r="A6165" t="s">
        <v>6464</v>
      </c>
      <c r="B6165" t="s">
        <v>6870</v>
      </c>
      <c r="C6165" t="s">
        <v>6874</v>
      </c>
      <c r="D6165" t="s">
        <v>22</v>
      </c>
      <c r="E6165">
        <v>76</v>
      </c>
      <c r="F6165" t="s">
        <v>49</v>
      </c>
      <c r="G6165" t="s">
        <v>868</v>
      </c>
      <c r="H6165" t="s">
        <v>738</v>
      </c>
      <c r="I6165" s="2">
        <v>4288</v>
      </c>
      <c r="J6165" s="2">
        <f>(0)</f>
        <v>0</v>
      </c>
      <c r="K6165" s="2">
        <v>4288</v>
      </c>
      <c r="L6165" s="3">
        <v>0.26072036160357615</v>
      </c>
      <c r="M6165" s="3">
        <v>0.40302532160725141</v>
      </c>
      <c r="N6165" s="2">
        <v>1644674</v>
      </c>
      <c r="O6165">
        <f t="shared" si="96"/>
        <v>7</v>
      </c>
    </row>
    <row r="6166" spans="1:15" x14ac:dyDescent="0.2">
      <c r="A6166" t="s">
        <v>6464</v>
      </c>
      <c r="B6166" t="s">
        <v>6870</v>
      </c>
      <c r="C6166" t="s">
        <v>6875</v>
      </c>
      <c r="D6166" t="s">
        <v>17</v>
      </c>
      <c r="E6166">
        <v>41</v>
      </c>
      <c r="F6166" t="s">
        <v>49</v>
      </c>
      <c r="G6166" t="s">
        <v>38</v>
      </c>
      <c r="H6166" t="s">
        <v>198</v>
      </c>
      <c r="I6166" s="2">
        <v>4688</v>
      </c>
      <c r="J6166" s="2">
        <v>1</v>
      </c>
      <c r="K6166" s="2">
        <v>4689</v>
      </c>
      <c r="L6166" s="3">
        <v>0.28510209318077628</v>
      </c>
      <c r="M6166" s="3">
        <v>0.44071495639375052</v>
      </c>
      <c r="N6166" s="2">
        <v>1644674</v>
      </c>
      <c r="O6166">
        <f t="shared" si="96"/>
        <v>6</v>
      </c>
    </row>
    <row r="6167" spans="1:15" x14ac:dyDescent="0.2">
      <c r="A6167" t="s">
        <v>6464</v>
      </c>
      <c r="B6167" t="s">
        <v>6870</v>
      </c>
      <c r="C6167" t="s">
        <v>6876</v>
      </c>
      <c r="D6167" t="s">
        <v>17</v>
      </c>
      <c r="E6167">
        <v>33</v>
      </c>
      <c r="F6167" t="s">
        <v>49</v>
      </c>
      <c r="G6167" t="s">
        <v>534</v>
      </c>
      <c r="H6167" t="s">
        <v>535</v>
      </c>
      <c r="I6167" s="2">
        <v>3165</v>
      </c>
      <c r="J6167" s="2">
        <v>1</v>
      </c>
      <c r="K6167" s="2">
        <v>3166</v>
      </c>
      <c r="L6167" s="3">
        <v>0.19250015504592399</v>
      </c>
      <c r="M6167" s="3">
        <v>0.29756953549639881</v>
      </c>
      <c r="N6167" s="2">
        <v>1644674</v>
      </c>
      <c r="O6167">
        <f t="shared" si="96"/>
        <v>9</v>
      </c>
    </row>
    <row r="6168" spans="1:15" x14ac:dyDescent="0.2">
      <c r="A6168" t="s">
        <v>6464</v>
      </c>
      <c r="B6168" t="s">
        <v>6870</v>
      </c>
      <c r="C6168" t="s">
        <v>6516</v>
      </c>
      <c r="D6168" t="s">
        <v>22</v>
      </c>
      <c r="E6168">
        <v>59</v>
      </c>
      <c r="F6168" t="s">
        <v>49</v>
      </c>
      <c r="G6168" t="s">
        <v>736</v>
      </c>
      <c r="H6168" t="s">
        <v>1521</v>
      </c>
      <c r="I6168" s="2">
        <v>3556</v>
      </c>
      <c r="J6168" s="2">
        <f>(0)</f>
        <v>0</v>
      </c>
      <c r="K6168" s="2">
        <v>3556</v>
      </c>
      <c r="L6168" s="3">
        <v>0.2162130610686373</v>
      </c>
      <c r="M6168" s="3">
        <v>0.33422529002690909</v>
      </c>
      <c r="N6168" s="2">
        <v>1644674</v>
      </c>
      <c r="O6168">
        <f t="shared" si="96"/>
        <v>8</v>
      </c>
    </row>
    <row r="6169" spans="1:15" x14ac:dyDescent="0.2">
      <c r="A6169" t="s">
        <v>6464</v>
      </c>
      <c r="B6169" t="s">
        <v>6870</v>
      </c>
      <c r="C6169" t="s">
        <v>6877</v>
      </c>
      <c r="D6169" t="s">
        <v>22</v>
      </c>
      <c r="E6169">
        <v>48</v>
      </c>
      <c r="F6169" t="s">
        <v>69</v>
      </c>
      <c r="G6169" t="s">
        <v>6859</v>
      </c>
      <c r="H6169" t="s">
        <v>82</v>
      </c>
      <c r="I6169" s="2">
        <v>9287</v>
      </c>
      <c r="J6169" s="2">
        <v>1</v>
      </c>
      <c r="K6169" s="2">
        <v>9288</v>
      </c>
      <c r="L6169" s="3">
        <v>0.56473197727938784</v>
      </c>
      <c r="M6169" s="3">
        <v>0.87297089251122928</v>
      </c>
      <c r="N6169" s="2">
        <v>1644674</v>
      </c>
      <c r="O6169">
        <f t="shared" si="96"/>
        <v>5</v>
      </c>
    </row>
    <row r="6170" spans="1:15" x14ac:dyDescent="0.2">
      <c r="A6170" t="s">
        <v>6464</v>
      </c>
      <c r="B6170" t="s">
        <v>6878</v>
      </c>
      <c r="C6170" t="s">
        <v>46</v>
      </c>
      <c r="G6170" t="s">
        <v>46</v>
      </c>
      <c r="I6170" s="2">
        <v>8866</v>
      </c>
      <c r="J6170" s="2">
        <v>7</v>
      </c>
      <c r="K6170" s="2">
        <v>8873</v>
      </c>
      <c r="L6170" s="3">
        <v>0.53255276011538144</v>
      </c>
      <c r="M6170" s="3">
        <v>0.83297190632562967</v>
      </c>
      <c r="N6170" s="2">
        <v>1666126</v>
      </c>
      <c r="O6170">
        <f t="shared" si="96"/>
        <v>4</v>
      </c>
    </row>
    <row r="6171" spans="1:15" x14ac:dyDescent="0.2">
      <c r="A6171" t="s">
        <v>6464</v>
      </c>
      <c r="B6171" t="s">
        <v>6878</v>
      </c>
      <c r="C6171" t="s">
        <v>6879</v>
      </c>
      <c r="D6171" t="s">
        <v>22</v>
      </c>
      <c r="E6171">
        <v>53</v>
      </c>
      <c r="F6171" t="s">
        <v>49</v>
      </c>
      <c r="G6171" t="s">
        <v>303</v>
      </c>
      <c r="H6171" t="s">
        <v>304</v>
      </c>
      <c r="I6171" s="2">
        <v>413173</v>
      </c>
      <c r="J6171" s="2">
        <v>522</v>
      </c>
      <c r="K6171" s="2">
        <v>413695</v>
      </c>
      <c r="L6171" s="3">
        <v>24.829754772448183</v>
      </c>
      <c r="M6171" s="3">
        <v>38.83650544205809</v>
      </c>
      <c r="N6171" s="2">
        <v>1666126</v>
      </c>
      <c r="O6171">
        <f t="shared" si="96"/>
        <v>2</v>
      </c>
    </row>
    <row r="6172" spans="1:15" x14ac:dyDescent="0.2">
      <c r="A6172" t="s">
        <v>6464</v>
      </c>
      <c r="B6172" t="s">
        <v>6878</v>
      </c>
      <c r="C6172" t="s">
        <v>6880</v>
      </c>
      <c r="D6172" t="s">
        <v>17</v>
      </c>
      <c r="E6172">
        <v>45</v>
      </c>
      <c r="F6172" t="s">
        <v>49</v>
      </c>
      <c r="G6172" t="s">
        <v>19</v>
      </c>
      <c r="H6172" t="s">
        <v>20</v>
      </c>
      <c r="I6172" s="2">
        <v>95958</v>
      </c>
      <c r="J6172" s="2">
        <v>60</v>
      </c>
      <c r="K6172" s="2">
        <v>96018</v>
      </c>
      <c r="L6172" s="3">
        <v>5.7629495008180651</v>
      </c>
      <c r="M6172" s="3">
        <v>9.0138956949818905</v>
      </c>
      <c r="N6172" s="2">
        <v>1666126</v>
      </c>
      <c r="O6172">
        <f t="shared" si="96"/>
        <v>3</v>
      </c>
    </row>
    <row r="6173" spans="1:15" x14ac:dyDescent="0.2">
      <c r="A6173" t="s">
        <v>6464</v>
      </c>
      <c r="B6173" t="s">
        <v>6878</v>
      </c>
      <c r="C6173" t="s">
        <v>6881</v>
      </c>
      <c r="D6173" t="s">
        <v>17</v>
      </c>
      <c r="E6173">
        <v>39</v>
      </c>
      <c r="F6173" t="s">
        <v>69</v>
      </c>
      <c r="G6173" t="s">
        <v>6859</v>
      </c>
      <c r="H6173" t="s">
        <v>82</v>
      </c>
      <c r="I6173" s="2">
        <v>1441</v>
      </c>
      <c r="J6173" s="2">
        <f>(0)</f>
        <v>0</v>
      </c>
      <c r="K6173" s="2">
        <v>1441</v>
      </c>
      <c r="L6173" s="3">
        <v>8.6488056725601781E-2</v>
      </c>
      <c r="M6173" s="3">
        <v>0.13527696574047476</v>
      </c>
      <c r="N6173" s="2">
        <v>1666126</v>
      </c>
      <c r="O6173">
        <f t="shared" si="96"/>
        <v>13</v>
      </c>
    </row>
    <row r="6174" spans="1:15" x14ac:dyDescent="0.2">
      <c r="A6174" t="s">
        <v>6464</v>
      </c>
      <c r="B6174" t="s">
        <v>6878</v>
      </c>
      <c r="C6174" t="s">
        <v>6882</v>
      </c>
      <c r="D6174" t="s">
        <v>22</v>
      </c>
      <c r="E6174">
        <v>48</v>
      </c>
      <c r="F6174" t="s">
        <v>49</v>
      </c>
      <c r="G6174" t="s">
        <v>38</v>
      </c>
      <c r="H6174" t="s">
        <v>540</v>
      </c>
      <c r="I6174" s="2">
        <v>4508</v>
      </c>
      <c r="J6174" s="2">
        <f>(0)</f>
        <v>0</v>
      </c>
      <c r="K6174" s="2">
        <v>4508</v>
      </c>
      <c r="L6174" s="3">
        <v>0.27056777218529687</v>
      </c>
      <c r="M6174" s="3">
        <v>0.42319816902016666</v>
      </c>
      <c r="N6174" s="2">
        <v>1666126</v>
      </c>
      <c r="O6174">
        <f t="shared" si="96"/>
        <v>6</v>
      </c>
    </row>
    <row r="6175" spans="1:15" x14ac:dyDescent="0.2">
      <c r="A6175" t="s">
        <v>6464</v>
      </c>
      <c r="B6175" t="s">
        <v>6878</v>
      </c>
      <c r="C6175" t="s">
        <v>6883</v>
      </c>
      <c r="D6175" t="s">
        <v>17</v>
      </c>
      <c r="E6175">
        <v>60</v>
      </c>
      <c r="F6175" t="s">
        <v>49</v>
      </c>
      <c r="G6175" t="s">
        <v>38</v>
      </c>
      <c r="H6175" t="s">
        <v>1042</v>
      </c>
      <c r="I6175" s="2">
        <v>3492</v>
      </c>
      <c r="J6175" s="2">
        <v>1</v>
      </c>
      <c r="K6175" s="2">
        <v>3493</v>
      </c>
      <c r="L6175" s="3">
        <v>0.20964800981438381</v>
      </c>
      <c r="M6175" s="3">
        <v>0.32791286698922856</v>
      </c>
      <c r="N6175" s="2">
        <v>1666126</v>
      </c>
      <c r="O6175">
        <f t="shared" si="96"/>
        <v>9</v>
      </c>
    </row>
    <row r="6176" spans="1:15" x14ac:dyDescent="0.2">
      <c r="A6176" t="s">
        <v>6464</v>
      </c>
      <c r="B6176" t="s">
        <v>6878</v>
      </c>
      <c r="C6176" t="s">
        <v>6884</v>
      </c>
      <c r="D6176" t="s">
        <v>22</v>
      </c>
      <c r="E6176">
        <v>48</v>
      </c>
      <c r="F6176" t="s">
        <v>69</v>
      </c>
      <c r="G6176" t="s">
        <v>6885</v>
      </c>
      <c r="H6176" t="s">
        <v>198</v>
      </c>
      <c r="I6176" s="2">
        <v>2332</v>
      </c>
      <c r="J6176" s="2">
        <f>(0)</f>
        <v>0</v>
      </c>
      <c r="K6176" s="2">
        <v>2332</v>
      </c>
      <c r="L6176" s="3">
        <v>0.13996540477730976</v>
      </c>
      <c r="M6176" s="3">
        <v>0.21892150180901257</v>
      </c>
      <c r="N6176" s="2">
        <v>1666126</v>
      </c>
      <c r="O6176">
        <f t="shared" si="96"/>
        <v>10</v>
      </c>
    </row>
    <row r="6177" spans="1:15" x14ac:dyDescent="0.2">
      <c r="A6177" t="s">
        <v>6464</v>
      </c>
      <c r="B6177" t="s">
        <v>6878</v>
      </c>
      <c r="C6177" t="s">
        <v>6886</v>
      </c>
      <c r="D6177" t="s">
        <v>22</v>
      </c>
      <c r="E6177">
        <v>52</v>
      </c>
      <c r="F6177" t="s">
        <v>49</v>
      </c>
      <c r="G6177" t="s">
        <v>868</v>
      </c>
      <c r="H6177" t="s">
        <v>738</v>
      </c>
      <c r="I6177" s="2">
        <v>1737</v>
      </c>
      <c r="J6177" s="2">
        <v>5</v>
      </c>
      <c r="K6177" s="2">
        <v>1742</v>
      </c>
      <c r="L6177" s="3">
        <v>0.10455391729076913</v>
      </c>
      <c r="M6177" s="3">
        <v>0.16353398634275298</v>
      </c>
      <c r="N6177" s="2">
        <v>1666126</v>
      </c>
      <c r="O6177">
        <f t="shared" si="96"/>
        <v>12</v>
      </c>
    </row>
    <row r="6178" spans="1:15" x14ac:dyDescent="0.2">
      <c r="A6178" t="s">
        <v>6464</v>
      </c>
      <c r="B6178" t="s">
        <v>6878</v>
      </c>
      <c r="C6178" t="s">
        <v>2152</v>
      </c>
      <c r="D6178" t="s">
        <v>22</v>
      </c>
      <c r="E6178">
        <v>61</v>
      </c>
      <c r="F6178" t="s">
        <v>69</v>
      </c>
      <c r="G6178" t="s">
        <v>38</v>
      </c>
      <c r="H6178" t="s">
        <v>70</v>
      </c>
      <c r="I6178" s="2">
        <v>4083</v>
      </c>
      <c r="J6178" s="2">
        <f>(0)</f>
        <v>0</v>
      </c>
      <c r="K6178" s="2">
        <v>4083</v>
      </c>
      <c r="L6178" s="3">
        <v>0.24505949730092444</v>
      </c>
      <c r="M6178" s="3">
        <v>0.38330038245548814</v>
      </c>
      <c r="N6178" s="2">
        <v>1666126</v>
      </c>
      <c r="O6178">
        <f t="shared" si="96"/>
        <v>8</v>
      </c>
    </row>
    <row r="6179" spans="1:15" x14ac:dyDescent="0.2">
      <c r="A6179" t="s">
        <v>6464</v>
      </c>
      <c r="B6179" t="s">
        <v>6878</v>
      </c>
      <c r="C6179" t="s">
        <v>2374</v>
      </c>
      <c r="D6179" t="s">
        <v>22</v>
      </c>
      <c r="E6179">
        <v>30</v>
      </c>
      <c r="F6179" t="s">
        <v>49</v>
      </c>
      <c r="G6179" t="s">
        <v>6717</v>
      </c>
      <c r="H6179" t="s">
        <v>43</v>
      </c>
      <c r="I6179" s="2">
        <v>7530</v>
      </c>
      <c r="J6179" s="2">
        <v>2</v>
      </c>
      <c r="K6179" s="2">
        <v>7532</v>
      </c>
      <c r="L6179" s="3">
        <v>0.45206665042139671</v>
      </c>
      <c r="M6179" s="3">
        <v>0.70708265507096169</v>
      </c>
      <c r="N6179" s="2">
        <v>1666126</v>
      </c>
      <c r="O6179">
        <f t="shared" si="96"/>
        <v>5</v>
      </c>
    </row>
    <row r="6180" spans="1:15" x14ac:dyDescent="0.2">
      <c r="A6180" t="s">
        <v>6464</v>
      </c>
      <c r="B6180" t="s">
        <v>6878</v>
      </c>
      <c r="C6180" t="s">
        <v>6887</v>
      </c>
      <c r="D6180" t="s">
        <v>22</v>
      </c>
      <c r="E6180">
        <v>58</v>
      </c>
      <c r="F6180" t="s">
        <v>49</v>
      </c>
      <c r="G6180" t="s">
        <v>32</v>
      </c>
      <c r="H6180" t="s">
        <v>33</v>
      </c>
      <c r="I6180" s="2">
        <v>513984</v>
      </c>
      <c r="J6180" s="2">
        <v>544</v>
      </c>
      <c r="K6180" s="2">
        <v>514528</v>
      </c>
      <c r="L6180" s="3">
        <v>30.881698022838609</v>
      </c>
      <c r="M6180" s="3">
        <v>48.302419589531567</v>
      </c>
      <c r="N6180" s="2">
        <v>1666126</v>
      </c>
      <c r="O6180">
        <f t="shared" si="96"/>
        <v>1</v>
      </c>
    </row>
    <row r="6181" spans="1:15" x14ac:dyDescent="0.2">
      <c r="A6181" t="s">
        <v>6464</v>
      </c>
      <c r="B6181" t="s">
        <v>6878</v>
      </c>
      <c r="C6181" t="s">
        <v>6888</v>
      </c>
      <c r="D6181" t="s">
        <v>22</v>
      </c>
      <c r="E6181">
        <v>56</v>
      </c>
      <c r="F6181" t="s">
        <v>69</v>
      </c>
      <c r="G6181" t="s">
        <v>38</v>
      </c>
      <c r="H6181" t="s">
        <v>36</v>
      </c>
      <c r="I6181" s="2">
        <v>4447</v>
      </c>
      <c r="J6181" s="2">
        <v>1</v>
      </c>
      <c r="K6181" s="2">
        <v>4448</v>
      </c>
      <c r="L6181" s="3">
        <v>0.26696660396632665</v>
      </c>
      <c r="M6181" s="3">
        <v>0.4175655403286827</v>
      </c>
      <c r="N6181" s="2">
        <v>1666126</v>
      </c>
      <c r="O6181">
        <f t="shared" si="96"/>
        <v>7</v>
      </c>
    </row>
    <row r="6182" spans="1:15" x14ac:dyDescent="0.2">
      <c r="A6182" t="s">
        <v>6464</v>
      </c>
      <c r="B6182" t="s">
        <v>6878</v>
      </c>
      <c r="C6182" t="s">
        <v>6889</v>
      </c>
      <c r="D6182" t="s">
        <v>22</v>
      </c>
      <c r="E6182">
        <v>29</v>
      </c>
      <c r="F6182" t="s">
        <v>49</v>
      </c>
      <c r="G6182" t="s">
        <v>815</v>
      </c>
      <c r="H6182" t="s">
        <v>816</v>
      </c>
      <c r="I6182" s="2">
        <v>1827</v>
      </c>
      <c r="J6182" s="2">
        <v>1</v>
      </c>
      <c r="K6182" s="2">
        <v>1828</v>
      </c>
      <c r="L6182" s="3">
        <v>0.10971559173795979</v>
      </c>
      <c r="M6182" s="3">
        <v>0.17160742080054675</v>
      </c>
      <c r="N6182" s="2">
        <v>1666126</v>
      </c>
      <c r="O6182">
        <f t="shared" si="96"/>
        <v>11</v>
      </c>
    </row>
    <row r="6183" spans="1:15" x14ac:dyDescent="0.2">
      <c r="A6183" t="s">
        <v>6464</v>
      </c>
      <c r="B6183" t="s">
        <v>6890</v>
      </c>
      <c r="C6183" t="s">
        <v>46</v>
      </c>
      <c r="G6183" t="s">
        <v>46</v>
      </c>
      <c r="I6183" s="2">
        <v>11003</v>
      </c>
      <c r="J6183" s="2">
        <v>21</v>
      </c>
      <c r="K6183" s="2">
        <v>11024</v>
      </c>
      <c r="L6183" s="3">
        <v>0.61003176879884502</v>
      </c>
      <c r="M6183" s="3">
        <v>1.0421166766082428</v>
      </c>
      <c r="N6183" s="2">
        <v>1807119</v>
      </c>
      <c r="O6183">
        <f t="shared" si="96"/>
        <v>4</v>
      </c>
    </row>
    <row r="6184" spans="1:15" x14ac:dyDescent="0.2">
      <c r="A6184" t="s">
        <v>6464</v>
      </c>
      <c r="B6184" t="s">
        <v>6890</v>
      </c>
      <c r="C6184" t="s">
        <v>6891</v>
      </c>
      <c r="D6184" t="s">
        <v>22</v>
      </c>
      <c r="E6184">
        <v>52</v>
      </c>
      <c r="F6184" t="s">
        <v>69</v>
      </c>
      <c r="G6184" t="s">
        <v>6794</v>
      </c>
      <c r="H6184" t="s">
        <v>311</v>
      </c>
      <c r="I6184" s="2">
        <v>1130</v>
      </c>
      <c r="J6184" s="2">
        <f>(0)</f>
        <v>0</v>
      </c>
      <c r="K6184" s="2">
        <v>1130</v>
      </c>
      <c r="L6184" s="3">
        <v>6.253046976983806E-2</v>
      </c>
      <c r="M6184" s="3">
        <v>0.10682074061749952</v>
      </c>
      <c r="N6184" s="2">
        <v>1807119</v>
      </c>
      <c r="O6184">
        <f t="shared" si="96"/>
        <v>12</v>
      </c>
    </row>
    <row r="6185" spans="1:15" x14ac:dyDescent="0.2">
      <c r="A6185" t="s">
        <v>6464</v>
      </c>
      <c r="B6185" t="s">
        <v>6890</v>
      </c>
      <c r="C6185" t="s">
        <v>6892</v>
      </c>
      <c r="D6185" t="s">
        <v>22</v>
      </c>
      <c r="E6185">
        <v>68</v>
      </c>
      <c r="F6185" t="s">
        <v>69</v>
      </c>
      <c r="G6185" t="s">
        <v>38</v>
      </c>
      <c r="H6185" t="s">
        <v>270</v>
      </c>
      <c r="I6185" s="2">
        <v>5043</v>
      </c>
      <c r="J6185" s="2">
        <f>(0)</f>
        <v>0</v>
      </c>
      <c r="K6185" s="2">
        <v>5043</v>
      </c>
      <c r="L6185" s="3">
        <v>0.27906297260999413</v>
      </c>
      <c r="M6185" s="3">
        <v>0.4767230043664159</v>
      </c>
      <c r="N6185" s="2">
        <v>1807119</v>
      </c>
      <c r="O6185">
        <f t="shared" si="96"/>
        <v>6</v>
      </c>
    </row>
    <row r="6186" spans="1:15" x14ac:dyDescent="0.2">
      <c r="A6186" t="s">
        <v>6464</v>
      </c>
      <c r="B6186" t="s">
        <v>6890</v>
      </c>
      <c r="C6186" t="s">
        <v>6893</v>
      </c>
      <c r="D6186" t="s">
        <v>22</v>
      </c>
      <c r="E6186">
        <v>46</v>
      </c>
      <c r="F6186" t="s">
        <v>69</v>
      </c>
      <c r="G6186" t="s">
        <v>19</v>
      </c>
      <c r="H6186" t="s">
        <v>20</v>
      </c>
      <c r="I6186" s="2">
        <v>19943</v>
      </c>
      <c r="J6186" s="2">
        <v>29</v>
      </c>
      <c r="K6186" s="2">
        <v>19972</v>
      </c>
      <c r="L6186" s="3">
        <v>1.1051845506577043</v>
      </c>
      <c r="M6186" s="3">
        <v>1.887985691692655</v>
      </c>
      <c r="N6186" s="2">
        <v>1807119</v>
      </c>
      <c r="O6186">
        <f t="shared" si="96"/>
        <v>3</v>
      </c>
    </row>
    <row r="6187" spans="1:15" x14ac:dyDescent="0.2">
      <c r="A6187" t="s">
        <v>6464</v>
      </c>
      <c r="B6187" t="s">
        <v>6890</v>
      </c>
      <c r="C6187" t="s">
        <v>6894</v>
      </c>
      <c r="D6187" t="s">
        <v>17</v>
      </c>
      <c r="E6187">
        <v>55</v>
      </c>
      <c r="F6187" t="s">
        <v>69</v>
      </c>
      <c r="G6187" t="s">
        <v>197</v>
      </c>
      <c r="H6187" t="s">
        <v>24</v>
      </c>
      <c r="I6187" s="2">
        <v>434459</v>
      </c>
      <c r="J6187" s="2">
        <v>1210</v>
      </c>
      <c r="K6187" s="2">
        <v>435669</v>
      </c>
      <c r="L6187" s="3">
        <v>24.10848427801379</v>
      </c>
      <c r="M6187" s="3">
        <v>41.184500216004771</v>
      </c>
      <c r="N6187" s="2">
        <v>1807119</v>
      </c>
      <c r="O6187">
        <f t="shared" si="96"/>
        <v>2</v>
      </c>
    </row>
    <row r="6188" spans="1:15" x14ac:dyDescent="0.2">
      <c r="A6188" t="s">
        <v>6464</v>
      </c>
      <c r="B6188" t="s">
        <v>6890</v>
      </c>
      <c r="C6188" t="s">
        <v>6895</v>
      </c>
      <c r="D6188" t="s">
        <v>22</v>
      </c>
      <c r="E6188">
        <v>61</v>
      </c>
      <c r="F6188" t="s">
        <v>69</v>
      </c>
      <c r="G6188" t="s">
        <v>32</v>
      </c>
      <c r="H6188" t="s">
        <v>33</v>
      </c>
      <c r="I6188" s="2">
        <v>567244</v>
      </c>
      <c r="J6188" s="2">
        <v>899</v>
      </c>
      <c r="K6188" s="2">
        <v>568143</v>
      </c>
      <c r="L6188" s="3">
        <v>31.439158129597445</v>
      </c>
      <c r="M6188" s="3">
        <v>53.707483218272586</v>
      </c>
      <c r="N6188" s="2">
        <v>1807119</v>
      </c>
      <c r="O6188">
        <f t="shared" si="96"/>
        <v>1</v>
      </c>
    </row>
    <row r="6189" spans="1:15" x14ac:dyDescent="0.2">
      <c r="A6189" t="s">
        <v>6464</v>
      </c>
      <c r="B6189" t="s">
        <v>6890</v>
      </c>
      <c r="C6189" t="s">
        <v>6896</v>
      </c>
      <c r="D6189" t="s">
        <v>22</v>
      </c>
      <c r="E6189">
        <v>60</v>
      </c>
      <c r="F6189" t="s">
        <v>69</v>
      </c>
      <c r="G6189" t="s">
        <v>6859</v>
      </c>
      <c r="H6189" t="s">
        <v>82</v>
      </c>
      <c r="I6189" s="2">
        <v>2247</v>
      </c>
      <c r="J6189" s="2">
        <v>6</v>
      </c>
      <c r="K6189" s="2">
        <v>2253</v>
      </c>
      <c r="L6189" s="3">
        <v>0.12467358264729661</v>
      </c>
      <c r="M6189" s="3">
        <v>0.21297975983294368</v>
      </c>
      <c r="N6189" s="2">
        <v>1807119</v>
      </c>
      <c r="O6189">
        <f t="shared" si="96"/>
        <v>7</v>
      </c>
    </row>
    <row r="6190" spans="1:15" x14ac:dyDescent="0.2">
      <c r="A6190" t="s">
        <v>6464</v>
      </c>
      <c r="B6190" t="s">
        <v>6890</v>
      </c>
      <c r="C6190" t="s">
        <v>6897</v>
      </c>
      <c r="D6190" t="s">
        <v>22</v>
      </c>
      <c r="E6190">
        <v>49</v>
      </c>
      <c r="F6190" t="s">
        <v>69</v>
      </c>
      <c r="G6190" t="s">
        <v>891</v>
      </c>
      <c r="H6190" t="s">
        <v>749</v>
      </c>
      <c r="I6190" s="2">
        <v>1197</v>
      </c>
      <c r="J6190" s="2">
        <f>(0)</f>
        <v>0</v>
      </c>
      <c r="K6190" s="2">
        <v>1197</v>
      </c>
      <c r="L6190" s="3">
        <v>6.6238028596899257E-2</v>
      </c>
      <c r="M6190" s="3">
        <v>0.11315435975145743</v>
      </c>
      <c r="N6190" s="2">
        <v>1807119</v>
      </c>
      <c r="O6190">
        <f t="shared" si="96"/>
        <v>11</v>
      </c>
    </row>
    <row r="6191" spans="1:15" x14ac:dyDescent="0.2">
      <c r="A6191" t="s">
        <v>6464</v>
      </c>
      <c r="B6191" t="s">
        <v>6890</v>
      </c>
      <c r="C6191" t="s">
        <v>6898</v>
      </c>
      <c r="D6191" t="s">
        <v>22</v>
      </c>
      <c r="E6191">
        <v>46</v>
      </c>
      <c r="F6191" t="s">
        <v>69</v>
      </c>
      <c r="G6191" t="s">
        <v>38</v>
      </c>
      <c r="H6191" t="s">
        <v>198</v>
      </c>
      <c r="I6191" s="2">
        <v>7911</v>
      </c>
      <c r="J6191" s="2">
        <f>(0)</f>
        <v>0</v>
      </c>
      <c r="K6191" s="2">
        <v>7911</v>
      </c>
      <c r="L6191" s="3">
        <v>0.43776862508777781</v>
      </c>
      <c r="M6191" s="3">
        <v>0.74783971595136167</v>
      </c>
      <c r="N6191" s="2">
        <v>1807119</v>
      </c>
      <c r="O6191">
        <f t="shared" si="96"/>
        <v>5</v>
      </c>
    </row>
    <row r="6192" spans="1:15" x14ac:dyDescent="0.2">
      <c r="A6192" t="s">
        <v>6464</v>
      </c>
      <c r="B6192" t="s">
        <v>6890</v>
      </c>
      <c r="C6192" t="s">
        <v>6899</v>
      </c>
      <c r="D6192" t="s">
        <v>22</v>
      </c>
      <c r="E6192">
        <v>46</v>
      </c>
      <c r="F6192" t="s">
        <v>69</v>
      </c>
      <c r="G6192" t="s">
        <v>38</v>
      </c>
      <c r="H6192" t="s">
        <v>315</v>
      </c>
      <c r="I6192" s="2">
        <v>1373</v>
      </c>
      <c r="J6192" s="2">
        <f>(0)</f>
        <v>0</v>
      </c>
      <c r="K6192" s="2">
        <v>1373</v>
      </c>
      <c r="L6192" s="3">
        <v>7.5977287605298816E-2</v>
      </c>
      <c r="M6192" s="3">
        <v>0.12979192643170515</v>
      </c>
      <c r="N6192" s="2">
        <v>1807119</v>
      </c>
      <c r="O6192">
        <f t="shared" si="96"/>
        <v>10</v>
      </c>
    </row>
    <row r="6193" spans="1:15" x14ac:dyDescent="0.2">
      <c r="A6193" t="s">
        <v>6464</v>
      </c>
      <c r="B6193" t="s">
        <v>6890</v>
      </c>
      <c r="C6193" t="s">
        <v>6900</v>
      </c>
      <c r="D6193" t="s">
        <v>22</v>
      </c>
      <c r="E6193">
        <v>50</v>
      </c>
      <c r="F6193" t="s">
        <v>69</v>
      </c>
      <c r="G6193" t="s">
        <v>868</v>
      </c>
      <c r="H6193" t="s">
        <v>738</v>
      </c>
      <c r="I6193" s="2">
        <v>1801</v>
      </c>
      <c r="J6193" s="2">
        <v>1</v>
      </c>
      <c r="K6193" s="2">
        <v>1802</v>
      </c>
      <c r="L6193" s="3">
        <v>9.9716731438272754E-2</v>
      </c>
      <c r="M6193" s="3">
        <v>0.17034599521480895</v>
      </c>
      <c r="N6193" s="2">
        <v>1807119</v>
      </c>
      <c r="O6193">
        <f t="shared" si="96"/>
        <v>9</v>
      </c>
    </row>
    <row r="6194" spans="1:15" x14ac:dyDescent="0.2">
      <c r="A6194" t="s">
        <v>6464</v>
      </c>
      <c r="B6194" t="s">
        <v>6890</v>
      </c>
      <c r="C6194" t="s">
        <v>6901</v>
      </c>
      <c r="D6194" t="s">
        <v>22</v>
      </c>
      <c r="E6194">
        <v>65</v>
      </c>
      <c r="F6194" t="s">
        <v>69</v>
      </c>
      <c r="G6194" t="s">
        <v>38</v>
      </c>
      <c r="H6194" t="s">
        <v>1989</v>
      </c>
      <c r="I6194" s="2">
        <v>2041</v>
      </c>
      <c r="J6194" s="2">
        <f>(0)</f>
        <v>0</v>
      </c>
      <c r="K6194" s="2">
        <v>2041</v>
      </c>
      <c r="L6194" s="3">
        <v>0.11294220247808805</v>
      </c>
      <c r="M6194" s="3">
        <v>0.19293905451355442</v>
      </c>
      <c r="N6194" s="2">
        <v>1807119</v>
      </c>
      <c r="O6194">
        <f t="shared" si="96"/>
        <v>8</v>
      </c>
    </row>
    <row r="6195" spans="1:15" x14ac:dyDescent="0.2">
      <c r="A6195" t="s">
        <v>6464</v>
      </c>
      <c r="B6195" t="s">
        <v>6902</v>
      </c>
      <c r="C6195" t="s">
        <v>46</v>
      </c>
      <c r="G6195" t="s">
        <v>46</v>
      </c>
      <c r="I6195" s="2">
        <v>10164</v>
      </c>
      <c r="J6195" s="2">
        <v>17</v>
      </c>
      <c r="K6195" s="2">
        <v>10181</v>
      </c>
      <c r="L6195" s="3">
        <v>0.56657680980693759</v>
      </c>
      <c r="M6195" s="3">
        <v>0.99096538580586391</v>
      </c>
      <c r="N6195" s="2">
        <v>1796932</v>
      </c>
      <c r="O6195">
        <f t="shared" si="96"/>
        <v>4</v>
      </c>
    </row>
    <row r="6196" spans="1:15" x14ac:dyDescent="0.2">
      <c r="A6196" t="s">
        <v>6464</v>
      </c>
      <c r="B6196" t="s">
        <v>6902</v>
      </c>
      <c r="C6196" t="s">
        <v>6903</v>
      </c>
      <c r="D6196" t="s">
        <v>17</v>
      </c>
      <c r="E6196">
        <v>53</v>
      </c>
      <c r="F6196" t="s">
        <v>69</v>
      </c>
      <c r="G6196" t="s">
        <v>19</v>
      </c>
      <c r="H6196" t="s">
        <v>20</v>
      </c>
      <c r="I6196" s="2">
        <v>26446</v>
      </c>
      <c r="J6196" s="2">
        <v>59</v>
      </c>
      <c r="K6196" s="2">
        <v>26505</v>
      </c>
      <c r="L6196" s="3">
        <v>1.4750140795533722</v>
      </c>
      <c r="M6196" s="3">
        <v>2.579858319495572</v>
      </c>
      <c r="N6196" s="2">
        <v>1796932</v>
      </c>
      <c r="O6196">
        <f t="shared" si="96"/>
        <v>3</v>
      </c>
    </row>
    <row r="6197" spans="1:15" x14ac:dyDescent="0.2">
      <c r="A6197" t="s">
        <v>6464</v>
      </c>
      <c r="B6197" t="s">
        <v>6902</v>
      </c>
      <c r="C6197" t="s">
        <v>6904</v>
      </c>
      <c r="D6197" t="s">
        <v>17</v>
      </c>
      <c r="E6197">
        <v>44</v>
      </c>
      <c r="F6197" t="s">
        <v>69</v>
      </c>
      <c r="G6197" t="s">
        <v>303</v>
      </c>
      <c r="H6197" t="s">
        <v>304</v>
      </c>
      <c r="I6197" s="2">
        <v>433110</v>
      </c>
      <c r="J6197" s="2">
        <v>647</v>
      </c>
      <c r="K6197" s="2">
        <v>433757</v>
      </c>
      <c r="L6197" s="3">
        <v>24.138754276733902</v>
      </c>
      <c r="M6197" s="3">
        <v>42.219641769079075</v>
      </c>
      <c r="N6197" s="2">
        <v>1796932</v>
      </c>
      <c r="O6197">
        <f t="shared" si="96"/>
        <v>2</v>
      </c>
    </row>
    <row r="6198" spans="1:15" x14ac:dyDescent="0.2">
      <c r="A6198" t="s">
        <v>6464</v>
      </c>
      <c r="B6198" t="s">
        <v>6902</v>
      </c>
      <c r="C6198" t="s">
        <v>6905</v>
      </c>
      <c r="D6198" t="s">
        <v>22</v>
      </c>
      <c r="E6198">
        <v>35</v>
      </c>
      <c r="F6198" t="s">
        <v>69</v>
      </c>
      <c r="G6198" t="s">
        <v>38</v>
      </c>
      <c r="H6198" t="s">
        <v>165</v>
      </c>
      <c r="I6198" s="2">
        <v>1002</v>
      </c>
      <c r="J6198" s="2">
        <f>(0)</f>
        <v>0</v>
      </c>
      <c r="K6198" s="2">
        <v>1002</v>
      </c>
      <c r="L6198" s="3">
        <v>5.5761709402470432E-2</v>
      </c>
      <c r="M6198" s="3">
        <v>9.7529448637410435E-2</v>
      </c>
      <c r="N6198" s="2">
        <v>1796932</v>
      </c>
      <c r="O6198">
        <f t="shared" si="96"/>
        <v>12</v>
      </c>
    </row>
    <row r="6199" spans="1:15" x14ac:dyDescent="0.2">
      <c r="A6199" t="s">
        <v>6464</v>
      </c>
      <c r="B6199" t="s">
        <v>6902</v>
      </c>
      <c r="C6199" t="s">
        <v>6630</v>
      </c>
      <c r="D6199" t="s">
        <v>22</v>
      </c>
      <c r="E6199">
        <v>29</v>
      </c>
      <c r="F6199" t="s">
        <v>69</v>
      </c>
      <c r="G6199" t="s">
        <v>6906</v>
      </c>
      <c r="H6199" t="s">
        <v>214</v>
      </c>
      <c r="I6199" s="2">
        <v>1547</v>
      </c>
      <c r="J6199" s="2">
        <v>1</v>
      </c>
      <c r="K6199" s="2">
        <v>1548</v>
      </c>
      <c r="L6199" s="3">
        <v>8.6146832490044137E-2</v>
      </c>
      <c r="M6199" s="3">
        <v>0.15067423801468197</v>
      </c>
      <c r="N6199" s="2">
        <v>1796932</v>
      </c>
      <c r="O6199">
        <f t="shared" si="96"/>
        <v>10</v>
      </c>
    </row>
    <row r="6200" spans="1:15" x14ac:dyDescent="0.2">
      <c r="A6200" t="s">
        <v>6464</v>
      </c>
      <c r="B6200" t="s">
        <v>6902</v>
      </c>
      <c r="C6200" t="s">
        <v>6907</v>
      </c>
      <c r="D6200" t="s">
        <v>22</v>
      </c>
      <c r="E6200">
        <v>28</v>
      </c>
      <c r="F6200" t="s">
        <v>69</v>
      </c>
      <c r="G6200" t="s">
        <v>38</v>
      </c>
      <c r="H6200" t="s">
        <v>99</v>
      </c>
      <c r="I6200" s="2">
        <v>939</v>
      </c>
      <c r="J6200" s="2">
        <f>(0)</f>
        <v>0</v>
      </c>
      <c r="K6200" s="2">
        <v>939</v>
      </c>
      <c r="L6200" s="3">
        <v>5.2255733661596547E-2</v>
      </c>
      <c r="M6200" s="3">
        <v>9.1397357555417558E-2</v>
      </c>
      <c r="N6200" s="2">
        <v>1796932</v>
      </c>
      <c r="O6200">
        <f t="shared" si="96"/>
        <v>13</v>
      </c>
    </row>
    <row r="6201" spans="1:15" x14ac:dyDescent="0.2">
      <c r="A6201" t="s">
        <v>6464</v>
      </c>
      <c r="B6201" t="s">
        <v>6902</v>
      </c>
      <c r="C6201" t="s">
        <v>6908</v>
      </c>
      <c r="D6201" t="s">
        <v>22</v>
      </c>
      <c r="E6201">
        <v>27</v>
      </c>
      <c r="F6201" t="s">
        <v>69</v>
      </c>
      <c r="G6201" t="s">
        <v>6794</v>
      </c>
      <c r="H6201" t="s">
        <v>311</v>
      </c>
      <c r="I6201" s="2">
        <v>911</v>
      </c>
      <c r="J6201" s="2">
        <f>(0)</f>
        <v>0</v>
      </c>
      <c r="K6201" s="2">
        <v>911</v>
      </c>
      <c r="L6201" s="3">
        <v>5.0697522221208151E-2</v>
      </c>
      <c r="M6201" s="3">
        <v>8.8671983741198501E-2</v>
      </c>
      <c r="N6201" s="2">
        <v>1796932</v>
      </c>
      <c r="O6201">
        <f t="shared" si="96"/>
        <v>14</v>
      </c>
    </row>
    <row r="6202" spans="1:15" x14ac:dyDescent="0.2">
      <c r="A6202" t="s">
        <v>6464</v>
      </c>
      <c r="B6202" t="s">
        <v>6902</v>
      </c>
      <c r="C6202" t="s">
        <v>6909</v>
      </c>
      <c r="D6202" t="s">
        <v>22</v>
      </c>
      <c r="E6202">
        <v>52</v>
      </c>
      <c r="F6202" t="s">
        <v>69</v>
      </c>
      <c r="G6202" t="s">
        <v>32</v>
      </c>
      <c r="H6202" t="s">
        <v>33</v>
      </c>
      <c r="I6202" s="2">
        <v>533562</v>
      </c>
      <c r="J6202" s="2">
        <v>867</v>
      </c>
      <c r="K6202" s="2">
        <v>534429</v>
      </c>
      <c r="L6202" s="3">
        <v>29.741192209833205</v>
      </c>
      <c r="M6202" s="3">
        <v>52.018528648545526</v>
      </c>
      <c r="N6202" s="2">
        <v>1796932</v>
      </c>
      <c r="O6202">
        <f t="shared" si="96"/>
        <v>1</v>
      </c>
    </row>
    <row r="6203" spans="1:15" x14ac:dyDescent="0.2">
      <c r="A6203" t="s">
        <v>6464</v>
      </c>
      <c r="B6203" t="s">
        <v>6902</v>
      </c>
      <c r="C6203" t="s">
        <v>6910</v>
      </c>
      <c r="D6203" t="s">
        <v>17</v>
      </c>
      <c r="E6203">
        <v>46</v>
      </c>
      <c r="F6203" t="s">
        <v>69</v>
      </c>
      <c r="G6203" t="s">
        <v>868</v>
      </c>
      <c r="H6203" t="s">
        <v>738</v>
      </c>
      <c r="I6203" s="2">
        <v>2429</v>
      </c>
      <c r="J6203" s="2">
        <v>13</v>
      </c>
      <c r="K6203" s="2">
        <v>2442</v>
      </c>
      <c r="L6203" s="3">
        <v>0.13589829776530221</v>
      </c>
      <c r="M6203" s="3">
        <v>0.23769153051153322</v>
      </c>
      <c r="N6203" s="2">
        <v>1796932</v>
      </c>
      <c r="O6203">
        <f t="shared" si="96"/>
        <v>6</v>
      </c>
    </row>
    <row r="6204" spans="1:15" x14ac:dyDescent="0.2">
      <c r="A6204" t="s">
        <v>6464</v>
      </c>
      <c r="B6204" t="s">
        <v>6902</v>
      </c>
      <c r="C6204" t="s">
        <v>6911</v>
      </c>
      <c r="D6204" t="s">
        <v>22</v>
      </c>
      <c r="E6204">
        <v>60</v>
      </c>
      <c r="F6204" t="s">
        <v>69</v>
      </c>
      <c r="G6204" t="s">
        <v>38</v>
      </c>
      <c r="H6204" t="s">
        <v>540</v>
      </c>
      <c r="I6204" s="2">
        <v>7934</v>
      </c>
      <c r="J6204" s="2">
        <f>(0)</f>
        <v>0</v>
      </c>
      <c r="K6204" s="2">
        <v>7934</v>
      </c>
      <c r="L6204" s="3">
        <v>0.44153034171576883</v>
      </c>
      <c r="M6204" s="3">
        <v>0.77225413721478475</v>
      </c>
      <c r="N6204" s="2">
        <v>1796932</v>
      </c>
      <c r="O6204">
        <f t="shared" si="96"/>
        <v>5</v>
      </c>
    </row>
    <row r="6205" spans="1:15" x14ac:dyDescent="0.2">
      <c r="A6205" t="s">
        <v>6464</v>
      </c>
      <c r="B6205" t="s">
        <v>6902</v>
      </c>
      <c r="C6205" t="s">
        <v>6912</v>
      </c>
      <c r="D6205" t="s">
        <v>22</v>
      </c>
      <c r="E6205">
        <v>29</v>
      </c>
      <c r="F6205" t="s">
        <v>69</v>
      </c>
      <c r="G6205" t="s">
        <v>38</v>
      </c>
      <c r="H6205" t="s">
        <v>198</v>
      </c>
      <c r="I6205" s="2">
        <v>1939</v>
      </c>
      <c r="J6205" s="2">
        <f>(0)</f>
        <v>0</v>
      </c>
      <c r="K6205" s="2">
        <v>1939</v>
      </c>
      <c r="L6205" s="3">
        <v>0.10790614224689637</v>
      </c>
      <c r="M6205" s="3">
        <v>0.18873213663466948</v>
      </c>
      <c r="N6205" s="2">
        <v>1796932</v>
      </c>
      <c r="O6205">
        <f t="shared" si="96"/>
        <v>8</v>
      </c>
    </row>
    <row r="6206" spans="1:15" x14ac:dyDescent="0.2">
      <c r="A6206" t="s">
        <v>6464</v>
      </c>
      <c r="B6206" t="s">
        <v>6902</v>
      </c>
      <c r="C6206" t="s">
        <v>6913</v>
      </c>
      <c r="D6206" t="s">
        <v>22</v>
      </c>
      <c r="E6206">
        <v>45</v>
      </c>
      <c r="F6206" t="s">
        <v>69</v>
      </c>
      <c r="G6206" t="s">
        <v>38</v>
      </c>
      <c r="H6206" t="s">
        <v>234</v>
      </c>
      <c r="I6206" s="2">
        <v>2221</v>
      </c>
      <c r="J6206" s="2">
        <f>(0)</f>
        <v>0</v>
      </c>
      <c r="K6206" s="2">
        <v>2221</v>
      </c>
      <c r="L6206" s="3">
        <v>0.12359955746795093</v>
      </c>
      <c r="M6206" s="3">
        <v>0.21618054433501852</v>
      </c>
      <c r="N6206" s="2">
        <v>1796932</v>
      </c>
      <c r="O6206">
        <f t="shared" si="96"/>
        <v>7</v>
      </c>
    </row>
    <row r="6207" spans="1:15" x14ac:dyDescent="0.2">
      <c r="A6207" t="s">
        <v>6464</v>
      </c>
      <c r="B6207" t="s">
        <v>6902</v>
      </c>
      <c r="C6207" t="s">
        <v>6914</v>
      </c>
      <c r="D6207" t="s">
        <v>22</v>
      </c>
      <c r="E6207">
        <v>27</v>
      </c>
      <c r="F6207" t="s">
        <v>69</v>
      </c>
      <c r="G6207" t="s">
        <v>534</v>
      </c>
      <c r="H6207" t="s">
        <v>535</v>
      </c>
      <c r="I6207" s="2">
        <v>1556</v>
      </c>
      <c r="J6207" s="2">
        <v>1</v>
      </c>
      <c r="K6207" s="2">
        <v>1557</v>
      </c>
      <c r="L6207" s="3">
        <v>8.6647686167311846E-2</v>
      </c>
      <c r="M6207" s="3">
        <v>0.15155025102639524</v>
      </c>
      <c r="N6207" s="2">
        <v>1796932</v>
      </c>
      <c r="O6207">
        <f t="shared" si="96"/>
        <v>9</v>
      </c>
    </row>
    <row r="6208" spans="1:15" x14ac:dyDescent="0.2">
      <c r="A6208" t="s">
        <v>6464</v>
      </c>
      <c r="B6208" t="s">
        <v>6902</v>
      </c>
      <c r="C6208" t="s">
        <v>6915</v>
      </c>
      <c r="D6208" t="s">
        <v>22</v>
      </c>
      <c r="E6208">
        <v>29</v>
      </c>
      <c r="F6208" t="s">
        <v>69</v>
      </c>
      <c r="G6208" t="s">
        <v>38</v>
      </c>
      <c r="H6208" t="s">
        <v>767</v>
      </c>
      <c r="I6208" s="2">
        <v>1303</v>
      </c>
      <c r="J6208" s="2">
        <f>(0)</f>
        <v>0</v>
      </c>
      <c r="K6208" s="2">
        <v>1303</v>
      </c>
      <c r="L6208" s="3">
        <v>7.2512482386645677E-2</v>
      </c>
      <c r="M6208" s="3">
        <v>0.12682721714026524</v>
      </c>
      <c r="N6208" s="2">
        <v>1796932</v>
      </c>
      <c r="O6208">
        <f t="shared" si="96"/>
        <v>11</v>
      </c>
    </row>
    <row r="6209" spans="1:15" x14ac:dyDescent="0.2">
      <c r="A6209" t="s">
        <v>6464</v>
      </c>
      <c r="B6209" t="s">
        <v>6916</v>
      </c>
      <c r="C6209" t="s">
        <v>46</v>
      </c>
      <c r="G6209" t="s">
        <v>46</v>
      </c>
      <c r="I6209" s="2">
        <v>11189</v>
      </c>
      <c r="J6209" s="2">
        <v>1</v>
      </c>
      <c r="K6209" s="2">
        <v>11190</v>
      </c>
      <c r="L6209" s="3">
        <v>0.51061732676542859</v>
      </c>
      <c r="M6209" s="3">
        <v>0.90420516002976858</v>
      </c>
      <c r="N6209" s="2">
        <v>2191465</v>
      </c>
      <c r="O6209">
        <f t="shared" si="96"/>
        <v>4</v>
      </c>
    </row>
    <row r="6210" spans="1:15" x14ac:dyDescent="0.2">
      <c r="A6210" t="s">
        <v>6464</v>
      </c>
      <c r="B6210" t="s">
        <v>6916</v>
      </c>
      <c r="C6210" t="s">
        <v>6917</v>
      </c>
      <c r="D6210" t="s">
        <v>22</v>
      </c>
      <c r="E6210">
        <v>58</v>
      </c>
      <c r="F6210" t="s">
        <v>49</v>
      </c>
      <c r="G6210" t="s">
        <v>815</v>
      </c>
      <c r="H6210" t="s">
        <v>816</v>
      </c>
      <c r="I6210" s="2">
        <v>3088</v>
      </c>
      <c r="J6210" s="2">
        <v>2</v>
      </c>
      <c r="K6210" s="2">
        <v>3090</v>
      </c>
      <c r="L6210" s="3">
        <v>0.14100156744460896</v>
      </c>
      <c r="M6210" s="3">
        <v>0.24968667957926582</v>
      </c>
      <c r="N6210" s="2">
        <v>2191465</v>
      </c>
      <c r="O6210">
        <f t="shared" si="96"/>
        <v>10</v>
      </c>
    </row>
    <row r="6211" spans="1:15" x14ac:dyDescent="0.2">
      <c r="A6211" t="s">
        <v>6464</v>
      </c>
      <c r="B6211" t="s">
        <v>6916</v>
      </c>
      <c r="C6211" t="s">
        <v>6918</v>
      </c>
      <c r="D6211" t="s">
        <v>22</v>
      </c>
      <c r="E6211">
        <v>56</v>
      </c>
      <c r="F6211" t="s">
        <v>49</v>
      </c>
      <c r="G6211" t="s">
        <v>868</v>
      </c>
      <c r="H6211" t="s">
        <v>738</v>
      </c>
      <c r="I6211" s="2">
        <v>6710</v>
      </c>
      <c r="J6211" s="2">
        <v>1</v>
      </c>
      <c r="K6211" s="2">
        <v>6711</v>
      </c>
      <c r="L6211" s="3">
        <v>0.30623350133358279</v>
      </c>
      <c r="M6211" s="3">
        <v>0.54228068176584243</v>
      </c>
      <c r="N6211" s="2">
        <v>2191465</v>
      </c>
      <c r="O6211">
        <f t="shared" si="96"/>
        <v>6</v>
      </c>
    </row>
    <row r="6212" spans="1:15" x14ac:dyDescent="0.2">
      <c r="A6212" t="s">
        <v>6464</v>
      </c>
      <c r="B6212" t="s">
        <v>6916</v>
      </c>
      <c r="C6212" t="s">
        <v>6919</v>
      </c>
      <c r="D6212" t="s">
        <v>22</v>
      </c>
      <c r="E6212">
        <v>63</v>
      </c>
      <c r="F6212" t="s">
        <v>49</v>
      </c>
      <c r="G6212" t="s">
        <v>32</v>
      </c>
      <c r="H6212" t="s">
        <v>33</v>
      </c>
      <c r="I6212" s="2">
        <v>702441</v>
      </c>
      <c r="J6212" s="2">
        <v>1066</v>
      </c>
      <c r="K6212" s="2">
        <v>703507</v>
      </c>
      <c r="L6212" s="3">
        <v>32.102132591668131</v>
      </c>
      <c r="M6212" s="3">
        <v>56.846707731640954</v>
      </c>
      <c r="N6212" s="2">
        <v>2191465</v>
      </c>
      <c r="O6212">
        <f t="shared" si="96"/>
        <v>1</v>
      </c>
    </row>
    <row r="6213" spans="1:15" x14ac:dyDescent="0.2">
      <c r="A6213" t="s">
        <v>6464</v>
      </c>
      <c r="B6213" t="s">
        <v>6916</v>
      </c>
      <c r="C6213" t="s">
        <v>6920</v>
      </c>
      <c r="D6213" t="s">
        <v>17</v>
      </c>
      <c r="E6213">
        <v>61</v>
      </c>
      <c r="F6213" t="s">
        <v>49</v>
      </c>
      <c r="G6213" t="s">
        <v>19</v>
      </c>
      <c r="H6213" t="s">
        <v>20</v>
      </c>
      <c r="I6213" s="2">
        <v>185468</v>
      </c>
      <c r="J6213" s="2">
        <v>166</v>
      </c>
      <c r="K6213" s="2">
        <v>185634</v>
      </c>
      <c r="L6213" s="3">
        <v>8.4707718352791392</v>
      </c>
      <c r="M6213" s="3">
        <v>15.000109086413408</v>
      </c>
      <c r="N6213" s="2">
        <v>2191465</v>
      </c>
      <c r="O6213">
        <f t="shared" si="96"/>
        <v>3</v>
      </c>
    </row>
    <row r="6214" spans="1:15" x14ac:dyDescent="0.2">
      <c r="A6214" t="s">
        <v>6464</v>
      </c>
      <c r="B6214" t="s">
        <v>6916</v>
      </c>
      <c r="C6214" t="s">
        <v>6921</v>
      </c>
      <c r="D6214" t="s">
        <v>22</v>
      </c>
      <c r="E6214">
        <v>51</v>
      </c>
      <c r="F6214" t="s">
        <v>49</v>
      </c>
      <c r="G6214" t="s">
        <v>719</v>
      </c>
      <c r="H6214" t="s">
        <v>198</v>
      </c>
      <c r="I6214" s="2">
        <v>5712</v>
      </c>
      <c r="J6214" s="2">
        <v>3</v>
      </c>
      <c r="K6214" s="2">
        <v>5715</v>
      </c>
      <c r="L6214" s="3">
        <v>0.26078445240968939</v>
      </c>
      <c r="M6214" s="3">
        <v>0.46179915009563244</v>
      </c>
      <c r="N6214" s="2">
        <v>2191465</v>
      </c>
      <c r="O6214">
        <f t="shared" si="96"/>
        <v>7</v>
      </c>
    </row>
    <row r="6215" spans="1:15" x14ac:dyDescent="0.2">
      <c r="A6215" t="s">
        <v>6464</v>
      </c>
      <c r="B6215" t="s">
        <v>6916</v>
      </c>
      <c r="C6215" t="s">
        <v>6922</v>
      </c>
      <c r="D6215" t="s">
        <v>22</v>
      </c>
      <c r="E6215">
        <v>41</v>
      </c>
      <c r="F6215" t="s">
        <v>49</v>
      </c>
      <c r="G6215" t="s">
        <v>3252</v>
      </c>
      <c r="H6215" t="s">
        <v>734</v>
      </c>
      <c r="I6215" s="2">
        <v>3550</v>
      </c>
      <c r="J6215" s="2">
        <f>(0)</f>
        <v>0</v>
      </c>
      <c r="K6215" s="2">
        <v>3550</v>
      </c>
      <c r="L6215" s="3">
        <v>0.16199209204801354</v>
      </c>
      <c r="M6215" s="3">
        <v>0.28685686488880058</v>
      </c>
      <c r="N6215" s="2">
        <v>2191465</v>
      </c>
      <c r="O6215">
        <f t="shared" ref="O6215:O6278" si="97">COUNTIFS($A$2:$A$8573,A6215,$B$2:$B$8573,B6215,$K$2:$K$8573,"&gt;"&amp;K6215)+1</f>
        <v>9</v>
      </c>
    </row>
    <row r="6216" spans="1:15" x14ac:dyDescent="0.2">
      <c r="A6216" t="s">
        <v>6464</v>
      </c>
      <c r="B6216" t="s">
        <v>6916</v>
      </c>
      <c r="C6216" t="s">
        <v>6923</v>
      </c>
      <c r="D6216" t="s">
        <v>22</v>
      </c>
      <c r="E6216">
        <v>61</v>
      </c>
      <c r="F6216" t="s">
        <v>49</v>
      </c>
      <c r="G6216" t="s">
        <v>197</v>
      </c>
      <c r="H6216" t="s">
        <v>24</v>
      </c>
      <c r="I6216" s="2">
        <v>302263</v>
      </c>
      <c r="J6216" s="2">
        <v>288</v>
      </c>
      <c r="K6216" s="2">
        <v>302551</v>
      </c>
      <c r="L6216" s="3">
        <v>13.80587871583621</v>
      </c>
      <c r="M6216" s="3">
        <v>24.447558120837041</v>
      </c>
      <c r="N6216" s="2">
        <v>2191465</v>
      </c>
      <c r="O6216">
        <f t="shared" si="97"/>
        <v>2</v>
      </c>
    </row>
    <row r="6217" spans="1:15" x14ac:dyDescent="0.2">
      <c r="A6217" t="s">
        <v>6464</v>
      </c>
      <c r="B6217" t="s">
        <v>6916</v>
      </c>
      <c r="C6217" t="s">
        <v>6924</v>
      </c>
      <c r="D6217" t="s">
        <v>22</v>
      </c>
      <c r="E6217">
        <v>29</v>
      </c>
      <c r="F6217" t="s">
        <v>49</v>
      </c>
      <c r="G6217" t="s">
        <v>6925</v>
      </c>
      <c r="H6217" t="s">
        <v>349</v>
      </c>
      <c r="I6217" s="2">
        <v>11122</v>
      </c>
      <c r="J6217" s="2">
        <v>1</v>
      </c>
      <c r="K6217" s="2">
        <v>11123</v>
      </c>
      <c r="L6217" s="3">
        <v>0.50756001122536742</v>
      </c>
      <c r="M6217" s="3">
        <v>0.89879124173468405</v>
      </c>
      <c r="N6217" s="2">
        <v>2191465</v>
      </c>
      <c r="O6217">
        <f t="shared" si="97"/>
        <v>5</v>
      </c>
    </row>
    <row r="6218" spans="1:15" x14ac:dyDescent="0.2">
      <c r="A6218" t="s">
        <v>6464</v>
      </c>
      <c r="B6218" t="s">
        <v>6916</v>
      </c>
      <c r="C6218" t="s">
        <v>6926</v>
      </c>
      <c r="D6218" t="s">
        <v>22</v>
      </c>
      <c r="E6218">
        <v>62</v>
      </c>
      <c r="F6218" t="s">
        <v>49</v>
      </c>
      <c r="G6218" t="s">
        <v>38</v>
      </c>
      <c r="H6218" t="s">
        <v>1069</v>
      </c>
      <c r="I6218" s="2">
        <v>4003</v>
      </c>
      <c r="J6218" s="2">
        <v>2</v>
      </c>
      <c r="K6218" s="2">
        <v>4005</v>
      </c>
      <c r="L6218" s="3">
        <v>0.18275445877529414</v>
      </c>
      <c r="M6218" s="3">
        <v>0.32362302644497076</v>
      </c>
      <c r="N6218" s="2">
        <v>2191465</v>
      </c>
      <c r="O6218">
        <f t="shared" si="97"/>
        <v>8</v>
      </c>
    </row>
    <row r="6219" spans="1:15" x14ac:dyDescent="0.2">
      <c r="A6219" t="s">
        <v>6464</v>
      </c>
      <c r="B6219" t="s">
        <v>6927</v>
      </c>
      <c r="C6219" t="s">
        <v>46</v>
      </c>
      <c r="G6219" t="s">
        <v>46</v>
      </c>
      <c r="I6219" s="2">
        <v>10726</v>
      </c>
      <c r="J6219" s="2">
        <v>69</v>
      </c>
      <c r="K6219" s="2">
        <v>10795</v>
      </c>
      <c r="L6219" s="3">
        <v>0.53349978328887915</v>
      </c>
      <c r="M6219" s="3">
        <v>0.84961198822584949</v>
      </c>
      <c r="N6219" s="2">
        <v>2023431</v>
      </c>
      <c r="O6219">
        <f t="shared" si="97"/>
        <v>4</v>
      </c>
    </row>
    <row r="6220" spans="1:15" x14ac:dyDescent="0.2">
      <c r="A6220" t="s">
        <v>6464</v>
      </c>
      <c r="B6220" t="s">
        <v>6927</v>
      </c>
      <c r="C6220" t="s">
        <v>6928</v>
      </c>
      <c r="D6220" t="s">
        <v>22</v>
      </c>
      <c r="E6220">
        <v>51</v>
      </c>
      <c r="F6220" t="s">
        <v>69</v>
      </c>
      <c r="G6220" t="s">
        <v>6669</v>
      </c>
      <c r="H6220" t="s">
        <v>198</v>
      </c>
      <c r="I6220" s="2">
        <v>2632</v>
      </c>
      <c r="J6220" s="2">
        <v>4</v>
      </c>
      <c r="K6220" s="2">
        <v>2636</v>
      </c>
      <c r="L6220" s="3">
        <v>0.13027377755900746</v>
      </c>
      <c r="M6220" s="3">
        <v>0.20746430763903101</v>
      </c>
      <c r="N6220" s="2">
        <v>2023431</v>
      </c>
      <c r="O6220">
        <f t="shared" si="97"/>
        <v>9</v>
      </c>
    </row>
    <row r="6221" spans="1:15" x14ac:dyDescent="0.2">
      <c r="A6221" t="s">
        <v>6464</v>
      </c>
      <c r="B6221" t="s">
        <v>6927</v>
      </c>
      <c r="C6221" t="s">
        <v>6929</v>
      </c>
      <c r="D6221" t="s">
        <v>22</v>
      </c>
      <c r="E6221">
        <v>52</v>
      </c>
      <c r="F6221" t="s">
        <v>69</v>
      </c>
      <c r="G6221" t="s">
        <v>6930</v>
      </c>
      <c r="H6221" t="s">
        <v>230</v>
      </c>
      <c r="I6221" s="2">
        <v>1441</v>
      </c>
      <c r="J6221" s="2">
        <v>2</v>
      </c>
      <c r="K6221" s="2">
        <v>1443</v>
      </c>
      <c r="L6221" s="3">
        <v>7.1314514801839049E-2</v>
      </c>
      <c r="M6221" s="3">
        <v>0.11357018054746651</v>
      </c>
      <c r="N6221" s="2">
        <v>2023431</v>
      </c>
      <c r="O6221">
        <f t="shared" si="97"/>
        <v>12</v>
      </c>
    </row>
    <row r="6222" spans="1:15" x14ac:dyDescent="0.2">
      <c r="A6222" t="s">
        <v>6464</v>
      </c>
      <c r="B6222" t="s">
        <v>6927</v>
      </c>
      <c r="C6222" t="s">
        <v>2364</v>
      </c>
      <c r="D6222" t="s">
        <v>22</v>
      </c>
      <c r="E6222">
        <v>29</v>
      </c>
      <c r="F6222" t="s">
        <v>69</v>
      </c>
      <c r="G6222" t="s">
        <v>6931</v>
      </c>
      <c r="H6222" t="s">
        <v>556</v>
      </c>
      <c r="I6222" s="2">
        <v>4283</v>
      </c>
      <c r="J6222" s="2">
        <f>(0)</f>
        <v>0</v>
      </c>
      <c r="K6222" s="2">
        <v>4283</v>
      </c>
      <c r="L6222" s="3">
        <v>0.21167017802929777</v>
      </c>
      <c r="M6222" s="3">
        <v>0.33709014780651358</v>
      </c>
      <c r="N6222" s="2">
        <v>2023431</v>
      </c>
      <c r="O6222">
        <f t="shared" si="97"/>
        <v>7</v>
      </c>
    </row>
    <row r="6223" spans="1:15" x14ac:dyDescent="0.2">
      <c r="A6223" t="s">
        <v>6464</v>
      </c>
      <c r="B6223" t="s">
        <v>6927</v>
      </c>
      <c r="C6223" t="s">
        <v>6932</v>
      </c>
      <c r="D6223" t="s">
        <v>22</v>
      </c>
      <c r="E6223">
        <v>46</v>
      </c>
      <c r="F6223" t="s">
        <v>69</v>
      </c>
      <c r="G6223" t="s">
        <v>868</v>
      </c>
      <c r="H6223" t="s">
        <v>738</v>
      </c>
      <c r="I6223" s="2">
        <v>7955</v>
      </c>
      <c r="J6223" s="2">
        <v>21</v>
      </c>
      <c r="K6223" s="2">
        <v>7976</v>
      </c>
      <c r="L6223" s="3">
        <v>0.39418196123317278</v>
      </c>
      <c r="M6223" s="3">
        <v>0.62774480945709832</v>
      </c>
      <c r="N6223" s="2">
        <v>2023431</v>
      </c>
      <c r="O6223">
        <f t="shared" si="97"/>
        <v>5</v>
      </c>
    </row>
    <row r="6224" spans="1:15" x14ac:dyDescent="0.2">
      <c r="A6224" t="s">
        <v>6464</v>
      </c>
      <c r="B6224" t="s">
        <v>6927</v>
      </c>
      <c r="C6224" t="s">
        <v>6933</v>
      </c>
      <c r="D6224" t="s">
        <v>17</v>
      </c>
      <c r="E6224">
        <v>57</v>
      </c>
      <c r="F6224" t="s">
        <v>69</v>
      </c>
      <c r="G6224" t="s">
        <v>891</v>
      </c>
      <c r="H6224" t="s">
        <v>749</v>
      </c>
      <c r="I6224" s="2">
        <v>1220</v>
      </c>
      <c r="J6224" s="2">
        <f>(0)</f>
        <v>0</v>
      </c>
      <c r="K6224" s="2">
        <v>1220</v>
      </c>
      <c r="L6224" s="3">
        <v>6.0293629977992827E-2</v>
      </c>
      <c r="M6224" s="3">
        <v>9.60191408648019E-2</v>
      </c>
      <c r="N6224" s="2">
        <v>2023431</v>
      </c>
      <c r="O6224">
        <f t="shared" si="97"/>
        <v>13</v>
      </c>
    </row>
    <row r="6225" spans="1:15" x14ac:dyDescent="0.2">
      <c r="A6225" t="s">
        <v>6464</v>
      </c>
      <c r="B6225" t="s">
        <v>6927</v>
      </c>
      <c r="C6225" t="s">
        <v>6934</v>
      </c>
      <c r="D6225" t="s">
        <v>22</v>
      </c>
      <c r="E6225">
        <v>50</v>
      </c>
      <c r="F6225" t="s">
        <v>69</v>
      </c>
      <c r="G6225" t="s">
        <v>38</v>
      </c>
      <c r="H6225" t="s">
        <v>214</v>
      </c>
      <c r="I6225" s="2">
        <v>3062</v>
      </c>
      <c r="J6225" s="2">
        <v>2</v>
      </c>
      <c r="K6225" s="2">
        <v>3064</v>
      </c>
      <c r="L6225" s="3">
        <v>0.15142596905948361</v>
      </c>
      <c r="M6225" s="3">
        <v>0.24114971115553524</v>
      </c>
      <c r="N6225" s="2">
        <v>2023431</v>
      </c>
      <c r="O6225">
        <f t="shared" si="97"/>
        <v>8</v>
      </c>
    </row>
    <row r="6226" spans="1:15" x14ac:dyDescent="0.2">
      <c r="A6226" t="s">
        <v>6464</v>
      </c>
      <c r="B6226" t="s">
        <v>6927</v>
      </c>
      <c r="C6226" t="s">
        <v>6935</v>
      </c>
      <c r="D6226" t="s">
        <v>22</v>
      </c>
      <c r="E6226">
        <v>49</v>
      </c>
      <c r="F6226" t="s">
        <v>69</v>
      </c>
      <c r="G6226" t="s">
        <v>303</v>
      </c>
      <c r="H6226" t="s">
        <v>304</v>
      </c>
      <c r="I6226" s="2">
        <v>537448</v>
      </c>
      <c r="J6226" s="2">
        <v>2347</v>
      </c>
      <c r="K6226" s="2">
        <v>539795</v>
      </c>
      <c r="L6226" s="3">
        <v>26.677213109811998</v>
      </c>
      <c r="M6226" s="3">
        <v>42.484141100914542</v>
      </c>
      <c r="N6226" s="2">
        <v>2023431</v>
      </c>
      <c r="O6226">
        <f t="shared" si="97"/>
        <v>2</v>
      </c>
    </row>
    <row r="6227" spans="1:15" x14ac:dyDescent="0.2">
      <c r="A6227" t="s">
        <v>6464</v>
      </c>
      <c r="B6227" t="s">
        <v>6927</v>
      </c>
      <c r="C6227" t="s">
        <v>6936</v>
      </c>
      <c r="D6227" t="s">
        <v>22</v>
      </c>
      <c r="E6227">
        <v>38</v>
      </c>
      <c r="F6227" t="s">
        <v>69</v>
      </c>
      <c r="G6227" t="s">
        <v>6937</v>
      </c>
      <c r="H6227" t="s">
        <v>104</v>
      </c>
      <c r="I6227" s="2">
        <v>1510</v>
      </c>
      <c r="J6227" s="2">
        <v>5</v>
      </c>
      <c r="K6227" s="2">
        <v>1515</v>
      </c>
      <c r="L6227" s="3">
        <v>7.4872827390704208E-2</v>
      </c>
      <c r="M6227" s="3">
        <v>0.11923688394276628</v>
      </c>
      <c r="N6227" s="2">
        <v>2023431</v>
      </c>
      <c r="O6227">
        <f t="shared" si="97"/>
        <v>11</v>
      </c>
    </row>
    <row r="6228" spans="1:15" x14ac:dyDescent="0.2">
      <c r="A6228" t="s">
        <v>6464</v>
      </c>
      <c r="B6228" t="s">
        <v>6927</v>
      </c>
      <c r="C6228" t="s">
        <v>6938</v>
      </c>
      <c r="D6228" t="s">
        <v>22</v>
      </c>
      <c r="E6228">
        <v>60</v>
      </c>
      <c r="F6228" t="s">
        <v>69</v>
      </c>
      <c r="G6228" t="s">
        <v>19</v>
      </c>
      <c r="H6228" t="s">
        <v>20</v>
      </c>
      <c r="I6228" s="2">
        <v>59640</v>
      </c>
      <c r="J6228" s="2">
        <v>429</v>
      </c>
      <c r="K6228" s="2">
        <v>60069</v>
      </c>
      <c r="L6228" s="3">
        <v>2.9686705402852875</v>
      </c>
      <c r="M6228" s="3">
        <v>4.7276834201703162</v>
      </c>
      <c r="N6228" s="2">
        <v>2023431</v>
      </c>
      <c r="O6228">
        <f t="shared" si="97"/>
        <v>3</v>
      </c>
    </row>
    <row r="6229" spans="1:15" x14ac:dyDescent="0.2">
      <c r="A6229" t="s">
        <v>6464</v>
      </c>
      <c r="B6229" t="s">
        <v>6927</v>
      </c>
      <c r="C6229" t="s">
        <v>6939</v>
      </c>
      <c r="D6229" t="s">
        <v>22</v>
      </c>
      <c r="E6229">
        <v>59</v>
      </c>
      <c r="F6229" t="s">
        <v>69</v>
      </c>
      <c r="G6229" t="s">
        <v>32</v>
      </c>
      <c r="H6229" t="s">
        <v>33</v>
      </c>
      <c r="I6229" s="2">
        <v>627223</v>
      </c>
      <c r="J6229" s="2">
        <v>2776</v>
      </c>
      <c r="K6229" s="2">
        <v>629999</v>
      </c>
      <c r="L6229" s="3">
        <v>31.135185731561887</v>
      </c>
      <c r="M6229" s="3">
        <v>49.583576004659292</v>
      </c>
      <c r="N6229" s="2">
        <v>2023431</v>
      </c>
      <c r="O6229">
        <f t="shared" si="97"/>
        <v>1</v>
      </c>
    </row>
    <row r="6230" spans="1:15" x14ac:dyDescent="0.2">
      <c r="A6230" t="s">
        <v>6464</v>
      </c>
      <c r="B6230" t="s">
        <v>6927</v>
      </c>
      <c r="C6230" t="s">
        <v>6940</v>
      </c>
      <c r="D6230" t="s">
        <v>17</v>
      </c>
      <c r="E6230">
        <v>45</v>
      </c>
      <c r="F6230" t="s">
        <v>69</v>
      </c>
      <c r="G6230" t="s">
        <v>38</v>
      </c>
      <c r="H6230" t="s">
        <v>142</v>
      </c>
      <c r="I6230" s="2">
        <v>4332</v>
      </c>
      <c r="J6230" s="2">
        <v>3</v>
      </c>
      <c r="K6230" s="2">
        <v>4335</v>
      </c>
      <c r="L6230" s="3">
        <v>0.21424007045458926</v>
      </c>
      <c r="M6230" s="3">
        <v>0.34118276692534116</v>
      </c>
      <c r="N6230" s="2">
        <v>2023431</v>
      </c>
      <c r="O6230">
        <f t="shared" si="97"/>
        <v>6</v>
      </c>
    </row>
    <row r="6231" spans="1:15" x14ac:dyDescent="0.2">
      <c r="A6231" t="s">
        <v>6464</v>
      </c>
      <c r="B6231" t="s">
        <v>6927</v>
      </c>
      <c r="C6231" t="s">
        <v>6941</v>
      </c>
      <c r="D6231" t="s">
        <v>22</v>
      </c>
      <c r="E6231">
        <v>47</v>
      </c>
      <c r="F6231" t="s">
        <v>69</v>
      </c>
      <c r="G6231" t="s">
        <v>38</v>
      </c>
      <c r="H6231" t="s">
        <v>767</v>
      </c>
      <c r="I6231" s="2">
        <v>2464</v>
      </c>
      <c r="J6231" s="2">
        <f>(0)</f>
        <v>0</v>
      </c>
      <c r="K6231" s="2">
        <v>2464</v>
      </c>
      <c r="L6231" s="3">
        <v>0.12177336415227402</v>
      </c>
      <c r="M6231" s="3">
        <v>0.1939271828613704</v>
      </c>
      <c r="N6231" s="2">
        <v>2023431</v>
      </c>
      <c r="O6231">
        <f t="shared" si="97"/>
        <v>10</v>
      </c>
    </row>
    <row r="6232" spans="1:15" x14ac:dyDescent="0.2">
      <c r="A6232" t="s">
        <v>6464</v>
      </c>
      <c r="B6232" t="s">
        <v>6942</v>
      </c>
      <c r="C6232" t="s">
        <v>46</v>
      </c>
      <c r="G6232" t="s">
        <v>46</v>
      </c>
      <c r="I6232" s="2">
        <v>7259</v>
      </c>
      <c r="J6232" s="2">
        <v>157</v>
      </c>
      <c r="K6232" s="2">
        <v>7416</v>
      </c>
      <c r="L6232" s="3">
        <v>0.36346402387413634</v>
      </c>
      <c r="M6232" s="3">
        <v>0.66354696992743578</v>
      </c>
      <c r="N6232" s="2">
        <v>2040367</v>
      </c>
      <c r="O6232">
        <f t="shared" si="97"/>
        <v>4</v>
      </c>
    </row>
    <row r="6233" spans="1:15" x14ac:dyDescent="0.2">
      <c r="A6233" t="s">
        <v>6464</v>
      </c>
      <c r="B6233" t="s">
        <v>6942</v>
      </c>
      <c r="C6233" t="s">
        <v>6943</v>
      </c>
      <c r="D6233" t="s">
        <v>22</v>
      </c>
      <c r="E6233">
        <v>64</v>
      </c>
      <c r="F6233" t="s">
        <v>49</v>
      </c>
      <c r="G6233" t="s">
        <v>1646</v>
      </c>
      <c r="H6233" t="s">
        <v>336</v>
      </c>
      <c r="I6233" s="2">
        <v>565</v>
      </c>
      <c r="J6233" s="2">
        <v>4</v>
      </c>
      <c r="K6233" s="2">
        <v>569</v>
      </c>
      <c r="L6233" s="3">
        <v>2.7887139911594333E-2</v>
      </c>
      <c r="M6233" s="3">
        <v>5.0911303383051637E-2</v>
      </c>
      <c r="N6233" s="2">
        <v>2040367</v>
      </c>
      <c r="O6233">
        <f t="shared" si="97"/>
        <v>14</v>
      </c>
    </row>
    <row r="6234" spans="1:15" x14ac:dyDescent="0.2">
      <c r="A6234" t="s">
        <v>6464</v>
      </c>
      <c r="B6234" t="s">
        <v>6942</v>
      </c>
      <c r="C6234" t="s">
        <v>6944</v>
      </c>
      <c r="D6234" t="s">
        <v>22</v>
      </c>
      <c r="E6234">
        <v>46</v>
      </c>
      <c r="F6234" t="s">
        <v>69</v>
      </c>
      <c r="G6234" t="s">
        <v>6945</v>
      </c>
      <c r="H6234" t="s">
        <v>1113</v>
      </c>
      <c r="I6234" s="2">
        <v>506</v>
      </c>
      <c r="J6234" s="2">
        <v>9</v>
      </c>
      <c r="K6234" s="2">
        <v>515</v>
      </c>
      <c r="L6234" s="3">
        <v>2.5240557213481694E-2</v>
      </c>
      <c r="M6234" s="3">
        <v>4.6079650689405255E-2</v>
      </c>
      <c r="N6234" s="2">
        <v>2040367</v>
      </c>
      <c r="O6234">
        <f t="shared" si="97"/>
        <v>15</v>
      </c>
    </row>
    <row r="6235" spans="1:15" x14ac:dyDescent="0.2">
      <c r="A6235" t="s">
        <v>6464</v>
      </c>
      <c r="B6235" t="s">
        <v>6942</v>
      </c>
      <c r="C6235" t="s">
        <v>6946</v>
      </c>
      <c r="D6235" t="s">
        <v>22</v>
      </c>
      <c r="E6235">
        <v>38</v>
      </c>
      <c r="F6235" t="s">
        <v>49</v>
      </c>
      <c r="G6235" t="s">
        <v>38</v>
      </c>
      <c r="H6235" t="s">
        <v>540</v>
      </c>
      <c r="I6235" s="2">
        <v>980</v>
      </c>
      <c r="J6235" s="2">
        <v>1</v>
      </c>
      <c r="K6235" s="2">
        <v>981</v>
      </c>
      <c r="L6235" s="3">
        <v>4.8079585682379689E-2</v>
      </c>
      <c r="M6235" s="3">
        <v>8.7775023934575841E-2</v>
      </c>
      <c r="N6235" s="2">
        <v>2040367</v>
      </c>
      <c r="O6235">
        <f t="shared" si="97"/>
        <v>7</v>
      </c>
    </row>
    <row r="6236" spans="1:15" x14ac:dyDescent="0.2">
      <c r="A6236" t="s">
        <v>6464</v>
      </c>
      <c r="B6236" t="s">
        <v>6942</v>
      </c>
      <c r="C6236" t="s">
        <v>6947</v>
      </c>
      <c r="D6236" t="s">
        <v>22</v>
      </c>
      <c r="E6236">
        <v>29</v>
      </c>
      <c r="F6236" t="s">
        <v>49</v>
      </c>
      <c r="G6236" t="s">
        <v>144</v>
      </c>
      <c r="H6236" t="s">
        <v>145</v>
      </c>
      <c r="I6236" s="2">
        <v>730</v>
      </c>
      <c r="J6236" s="2">
        <v>9</v>
      </c>
      <c r="K6236" s="2">
        <v>739</v>
      </c>
      <c r="L6236" s="3">
        <v>3.6218974331578585E-2</v>
      </c>
      <c r="M6236" s="3">
        <v>6.6122061863049489E-2</v>
      </c>
      <c r="N6236" s="2">
        <v>2040367</v>
      </c>
      <c r="O6236">
        <f t="shared" si="97"/>
        <v>10</v>
      </c>
    </row>
    <row r="6237" spans="1:15" x14ac:dyDescent="0.2">
      <c r="A6237" t="s">
        <v>6464</v>
      </c>
      <c r="B6237" t="s">
        <v>6942</v>
      </c>
      <c r="C6237" t="s">
        <v>6948</v>
      </c>
      <c r="D6237" t="s">
        <v>22</v>
      </c>
      <c r="E6237">
        <v>69</v>
      </c>
      <c r="F6237" t="s">
        <v>49</v>
      </c>
      <c r="G6237" t="s">
        <v>38</v>
      </c>
      <c r="H6237" t="s">
        <v>1863</v>
      </c>
      <c r="I6237" s="2">
        <v>592</v>
      </c>
      <c r="J6237" s="2">
        <v>2</v>
      </c>
      <c r="K6237" s="2">
        <v>594</v>
      </c>
      <c r="L6237" s="3">
        <v>2.911240967923908E-2</v>
      </c>
      <c r="M6237" s="3">
        <v>5.3148179630110141E-2</v>
      </c>
      <c r="N6237" s="2">
        <v>2040367</v>
      </c>
      <c r="O6237">
        <f t="shared" si="97"/>
        <v>12</v>
      </c>
    </row>
    <row r="6238" spans="1:15" x14ac:dyDescent="0.2">
      <c r="A6238" t="s">
        <v>6464</v>
      </c>
      <c r="B6238" t="s">
        <v>6942</v>
      </c>
      <c r="C6238" t="s">
        <v>6949</v>
      </c>
      <c r="D6238" t="s">
        <v>22</v>
      </c>
      <c r="E6238">
        <v>47</v>
      </c>
      <c r="F6238" t="s">
        <v>49</v>
      </c>
      <c r="G6238" t="s">
        <v>6950</v>
      </c>
      <c r="H6238" t="s">
        <v>135</v>
      </c>
      <c r="I6238" s="2">
        <v>471</v>
      </c>
      <c r="J6238" s="2">
        <v>3</v>
      </c>
      <c r="K6238" s="2">
        <v>474</v>
      </c>
      <c r="L6238" s="3">
        <v>2.3231114794544316E-2</v>
      </c>
      <c r="M6238" s="3">
        <v>4.2411173644229305E-2</v>
      </c>
      <c r="N6238" s="2">
        <v>2040367</v>
      </c>
      <c r="O6238">
        <f t="shared" si="97"/>
        <v>16</v>
      </c>
    </row>
    <row r="6239" spans="1:15" x14ac:dyDescent="0.2">
      <c r="A6239" t="s">
        <v>6464</v>
      </c>
      <c r="B6239" t="s">
        <v>6942</v>
      </c>
      <c r="C6239" t="s">
        <v>6951</v>
      </c>
      <c r="D6239" t="s">
        <v>22</v>
      </c>
      <c r="E6239">
        <v>49</v>
      </c>
      <c r="F6239" t="s">
        <v>49</v>
      </c>
      <c r="G6239" t="s">
        <v>6925</v>
      </c>
      <c r="H6239" t="s">
        <v>349</v>
      </c>
      <c r="I6239" s="2">
        <v>931</v>
      </c>
      <c r="J6239" s="2">
        <v>4</v>
      </c>
      <c r="K6239" s="2">
        <v>935</v>
      </c>
      <c r="L6239" s="3">
        <v>4.5825089309913365E-2</v>
      </c>
      <c r="M6239" s="3">
        <v>8.3659171639988192E-2</v>
      </c>
      <c r="N6239" s="2">
        <v>2040367</v>
      </c>
      <c r="O6239">
        <f t="shared" si="97"/>
        <v>8</v>
      </c>
    </row>
    <row r="6240" spans="1:15" x14ac:dyDescent="0.2">
      <c r="A6240" t="s">
        <v>6464</v>
      </c>
      <c r="B6240" t="s">
        <v>6942</v>
      </c>
      <c r="C6240" t="s">
        <v>6952</v>
      </c>
      <c r="D6240" t="s">
        <v>22</v>
      </c>
      <c r="E6240">
        <v>66</v>
      </c>
      <c r="F6240" t="s">
        <v>49</v>
      </c>
      <c r="G6240" t="s">
        <v>1371</v>
      </c>
      <c r="H6240" t="s">
        <v>1042</v>
      </c>
      <c r="I6240" s="2">
        <v>2099</v>
      </c>
      <c r="J6240" s="2">
        <v>5</v>
      </c>
      <c r="K6240" s="2">
        <v>2104</v>
      </c>
      <c r="L6240" s="3">
        <v>0.10311870364498152</v>
      </c>
      <c r="M6240" s="3">
        <v>0.188255504952444</v>
      </c>
      <c r="N6240" s="2">
        <v>2040367</v>
      </c>
      <c r="O6240">
        <f t="shared" si="97"/>
        <v>5</v>
      </c>
    </row>
    <row r="6241" spans="1:15" x14ac:dyDescent="0.2">
      <c r="A6241" t="s">
        <v>6464</v>
      </c>
      <c r="B6241" t="s">
        <v>6942</v>
      </c>
      <c r="C6241" t="s">
        <v>6953</v>
      </c>
      <c r="D6241" t="s">
        <v>22</v>
      </c>
      <c r="E6241">
        <v>67</v>
      </c>
      <c r="F6241" t="s">
        <v>49</v>
      </c>
      <c r="G6241" t="s">
        <v>32</v>
      </c>
      <c r="H6241" t="s">
        <v>33</v>
      </c>
      <c r="I6241" s="2">
        <v>627881</v>
      </c>
      <c r="J6241" s="2">
        <v>5145</v>
      </c>
      <c r="K6241" s="2">
        <v>633026</v>
      </c>
      <c r="L6241" s="3">
        <v>31.025104797323227</v>
      </c>
      <c r="M6241" s="3">
        <v>56.640032926818364</v>
      </c>
      <c r="N6241" s="2">
        <v>2040367</v>
      </c>
      <c r="O6241">
        <f t="shared" si="97"/>
        <v>1</v>
      </c>
    </row>
    <row r="6242" spans="1:15" x14ac:dyDescent="0.2">
      <c r="A6242" t="s">
        <v>6464</v>
      </c>
      <c r="B6242" t="s">
        <v>6942</v>
      </c>
      <c r="C6242" t="s">
        <v>6954</v>
      </c>
      <c r="D6242" t="s">
        <v>22</v>
      </c>
      <c r="E6242">
        <v>39</v>
      </c>
      <c r="F6242" t="s">
        <v>49</v>
      </c>
      <c r="G6242" t="s">
        <v>38</v>
      </c>
      <c r="H6242" t="s">
        <v>168</v>
      </c>
      <c r="I6242" s="2">
        <v>857</v>
      </c>
      <c r="J6242" s="2">
        <v>2</v>
      </c>
      <c r="K6242" s="2">
        <v>859</v>
      </c>
      <c r="L6242" s="3">
        <v>4.2100269216273342E-2</v>
      </c>
      <c r="M6242" s="3">
        <v>7.6859067848930318E-2</v>
      </c>
      <c r="N6242" s="2">
        <v>2040367</v>
      </c>
      <c r="O6242">
        <f t="shared" si="97"/>
        <v>9</v>
      </c>
    </row>
    <row r="6243" spans="1:15" x14ac:dyDescent="0.2">
      <c r="A6243" t="s">
        <v>6464</v>
      </c>
      <c r="B6243" t="s">
        <v>6942</v>
      </c>
      <c r="C6243" t="s">
        <v>6955</v>
      </c>
      <c r="D6243" t="s">
        <v>17</v>
      </c>
      <c r="E6243">
        <v>68</v>
      </c>
      <c r="F6243" t="s">
        <v>49</v>
      </c>
      <c r="G6243" t="s">
        <v>197</v>
      </c>
      <c r="H6243" t="s">
        <v>24</v>
      </c>
      <c r="I6243" s="2">
        <v>282858</v>
      </c>
      <c r="J6243" s="2">
        <v>2866</v>
      </c>
      <c r="K6243" s="2">
        <v>285724</v>
      </c>
      <c r="L6243" s="3">
        <v>14.003559163621054</v>
      </c>
      <c r="M6243" s="3">
        <v>25.565169152581802</v>
      </c>
      <c r="N6243" s="2">
        <v>2040367</v>
      </c>
      <c r="O6243">
        <f t="shared" si="97"/>
        <v>2</v>
      </c>
    </row>
    <row r="6244" spans="1:15" x14ac:dyDescent="0.2">
      <c r="A6244" t="s">
        <v>6464</v>
      </c>
      <c r="B6244" t="s">
        <v>6942</v>
      </c>
      <c r="C6244" t="s">
        <v>6956</v>
      </c>
      <c r="D6244" t="s">
        <v>22</v>
      </c>
      <c r="E6244">
        <v>59</v>
      </c>
      <c r="F6244" t="s">
        <v>49</v>
      </c>
      <c r="G6244" t="s">
        <v>891</v>
      </c>
      <c r="H6244" t="s">
        <v>749</v>
      </c>
      <c r="I6244" s="2">
        <v>666</v>
      </c>
      <c r="J6244" s="2">
        <v>9</v>
      </c>
      <c r="K6244" s="2">
        <v>675</v>
      </c>
      <c r="L6244" s="3">
        <v>3.3082283726408042E-2</v>
      </c>
      <c r="M6244" s="3">
        <v>6.0395658670579715E-2</v>
      </c>
      <c r="N6244" s="2">
        <v>2040367</v>
      </c>
      <c r="O6244">
        <f t="shared" si="97"/>
        <v>11</v>
      </c>
    </row>
    <row r="6245" spans="1:15" x14ac:dyDescent="0.2">
      <c r="A6245" t="s">
        <v>6464</v>
      </c>
      <c r="B6245" t="s">
        <v>6942</v>
      </c>
      <c r="C6245" t="s">
        <v>6957</v>
      </c>
      <c r="D6245" t="s">
        <v>22</v>
      </c>
      <c r="E6245">
        <v>56</v>
      </c>
      <c r="F6245" t="s">
        <v>49</v>
      </c>
      <c r="G6245" t="s">
        <v>19</v>
      </c>
      <c r="H6245" t="s">
        <v>20</v>
      </c>
      <c r="I6245" s="2">
        <v>178904</v>
      </c>
      <c r="J6245" s="2">
        <v>1107</v>
      </c>
      <c r="K6245" s="2">
        <v>180011</v>
      </c>
      <c r="L6245" s="3">
        <v>8.8224814457399088</v>
      </c>
      <c r="M6245" s="3">
        <v>16.106493204369961</v>
      </c>
      <c r="N6245" s="2">
        <v>2040367</v>
      </c>
      <c r="O6245">
        <f t="shared" si="97"/>
        <v>3</v>
      </c>
    </row>
    <row r="6246" spans="1:15" x14ac:dyDescent="0.2">
      <c r="A6246" t="s">
        <v>6464</v>
      </c>
      <c r="B6246" t="s">
        <v>6942</v>
      </c>
      <c r="C6246" t="s">
        <v>6958</v>
      </c>
      <c r="D6246" t="s">
        <v>22</v>
      </c>
      <c r="E6246">
        <v>65</v>
      </c>
      <c r="F6246" t="s">
        <v>49</v>
      </c>
      <c r="G6246" t="s">
        <v>6959</v>
      </c>
      <c r="H6246" t="s">
        <v>836</v>
      </c>
      <c r="I6246" s="2">
        <v>569</v>
      </c>
      <c r="J6246" s="2">
        <v>3</v>
      </c>
      <c r="K6246" s="2">
        <v>572</v>
      </c>
      <c r="L6246" s="3">
        <v>2.8034172283711706E-2</v>
      </c>
      <c r="M6246" s="3">
        <v>5.1179728532698657E-2</v>
      </c>
      <c r="N6246" s="2">
        <v>2040367</v>
      </c>
      <c r="O6246">
        <f t="shared" si="97"/>
        <v>13</v>
      </c>
    </row>
    <row r="6247" spans="1:15" x14ac:dyDescent="0.2">
      <c r="A6247" t="s">
        <v>6464</v>
      </c>
      <c r="B6247" t="s">
        <v>6942</v>
      </c>
      <c r="C6247" t="s">
        <v>6960</v>
      </c>
      <c r="D6247" t="s">
        <v>22</v>
      </c>
      <c r="E6247">
        <v>37</v>
      </c>
      <c r="F6247" t="s">
        <v>49</v>
      </c>
      <c r="G6247" t="s">
        <v>6885</v>
      </c>
      <c r="H6247" t="s">
        <v>198</v>
      </c>
      <c r="I6247" s="2">
        <v>1232</v>
      </c>
      <c r="J6247" s="2">
        <v>19</v>
      </c>
      <c r="K6247" s="2">
        <v>1251</v>
      </c>
      <c r="L6247" s="3">
        <v>6.1312499172942909E-2</v>
      </c>
      <c r="M6247" s="3">
        <v>0.11193328740280774</v>
      </c>
      <c r="N6247" s="2">
        <v>2040367</v>
      </c>
      <c r="O6247">
        <f t="shared" si="97"/>
        <v>6</v>
      </c>
    </row>
    <row r="6248" spans="1:15" x14ac:dyDescent="0.2">
      <c r="A6248" t="s">
        <v>6464</v>
      </c>
      <c r="B6248" t="s">
        <v>6961</v>
      </c>
      <c r="C6248" t="s">
        <v>46</v>
      </c>
      <c r="G6248" t="s">
        <v>46</v>
      </c>
      <c r="I6248" s="2">
        <v>10225</v>
      </c>
      <c r="J6248" s="2">
        <v>27</v>
      </c>
      <c r="K6248" s="2">
        <v>10252</v>
      </c>
      <c r="L6248" s="3">
        <v>0.60226242004690267</v>
      </c>
      <c r="M6248" s="3">
        <v>1.0690057162400863</v>
      </c>
      <c r="N6248" s="2">
        <v>1702248</v>
      </c>
      <c r="O6248">
        <f t="shared" si="97"/>
        <v>3</v>
      </c>
    </row>
    <row r="6249" spans="1:15" x14ac:dyDescent="0.2">
      <c r="A6249" t="s">
        <v>6464</v>
      </c>
      <c r="B6249" t="s">
        <v>6961</v>
      </c>
      <c r="C6249" t="s">
        <v>6962</v>
      </c>
      <c r="D6249" t="s">
        <v>17</v>
      </c>
      <c r="E6249">
        <v>72</v>
      </c>
      <c r="F6249" t="s">
        <v>49</v>
      </c>
      <c r="G6249" t="s">
        <v>19</v>
      </c>
      <c r="H6249" t="s">
        <v>20</v>
      </c>
      <c r="I6249" s="2">
        <v>533687</v>
      </c>
      <c r="J6249" s="2">
        <v>1231</v>
      </c>
      <c r="K6249" s="2">
        <v>534918</v>
      </c>
      <c r="L6249" s="3">
        <v>31.424210808295854</v>
      </c>
      <c r="M6249" s="3">
        <v>55.777448275430594</v>
      </c>
      <c r="N6249" s="2">
        <v>1702248</v>
      </c>
      <c r="O6249">
        <f t="shared" si="97"/>
        <v>1</v>
      </c>
    </row>
    <row r="6250" spans="1:15" x14ac:dyDescent="0.2">
      <c r="A6250" t="s">
        <v>6464</v>
      </c>
      <c r="B6250" t="s">
        <v>6961</v>
      </c>
      <c r="C6250" t="s">
        <v>6963</v>
      </c>
      <c r="D6250" t="s">
        <v>22</v>
      </c>
      <c r="E6250">
        <v>61</v>
      </c>
      <c r="F6250" t="s">
        <v>69</v>
      </c>
      <c r="G6250" t="s">
        <v>6964</v>
      </c>
      <c r="H6250" t="s">
        <v>209</v>
      </c>
      <c r="I6250" s="2">
        <v>3295</v>
      </c>
      <c r="J6250" s="2">
        <v>1</v>
      </c>
      <c r="K6250" s="2">
        <v>3296</v>
      </c>
      <c r="L6250" s="3">
        <v>0.19362631061983918</v>
      </c>
      <c r="M6250" s="3">
        <v>0.34368346085908352</v>
      </c>
      <c r="N6250" s="2">
        <v>1702248</v>
      </c>
      <c r="O6250">
        <f t="shared" si="97"/>
        <v>8</v>
      </c>
    </row>
    <row r="6251" spans="1:15" x14ac:dyDescent="0.2">
      <c r="A6251" t="s">
        <v>6464</v>
      </c>
      <c r="B6251" t="s">
        <v>6961</v>
      </c>
      <c r="C6251" t="s">
        <v>6965</v>
      </c>
      <c r="D6251" t="s">
        <v>22</v>
      </c>
      <c r="E6251">
        <v>51</v>
      </c>
      <c r="F6251" t="s">
        <v>49</v>
      </c>
      <c r="G6251" t="s">
        <v>32</v>
      </c>
      <c r="H6251" t="s">
        <v>33</v>
      </c>
      <c r="I6251" s="2">
        <v>365839</v>
      </c>
      <c r="J6251" s="2">
        <v>1901</v>
      </c>
      <c r="K6251" s="2">
        <v>367740</v>
      </c>
      <c r="L6251" s="3">
        <v>21.603197653925868</v>
      </c>
      <c r="M6251" s="3">
        <v>38.345314288931846</v>
      </c>
      <c r="N6251" s="2">
        <v>1702248</v>
      </c>
      <c r="O6251">
        <f t="shared" si="97"/>
        <v>2</v>
      </c>
    </row>
    <row r="6252" spans="1:15" x14ac:dyDescent="0.2">
      <c r="A6252" t="s">
        <v>6464</v>
      </c>
      <c r="B6252" t="s">
        <v>6961</v>
      </c>
      <c r="C6252" t="s">
        <v>6966</v>
      </c>
      <c r="D6252" t="s">
        <v>22</v>
      </c>
      <c r="E6252">
        <v>33</v>
      </c>
      <c r="F6252" t="s">
        <v>49</v>
      </c>
      <c r="G6252" t="s">
        <v>4157</v>
      </c>
      <c r="H6252" t="s">
        <v>168</v>
      </c>
      <c r="I6252" s="2">
        <v>1770</v>
      </c>
      <c r="J6252" s="2">
        <v>1</v>
      </c>
      <c r="K6252" s="2">
        <v>1771</v>
      </c>
      <c r="L6252" s="3">
        <v>0.10403889445016237</v>
      </c>
      <c r="M6252" s="3">
        <v>0.18466729647495053</v>
      </c>
      <c r="N6252" s="2">
        <v>1702248</v>
      </c>
      <c r="O6252">
        <f t="shared" si="97"/>
        <v>14</v>
      </c>
    </row>
    <row r="6253" spans="1:15" x14ac:dyDescent="0.2">
      <c r="A6253" t="s">
        <v>6464</v>
      </c>
      <c r="B6253" t="s">
        <v>6961</v>
      </c>
      <c r="C6253" t="s">
        <v>6967</v>
      </c>
      <c r="D6253" t="s">
        <v>22</v>
      </c>
      <c r="E6253">
        <v>40</v>
      </c>
      <c r="F6253" t="s">
        <v>49</v>
      </c>
      <c r="G6253" t="s">
        <v>6826</v>
      </c>
      <c r="H6253" t="s">
        <v>6827</v>
      </c>
      <c r="I6253" s="2">
        <v>2117</v>
      </c>
      <c r="J6253" s="2">
        <v>2</v>
      </c>
      <c r="K6253" s="2">
        <v>2119</v>
      </c>
      <c r="L6253" s="3">
        <v>0.12448244909084927</v>
      </c>
      <c r="M6253" s="3">
        <v>0.22095426382293626</v>
      </c>
      <c r="N6253" s="2">
        <v>1702248</v>
      </c>
      <c r="O6253">
        <f t="shared" si="97"/>
        <v>13</v>
      </c>
    </row>
    <row r="6254" spans="1:15" x14ac:dyDescent="0.2">
      <c r="A6254" t="s">
        <v>6464</v>
      </c>
      <c r="B6254" t="s">
        <v>6961</v>
      </c>
      <c r="C6254" t="s">
        <v>6968</v>
      </c>
      <c r="D6254" t="s">
        <v>22</v>
      </c>
      <c r="E6254">
        <v>69</v>
      </c>
      <c r="F6254" t="s">
        <v>49</v>
      </c>
      <c r="G6254" t="s">
        <v>38</v>
      </c>
      <c r="H6254" t="s">
        <v>540</v>
      </c>
      <c r="I6254" s="2">
        <v>8051</v>
      </c>
      <c r="J6254" s="2">
        <v>7</v>
      </c>
      <c r="K6254" s="2">
        <v>8058</v>
      </c>
      <c r="L6254" s="3">
        <v>0.47337403245590537</v>
      </c>
      <c r="M6254" s="3">
        <v>0.84023098531629103</v>
      </c>
      <c r="N6254" s="2">
        <v>1702248</v>
      </c>
      <c r="O6254">
        <f t="shared" si="97"/>
        <v>5</v>
      </c>
    </row>
    <row r="6255" spans="1:15" x14ac:dyDescent="0.2">
      <c r="A6255" t="s">
        <v>6464</v>
      </c>
      <c r="B6255" t="s">
        <v>6961</v>
      </c>
      <c r="C6255" t="s">
        <v>6969</v>
      </c>
      <c r="D6255" t="s">
        <v>22</v>
      </c>
      <c r="E6255">
        <v>52</v>
      </c>
      <c r="F6255" t="s">
        <v>49</v>
      </c>
      <c r="G6255" t="s">
        <v>38</v>
      </c>
      <c r="H6255" t="s">
        <v>1597</v>
      </c>
      <c r="I6255" s="2">
        <v>3454</v>
      </c>
      <c r="J6255" s="2">
        <v>5</v>
      </c>
      <c r="K6255" s="2">
        <v>3459</v>
      </c>
      <c r="L6255" s="3">
        <v>0.20320188362682759</v>
      </c>
      <c r="M6255" s="3">
        <v>0.36067994269161707</v>
      </c>
      <c r="N6255" s="2">
        <v>1702248</v>
      </c>
      <c r="O6255">
        <f t="shared" si="97"/>
        <v>6</v>
      </c>
    </row>
    <row r="6256" spans="1:15" x14ac:dyDescent="0.2">
      <c r="A6256" t="s">
        <v>6464</v>
      </c>
      <c r="B6256" t="s">
        <v>6961</v>
      </c>
      <c r="C6256" t="s">
        <v>6970</v>
      </c>
      <c r="D6256" t="s">
        <v>17</v>
      </c>
      <c r="E6256">
        <v>42</v>
      </c>
      <c r="F6256" t="s">
        <v>69</v>
      </c>
      <c r="G6256" t="s">
        <v>694</v>
      </c>
      <c r="H6256" t="s">
        <v>315</v>
      </c>
      <c r="I6256" s="2">
        <v>2629</v>
      </c>
      <c r="J6256" s="2">
        <v>22</v>
      </c>
      <c r="K6256" s="2">
        <v>2651</v>
      </c>
      <c r="L6256" s="3">
        <v>0.15573523951856605</v>
      </c>
      <c r="M6256" s="3">
        <v>0.27642744379169609</v>
      </c>
      <c r="N6256" s="2">
        <v>1702248</v>
      </c>
      <c r="O6256">
        <f t="shared" si="97"/>
        <v>11</v>
      </c>
    </row>
    <row r="6257" spans="1:15" x14ac:dyDescent="0.2">
      <c r="A6257" t="s">
        <v>6464</v>
      </c>
      <c r="B6257" t="s">
        <v>6961</v>
      </c>
      <c r="C6257" t="s">
        <v>6971</v>
      </c>
      <c r="D6257" t="s">
        <v>22</v>
      </c>
      <c r="E6257">
        <v>46</v>
      </c>
      <c r="F6257" t="s">
        <v>49</v>
      </c>
      <c r="G6257" t="s">
        <v>868</v>
      </c>
      <c r="H6257" t="s">
        <v>738</v>
      </c>
      <c r="I6257" s="2">
        <v>2282</v>
      </c>
      <c r="J6257" s="2">
        <v>23</v>
      </c>
      <c r="K6257" s="2">
        <v>2305</v>
      </c>
      <c r="L6257" s="3">
        <v>0.13540917657121643</v>
      </c>
      <c r="M6257" s="3">
        <v>0.24034902223306659</v>
      </c>
      <c r="N6257" s="2">
        <v>1702248</v>
      </c>
      <c r="O6257">
        <f t="shared" si="97"/>
        <v>12</v>
      </c>
    </row>
    <row r="6258" spans="1:15" x14ac:dyDescent="0.2">
      <c r="A6258" t="s">
        <v>6464</v>
      </c>
      <c r="B6258" t="s">
        <v>6961</v>
      </c>
      <c r="C6258" t="s">
        <v>1993</v>
      </c>
      <c r="D6258" t="s">
        <v>22</v>
      </c>
      <c r="E6258">
        <v>56</v>
      </c>
      <c r="F6258" t="s">
        <v>49</v>
      </c>
      <c r="G6258" t="s">
        <v>571</v>
      </c>
      <c r="H6258" t="s">
        <v>70</v>
      </c>
      <c r="I6258" s="2">
        <v>1726</v>
      </c>
      <c r="J6258" s="2">
        <v>2</v>
      </c>
      <c r="K6258" s="2">
        <v>1728</v>
      </c>
      <c r="L6258" s="3">
        <v>0.10151282304341083</v>
      </c>
      <c r="M6258" s="3">
        <v>0.18018356200379138</v>
      </c>
      <c r="N6258" s="2">
        <v>1702248</v>
      </c>
      <c r="O6258">
        <f t="shared" si="97"/>
        <v>16</v>
      </c>
    </row>
    <row r="6259" spans="1:15" x14ac:dyDescent="0.2">
      <c r="A6259" t="s">
        <v>6464</v>
      </c>
      <c r="B6259" t="s">
        <v>6961</v>
      </c>
      <c r="C6259" t="s">
        <v>6972</v>
      </c>
      <c r="D6259" t="s">
        <v>22</v>
      </c>
      <c r="E6259">
        <v>40</v>
      </c>
      <c r="F6259" t="s">
        <v>49</v>
      </c>
      <c r="G6259" t="s">
        <v>38</v>
      </c>
      <c r="H6259" t="s">
        <v>36</v>
      </c>
      <c r="I6259" s="2">
        <v>2887</v>
      </c>
      <c r="J6259" s="2">
        <v>1</v>
      </c>
      <c r="K6259" s="2">
        <v>2888</v>
      </c>
      <c r="L6259" s="3">
        <v>0.16965800517903384</v>
      </c>
      <c r="M6259" s="3">
        <v>0.30114011983041056</v>
      </c>
      <c r="N6259" s="2">
        <v>1702248</v>
      </c>
      <c r="O6259">
        <f t="shared" si="97"/>
        <v>9</v>
      </c>
    </row>
    <row r="6260" spans="1:15" x14ac:dyDescent="0.2">
      <c r="A6260" t="s">
        <v>6464</v>
      </c>
      <c r="B6260" t="s">
        <v>6961</v>
      </c>
      <c r="C6260" t="s">
        <v>6973</v>
      </c>
      <c r="D6260" t="s">
        <v>22</v>
      </c>
      <c r="E6260">
        <v>41</v>
      </c>
      <c r="F6260" t="s">
        <v>49</v>
      </c>
      <c r="G6260" t="s">
        <v>38</v>
      </c>
      <c r="H6260" t="s">
        <v>219</v>
      </c>
      <c r="I6260" s="2">
        <v>1765</v>
      </c>
      <c r="J6260" s="2">
        <f>(0)</f>
        <v>0</v>
      </c>
      <c r="K6260" s="2">
        <v>1765</v>
      </c>
      <c r="L6260" s="3">
        <v>0.10368641937015054</v>
      </c>
      <c r="M6260" s="3">
        <v>0.18404165910688181</v>
      </c>
      <c r="N6260" s="2">
        <v>1702248</v>
      </c>
      <c r="O6260">
        <f t="shared" si="97"/>
        <v>15</v>
      </c>
    </row>
    <row r="6261" spans="1:15" x14ac:dyDescent="0.2">
      <c r="A6261" t="s">
        <v>6464</v>
      </c>
      <c r="B6261" t="s">
        <v>6961</v>
      </c>
      <c r="C6261" t="s">
        <v>6974</v>
      </c>
      <c r="D6261" t="s">
        <v>22</v>
      </c>
      <c r="E6261">
        <v>64</v>
      </c>
      <c r="F6261" t="s">
        <v>49</v>
      </c>
      <c r="G6261" t="s">
        <v>38</v>
      </c>
      <c r="H6261" t="s">
        <v>201</v>
      </c>
      <c r="I6261" s="2">
        <v>2812</v>
      </c>
      <c r="J6261" s="2">
        <v>2</v>
      </c>
      <c r="K6261" s="2">
        <v>2814</v>
      </c>
      <c r="L6261" s="3">
        <v>0.16531081252555443</v>
      </c>
      <c r="M6261" s="3">
        <v>0.2934239256242297</v>
      </c>
      <c r="N6261" s="2">
        <v>1702248</v>
      </c>
      <c r="O6261">
        <f t="shared" si="97"/>
        <v>10</v>
      </c>
    </row>
    <row r="6262" spans="1:15" x14ac:dyDescent="0.2">
      <c r="A6262" t="s">
        <v>6464</v>
      </c>
      <c r="B6262" t="s">
        <v>6961</v>
      </c>
      <c r="C6262" t="s">
        <v>6975</v>
      </c>
      <c r="D6262" t="s">
        <v>22</v>
      </c>
      <c r="E6262">
        <v>53</v>
      </c>
      <c r="F6262" t="s">
        <v>49</v>
      </c>
      <c r="G6262" t="s">
        <v>3252</v>
      </c>
      <c r="H6262" t="s">
        <v>734</v>
      </c>
      <c r="I6262" s="2">
        <v>9449</v>
      </c>
      <c r="J6262" s="2">
        <v>10</v>
      </c>
      <c r="K6262" s="2">
        <v>9459</v>
      </c>
      <c r="L6262" s="3">
        <v>0.55567696363867081</v>
      </c>
      <c r="M6262" s="3">
        <v>0.98631731076033713</v>
      </c>
      <c r="N6262" s="2">
        <v>1702248</v>
      </c>
      <c r="O6262">
        <f t="shared" si="97"/>
        <v>4</v>
      </c>
    </row>
    <row r="6263" spans="1:15" x14ac:dyDescent="0.2">
      <c r="A6263" t="s">
        <v>6464</v>
      </c>
      <c r="B6263" t="s">
        <v>6961</v>
      </c>
      <c r="C6263" t="s">
        <v>6976</v>
      </c>
      <c r="D6263" t="s">
        <v>22</v>
      </c>
      <c r="E6263">
        <v>46</v>
      </c>
      <c r="F6263" t="s">
        <v>49</v>
      </c>
      <c r="G6263" t="s">
        <v>38</v>
      </c>
      <c r="H6263" t="s">
        <v>276</v>
      </c>
      <c r="I6263" s="2">
        <v>3333</v>
      </c>
      <c r="J6263" s="2">
        <f>(0)</f>
        <v>0</v>
      </c>
      <c r="K6263" s="2">
        <v>3333</v>
      </c>
      <c r="L6263" s="3">
        <v>0.19579990694657887</v>
      </c>
      <c r="M6263" s="3">
        <v>0.34754155796217401</v>
      </c>
      <c r="N6263" s="2">
        <v>1702248</v>
      </c>
      <c r="O6263">
        <f t="shared" si="97"/>
        <v>7</v>
      </c>
    </row>
    <row r="6264" spans="1:15" x14ac:dyDescent="0.2">
      <c r="A6264" t="s">
        <v>6464</v>
      </c>
      <c r="B6264" t="s">
        <v>6977</v>
      </c>
      <c r="C6264" t="s">
        <v>46</v>
      </c>
      <c r="G6264" t="s">
        <v>46</v>
      </c>
      <c r="I6264" s="2">
        <v>3931</v>
      </c>
      <c r="J6264" s="2">
        <v>9</v>
      </c>
      <c r="K6264" s="2">
        <v>3940</v>
      </c>
      <c r="L6264" s="3">
        <v>0.22598027547798558</v>
      </c>
      <c r="M6264" s="3">
        <v>0.41783497851437396</v>
      </c>
      <c r="N6264" s="2">
        <v>1743515</v>
      </c>
      <c r="O6264">
        <f t="shared" si="97"/>
        <v>7</v>
      </c>
    </row>
    <row r="6265" spans="1:15" x14ac:dyDescent="0.2">
      <c r="A6265" t="s">
        <v>6464</v>
      </c>
      <c r="B6265" t="s">
        <v>6977</v>
      </c>
      <c r="C6265" t="s">
        <v>2979</v>
      </c>
      <c r="D6265" t="s">
        <v>22</v>
      </c>
      <c r="E6265">
        <v>48</v>
      </c>
      <c r="F6265" t="s">
        <v>49</v>
      </c>
      <c r="G6265" t="s">
        <v>19</v>
      </c>
      <c r="H6265" t="s">
        <v>20</v>
      </c>
      <c r="I6265" s="2">
        <v>412867</v>
      </c>
      <c r="J6265" s="2">
        <v>527</v>
      </c>
      <c r="K6265" s="2">
        <v>413394</v>
      </c>
      <c r="L6265" s="3">
        <v>23.710378172829028</v>
      </c>
      <c r="M6265" s="3">
        <v>43.840221601007897</v>
      </c>
      <c r="N6265" s="2">
        <v>1743515</v>
      </c>
      <c r="O6265">
        <f t="shared" si="97"/>
        <v>2</v>
      </c>
    </row>
    <row r="6266" spans="1:15" x14ac:dyDescent="0.2">
      <c r="A6266" t="s">
        <v>6464</v>
      </c>
      <c r="B6266" t="s">
        <v>6977</v>
      </c>
      <c r="C6266" t="s">
        <v>6978</v>
      </c>
      <c r="D6266" t="s">
        <v>22</v>
      </c>
      <c r="E6266">
        <v>56</v>
      </c>
      <c r="F6266" t="s">
        <v>49</v>
      </c>
      <c r="G6266" t="s">
        <v>6979</v>
      </c>
      <c r="H6266" t="s">
        <v>41</v>
      </c>
      <c r="I6266" s="2">
        <v>1574</v>
      </c>
      <c r="J6266" s="2">
        <f>(0)</f>
        <v>0</v>
      </c>
      <c r="K6266" s="2">
        <v>1574</v>
      </c>
      <c r="L6266" s="3">
        <v>9.0277399391459207E-2</v>
      </c>
      <c r="M6266" s="3">
        <v>0.16692189243188443</v>
      </c>
      <c r="N6266" s="2">
        <v>1743515</v>
      </c>
      <c r="O6266">
        <f t="shared" si="97"/>
        <v>17</v>
      </c>
    </row>
    <row r="6267" spans="1:15" x14ac:dyDescent="0.2">
      <c r="A6267" t="s">
        <v>6464</v>
      </c>
      <c r="B6267" t="s">
        <v>6977</v>
      </c>
      <c r="C6267" t="s">
        <v>6980</v>
      </c>
      <c r="D6267" t="s">
        <v>17</v>
      </c>
      <c r="E6267">
        <v>43</v>
      </c>
      <c r="F6267" t="s">
        <v>49</v>
      </c>
      <c r="G6267" t="s">
        <v>32</v>
      </c>
      <c r="H6267" t="s">
        <v>33</v>
      </c>
      <c r="I6267" s="2">
        <v>467598</v>
      </c>
      <c r="J6267" s="2">
        <v>916</v>
      </c>
      <c r="K6267" s="2">
        <v>468514</v>
      </c>
      <c r="L6267" s="3">
        <v>26.871807813526122</v>
      </c>
      <c r="M6267" s="3">
        <v>49.685669320731826</v>
      </c>
      <c r="N6267" s="2">
        <v>1743515</v>
      </c>
      <c r="O6267">
        <f t="shared" si="97"/>
        <v>1</v>
      </c>
    </row>
    <row r="6268" spans="1:15" x14ac:dyDescent="0.2">
      <c r="A6268" t="s">
        <v>6464</v>
      </c>
      <c r="B6268" t="s">
        <v>6977</v>
      </c>
      <c r="C6268" t="s">
        <v>6981</v>
      </c>
      <c r="D6268" t="s">
        <v>22</v>
      </c>
      <c r="E6268">
        <v>45</v>
      </c>
      <c r="F6268" t="s">
        <v>69</v>
      </c>
      <c r="G6268" t="s">
        <v>38</v>
      </c>
      <c r="H6268" t="s">
        <v>36</v>
      </c>
      <c r="I6268" s="2">
        <v>5616</v>
      </c>
      <c r="J6268" s="2">
        <f>(0)</f>
        <v>0</v>
      </c>
      <c r="K6268" s="2">
        <v>5616</v>
      </c>
      <c r="L6268" s="3">
        <v>0.32210792565593066</v>
      </c>
      <c r="M6268" s="3">
        <v>0.59557391861338171</v>
      </c>
      <c r="N6268" s="2">
        <v>1743515</v>
      </c>
      <c r="O6268">
        <f t="shared" si="97"/>
        <v>5</v>
      </c>
    </row>
    <row r="6269" spans="1:15" x14ac:dyDescent="0.2">
      <c r="A6269" t="s">
        <v>6464</v>
      </c>
      <c r="B6269" t="s">
        <v>6977</v>
      </c>
      <c r="C6269" t="s">
        <v>6982</v>
      </c>
      <c r="D6269" t="s">
        <v>22</v>
      </c>
      <c r="E6269">
        <v>34</v>
      </c>
      <c r="F6269" t="s">
        <v>49</v>
      </c>
      <c r="G6269" t="s">
        <v>1472</v>
      </c>
      <c r="H6269" t="s">
        <v>540</v>
      </c>
      <c r="I6269" s="2">
        <v>1728</v>
      </c>
      <c r="J6269" s="2">
        <v>1</v>
      </c>
      <c r="K6269" s="2">
        <v>1729</v>
      </c>
      <c r="L6269" s="3">
        <v>9.9167486370923097E-2</v>
      </c>
      <c r="M6269" s="3">
        <v>0.18335956290643465</v>
      </c>
      <c r="N6269" s="2">
        <v>1743515</v>
      </c>
      <c r="O6269">
        <f t="shared" si="97"/>
        <v>14</v>
      </c>
    </row>
    <row r="6270" spans="1:15" x14ac:dyDescent="0.2">
      <c r="A6270" t="s">
        <v>6464</v>
      </c>
      <c r="B6270" t="s">
        <v>6977</v>
      </c>
      <c r="C6270" t="s">
        <v>6983</v>
      </c>
      <c r="D6270" t="s">
        <v>22</v>
      </c>
      <c r="E6270">
        <v>57</v>
      </c>
      <c r="F6270" t="s">
        <v>69</v>
      </c>
      <c r="G6270" t="s">
        <v>38</v>
      </c>
      <c r="H6270" t="s">
        <v>1042</v>
      </c>
      <c r="I6270" s="2">
        <v>3860</v>
      </c>
      <c r="J6270" s="2">
        <f>(0)</f>
        <v>0</v>
      </c>
      <c r="K6270" s="2">
        <v>3860</v>
      </c>
      <c r="L6270" s="3">
        <v>0.22139184348858482</v>
      </c>
      <c r="M6270" s="3">
        <v>0.40935101955976733</v>
      </c>
      <c r="N6270" s="2">
        <v>1743515</v>
      </c>
      <c r="O6270">
        <f t="shared" si="97"/>
        <v>8</v>
      </c>
    </row>
    <row r="6271" spans="1:15" x14ac:dyDescent="0.2">
      <c r="A6271" t="s">
        <v>6464</v>
      </c>
      <c r="B6271" t="s">
        <v>6977</v>
      </c>
      <c r="C6271" t="s">
        <v>6984</v>
      </c>
      <c r="D6271" t="s">
        <v>22</v>
      </c>
      <c r="E6271">
        <v>61</v>
      </c>
      <c r="F6271" t="s">
        <v>49</v>
      </c>
      <c r="G6271" t="s">
        <v>6930</v>
      </c>
      <c r="H6271" t="s">
        <v>1047</v>
      </c>
      <c r="I6271" s="2">
        <v>3052</v>
      </c>
      <c r="J6271" s="2">
        <v>3</v>
      </c>
      <c r="K6271" s="2">
        <v>3055</v>
      </c>
      <c r="L6271" s="3">
        <v>0.17522074659524009</v>
      </c>
      <c r="M6271" s="3">
        <v>0.32398118257903868</v>
      </c>
      <c r="N6271" s="2">
        <v>1743515</v>
      </c>
      <c r="O6271">
        <f t="shared" si="97"/>
        <v>10</v>
      </c>
    </row>
    <row r="6272" spans="1:15" x14ac:dyDescent="0.2">
      <c r="A6272" t="s">
        <v>6464</v>
      </c>
      <c r="B6272" t="s">
        <v>6977</v>
      </c>
      <c r="C6272" t="s">
        <v>6985</v>
      </c>
      <c r="D6272" t="s">
        <v>22</v>
      </c>
      <c r="E6272">
        <v>52</v>
      </c>
      <c r="F6272" t="s">
        <v>49</v>
      </c>
      <c r="G6272" t="s">
        <v>38</v>
      </c>
      <c r="H6272" t="s">
        <v>182</v>
      </c>
      <c r="I6272" s="2">
        <v>1580</v>
      </c>
      <c r="J6272" s="2">
        <f>(0)</f>
        <v>0</v>
      </c>
      <c r="K6272" s="2">
        <v>1580</v>
      </c>
      <c r="L6272" s="3">
        <v>9.0621531790664261E-2</v>
      </c>
      <c r="M6272" s="3">
        <v>0.16755818935347991</v>
      </c>
      <c r="N6272" s="2">
        <v>1743515</v>
      </c>
      <c r="O6272">
        <f t="shared" si="97"/>
        <v>16</v>
      </c>
    </row>
    <row r="6273" spans="1:15" x14ac:dyDescent="0.2">
      <c r="A6273" t="s">
        <v>6464</v>
      </c>
      <c r="B6273" t="s">
        <v>6977</v>
      </c>
      <c r="C6273" t="s">
        <v>6986</v>
      </c>
      <c r="D6273" t="s">
        <v>22</v>
      </c>
      <c r="E6273">
        <v>32</v>
      </c>
      <c r="F6273" t="s">
        <v>49</v>
      </c>
      <c r="G6273" t="s">
        <v>3201</v>
      </c>
      <c r="H6273" t="s">
        <v>4304</v>
      </c>
      <c r="I6273" s="2">
        <v>1057</v>
      </c>
      <c r="J6273" s="2">
        <f>(0)</f>
        <v>0</v>
      </c>
      <c r="K6273" s="2">
        <v>1057</v>
      </c>
      <c r="L6273" s="3">
        <v>6.0624657659957046E-2</v>
      </c>
      <c r="M6273" s="3">
        <v>0.11209430768773941</v>
      </c>
      <c r="N6273" s="2">
        <v>1743515</v>
      </c>
      <c r="O6273">
        <f t="shared" si="97"/>
        <v>20</v>
      </c>
    </row>
    <row r="6274" spans="1:15" x14ac:dyDescent="0.2">
      <c r="A6274" t="s">
        <v>6464</v>
      </c>
      <c r="B6274" t="s">
        <v>6977</v>
      </c>
      <c r="C6274" t="s">
        <v>6987</v>
      </c>
      <c r="D6274" t="s">
        <v>22</v>
      </c>
      <c r="E6274">
        <v>45</v>
      </c>
      <c r="F6274" t="s">
        <v>49</v>
      </c>
      <c r="G6274" t="s">
        <v>38</v>
      </c>
      <c r="H6274" t="s">
        <v>420</v>
      </c>
      <c r="I6274" s="2">
        <v>2083</v>
      </c>
      <c r="J6274" s="2">
        <v>2</v>
      </c>
      <c r="K6274" s="2">
        <v>2085</v>
      </c>
      <c r="L6274" s="3">
        <v>0.11958600872375633</v>
      </c>
      <c r="M6274" s="3">
        <v>0.22111318025443394</v>
      </c>
      <c r="N6274" s="2">
        <v>1743515</v>
      </c>
      <c r="O6274">
        <f t="shared" si="97"/>
        <v>12</v>
      </c>
    </row>
    <row r="6275" spans="1:15" x14ac:dyDescent="0.2">
      <c r="A6275" t="s">
        <v>6464</v>
      </c>
      <c r="B6275" t="s">
        <v>6977</v>
      </c>
      <c r="C6275" t="s">
        <v>6988</v>
      </c>
      <c r="D6275" t="s">
        <v>22</v>
      </c>
      <c r="E6275">
        <v>41</v>
      </c>
      <c r="F6275" t="s">
        <v>49</v>
      </c>
      <c r="G6275" t="s">
        <v>38</v>
      </c>
      <c r="H6275" t="s">
        <v>456</v>
      </c>
      <c r="I6275" s="2">
        <v>2318</v>
      </c>
      <c r="J6275" s="2">
        <f>(0)</f>
        <v>0</v>
      </c>
      <c r="K6275" s="2">
        <v>2318</v>
      </c>
      <c r="L6275" s="3">
        <v>0.13294981689288593</v>
      </c>
      <c r="M6275" s="3">
        <v>0.24582271070972558</v>
      </c>
      <c r="N6275" s="2">
        <v>1743515</v>
      </c>
      <c r="O6275">
        <f t="shared" si="97"/>
        <v>11</v>
      </c>
    </row>
    <row r="6276" spans="1:15" x14ac:dyDescent="0.2">
      <c r="A6276" t="s">
        <v>6464</v>
      </c>
      <c r="B6276" t="s">
        <v>6977</v>
      </c>
      <c r="C6276" t="s">
        <v>6989</v>
      </c>
      <c r="D6276" t="s">
        <v>22</v>
      </c>
      <c r="E6276">
        <v>60</v>
      </c>
      <c r="F6276" t="s">
        <v>49</v>
      </c>
      <c r="G6276" t="s">
        <v>38</v>
      </c>
      <c r="H6276" t="s">
        <v>54</v>
      </c>
      <c r="I6276" s="2">
        <v>7816</v>
      </c>
      <c r="J6276" s="2">
        <f>(0)</f>
        <v>0</v>
      </c>
      <c r="K6276" s="2">
        <v>7816</v>
      </c>
      <c r="L6276" s="3">
        <v>0.44828980536445057</v>
      </c>
      <c r="M6276" s="3">
        <v>0.8288827898650627</v>
      </c>
      <c r="N6276" s="2">
        <v>1743515</v>
      </c>
      <c r="O6276">
        <f t="shared" si="97"/>
        <v>3</v>
      </c>
    </row>
    <row r="6277" spans="1:15" x14ac:dyDescent="0.2">
      <c r="A6277" t="s">
        <v>6464</v>
      </c>
      <c r="B6277" t="s">
        <v>6977</v>
      </c>
      <c r="C6277" t="s">
        <v>6990</v>
      </c>
      <c r="D6277" t="s">
        <v>22</v>
      </c>
      <c r="E6277">
        <v>30</v>
      </c>
      <c r="F6277" t="s">
        <v>49</v>
      </c>
      <c r="G6277" t="s">
        <v>38</v>
      </c>
      <c r="H6277" t="s">
        <v>727</v>
      </c>
      <c r="I6277" s="2">
        <v>1039</v>
      </c>
      <c r="J6277" s="2">
        <f>(0)</f>
        <v>0</v>
      </c>
      <c r="K6277" s="2">
        <v>1039</v>
      </c>
      <c r="L6277" s="3">
        <v>5.9592260462341874E-2</v>
      </c>
      <c r="M6277" s="3">
        <v>0.11018541692295293</v>
      </c>
      <c r="N6277" s="2">
        <v>1743515</v>
      </c>
      <c r="O6277">
        <f t="shared" si="97"/>
        <v>21</v>
      </c>
    </row>
    <row r="6278" spans="1:15" x14ac:dyDescent="0.2">
      <c r="A6278" t="s">
        <v>6464</v>
      </c>
      <c r="B6278" t="s">
        <v>6977</v>
      </c>
      <c r="C6278" t="s">
        <v>6991</v>
      </c>
      <c r="D6278" t="s">
        <v>22</v>
      </c>
      <c r="E6278">
        <v>57</v>
      </c>
      <c r="F6278" t="s">
        <v>49</v>
      </c>
      <c r="G6278" t="s">
        <v>258</v>
      </c>
      <c r="H6278" t="s">
        <v>234</v>
      </c>
      <c r="I6278" s="2">
        <v>986</v>
      </c>
      <c r="J6278" s="2">
        <v>2</v>
      </c>
      <c r="K6278" s="2">
        <v>988</v>
      </c>
      <c r="L6278" s="3">
        <v>5.6667135069098921E-2</v>
      </c>
      <c r="M6278" s="3">
        <v>0.10477689308939124</v>
      </c>
      <c r="N6278" s="2">
        <v>1743515</v>
      </c>
      <c r="O6278">
        <f t="shared" si="97"/>
        <v>22</v>
      </c>
    </row>
    <row r="6279" spans="1:15" x14ac:dyDescent="0.2">
      <c r="A6279" t="s">
        <v>6464</v>
      </c>
      <c r="B6279" t="s">
        <v>6977</v>
      </c>
      <c r="C6279" t="s">
        <v>6992</v>
      </c>
      <c r="D6279" t="s">
        <v>22</v>
      </c>
      <c r="E6279">
        <v>46</v>
      </c>
      <c r="F6279" t="s">
        <v>49</v>
      </c>
      <c r="G6279" t="s">
        <v>694</v>
      </c>
      <c r="H6279" t="s">
        <v>315</v>
      </c>
      <c r="I6279" s="2">
        <v>6177</v>
      </c>
      <c r="J6279" s="2">
        <v>6</v>
      </c>
      <c r="K6279" s="2">
        <v>6183</v>
      </c>
      <c r="L6279" s="3">
        <v>0.35462843738080835</v>
      </c>
      <c r="M6279" s="3">
        <v>0.65570397770415589</v>
      </c>
      <c r="N6279" s="2">
        <v>1743515</v>
      </c>
      <c r="O6279">
        <f t="shared" ref="O6279:O6342" si="98">COUNTIFS($A$2:$A$8573,A6279,$B$2:$B$8573,B6279,$K$2:$K$8573,"&gt;"&amp;K6279)+1</f>
        <v>4</v>
      </c>
    </row>
    <row r="6280" spans="1:15" x14ac:dyDescent="0.2">
      <c r="A6280" t="s">
        <v>6464</v>
      </c>
      <c r="B6280" t="s">
        <v>6977</v>
      </c>
      <c r="C6280" t="s">
        <v>6993</v>
      </c>
      <c r="D6280" t="s">
        <v>22</v>
      </c>
      <c r="E6280">
        <v>50</v>
      </c>
      <c r="F6280" t="s">
        <v>49</v>
      </c>
      <c r="G6280" t="s">
        <v>3376</v>
      </c>
      <c r="H6280" t="s">
        <v>723</v>
      </c>
      <c r="I6280" s="2">
        <v>1144</v>
      </c>
      <c r="J6280" s="2">
        <f>(0)</f>
        <v>0</v>
      </c>
      <c r="K6280" s="2">
        <v>1144</v>
      </c>
      <c r="L6280" s="3">
        <v>6.5614577448430328E-2</v>
      </c>
      <c r="M6280" s="3">
        <v>0.12132061305087406</v>
      </c>
      <c r="N6280" s="2">
        <v>1743515</v>
      </c>
      <c r="O6280">
        <f t="shared" si="98"/>
        <v>19</v>
      </c>
    </row>
    <row r="6281" spans="1:15" x14ac:dyDescent="0.2">
      <c r="A6281" t="s">
        <v>6464</v>
      </c>
      <c r="B6281" t="s">
        <v>6977</v>
      </c>
      <c r="C6281" t="s">
        <v>6994</v>
      </c>
      <c r="D6281" t="s">
        <v>22</v>
      </c>
      <c r="E6281">
        <v>54</v>
      </c>
      <c r="F6281" t="s">
        <v>49</v>
      </c>
      <c r="G6281" t="s">
        <v>38</v>
      </c>
      <c r="H6281" t="s">
        <v>201</v>
      </c>
      <c r="I6281" s="2">
        <v>779</v>
      </c>
      <c r="J6281" s="2">
        <f>(0)</f>
        <v>0</v>
      </c>
      <c r="K6281" s="2">
        <v>779</v>
      </c>
      <c r="L6281" s="3">
        <v>4.467985649678953E-2</v>
      </c>
      <c r="M6281" s="3">
        <v>8.2612550320481551E-2</v>
      </c>
      <c r="N6281" s="2">
        <v>1743515</v>
      </c>
      <c r="O6281">
        <f t="shared" si="98"/>
        <v>25</v>
      </c>
    </row>
    <row r="6282" spans="1:15" x14ac:dyDescent="0.2">
      <c r="A6282" t="s">
        <v>6464</v>
      </c>
      <c r="B6282" t="s">
        <v>6977</v>
      </c>
      <c r="C6282" t="s">
        <v>6995</v>
      </c>
      <c r="D6282" t="s">
        <v>22</v>
      </c>
      <c r="E6282">
        <v>43</v>
      </c>
      <c r="F6282" t="s">
        <v>49</v>
      </c>
      <c r="G6282" t="s">
        <v>815</v>
      </c>
      <c r="H6282" t="s">
        <v>816</v>
      </c>
      <c r="I6282" s="2">
        <v>956</v>
      </c>
      <c r="J6282" s="2">
        <v>2</v>
      </c>
      <c r="K6282" s="2">
        <v>958</v>
      </c>
      <c r="L6282" s="3">
        <v>5.4946473073073647E-2</v>
      </c>
      <c r="M6282" s="3">
        <v>0.10159540848141375</v>
      </c>
      <c r="N6282" s="2">
        <v>1743515</v>
      </c>
      <c r="O6282">
        <f t="shared" si="98"/>
        <v>23</v>
      </c>
    </row>
    <row r="6283" spans="1:15" x14ac:dyDescent="0.2">
      <c r="A6283" t="s">
        <v>6464</v>
      </c>
      <c r="B6283" t="s">
        <v>6977</v>
      </c>
      <c r="C6283" t="s">
        <v>6996</v>
      </c>
      <c r="D6283" t="s">
        <v>22</v>
      </c>
      <c r="E6283">
        <v>44</v>
      </c>
      <c r="F6283" t="s">
        <v>49</v>
      </c>
      <c r="G6283" t="s">
        <v>6997</v>
      </c>
      <c r="H6283" t="s">
        <v>43</v>
      </c>
      <c r="I6283" s="2">
        <v>1947</v>
      </c>
      <c r="J6283" s="2">
        <v>1</v>
      </c>
      <c r="K6283" s="2">
        <v>1948</v>
      </c>
      <c r="L6283" s="3">
        <v>0.11172831894190759</v>
      </c>
      <c r="M6283" s="3">
        <v>0.20658440054467014</v>
      </c>
      <c r="N6283" s="2">
        <v>1743515</v>
      </c>
      <c r="O6283">
        <f t="shared" si="98"/>
        <v>13</v>
      </c>
    </row>
    <row r="6284" spans="1:15" x14ac:dyDescent="0.2">
      <c r="A6284" t="s">
        <v>6464</v>
      </c>
      <c r="B6284" t="s">
        <v>6977</v>
      </c>
      <c r="C6284" t="s">
        <v>6998</v>
      </c>
      <c r="D6284" t="s">
        <v>17</v>
      </c>
      <c r="E6284">
        <v>40</v>
      </c>
      <c r="F6284" t="s">
        <v>49</v>
      </c>
      <c r="G6284" t="s">
        <v>38</v>
      </c>
      <c r="H6284" t="s">
        <v>1785</v>
      </c>
      <c r="I6284" s="2">
        <v>568</v>
      </c>
      <c r="J6284" s="2">
        <v>1</v>
      </c>
      <c r="K6284" s="2">
        <v>569</v>
      </c>
      <c r="L6284" s="3">
        <v>3.2635222524612637E-2</v>
      </c>
      <c r="M6284" s="3">
        <v>6.0342158064639287E-2</v>
      </c>
      <c r="N6284" s="2">
        <v>1743515</v>
      </c>
      <c r="O6284">
        <f t="shared" si="98"/>
        <v>26</v>
      </c>
    </row>
    <row r="6285" spans="1:15" x14ac:dyDescent="0.2">
      <c r="A6285" t="s">
        <v>6464</v>
      </c>
      <c r="B6285" t="s">
        <v>6977</v>
      </c>
      <c r="C6285" t="s">
        <v>6999</v>
      </c>
      <c r="D6285" t="s">
        <v>22</v>
      </c>
      <c r="E6285">
        <v>41</v>
      </c>
      <c r="F6285" t="s">
        <v>49</v>
      </c>
      <c r="G6285" t="s">
        <v>38</v>
      </c>
      <c r="H6285" t="s">
        <v>230</v>
      </c>
      <c r="I6285" s="2">
        <v>495</v>
      </c>
      <c r="J6285" s="2">
        <f>(0)</f>
        <v>0</v>
      </c>
      <c r="K6285" s="2">
        <v>495</v>
      </c>
      <c r="L6285" s="3">
        <v>2.8390922934416966E-2</v>
      </c>
      <c r="M6285" s="3">
        <v>5.2494496031628195E-2</v>
      </c>
      <c r="N6285" s="2">
        <v>1743515</v>
      </c>
      <c r="O6285">
        <f t="shared" si="98"/>
        <v>28</v>
      </c>
    </row>
    <row r="6286" spans="1:15" x14ac:dyDescent="0.2">
      <c r="A6286" t="s">
        <v>6464</v>
      </c>
      <c r="B6286" t="s">
        <v>6977</v>
      </c>
      <c r="C6286" t="s">
        <v>7000</v>
      </c>
      <c r="D6286" t="s">
        <v>22</v>
      </c>
      <c r="E6286">
        <v>38</v>
      </c>
      <c r="F6286" t="s">
        <v>49</v>
      </c>
      <c r="G6286" t="s">
        <v>38</v>
      </c>
      <c r="H6286" t="s">
        <v>1224</v>
      </c>
      <c r="I6286" s="2">
        <v>1224</v>
      </c>
      <c r="J6286" s="2">
        <f>(0)</f>
        <v>0</v>
      </c>
      <c r="K6286" s="2">
        <v>1224</v>
      </c>
      <c r="L6286" s="3">
        <v>7.0203009437831046E-2</v>
      </c>
      <c r="M6286" s="3">
        <v>0.12980457200548065</v>
      </c>
      <c r="N6286" s="2">
        <v>1743515</v>
      </c>
      <c r="O6286">
        <f t="shared" si="98"/>
        <v>18</v>
      </c>
    </row>
    <row r="6287" spans="1:15" x14ac:dyDescent="0.2">
      <c r="A6287" t="s">
        <v>6464</v>
      </c>
      <c r="B6287" t="s">
        <v>6977</v>
      </c>
      <c r="C6287" t="s">
        <v>7001</v>
      </c>
      <c r="D6287" t="s">
        <v>22</v>
      </c>
      <c r="E6287">
        <v>68</v>
      </c>
      <c r="F6287" t="s">
        <v>49</v>
      </c>
      <c r="G6287" t="s">
        <v>38</v>
      </c>
      <c r="H6287" t="s">
        <v>738</v>
      </c>
      <c r="I6287" s="2">
        <v>546</v>
      </c>
      <c r="J6287" s="2">
        <v>1</v>
      </c>
      <c r="K6287" s="2">
        <v>547</v>
      </c>
      <c r="L6287" s="3">
        <v>3.1373403727527435E-2</v>
      </c>
      <c r="M6287" s="3">
        <v>5.8009069352122473E-2</v>
      </c>
      <c r="N6287" s="2">
        <v>1743515</v>
      </c>
      <c r="O6287">
        <f t="shared" si="98"/>
        <v>27</v>
      </c>
    </row>
    <row r="6288" spans="1:15" x14ac:dyDescent="0.2">
      <c r="A6288" t="s">
        <v>6464</v>
      </c>
      <c r="B6288" t="s">
        <v>6977</v>
      </c>
      <c r="C6288" t="s">
        <v>7002</v>
      </c>
      <c r="D6288" t="s">
        <v>22</v>
      </c>
      <c r="E6288">
        <v>46</v>
      </c>
      <c r="F6288" t="s">
        <v>49</v>
      </c>
      <c r="G6288" t="s">
        <v>1638</v>
      </c>
      <c r="H6288" t="s">
        <v>79</v>
      </c>
      <c r="I6288" s="2">
        <v>1716</v>
      </c>
      <c r="J6288" s="2">
        <f>(0)</f>
        <v>0</v>
      </c>
      <c r="K6288" s="2">
        <v>1716</v>
      </c>
      <c r="L6288" s="3">
        <v>9.8421866172645492E-2</v>
      </c>
      <c r="M6288" s="3">
        <v>0.1819809195763111</v>
      </c>
      <c r="N6288" s="2">
        <v>1743515</v>
      </c>
      <c r="O6288">
        <f t="shared" si="98"/>
        <v>15</v>
      </c>
    </row>
    <row r="6289" spans="1:15" x14ac:dyDescent="0.2">
      <c r="A6289" t="s">
        <v>6464</v>
      </c>
      <c r="B6289" t="s">
        <v>6977</v>
      </c>
      <c r="C6289" t="s">
        <v>7003</v>
      </c>
      <c r="D6289" t="s">
        <v>22</v>
      </c>
      <c r="E6289">
        <v>61</v>
      </c>
      <c r="F6289" t="s">
        <v>49</v>
      </c>
      <c r="G6289" t="s">
        <v>778</v>
      </c>
      <c r="H6289" t="s">
        <v>767</v>
      </c>
      <c r="I6289" s="2">
        <v>846</v>
      </c>
      <c r="J6289" s="2">
        <v>1</v>
      </c>
      <c r="K6289" s="2">
        <v>847</v>
      </c>
      <c r="L6289" s="3">
        <v>4.8580023687780145E-2</v>
      </c>
      <c r="M6289" s="3">
        <v>8.9823915431897147E-2</v>
      </c>
      <c r="N6289" s="2">
        <v>1743515</v>
      </c>
      <c r="O6289">
        <f t="shared" si="98"/>
        <v>24</v>
      </c>
    </row>
    <row r="6290" spans="1:15" x14ac:dyDescent="0.2">
      <c r="A6290" t="s">
        <v>6464</v>
      </c>
      <c r="B6290" t="s">
        <v>6977</v>
      </c>
      <c r="C6290" t="s">
        <v>7004</v>
      </c>
      <c r="D6290" t="s">
        <v>22</v>
      </c>
      <c r="E6290">
        <v>46</v>
      </c>
      <c r="F6290" t="s">
        <v>49</v>
      </c>
      <c r="G6290" t="s">
        <v>38</v>
      </c>
      <c r="H6290" t="s">
        <v>93</v>
      </c>
      <c r="I6290" s="2">
        <v>3177</v>
      </c>
      <c r="J6290" s="2">
        <f>(0)</f>
        <v>0</v>
      </c>
      <c r="K6290" s="2">
        <v>3177</v>
      </c>
      <c r="L6290" s="3">
        <v>0.18221810537907618</v>
      </c>
      <c r="M6290" s="3">
        <v>0.33691921998481372</v>
      </c>
      <c r="N6290" s="2">
        <v>1743515</v>
      </c>
      <c r="O6290">
        <f t="shared" si="98"/>
        <v>9</v>
      </c>
    </row>
    <row r="6291" spans="1:15" x14ac:dyDescent="0.2">
      <c r="A6291" t="s">
        <v>6464</v>
      </c>
      <c r="B6291" t="s">
        <v>6977</v>
      </c>
      <c r="C6291" t="s">
        <v>7005</v>
      </c>
      <c r="D6291" t="s">
        <v>22</v>
      </c>
      <c r="E6291">
        <v>51</v>
      </c>
      <c r="F6291" t="s">
        <v>49</v>
      </c>
      <c r="G6291" t="s">
        <v>38</v>
      </c>
      <c r="H6291" t="s">
        <v>198</v>
      </c>
      <c r="I6291" s="2">
        <v>4301</v>
      </c>
      <c r="J6291" s="2">
        <f>(0)</f>
        <v>0</v>
      </c>
      <c r="K6291" s="2">
        <v>4301</v>
      </c>
      <c r="L6291" s="3">
        <v>0.2466855748301563</v>
      </c>
      <c r="M6291" s="3">
        <v>0.45611884329703617</v>
      </c>
      <c r="N6291" s="2">
        <v>1743515</v>
      </c>
      <c r="O6291">
        <f t="shared" si="98"/>
        <v>6</v>
      </c>
    </row>
    <row r="6292" spans="1:15" x14ac:dyDescent="0.2">
      <c r="A6292" t="s">
        <v>6464</v>
      </c>
      <c r="B6292" t="s">
        <v>7006</v>
      </c>
      <c r="C6292" t="s">
        <v>46</v>
      </c>
      <c r="G6292" t="s">
        <v>46</v>
      </c>
      <c r="I6292" s="2">
        <v>9770</v>
      </c>
      <c r="J6292" s="2">
        <v>1</v>
      </c>
      <c r="K6292" s="2">
        <v>9771</v>
      </c>
      <c r="L6292" s="3">
        <v>0.55041809467799607</v>
      </c>
      <c r="M6292" s="3">
        <v>0.97635406549396264</v>
      </c>
      <c r="N6292" s="2">
        <v>1775196</v>
      </c>
      <c r="O6292">
        <f t="shared" si="98"/>
        <v>5</v>
      </c>
    </row>
    <row r="6293" spans="1:15" x14ac:dyDescent="0.2">
      <c r="A6293" t="s">
        <v>6464</v>
      </c>
      <c r="B6293" t="s">
        <v>7006</v>
      </c>
      <c r="C6293" t="s">
        <v>7007</v>
      </c>
      <c r="D6293" t="s">
        <v>17</v>
      </c>
      <c r="E6293">
        <v>62</v>
      </c>
      <c r="F6293" t="s">
        <v>49</v>
      </c>
      <c r="G6293" t="s">
        <v>32</v>
      </c>
      <c r="H6293" t="s">
        <v>33</v>
      </c>
      <c r="I6293" s="2">
        <v>458281</v>
      </c>
      <c r="J6293" s="2">
        <v>915</v>
      </c>
      <c r="K6293" s="2">
        <v>459196</v>
      </c>
      <c r="L6293" s="3">
        <v>25.867340845743232</v>
      </c>
      <c r="M6293" s="3">
        <v>45.884544208224916</v>
      </c>
      <c r="N6293" s="2">
        <v>1775196</v>
      </c>
      <c r="O6293">
        <f t="shared" si="98"/>
        <v>1</v>
      </c>
    </row>
    <row r="6294" spans="1:15" x14ac:dyDescent="0.2">
      <c r="A6294" t="s">
        <v>6464</v>
      </c>
      <c r="B6294" t="s">
        <v>7006</v>
      </c>
      <c r="C6294" t="s">
        <v>7008</v>
      </c>
      <c r="D6294" t="s">
        <v>22</v>
      </c>
      <c r="E6294">
        <v>38</v>
      </c>
      <c r="F6294" t="s">
        <v>69</v>
      </c>
      <c r="G6294" t="s">
        <v>7009</v>
      </c>
      <c r="H6294" t="s">
        <v>540</v>
      </c>
      <c r="I6294" s="2">
        <v>3265</v>
      </c>
      <c r="J6294" s="2">
        <f>(0)</f>
        <v>0</v>
      </c>
      <c r="K6294" s="2">
        <v>3265</v>
      </c>
      <c r="L6294" s="3">
        <v>0.1839233526889425</v>
      </c>
      <c r="M6294" s="3">
        <v>0.32625074443125451</v>
      </c>
      <c r="N6294" s="2">
        <v>1775196</v>
      </c>
      <c r="O6294">
        <f t="shared" si="98"/>
        <v>9</v>
      </c>
    </row>
    <row r="6295" spans="1:15" x14ac:dyDescent="0.2">
      <c r="A6295" t="s">
        <v>6464</v>
      </c>
      <c r="B6295" t="s">
        <v>7006</v>
      </c>
      <c r="C6295" t="s">
        <v>5204</v>
      </c>
      <c r="D6295" t="s">
        <v>22</v>
      </c>
      <c r="E6295">
        <v>37</v>
      </c>
      <c r="F6295" t="s">
        <v>49</v>
      </c>
      <c r="G6295" t="s">
        <v>38</v>
      </c>
      <c r="H6295" t="s">
        <v>148</v>
      </c>
      <c r="I6295" s="2">
        <v>5756</v>
      </c>
      <c r="J6295" s="2">
        <f>(0)</f>
        <v>0</v>
      </c>
      <c r="K6295" s="2">
        <v>5756</v>
      </c>
      <c r="L6295" s="3">
        <v>0.32424588608807142</v>
      </c>
      <c r="M6295" s="3">
        <v>0.57516057731892833</v>
      </c>
      <c r="N6295" s="2">
        <v>1775196</v>
      </c>
      <c r="O6295">
        <f t="shared" si="98"/>
        <v>7</v>
      </c>
    </row>
    <row r="6296" spans="1:15" x14ac:dyDescent="0.2">
      <c r="A6296" t="s">
        <v>6464</v>
      </c>
      <c r="B6296" t="s">
        <v>7006</v>
      </c>
      <c r="C6296" t="s">
        <v>7010</v>
      </c>
      <c r="D6296" t="s">
        <v>22</v>
      </c>
      <c r="E6296">
        <v>67</v>
      </c>
      <c r="F6296" t="s">
        <v>49</v>
      </c>
      <c r="G6296" t="s">
        <v>19</v>
      </c>
      <c r="H6296" t="s">
        <v>20</v>
      </c>
      <c r="I6296" s="2">
        <v>41588</v>
      </c>
      <c r="J6296" s="2">
        <v>93</v>
      </c>
      <c r="K6296" s="2">
        <v>41681</v>
      </c>
      <c r="L6296" s="3">
        <v>2.3479660837451188</v>
      </c>
      <c r="M6296" s="3">
        <v>4.1649180026459787</v>
      </c>
      <c r="N6296" s="2">
        <v>1775196</v>
      </c>
      <c r="O6296">
        <f t="shared" si="98"/>
        <v>3</v>
      </c>
    </row>
    <row r="6297" spans="1:15" x14ac:dyDescent="0.2">
      <c r="A6297" t="s">
        <v>6464</v>
      </c>
      <c r="B6297" t="s">
        <v>7006</v>
      </c>
      <c r="C6297" t="s">
        <v>7011</v>
      </c>
      <c r="D6297" t="s">
        <v>22</v>
      </c>
      <c r="E6297">
        <v>40</v>
      </c>
      <c r="F6297" t="s">
        <v>49</v>
      </c>
      <c r="G6297" t="s">
        <v>7012</v>
      </c>
      <c r="H6297" t="s">
        <v>294</v>
      </c>
      <c r="I6297" s="2">
        <v>1590</v>
      </c>
      <c r="J6297" s="2">
        <v>2</v>
      </c>
      <c r="K6297" s="2">
        <v>1592</v>
      </c>
      <c r="L6297" s="3">
        <v>8.9680238125818212E-2</v>
      </c>
      <c r="M6297" s="3">
        <v>0.15907846405346315</v>
      </c>
      <c r="N6297" s="2">
        <v>1775196</v>
      </c>
      <c r="O6297">
        <f t="shared" si="98"/>
        <v>14</v>
      </c>
    </row>
    <row r="6298" spans="1:15" x14ac:dyDescent="0.2">
      <c r="A6298" t="s">
        <v>6464</v>
      </c>
      <c r="B6298" t="s">
        <v>7006</v>
      </c>
      <c r="C6298" t="s">
        <v>7013</v>
      </c>
      <c r="D6298" t="s">
        <v>17</v>
      </c>
      <c r="E6298">
        <v>42</v>
      </c>
      <c r="F6298" t="s">
        <v>49</v>
      </c>
      <c r="G6298" t="s">
        <v>868</v>
      </c>
      <c r="H6298" t="s">
        <v>738</v>
      </c>
      <c r="I6298" s="2">
        <v>11484</v>
      </c>
      <c r="J6298" s="2">
        <v>10</v>
      </c>
      <c r="K6298" s="2">
        <v>11494</v>
      </c>
      <c r="L6298" s="3">
        <v>0.64747779963451924</v>
      </c>
      <c r="M6298" s="3">
        <v>1.1485225287880061</v>
      </c>
      <c r="N6298" s="2">
        <v>1775196</v>
      </c>
      <c r="O6298">
        <f t="shared" si="98"/>
        <v>4</v>
      </c>
    </row>
    <row r="6299" spans="1:15" x14ac:dyDescent="0.2">
      <c r="A6299" t="s">
        <v>6464</v>
      </c>
      <c r="B6299" t="s">
        <v>7006</v>
      </c>
      <c r="C6299" t="s">
        <v>7014</v>
      </c>
      <c r="D6299" t="s">
        <v>17</v>
      </c>
      <c r="E6299">
        <v>29</v>
      </c>
      <c r="F6299" t="s">
        <v>49</v>
      </c>
      <c r="G6299" t="s">
        <v>6717</v>
      </c>
      <c r="H6299" t="s">
        <v>43</v>
      </c>
      <c r="I6299" s="2">
        <v>2148</v>
      </c>
      <c r="J6299" s="2">
        <f>(0)</f>
        <v>0</v>
      </c>
      <c r="K6299" s="2">
        <v>2148</v>
      </c>
      <c r="L6299" s="3">
        <v>0.12100072330041302</v>
      </c>
      <c r="M6299" s="3">
        <v>0.21463601808218521</v>
      </c>
      <c r="N6299" s="2">
        <v>1775196</v>
      </c>
      <c r="O6299">
        <f t="shared" si="98"/>
        <v>12</v>
      </c>
    </row>
    <row r="6300" spans="1:15" x14ac:dyDescent="0.2">
      <c r="A6300" t="s">
        <v>6464</v>
      </c>
      <c r="B6300" t="s">
        <v>7006</v>
      </c>
      <c r="C6300" t="s">
        <v>7015</v>
      </c>
      <c r="D6300" t="s">
        <v>22</v>
      </c>
      <c r="E6300">
        <v>43</v>
      </c>
      <c r="F6300" t="s">
        <v>49</v>
      </c>
      <c r="G6300" t="s">
        <v>303</v>
      </c>
      <c r="H6300" t="s">
        <v>304</v>
      </c>
      <c r="I6300" s="2">
        <v>444422</v>
      </c>
      <c r="J6300" s="2">
        <v>248</v>
      </c>
      <c r="K6300" s="2">
        <v>444670</v>
      </c>
      <c r="L6300" s="3">
        <v>25.049065004653009</v>
      </c>
      <c r="M6300" s="3">
        <v>44.433053147395391</v>
      </c>
      <c r="N6300" s="2">
        <v>1775196</v>
      </c>
      <c r="O6300">
        <f t="shared" si="98"/>
        <v>2</v>
      </c>
    </row>
    <row r="6301" spans="1:15" x14ac:dyDescent="0.2">
      <c r="A6301" t="s">
        <v>6464</v>
      </c>
      <c r="B6301" t="s">
        <v>7006</v>
      </c>
      <c r="C6301" t="s">
        <v>7016</v>
      </c>
      <c r="D6301" t="s">
        <v>22</v>
      </c>
      <c r="E6301">
        <v>50</v>
      </c>
      <c r="F6301" t="s">
        <v>49</v>
      </c>
      <c r="G6301" t="s">
        <v>815</v>
      </c>
      <c r="H6301" t="s">
        <v>816</v>
      </c>
      <c r="I6301" s="2">
        <v>1246</v>
      </c>
      <c r="J6301" s="2">
        <f>(0)</f>
        <v>0</v>
      </c>
      <c r="K6301" s="2">
        <v>1246</v>
      </c>
      <c r="L6301" s="3">
        <v>7.0189432603498428E-2</v>
      </c>
      <c r="M6301" s="3">
        <v>0.12450487827299943</v>
      </c>
      <c r="N6301" s="2">
        <v>1775196</v>
      </c>
      <c r="O6301">
        <f t="shared" si="98"/>
        <v>16</v>
      </c>
    </row>
    <row r="6302" spans="1:15" x14ac:dyDescent="0.2">
      <c r="A6302" t="s">
        <v>6464</v>
      </c>
      <c r="B6302" t="s">
        <v>7006</v>
      </c>
      <c r="C6302" t="s">
        <v>7017</v>
      </c>
      <c r="D6302" t="s">
        <v>22</v>
      </c>
      <c r="E6302">
        <v>30</v>
      </c>
      <c r="F6302" t="s">
        <v>49</v>
      </c>
      <c r="G6302" t="s">
        <v>6571</v>
      </c>
      <c r="H6302" t="s">
        <v>984</v>
      </c>
      <c r="I6302" s="2">
        <v>2424</v>
      </c>
      <c r="J6302" s="2">
        <v>3</v>
      </c>
      <c r="K6302" s="2">
        <v>2427</v>
      </c>
      <c r="L6302" s="3">
        <v>0.13671729769557842</v>
      </c>
      <c r="M6302" s="3">
        <v>0.24251471875487129</v>
      </c>
      <c r="N6302" s="2">
        <v>1775196</v>
      </c>
      <c r="O6302">
        <f t="shared" si="98"/>
        <v>10</v>
      </c>
    </row>
    <row r="6303" spans="1:15" x14ac:dyDescent="0.2">
      <c r="A6303" t="s">
        <v>6464</v>
      </c>
      <c r="B6303" t="s">
        <v>7006</v>
      </c>
      <c r="C6303" t="s">
        <v>7018</v>
      </c>
      <c r="D6303" t="s">
        <v>22</v>
      </c>
      <c r="E6303">
        <v>32</v>
      </c>
      <c r="F6303" t="s">
        <v>49</v>
      </c>
      <c r="G6303" t="s">
        <v>38</v>
      </c>
      <c r="H6303" t="s">
        <v>99</v>
      </c>
      <c r="I6303" s="2">
        <v>1577</v>
      </c>
      <c r="J6303" s="2">
        <f>(0)</f>
        <v>0</v>
      </c>
      <c r="K6303" s="2">
        <v>1577</v>
      </c>
      <c r="L6303" s="3">
        <v>8.883526100779858E-2</v>
      </c>
      <c r="M6303" s="3">
        <v>0.15757960917858754</v>
      </c>
      <c r="N6303" s="2">
        <v>1775196</v>
      </c>
      <c r="O6303">
        <f t="shared" si="98"/>
        <v>15</v>
      </c>
    </row>
    <row r="6304" spans="1:15" x14ac:dyDescent="0.2">
      <c r="A6304" t="s">
        <v>6464</v>
      </c>
      <c r="B6304" t="s">
        <v>7006</v>
      </c>
      <c r="C6304" t="s">
        <v>7019</v>
      </c>
      <c r="D6304" t="s">
        <v>22</v>
      </c>
      <c r="E6304">
        <v>55</v>
      </c>
      <c r="F6304" t="s">
        <v>49</v>
      </c>
      <c r="G6304" t="s">
        <v>38</v>
      </c>
      <c r="H6304" t="s">
        <v>270</v>
      </c>
      <c r="I6304" s="2">
        <v>1826</v>
      </c>
      <c r="J6304" s="2">
        <v>2</v>
      </c>
      <c r="K6304" s="2">
        <v>1828</v>
      </c>
      <c r="L6304" s="3">
        <v>0.10297454478266062</v>
      </c>
      <c r="M6304" s="3">
        <v>0.18266044741817253</v>
      </c>
      <c r="N6304" s="2">
        <v>1775196</v>
      </c>
      <c r="O6304">
        <f t="shared" si="98"/>
        <v>13</v>
      </c>
    </row>
    <row r="6305" spans="1:15" x14ac:dyDescent="0.2">
      <c r="A6305" t="s">
        <v>6464</v>
      </c>
      <c r="B6305" t="s">
        <v>7006</v>
      </c>
      <c r="C6305" t="s">
        <v>7020</v>
      </c>
      <c r="D6305" t="s">
        <v>17</v>
      </c>
      <c r="E6305">
        <v>37</v>
      </c>
      <c r="F6305" t="s">
        <v>49</v>
      </c>
      <c r="G6305" t="s">
        <v>722</v>
      </c>
      <c r="H6305" t="s">
        <v>723</v>
      </c>
      <c r="I6305" s="2">
        <v>4270</v>
      </c>
      <c r="J6305" s="2">
        <v>1</v>
      </c>
      <c r="K6305" s="2">
        <v>4271</v>
      </c>
      <c r="L6305" s="3">
        <v>0.24059315140412665</v>
      </c>
      <c r="M6305" s="3">
        <v>0.42677394470624441</v>
      </c>
      <c r="N6305" s="2">
        <v>1775196</v>
      </c>
      <c r="O6305">
        <f t="shared" si="98"/>
        <v>8</v>
      </c>
    </row>
    <row r="6306" spans="1:15" x14ac:dyDescent="0.2">
      <c r="A6306" t="s">
        <v>6464</v>
      </c>
      <c r="B6306" t="s">
        <v>7006</v>
      </c>
      <c r="C6306" t="s">
        <v>7021</v>
      </c>
      <c r="D6306" t="s">
        <v>22</v>
      </c>
      <c r="E6306">
        <v>40</v>
      </c>
      <c r="F6306" t="s">
        <v>49</v>
      </c>
      <c r="G6306" t="s">
        <v>38</v>
      </c>
      <c r="H6306" t="s">
        <v>198</v>
      </c>
      <c r="I6306" s="2">
        <v>7168</v>
      </c>
      <c r="J6306" s="2">
        <f>(0)</f>
        <v>0</v>
      </c>
      <c r="K6306" s="2">
        <v>7168</v>
      </c>
      <c r="L6306" s="3">
        <v>0.40378639879765393</v>
      </c>
      <c r="M6306" s="3">
        <v>0.71625278287388428</v>
      </c>
      <c r="N6306" s="2">
        <v>1775196</v>
      </c>
      <c r="O6306">
        <f t="shared" si="98"/>
        <v>6</v>
      </c>
    </row>
    <row r="6307" spans="1:15" x14ac:dyDescent="0.2">
      <c r="A6307" t="s">
        <v>6464</v>
      </c>
      <c r="B6307" t="s">
        <v>7006</v>
      </c>
      <c r="C6307" t="s">
        <v>7022</v>
      </c>
      <c r="D6307" t="s">
        <v>22</v>
      </c>
      <c r="E6307">
        <v>45</v>
      </c>
      <c r="F6307" t="s">
        <v>69</v>
      </c>
      <c r="G6307" t="s">
        <v>38</v>
      </c>
      <c r="H6307" t="s">
        <v>1042</v>
      </c>
      <c r="I6307" s="2">
        <v>2226</v>
      </c>
      <c r="J6307" s="2">
        <f>(0)</f>
        <v>0</v>
      </c>
      <c r="K6307" s="2">
        <v>2226</v>
      </c>
      <c r="L6307" s="3">
        <v>0.12539460431411517</v>
      </c>
      <c r="M6307" s="3">
        <v>0.22243006343153829</v>
      </c>
      <c r="N6307" s="2">
        <v>1775196</v>
      </c>
      <c r="O6307">
        <f t="shared" si="98"/>
        <v>11</v>
      </c>
    </row>
    <row r="6308" spans="1:15" x14ac:dyDescent="0.2">
      <c r="A6308" t="s">
        <v>6464</v>
      </c>
      <c r="B6308" t="s">
        <v>7023</v>
      </c>
      <c r="C6308" t="s">
        <v>46</v>
      </c>
      <c r="G6308" t="s">
        <v>46</v>
      </c>
      <c r="I6308" s="2">
        <v>12127</v>
      </c>
      <c r="J6308" s="2">
        <v>32</v>
      </c>
      <c r="K6308" s="2">
        <v>12159</v>
      </c>
      <c r="L6308" s="3">
        <v>0.71156903928523563</v>
      </c>
      <c r="M6308" s="3">
        <v>1.3284764203356645</v>
      </c>
      <c r="N6308" s="2">
        <v>1708759</v>
      </c>
      <c r="O6308">
        <f t="shared" si="98"/>
        <v>5</v>
      </c>
    </row>
    <row r="6309" spans="1:15" x14ac:dyDescent="0.2">
      <c r="A6309" t="s">
        <v>6464</v>
      </c>
      <c r="B6309" t="s">
        <v>7023</v>
      </c>
      <c r="C6309" t="s">
        <v>7024</v>
      </c>
      <c r="D6309" t="s">
        <v>22</v>
      </c>
      <c r="E6309">
        <v>45</v>
      </c>
      <c r="F6309" t="s">
        <v>49</v>
      </c>
      <c r="G6309" t="s">
        <v>303</v>
      </c>
      <c r="H6309" t="s">
        <v>304</v>
      </c>
      <c r="I6309" s="2">
        <v>316633</v>
      </c>
      <c r="J6309" s="2">
        <v>1906</v>
      </c>
      <c r="K6309" s="2">
        <v>318539</v>
      </c>
      <c r="L6309" s="3">
        <v>18.641540439582176</v>
      </c>
      <c r="M6309" s="3">
        <v>34.803154079883399</v>
      </c>
      <c r="N6309" s="2">
        <v>1708759</v>
      </c>
      <c r="O6309">
        <f t="shared" si="98"/>
        <v>2</v>
      </c>
    </row>
    <row r="6310" spans="1:15" x14ac:dyDescent="0.2">
      <c r="A6310" t="s">
        <v>6464</v>
      </c>
      <c r="B6310" t="s">
        <v>7023</v>
      </c>
      <c r="C6310" t="s">
        <v>7025</v>
      </c>
      <c r="D6310" t="s">
        <v>22</v>
      </c>
      <c r="E6310">
        <v>65</v>
      </c>
      <c r="F6310" t="s">
        <v>49</v>
      </c>
      <c r="G6310" t="s">
        <v>385</v>
      </c>
      <c r="H6310" t="s">
        <v>39</v>
      </c>
      <c r="I6310" s="2">
        <v>4526</v>
      </c>
      <c r="J6310" s="2">
        <v>2</v>
      </c>
      <c r="K6310" s="2">
        <v>4528</v>
      </c>
      <c r="L6310" s="3">
        <v>0.26498763137458237</v>
      </c>
      <c r="M6310" s="3">
        <v>0.49472335153218927</v>
      </c>
      <c r="N6310" s="2">
        <v>1708759</v>
      </c>
      <c r="O6310">
        <f t="shared" si="98"/>
        <v>9</v>
      </c>
    </row>
    <row r="6311" spans="1:15" x14ac:dyDescent="0.2">
      <c r="A6311" t="s">
        <v>6464</v>
      </c>
      <c r="B6311" t="s">
        <v>7023</v>
      </c>
      <c r="C6311" t="s">
        <v>7026</v>
      </c>
      <c r="D6311" t="s">
        <v>22</v>
      </c>
      <c r="E6311">
        <v>69</v>
      </c>
      <c r="F6311" t="s">
        <v>49</v>
      </c>
      <c r="G6311" t="s">
        <v>1472</v>
      </c>
      <c r="H6311" t="s">
        <v>540</v>
      </c>
      <c r="I6311" s="2">
        <v>5576</v>
      </c>
      <c r="J6311" s="2">
        <v>2</v>
      </c>
      <c r="K6311" s="2">
        <v>5578</v>
      </c>
      <c r="L6311" s="3">
        <v>0.32643573493980133</v>
      </c>
      <c r="M6311" s="3">
        <v>0.60944497677706522</v>
      </c>
      <c r="N6311" s="2">
        <v>1708759</v>
      </c>
      <c r="O6311">
        <f t="shared" si="98"/>
        <v>7</v>
      </c>
    </row>
    <row r="6312" spans="1:15" x14ac:dyDescent="0.2">
      <c r="A6312" t="s">
        <v>6464</v>
      </c>
      <c r="B6312" t="s">
        <v>7023</v>
      </c>
      <c r="C6312" t="s">
        <v>7027</v>
      </c>
      <c r="D6312" t="s">
        <v>22</v>
      </c>
      <c r="E6312">
        <v>51</v>
      </c>
      <c r="F6312" t="s">
        <v>49</v>
      </c>
      <c r="G6312" t="s">
        <v>7028</v>
      </c>
      <c r="H6312" t="s">
        <v>343</v>
      </c>
      <c r="I6312" s="2">
        <v>46766</v>
      </c>
      <c r="J6312" s="2">
        <v>197</v>
      </c>
      <c r="K6312" s="2">
        <v>46963</v>
      </c>
      <c r="L6312" s="3">
        <v>2.7483688454603605</v>
      </c>
      <c r="M6312" s="3">
        <v>5.1311158917858224</v>
      </c>
      <c r="N6312" s="2">
        <v>1708759</v>
      </c>
      <c r="O6312">
        <f t="shared" si="98"/>
        <v>4</v>
      </c>
    </row>
    <row r="6313" spans="1:15" x14ac:dyDescent="0.2">
      <c r="A6313" t="s">
        <v>6464</v>
      </c>
      <c r="B6313" t="s">
        <v>7023</v>
      </c>
      <c r="C6313" t="s">
        <v>7029</v>
      </c>
      <c r="D6313" t="s">
        <v>22</v>
      </c>
      <c r="E6313">
        <v>56</v>
      </c>
      <c r="F6313" t="s">
        <v>49</v>
      </c>
      <c r="G6313" t="s">
        <v>38</v>
      </c>
      <c r="H6313" t="s">
        <v>234</v>
      </c>
      <c r="I6313" s="2">
        <v>7921</v>
      </c>
      <c r="J6313" s="2">
        <v>31</v>
      </c>
      <c r="K6313" s="2">
        <v>7952</v>
      </c>
      <c r="L6313" s="3">
        <v>0.46536697100059171</v>
      </c>
      <c r="M6313" s="3">
        <v>0.86882510852119466</v>
      </c>
      <c r="N6313" s="2">
        <v>1708759</v>
      </c>
      <c r="O6313">
        <f t="shared" si="98"/>
        <v>6</v>
      </c>
    </row>
    <row r="6314" spans="1:15" x14ac:dyDescent="0.2">
      <c r="A6314" t="s">
        <v>6464</v>
      </c>
      <c r="B6314" t="s">
        <v>7023</v>
      </c>
      <c r="C6314" t="s">
        <v>7030</v>
      </c>
      <c r="D6314" t="s">
        <v>17</v>
      </c>
      <c r="E6314">
        <v>57</v>
      </c>
      <c r="F6314" t="s">
        <v>49</v>
      </c>
      <c r="G6314" t="s">
        <v>19</v>
      </c>
      <c r="H6314" t="s">
        <v>20</v>
      </c>
      <c r="I6314" s="2">
        <v>76686</v>
      </c>
      <c r="J6314" s="2">
        <v>410</v>
      </c>
      <c r="K6314" s="2">
        <v>77096</v>
      </c>
      <c r="L6314" s="3">
        <v>4.5118123737753546</v>
      </c>
      <c r="M6314" s="3">
        <v>8.4234080189323457</v>
      </c>
      <c r="N6314" s="2">
        <v>1708759</v>
      </c>
      <c r="O6314">
        <f t="shared" si="98"/>
        <v>3</v>
      </c>
    </row>
    <row r="6315" spans="1:15" x14ac:dyDescent="0.2">
      <c r="A6315" t="s">
        <v>6464</v>
      </c>
      <c r="B6315" t="s">
        <v>7023</v>
      </c>
      <c r="C6315" t="s">
        <v>7031</v>
      </c>
      <c r="D6315" t="s">
        <v>22</v>
      </c>
      <c r="E6315">
        <v>48</v>
      </c>
      <c r="F6315" t="s">
        <v>49</v>
      </c>
      <c r="G6315" t="s">
        <v>32</v>
      </c>
      <c r="H6315" t="s">
        <v>33</v>
      </c>
      <c r="I6315" s="2">
        <v>434222</v>
      </c>
      <c r="J6315" s="2">
        <v>2069</v>
      </c>
      <c r="K6315" s="2">
        <v>436291</v>
      </c>
      <c r="L6315" s="3">
        <v>25.532623383402807</v>
      </c>
      <c r="M6315" s="3">
        <v>47.668583428297346</v>
      </c>
      <c r="N6315" s="2">
        <v>1708759</v>
      </c>
      <c r="O6315">
        <f t="shared" si="98"/>
        <v>1</v>
      </c>
    </row>
    <row r="6316" spans="1:15" x14ac:dyDescent="0.2">
      <c r="A6316" t="s">
        <v>6464</v>
      </c>
      <c r="B6316" t="s">
        <v>7023</v>
      </c>
      <c r="C6316" t="s">
        <v>7032</v>
      </c>
      <c r="D6316" t="s">
        <v>22</v>
      </c>
      <c r="E6316">
        <v>70</v>
      </c>
      <c r="F6316" t="s">
        <v>49</v>
      </c>
      <c r="G6316" t="s">
        <v>1646</v>
      </c>
      <c r="H6316" t="s">
        <v>336</v>
      </c>
      <c r="I6316" s="2">
        <v>5558</v>
      </c>
      <c r="J6316" s="2">
        <v>1</v>
      </c>
      <c r="K6316" s="2">
        <v>5559</v>
      </c>
      <c r="L6316" s="3">
        <v>0.32532381687528789</v>
      </c>
      <c r="M6316" s="3">
        <v>0.60736906165358651</v>
      </c>
      <c r="N6316" s="2">
        <v>1708759</v>
      </c>
      <c r="O6316">
        <f t="shared" si="98"/>
        <v>8</v>
      </c>
    </row>
    <row r="6317" spans="1:15" x14ac:dyDescent="0.2">
      <c r="A6317" t="s">
        <v>6464</v>
      </c>
      <c r="B6317" t="s">
        <v>7033</v>
      </c>
      <c r="C6317" t="s">
        <v>46</v>
      </c>
      <c r="G6317" t="s">
        <v>46</v>
      </c>
      <c r="I6317" s="2">
        <v>7426</v>
      </c>
      <c r="J6317" s="2">
        <v>11</v>
      </c>
      <c r="K6317" s="2">
        <v>7437</v>
      </c>
      <c r="L6317" s="3">
        <v>0.43527246230067568</v>
      </c>
      <c r="M6317" s="3">
        <v>0.74129745494851185</v>
      </c>
      <c r="N6317" s="2">
        <v>1708585</v>
      </c>
      <c r="O6317">
        <f t="shared" si="98"/>
        <v>5</v>
      </c>
    </row>
    <row r="6318" spans="1:15" x14ac:dyDescent="0.2">
      <c r="A6318" t="s">
        <v>6464</v>
      </c>
      <c r="B6318" t="s">
        <v>7033</v>
      </c>
      <c r="C6318" t="s">
        <v>7034</v>
      </c>
      <c r="D6318" t="s">
        <v>22</v>
      </c>
      <c r="E6318">
        <v>50</v>
      </c>
      <c r="F6318" t="s">
        <v>49</v>
      </c>
      <c r="G6318" t="s">
        <v>32</v>
      </c>
      <c r="H6318" t="s">
        <v>33</v>
      </c>
      <c r="I6318" s="2">
        <v>567930</v>
      </c>
      <c r="J6318" s="2">
        <v>1950</v>
      </c>
      <c r="K6318" s="2">
        <v>569880</v>
      </c>
      <c r="L6318" s="3">
        <v>33.353915667057827</v>
      </c>
      <c r="M6318" s="3">
        <v>56.803898564751641</v>
      </c>
      <c r="N6318" s="2">
        <v>1708585</v>
      </c>
      <c r="O6318">
        <f t="shared" si="98"/>
        <v>1</v>
      </c>
    </row>
    <row r="6319" spans="1:15" x14ac:dyDescent="0.2">
      <c r="A6319" t="s">
        <v>6464</v>
      </c>
      <c r="B6319" t="s">
        <v>7033</v>
      </c>
      <c r="C6319" t="s">
        <v>7035</v>
      </c>
      <c r="D6319" t="s">
        <v>22</v>
      </c>
      <c r="E6319">
        <v>54</v>
      </c>
      <c r="F6319" t="s">
        <v>49</v>
      </c>
      <c r="G6319" t="s">
        <v>303</v>
      </c>
      <c r="H6319" t="s">
        <v>304</v>
      </c>
      <c r="I6319" s="2">
        <v>347714</v>
      </c>
      <c r="J6319" s="2">
        <v>464</v>
      </c>
      <c r="K6319" s="2">
        <v>348178</v>
      </c>
      <c r="L6319" s="3">
        <v>20.378149170219803</v>
      </c>
      <c r="M6319" s="3">
        <v>34.705320057693015</v>
      </c>
      <c r="N6319" s="2">
        <v>1708585</v>
      </c>
      <c r="O6319">
        <f t="shared" si="98"/>
        <v>2</v>
      </c>
    </row>
    <row r="6320" spans="1:15" x14ac:dyDescent="0.2">
      <c r="A6320" t="s">
        <v>6464</v>
      </c>
      <c r="B6320" t="s">
        <v>7033</v>
      </c>
      <c r="C6320" t="s">
        <v>7036</v>
      </c>
      <c r="D6320" t="s">
        <v>22</v>
      </c>
      <c r="E6320">
        <v>66</v>
      </c>
      <c r="F6320" t="s">
        <v>49</v>
      </c>
      <c r="G6320" t="s">
        <v>19</v>
      </c>
      <c r="H6320" t="s">
        <v>20</v>
      </c>
      <c r="I6320" s="2">
        <v>55143</v>
      </c>
      <c r="J6320" s="2">
        <v>115</v>
      </c>
      <c r="K6320" s="2">
        <v>55258</v>
      </c>
      <c r="L6320" s="3">
        <v>3.2341381903739057</v>
      </c>
      <c r="M6320" s="3">
        <v>5.5079487381396888</v>
      </c>
      <c r="N6320" s="2">
        <v>1708585</v>
      </c>
      <c r="O6320">
        <f t="shared" si="98"/>
        <v>3</v>
      </c>
    </row>
    <row r="6321" spans="1:15" x14ac:dyDescent="0.2">
      <c r="A6321" t="s">
        <v>6464</v>
      </c>
      <c r="B6321" t="s">
        <v>7033</v>
      </c>
      <c r="C6321" t="s">
        <v>7037</v>
      </c>
      <c r="D6321" t="s">
        <v>22</v>
      </c>
      <c r="E6321">
        <v>56</v>
      </c>
      <c r="F6321" t="s">
        <v>49</v>
      </c>
      <c r="G6321" t="s">
        <v>7038</v>
      </c>
      <c r="H6321" t="s">
        <v>45</v>
      </c>
      <c r="I6321" s="2">
        <v>1667</v>
      </c>
      <c r="J6321" s="2">
        <v>2</v>
      </c>
      <c r="K6321" s="2">
        <v>1669</v>
      </c>
      <c r="L6321" s="3">
        <v>9.768317057682234E-2</v>
      </c>
      <c r="M6321" s="3">
        <v>0.1663608245675765</v>
      </c>
      <c r="N6321" s="2">
        <v>1708585</v>
      </c>
      <c r="O6321">
        <f t="shared" si="98"/>
        <v>9</v>
      </c>
    </row>
    <row r="6322" spans="1:15" x14ac:dyDescent="0.2">
      <c r="A6322" t="s">
        <v>6464</v>
      </c>
      <c r="B6322" t="s">
        <v>7033</v>
      </c>
      <c r="C6322" t="s">
        <v>7039</v>
      </c>
      <c r="D6322" t="s">
        <v>22</v>
      </c>
      <c r="E6322">
        <v>42</v>
      </c>
      <c r="F6322" t="s">
        <v>49</v>
      </c>
      <c r="G6322" t="s">
        <v>868</v>
      </c>
      <c r="H6322" t="s">
        <v>738</v>
      </c>
      <c r="I6322" s="2">
        <v>9671</v>
      </c>
      <c r="J6322" s="2">
        <v>30</v>
      </c>
      <c r="K6322" s="2">
        <v>9701</v>
      </c>
      <c r="L6322" s="3">
        <v>0.56777977098008003</v>
      </c>
      <c r="M6322" s="3">
        <v>0.96696606298984999</v>
      </c>
      <c r="N6322" s="2">
        <v>1708585</v>
      </c>
      <c r="O6322">
        <f t="shared" si="98"/>
        <v>4</v>
      </c>
    </row>
    <row r="6323" spans="1:15" x14ac:dyDescent="0.2">
      <c r="A6323" t="s">
        <v>6464</v>
      </c>
      <c r="B6323" t="s">
        <v>7033</v>
      </c>
      <c r="C6323" t="s">
        <v>7040</v>
      </c>
      <c r="D6323" t="s">
        <v>22</v>
      </c>
      <c r="E6323">
        <v>30</v>
      </c>
      <c r="F6323" t="s">
        <v>49</v>
      </c>
      <c r="G6323" t="s">
        <v>1952</v>
      </c>
      <c r="H6323" t="s">
        <v>59</v>
      </c>
      <c r="I6323" s="2">
        <v>1311</v>
      </c>
      <c r="J6323" s="2">
        <v>1</v>
      </c>
      <c r="K6323" s="2">
        <v>1312</v>
      </c>
      <c r="L6323" s="3">
        <v>7.6788687715273155E-2</v>
      </c>
      <c r="M6323" s="3">
        <v>0.13077615448331956</v>
      </c>
      <c r="N6323" s="2">
        <v>1708585</v>
      </c>
      <c r="O6323">
        <f t="shared" si="98"/>
        <v>10</v>
      </c>
    </row>
    <row r="6324" spans="1:15" x14ac:dyDescent="0.2">
      <c r="A6324" t="s">
        <v>6464</v>
      </c>
      <c r="B6324" t="s">
        <v>7033</v>
      </c>
      <c r="C6324" t="s">
        <v>7041</v>
      </c>
      <c r="D6324" t="s">
        <v>22</v>
      </c>
      <c r="E6324">
        <v>58</v>
      </c>
      <c r="F6324" t="s">
        <v>49</v>
      </c>
      <c r="G6324" t="s">
        <v>736</v>
      </c>
      <c r="H6324" t="s">
        <v>1521</v>
      </c>
      <c r="I6324" s="2">
        <v>1887</v>
      </c>
      <c r="J6324" s="2">
        <v>6</v>
      </c>
      <c r="K6324" s="2">
        <v>1893</v>
      </c>
      <c r="L6324" s="3">
        <v>0.11079343433308848</v>
      </c>
      <c r="M6324" s="3">
        <v>0.18868846069887496</v>
      </c>
      <c r="N6324" s="2">
        <v>1708585</v>
      </c>
      <c r="O6324">
        <f t="shared" si="98"/>
        <v>8</v>
      </c>
    </row>
    <row r="6325" spans="1:15" x14ac:dyDescent="0.2">
      <c r="A6325" t="s">
        <v>6464</v>
      </c>
      <c r="B6325" t="s">
        <v>7033</v>
      </c>
      <c r="C6325" t="s">
        <v>6908</v>
      </c>
      <c r="D6325" t="s">
        <v>22</v>
      </c>
      <c r="E6325">
        <v>29</v>
      </c>
      <c r="F6325" t="s">
        <v>49</v>
      </c>
      <c r="G6325" t="s">
        <v>38</v>
      </c>
      <c r="H6325" t="s">
        <v>209</v>
      </c>
      <c r="I6325" s="2">
        <v>3661</v>
      </c>
      <c r="J6325" s="2">
        <v>1</v>
      </c>
      <c r="K6325" s="2">
        <v>3662</v>
      </c>
      <c r="L6325" s="3">
        <v>0.21432940122967248</v>
      </c>
      <c r="M6325" s="3">
        <v>0.36501697996792393</v>
      </c>
      <c r="N6325" s="2">
        <v>1708585</v>
      </c>
      <c r="O6325">
        <f t="shared" si="98"/>
        <v>7</v>
      </c>
    </row>
    <row r="6326" spans="1:15" x14ac:dyDescent="0.2">
      <c r="A6326" t="s">
        <v>6464</v>
      </c>
      <c r="B6326" t="s">
        <v>7033</v>
      </c>
      <c r="C6326" t="s">
        <v>7042</v>
      </c>
      <c r="D6326" t="s">
        <v>22</v>
      </c>
      <c r="E6326">
        <v>47</v>
      </c>
      <c r="F6326" t="s">
        <v>49</v>
      </c>
      <c r="G6326" t="s">
        <v>38</v>
      </c>
      <c r="H6326" t="s">
        <v>360</v>
      </c>
      <c r="I6326" s="2">
        <v>3963</v>
      </c>
      <c r="J6326" s="2">
        <f>(0)</f>
        <v>0</v>
      </c>
      <c r="K6326" s="2">
        <v>3963</v>
      </c>
      <c r="L6326" s="3">
        <v>0.23194631815215516</v>
      </c>
      <c r="M6326" s="3">
        <v>0.39501974101935633</v>
      </c>
      <c r="N6326" s="2">
        <v>1708585</v>
      </c>
      <c r="O6326">
        <f t="shared" si="98"/>
        <v>6</v>
      </c>
    </row>
    <row r="6327" spans="1:15" x14ac:dyDescent="0.2">
      <c r="A6327" t="s">
        <v>6464</v>
      </c>
      <c r="B6327" t="s">
        <v>7043</v>
      </c>
      <c r="C6327" t="s">
        <v>46</v>
      </c>
      <c r="G6327" t="s">
        <v>46</v>
      </c>
      <c r="I6327" s="2">
        <v>5580</v>
      </c>
      <c r="J6327" s="2">
        <v>30</v>
      </c>
      <c r="K6327" s="2">
        <v>5610</v>
      </c>
      <c r="L6327" s="3">
        <v>0.3191155323370406</v>
      </c>
      <c r="M6327" s="3">
        <v>0.54528965961678089</v>
      </c>
      <c r="N6327" s="2">
        <v>1757984</v>
      </c>
      <c r="O6327">
        <f t="shared" si="98"/>
        <v>5</v>
      </c>
    </row>
    <row r="6328" spans="1:15" x14ac:dyDescent="0.2">
      <c r="A6328" t="s">
        <v>6464</v>
      </c>
      <c r="B6328" t="s">
        <v>7043</v>
      </c>
      <c r="C6328" t="s">
        <v>7044</v>
      </c>
      <c r="D6328" t="s">
        <v>22</v>
      </c>
      <c r="E6328">
        <v>54</v>
      </c>
      <c r="F6328" t="s">
        <v>69</v>
      </c>
      <c r="G6328" t="s">
        <v>32</v>
      </c>
      <c r="H6328" t="s">
        <v>33</v>
      </c>
      <c r="I6328" s="2">
        <v>519674</v>
      </c>
      <c r="J6328" s="2">
        <v>2445</v>
      </c>
      <c r="K6328" s="2">
        <v>522119</v>
      </c>
      <c r="L6328" s="3">
        <v>29.699872126253705</v>
      </c>
      <c r="M6328" s="3">
        <v>50.749748982077371</v>
      </c>
      <c r="N6328" s="2">
        <v>1757984</v>
      </c>
      <c r="O6328">
        <f t="shared" si="98"/>
        <v>1</v>
      </c>
    </row>
    <row r="6329" spans="1:15" x14ac:dyDescent="0.2">
      <c r="A6329" t="s">
        <v>6464</v>
      </c>
      <c r="B6329" t="s">
        <v>7043</v>
      </c>
      <c r="C6329" t="s">
        <v>1498</v>
      </c>
      <c r="D6329" t="s">
        <v>22</v>
      </c>
      <c r="E6329">
        <v>35</v>
      </c>
      <c r="F6329" t="s">
        <v>69</v>
      </c>
      <c r="G6329" t="s">
        <v>6749</v>
      </c>
      <c r="H6329" t="s">
        <v>6750</v>
      </c>
      <c r="I6329" s="2">
        <v>850</v>
      </c>
      <c r="J6329" s="2">
        <v>5</v>
      </c>
      <c r="K6329" s="2">
        <v>855</v>
      </c>
      <c r="L6329" s="3">
        <v>4.86352549283725E-2</v>
      </c>
      <c r="M6329" s="3">
        <v>8.3105643310578917E-2</v>
      </c>
      <c r="N6329" s="2">
        <v>1757984</v>
      </c>
      <c r="O6329">
        <f t="shared" si="98"/>
        <v>13</v>
      </c>
    </row>
    <row r="6330" spans="1:15" x14ac:dyDescent="0.2">
      <c r="A6330" t="s">
        <v>6464</v>
      </c>
      <c r="B6330" t="s">
        <v>7043</v>
      </c>
      <c r="C6330" t="s">
        <v>7045</v>
      </c>
      <c r="D6330" t="s">
        <v>17</v>
      </c>
      <c r="E6330">
        <v>29</v>
      </c>
      <c r="F6330" t="s">
        <v>69</v>
      </c>
      <c r="G6330" t="s">
        <v>6485</v>
      </c>
      <c r="H6330" t="s">
        <v>93</v>
      </c>
      <c r="I6330" s="2">
        <v>1481</v>
      </c>
      <c r="J6330" s="2">
        <v>12</v>
      </c>
      <c r="K6330" s="2">
        <v>1493</v>
      </c>
      <c r="L6330" s="3">
        <v>8.4926825272584966E-2</v>
      </c>
      <c r="M6330" s="3">
        <v>0.14511897714935007</v>
      </c>
      <c r="N6330" s="2">
        <v>1757984</v>
      </c>
      <c r="O6330">
        <f t="shared" si="98"/>
        <v>10</v>
      </c>
    </row>
    <row r="6331" spans="1:15" x14ac:dyDescent="0.2">
      <c r="A6331" t="s">
        <v>6464</v>
      </c>
      <c r="B6331" t="s">
        <v>7043</v>
      </c>
      <c r="C6331" t="s">
        <v>7046</v>
      </c>
      <c r="D6331" t="s">
        <v>22</v>
      </c>
      <c r="E6331">
        <v>45</v>
      </c>
      <c r="F6331" t="s">
        <v>69</v>
      </c>
      <c r="G6331" t="s">
        <v>19</v>
      </c>
      <c r="H6331" t="s">
        <v>20</v>
      </c>
      <c r="I6331" s="2">
        <v>16460</v>
      </c>
      <c r="J6331" s="2">
        <v>110</v>
      </c>
      <c r="K6331" s="2">
        <v>16570</v>
      </c>
      <c r="L6331" s="3">
        <v>0.9425569288457688</v>
      </c>
      <c r="M6331" s="3">
        <v>1.6105970873173014</v>
      </c>
      <c r="N6331" s="2">
        <v>1757984</v>
      </c>
      <c r="O6331">
        <f t="shared" si="98"/>
        <v>3</v>
      </c>
    </row>
    <row r="6332" spans="1:15" x14ac:dyDescent="0.2">
      <c r="A6332" t="s">
        <v>6464</v>
      </c>
      <c r="B6332" t="s">
        <v>7043</v>
      </c>
      <c r="C6332" t="s">
        <v>7047</v>
      </c>
      <c r="D6332" t="s">
        <v>17</v>
      </c>
      <c r="E6332">
        <v>55</v>
      </c>
      <c r="F6332" t="s">
        <v>69</v>
      </c>
      <c r="G6332" t="s">
        <v>1952</v>
      </c>
      <c r="H6332" t="s">
        <v>59</v>
      </c>
      <c r="I6332" s="2">
        <v>1153</v>
      </c>
      <c r="J6332" s="2">
        <v>1</v>
      </c>
      <c r="K6332" s="2">
        <v>1154</v>
      </c>
      <c r="L6332" s="3">
        <v>6.56433733185285E-2</v>
      </c>
      <c r="M6332" s="3">
        <v>0.11216831857357669</v>
      </c>
      <c r="N6332" s="2">
        <v>1757984</v>
      </c>
      <c r="O6332">
        <f t="shared" si="98"/>
        <v>12</v>
      </c>
    </row>
    <row r="6333" spans="1:15" x14ac:dyDescent="0.2">
      <c r="A6333" t="s">
        <v>6464</v>
      </c>
      <c r="B6333" t="s">
        <v>7043</v>
      </c>
      <c r="C6333" t="s">
        <v>7048</v>
      </c>
      <c r="D6333" t="s">
        <v>22</v>
      </c>
      <c r="E6333">
        <v>35</v>
      </c>
      <c r="F6333" t="s">
        <v>69</v>
      </c>
      <c r="G6333" t="s">
        <v>197</v>
      </c>
      <c r="H6333" t="s">
        <v>24</v>
      </c>
      <c r="I6333" s="2">
        <v>455957</v>
      </c>
      <c r="J6333" s="2">
        <v>1725</v>
      </c>
      <c r="K6333" s="2">
        <v>457682</v>
      </c>
      <c r="L6333" s="3">
        <v>26.034480404827349</v>
      </c>
      <c r="M6333" s="3">
        <v>44.486499463944298</v>
      </c>
      <c r="N6333" s="2">
        <v>1757984</v>
      </c>
      <c r="O6333">
        <f t="shared" si="98"/>
        <v>2</v>
      </c>
    </row>
    <row r="6334" spans="1:15" x14ac:dyDescent="0.2">
      <c r="A6334" t="s">
        <v>6464</v>
      </c>
      <c r="B6334" t="s">
        <v>7043</v>
      </c>
      <c r="C6334" t="s">
        <v>7049</v>
      </c>
      <c r="D6334" t="s">
        <v>22</v>
      </c>
      <c r="E6334">
        <v>61</v>
      </c>
      <c r="F6334" t="s">
        <v>69</v>
      </c>
      <c r="G6334" t="s">
        <v>868</v>
      </c>
      <c r="H6334" t="s">
        <v>738</v>
      </c>
      <c r="I6334" s="2">
        <v>8657</v>
      </c>
      <c r="J6334" s="2">
        <v>18</v>
      </c>
      <c r="K6334" s="2">
        <v>8675</v>
      </c>
      <c r="L6334" s="3">
        <v>0.49346296667091394</v>
      </c>
      <c r="M6334" s="3">
        <v>0.84320638095821288</v>
      </c>
      <c r="N6334" s="2">
        <v>1757984</v>
      </c>
      <c r="O6334">
        <f t="shared" si="98"/>
        <v>4</v>
      </c>
    </row>
    <row r="6335" spans="1:15" x14ac:dyDescent="0.2">
      <c r="A6335" t="s">
        <v>6464</v>
      </c>
      <c r="B6335" t="s">
        <v>7043</v>
      </c>
      <c r="C6335" t="s">
        <v>7050</v>
      </c>
      <c r="D6335" t="s">
        <v>22</v>
      </c>
      <c r="E6335">
        <v>30</v>
      </c>
      <c r="F6335" t="s">
        <v>69</v>
      </c>
      <c r="G6335" t="s">
        <v>7051</v>
      </c>
      <c r="H6335" t="s">
        <v>104</v>
      </c>
      <c r="I6335" s="2">
        <v>4064</v>
      </c>
      <c r="J6335" s="2">
        <v>9</v>
      </c>
      <c r="K6335" s="2">
        <v>4073</v>
      </c>
      <c r="L6335" s="3">
        <v>0.23168584014416513</v>
      </c>
      <c r="M6335" s="3">
        <v>0.39589390082337761</v>
      </c>
      <c r="N6335" s="2">
        <v>1757984</v>
      </c>
      <c r="O6335">
        <f t="shared" si="98"/>
        <v>6</v>
      </c>
    </row>
    <row r="6336" spans="1:15" x14ac:dyDescent="0.2">
      <c r="A6336" t="s">
        <v>6464</v>
      </c>
      <c r="B6336" t="s">
        <v>7043</v>
      </c>
      <c r="C6336" t="s">
        <v>5348</v>
      </c>
      <c r="D6336" t="s">
        <v>22</v>
      </c>
      <c r="E6336">
        <v>46</v>
      </c>
      <c r="F6336" t="s">
        <v>69</v>
      </c>
      <c r="G6336" t="s">
        <v>38</v>
      </c>
      <c r="H6336" t="s">
        <v>315</v>
      </c>
      <c r="I6336" s="2">
        <v>2857</v>
      </c>
      <c r="J6336" s="2">
        <v>1</v>
      </c>
      <c r="K6336" s="2">
        <v>2858</v>
      </c>
      <c r="L6336" s="3">
        <v>0.16257258314068843</v>
      </c>
      <c r="M6336" s="3">
        <v>0.27779640769781816</v>
      </c>
      <c r="N6336" s="2">
        <v>1757984</v>
      </c>
      <c r="O6336">
        <f t="shared" si="98"/>
        <v>7</v>
      </c>
    </row>
    <row r="6337" spans="1:15" x14ac:dyDescent="0.2">
      <c r="A6337" t="s">
        <v>6464</v>
      </c>
      <c r="B6337" t="s">
        <v>7043</v>
      </c>
      <c r="C6337" t="s">
        <v>7052</v>
      </c>
      <c r="D6337" t="s">
        <v>22</v>
      </c>
      <c r="E6337">
        <v>26</v>
      </c>
      <c r="F6337" t="s">
        <v>69</v>
      </c>
      <c r="G6337" t="s">
        <v>38</v>
      </c>
      <c r="H6337" t="s">
        <v>214</v>
      </c>
      <c r="I6337" s="2">
        <v>2111</v>
      </c>
      <c r="J6337" s="2">
        <v>1</v>
      </c>
      <c r="K6337" s="2">
        <v>2112</v>
      </c>
      <c r="L6337" s="3">
        <v>0.1201376121739447</v>
      </c>
      <c r="M6337" s="3">
        <v>0.20528551891455282</v>
      </c>
      <c r="N6337" s="2">
        <v>1757984</v>
      </c>
      <c r="O6337">
        <f t="shared" si="98"/>
        <v>9</v>
      </c>
    </row>
    <row r="6338" spans="1:15" x14ac:dyDescent="0.2">
      <c r="A6338" t="s">
        <v>6464</v>
      </c>
      <c r="B6338" t="s">
        <v>7043</v>
      </c>
      <c r="C6338" t="s">
        <v>7053</v>
      </c>
      <c r="D6338" t="s">
        <v>22</v>
      </c>
      <c r="E6338">
        <v>54</v>
      </c>
      <c r="F6338" t="s">
        <v>69</v>
      </c>
      <c r="G6338" t="s">
        <v>571</v>
      </c>
      <c r="H6338" t="s">
        <v>70</v>
      </c>
      <c r="I6338" s="2">
        <v>1265</v>
      </c>
      <c r="J6338" s="2">
        <v>1</v>
      </c>
      <c r="K6338" s="2">
        <v>1266</v>
      </c>
      <c r="L6338" s="3">
        <v>7.2014307297449814E-2</v>
      </c>
      <c r="M6338" s="3">
        <v>0.12305467184934843</v>
      </c>
      <c r="N6338" s="2">
        <v>1757984</v>
      </c>
      <c r="O6338">
        <f t="shared" si="98"/>
        <v>11</v>
      </c>
    </row>
    <row r="6339" spans="1:15" x14ac:dyDescent="0.2">
      <c r="A6339" t="s">
        <v>6464</v>
      </c>
      <c r="B6339" t="s">
        <v>7043</v>
      </c>
      <c r="C6339" t="s">
        <v>7054</v>
      </c>
      <c r="D6339" t="s">
        <v>17</v>
      </c>
      <c r="E6339">
        <v>29</v>
      </c>
      <c r="F6339" t="s">
        <v>69</v>
      </c>
      <c r="G6339" t="s">
        <v>38</v>
      </c>
      <c r="H6339" t="s">
        <v>168</v>
      </c>
      <c r="I6339" s="2">
        <v>2504</v>
      </c>
      <c r="J6339" s="2">
        <v>4</v>
      </c>
      <c r="K6339" s="2">
        <v>2508</v>
      </c>
      <c r="L6339" s="3">
        <v>0.14266341445655933</v>
      </c>
      <c r="M6339" s="3">
        <v>0.24377655371103146</v>
      </c>
      <c r="N6339" s="2">
        <v>1757984</v>
      </c>
      <c r="O6339">
        <f t="shared" si="98"/>
        <v>8</v>
      </c>
    </row>
    <row r="6340" spans="1:15" x14ac:dyDescent="0.2">
      <c r="A6340" t="s">
        <v>6464</v>
      </c>
      <c r="B6340" t="s">
        <v>7043</v>
      </c>
      <c r="C6340" t="s">
        <v>1442</v>
      </c>
      <c r="D6340" t="s">
        <v>22</v>
      </c>
      <c r="E6340">
        <v>40</v>
      </c>
      <c r="F6340" t="s">
        <v>69</v>
      </c>
      <c r="G6340" t="s">
        <v>3382</v>
      </c>
      <c r="H6340" t="s">
        <v>2196</v>
      </c>
      <c r="I6340" s="2">
        <v>837</v>
      </c>
      <c r="J6340" s="2">
        <v>3</v>
      </c>
      <c r="K6340" s="2">
        <v>840</v>
      </c>
      <c r="L6340" s="3">
        <v>4.7782004841909823E-2</v>
      </c>
      <c r="M6340" s="3">
        <v>8.1647649568288044E-2</v>
      </c>
      <c r="N6340" s="2">
        <v>1757984</v>
      </c>
      <c r="O6340">
        <f t="shared" si="98"/>
        <v>14</v>
      </c>
    </row>
    <row r="6341" spans="1:15" x14ac:dyDescent="0.2">
      <c r="A6341" t="s">
        <v>6464</v>
      </c>
      <c r="B6341" t="s">
        <v>7055</v>
      </c>
      <c r="C6341" t="s">
        <v>46</v>
      </c>
      <c r="G6341" t="s">
        <v>46</v>
      </c>
      <c r="I6341" s="2">
        <v>8142</v>
      </c>
      <c r="J6341" s="2">
        <v>23</v>
      </c>
      <c r="K6341" s="2">
        <v>8165</v>
      </c>
      <c r="L6341" s="3">
        <v>0.43550754630834682</v>
      </c>
      <c r="M6341" s="3">
        <v>0.715609758235209</v>
      </c>
      <c r="N6341" s="2">
        <v>1874824</v>
      </c>
      <c r="O6341">
        <f t="shared" si="98"/>
        <v>3</v>
      </c>
    </row>
    <row r="6342" spans="1:15" x14ac:dyDescent="0.2">
      <c r="A6342" t="s">
        <v>6464</v>
      </c>
      <c r="B6342" t="s">
        <v>7055</v>
      </c>
      <c r="C6342" t="s">
        <v>7056</v>
      </c>
      <c r="D6342" t="s">
        <v>17</v>
      </c>
      <c r="E6342">
        <v>41</v>
      </c>
      <c r="F6342" t="s">
        <v>49</v>
      </c>
      <c r="G6342" t="s">
        <v>197</v>
      </c>
      <c r="H6342" t="s">
        <v>24</v>
      </c>
      <c r="I6342" s="2">
        <v>549200</v>
      </c>
      <c r="J6342" s="2">
        <v>1534</v>
      </c>
      <c r="K6342" s="2">
        <v>550734</v>
      </c>
      <c r="L6342" s="3">
        <v>29.375237355613116</v>
      </c>
      <c r="M6342" s="3">
        <v>48.268294499927691</v>
      </c>
      <c r="N6342" s="2">
        <v>1874824</v>
      </c>
      <c r="O6342">
        <f t="shared" si="98"/>
        <v>2</v>
      </c>
    </row>
    <row r="6343" spans="1:15" x14ac:dyDescent="0.2">
      <c r="A6343" t="s">
        <v>6464</v>
      </c>
      <c r="B6343" t="s">
        <v>7055</v>
      </c>
      <c r="C6343" t="s">
        <v>4948</v>
      </c>
      <c r="D6343" t="s">
        <v>22</v>
      </c>
      <c r="E6343">
        <v>37</v>
      </c>
      <c r="F6343" t="s">
        <v>49</v>
      </c>
      <c r="G6343" t="s">
        <v>1945</v>
      </c>
      <c r="H6343" t="s">
        <v>41</v>
      </c>
      <c r="I6343" s="2">
        <v>1200</v>
      </c>
      <c r="J6343" s="2">
        <v>3</v>
      </c>
      <c r="K6343" s="2">
        <v>1203</v>
      </c>
      <c r="L6343" s="3">
        <v>6.4166023050697019E-2</v>
      </c>
      <c r="M6343" s="3">
        <v>0.10543521606331371</v>
      </c>
      <c r="N6343" s="2">
        <v>1874824</v>
      </c>
      <c r="O6343">
        <f t="shared" ref="O6343:O6406" si="99">COUNTIFS($A$2:$A$8573,A6343,$B$2:$B$8573,B6343,$K$2:$K$8573,"&gt;"&amp;K6343)+1</f>
        <v>8</v>
      </c>
    </row>
    <row r="6344" spans="1:15" x14ac:dyDescent="0.2">
      <c r="A6344" t="s">
        <v>6464</v>
      </c>
      <c r="B6344" t="s">
        <v>7055</v>
      </c>
      <c r="C6344" t="s">
        <v>7057</v>
      </c>
      <c r="D6344" t="s">
        <v>22</v>
      </c>
      <c r="E6344">
        <v>45</v>
      </c>
      <c r="F6344" t="s">
        <v>69</v>
      </c>
      <c r="G6344" t="s">
        <v>38</v>
      </c>
      <c r="H6344" t="s">
        <v>7058</v>
      </c>
      <c r="I6344" s="2">
        <v>4143</v>
      </c>
      <c r="J6344" s="2">
        <f>(0)</f>
        <v>0</v>
      </c>
      <c r="K6344" s="2">
        <v>4143</v>
      </c>
      <c r="L6344" s="3">
        <v>0.22098074272571716</v>
      </c>
      <c r="M6344" s="3">
        <v>0.36310731517066391</v>
      </c>
      <c r="N6344" s="2">
        <v>1874824</v>
      </c>
      <c r="O6344">
        <f t="shared" si="99"/>
        <v>5</v>
      </c>
    </row>
    <row r="6345" spans="1:15" x14ac:dyDescent="0.2">
      <c r="A6345" t="s">
        <v>6464</v>
      </c>
      <c r="B6345" t="s">
        <v>7055</v>
      </c>
      <c r="C6345" t="s">
        <v>7059</v>
      </c>
      <c r="D6345" t="s">
        <v>22</v>
      </c>
      <c r="E6345">
        <v>39</v>
      </c>
      <c r="F6345" t="s">
        <v>49</v>
      </c>
      <c r="G6345" t="s">
        <v>32</v>
      </c>
      <c r="H6345" t="s">
        <v>33</v>
      </c>
      <c r="I6345" s="2">
        <v>561286</v>
      </c>
      <c r="J6345" s="2">
        <v>1801</v>
      </c>
      <c r="K6345" s="2">
        <v>563087</v>
      </c>
      <c r="L6345" s="3">
        <v>30.034125869948326</v>
      </c>
      <c r="M6345" s="3">
        <v>49.350955534034192</v>
      </c>
      <c r="N6345" s="2">
        <v>1874824</v>
      </c>
      <c r="O6345">
        <f t="shared" si="99"/>
        <v>1</v>
      </c>
    </row>
    <row r="6346" spans="1:15" x14ac:dyDescent="0.2">
      <c r="A6346" t="s">
        <v>6464</v>
      </c>
      <c r="B6346" t="s">
        <v>7055</v>
      </c>
      <c r="C6346" t="s">
        <v>7060</v>
      </c>
      <c r="D6346" t="s">
        <v>22</v>
      </c>
      <c r="E6346">
        <v>56</v>
      </c>
      <c r="F6346" t="s">
        <v>69</v>
      </c>
      <c r="G6346" t="s">
        <v>144</v>
      </c>
      <c r="H6346" t="s">
        <v>145</v>
      </c>
      <c r="I6346" s="2">
        <v>1337</v>
      </c>
      <c r="J6346" s="2">
        <f>(0)</f>
        <v>0</v>
      </c>
      <c r="K6346" s="2">
        <v>1337</v>
      </c>
      <c r="L6346" s="3">
        <v>7.1313360614116306E-2</v>
      </c>
      <c r="M6346" s="3">
        <v>0.11717945459405689</v>
      </c>
      <c r="N6346" s="2">
        <v>1874824</v>
      </c>
      <c r="O6346">
        <f t="shared" si="99"/>
        <v>7</v>
      </c>
    </row>
    <row r="6347" spans="1:15" x14ac:dyDescent="0.2">
      <c r="A6347" t="s">
        <v>6464</v>
      </c>
      <c r="B6347" t="s">
        <v>7055</v>
      </c>
      <c r="C6347" t="s">
        <v>795</v>
      </c>
      <c r="D6347" t="s">
        <v>17</v>
      </c>
      <c r="E6347">
        <v>30</v>
      </c>
      <c r="F6347" t="s">
        <v>49</v>
      </c>
      <c r="G6347" t="s">
        <v>7061</v>
      </c>
      <c r="H6347" t="s">
        <v>822</v>
      </c>
      <c r="I6347" s="2">
        <v>972</v>
      </c>
      <c r="J6347" s="2">
        <v>12</v>
      </c>
      <c r="K6347" s="2">
        <v>984</v>
      </c>
      <c r="L6347" s="3">
        <v>5.2484926585108789E-2</v>
      </c>
      <c r="M6347" s="3">
        <v>8.6241273986949862E-2</v>
      </c>
      <c r="N6347" s="2">
        <v>1874824</v>
      </c>
      <c r="O6347">
        <f t="shared" si="99"/>
        <v>10</v>
      </c>
    </row>
    <row r="6348" spans="1:15" x14ac:dyDescent="0.2">
      <c r="A6348" t="s">
        <v>6464</v>
      </c>
      <c r="B6348" t="s">
        <v>7055</v>
      </c>
      <c r="C6348" t="s">
        <v>7062</v>
      </c>
      <c r="D6348" t="s">
        <v>22</v>
      </c>
      <c r="E6348">
        <v>32</v>
      </c>
      <c r="F6348" t="s">
        <v>49</v>
      </c>
      <c r="G6348" t="s">
        <v>736</v>
      </c>
      <c r="H6348" t="s">
        <v>1521</v>
      </c>
      <c r="I6348" s="2">
        <v>4905</v>
      </c>
      <c r="J6348" s="2">
        <v>17</v>
      </c>
      <c r="K6348" s="2">
        <v>4922</v>
      </c>
      <c r="L6348" s="3">
        <v>0.26253130960559501</v>
      </c>
      <c r="M6348" s="3">
        <v>0.43138165707699927</v>
      </c>
      <c r="N6348" s="2">
        <v>1874824</v>
      </c>
      <c r="O6348">
        <f t="shared" si="99"/>
        <v>4</v>
      </c>
    </row>
    <row r="6349" spans="1:15" x14ac:dyDescent="0.2">
      <c r="A6349" t="s">
        <v>6464</v>
      </c>
      <c r="B6349" t="s">
        <v>7055</v>
      </c>
      <c r="C6349" t="s">
        <v>7063</v>
      </c>
      <c r="D6349" t="s">
        <v>22</v>
      </c>
      <c r="E6349">
        <v>54</v>
      </c>
      <c r="F6349" t="s">
        <v>49</v>
      </c>
      <c r="G6349" t="s">
        <v>5369</v>
      </c>
      <c r="H6349" t="s">
        <v>486</v>
      </c>
      <c r="I6349" s="2">
        <v>875</v>
      </c>
      <c r="J6349" s="2">
        <f>(0)</f>
        <v>0</v>
      </c>
      <c r="K6349" s="2">
        <v>875</v>
      </c>
      <c r="L6349" s="3">
        <v>4.6671047522327432E-2</v>
      </c>
      <c r="M6349" s="3">
        <v>7.6688124734330426E-2</v>
      </c>
      <c r="N6349" s="2">
        <v>1874824</v>
      </c>
      <c r="O6349">
        <f t="shared" si="99"/>
        <v>11</v>
      </c>
    </row>
    <row r="6350" spans="1:15" x14ac:dyDescent="0.2">
      <c r="A6350" t="s">
        <v>6464</v>
      </c>
      <c r="B6350" t="s">
        <v>7055</v>
      </c>
      <c r="C6350" t="s">
        <v>7064</v>
      </c>
      <c r="D6350" t="s">
        <v>22</v>
      </c>
      <c r="E6350">
        <v>30</v>
      </c>
      <c r="F6350" t="s">
        <v>49</v>
      </c>
      <c r="G6350" t="s">
        <v>38</v>
      </c>
      <c r="H6350" t="s">
        <v>182</v>
      </c>
      <c r="I6350" s="2">
        <v>3881</v>
      </c>
      <c r="J6350" s="2">
        <v>2</v>
      </c>
      <c r="K6350" s="2">
        <v>3883</v>
      </c>
      <c r="L6350" s="3">
        <v>0.20711277431908273</v>
      </c>
      <c r="M6350" s="3">
        <v>0.3403199866781772</v>
      </c>
      <c r="N6350" s="2">
        <v>1874824</v>
      </c>
      <c r="O6350">
        <f t="shared" si="99"/>
        <v>6</v>
      </c>
    </row>
    <row r="6351" spans="1:15" x14ac:dyDescent="0.2">
      <c r="A6351" t="s">
        <v>6464</v>
      </c>
      <c r="B6351" t="s">
        <v>7055</v>
      </c>
      <c r="C6351" t="s">
        <v>7065</v>
      </c>
      <c r="D6351" t="s">
        <v>22</v>
      </c>
      <c r="E6351">
        <v>31</v>
      </c>
      <c r="F6351" t="s">
        <v>49</v>
      </c>
      <c r="G6351" t="s">
        <v>38</v>
      </c>
      <c r="H6351" t="s">
        <v>370</v>
      </c>
      <c r="I6351" s="2">
        <v>1159</v>
      </c>
      <c r="J6351" s="2">
        <v>4</v>
      </c>
      <c r="K6351" s="2">
        <v>1163</v>
      </c>
      <c r="L6351" s="3">
        <v>6.2032489449676348E-2</v>
      </c>
      <c r="M6351" s="3">
        <v>0.10192947321831575</v>
      </c>
      <c r="N6351" s="2">
        <v>1874824</v>
      </c>
      <c r="O6351">
        <f t="shared" si="99"/>
        <v>9</v>
      </c>
    </row>
    <row r="6352" spans="1:15" x14ac:dyDescent="0.2">
      <c r="A6352" t="s">
        <v>6464</v>
      </c>
      <c r="B6352" t="s">
        <v>7066</v>
      </c>
      <c r="C6352" t="s">
        <v>46</v>
      </c>
      <c r="G6352" t="s">
        <v>46</v>
      </c>
      <c r="I6352" s="2">
        <v>4007</v>
      </c>
      <c r="J6352" s="2">
        <v>50</v>
      </c>
      <c r="K6352" s="2">
        <v>4057</v>
      </c>
      <c r="L6352" s="3">
        <v>0.24844104317068824</v>
      </c>
      <c r="M6352" s="3">
        <v>0.4810183313394647</v>
      </c>
      <c r="N6352" s="2">
        <v>1632983</v>
      </c>
      <c r="O6352">
        <f t="shared" si="99"/>
        <v>4</v>
      </c>
    </row>
    <row r="6353" spans="1:15" x14ac:dyDescent="0.2">
      <c r="A6353" t="s">
        <v>6464</v>
      </c>
      <c r="B6353" t="s">
        <v>7066</v>
      </c>
      <c r="C6353" t="s">
        <v>7067</v>
      </c>
      <c r="D6353" t="s">
        <v>22</v>
      </c>
      <c r="E6353">
        <v>74</v>
      </c>
      <c r="F6353" t="s">
        <v>49</v>
      </c>
      <c r="G6353" t="s">
        <v>19</v>
      </c>
      <c r="H6353" t="s">
        <v>20</v>
      </c>
      <c r="I6353" s="2">
        <v>311409</v>
      </c>
      <c r="J6353" s="2">
        <v>1594</v>
      </c>
      <c r="K6353" s="2">
        <v>313003</v>
      </c>
      <c r="L6353" s="3">
        <v>19.167560225672894</v>
      </c>
      <c r="M6353" s="3">
        <v>37.11121044225942</v>
      </c>
      <c r="N6353" s="2">
        <v>1632983</v>
      </c>
      <c r="O6353">
        <f t="shared" si="99"/>
        <v>2</v>
      </c>
    </row>
    <row r="6354" spans="1:15" x14ac:dyDescent="0.2">
      <c r="A6354" t="s">
        <v>6464</v>
      </c>
      <c r="B6354" t="s">
        <v>7066</v>
      </c>
      <c r="C6354" t="s">
        <v>7068</v>
      </c>
      <c r="D6354" t="s">
        <v>22</v>
      </c>
      <c r="E6354">
        <v>27</v>
      </c>
      <c r="F6354" t="s">
        <v>49</v>
      </c>
      <c r="G6354" t="s">
        <v>38</v>
      </c>
      <c r="H6354" t="s">
        <v>734</v>
      </c>
      <c r="I6354" s="2">
        <v>997</v>
      </c>
      <c r="J6354" s="2">
        <v>1</v>
      </c>
      <c r="K6354" s="2">
        <v>998</v>
      </c>
      <c r="L6354" s="3">
        <v>6.1115149392247194E-2</v>
      </c>
      <c r="M6354" s="3">
        <v>0.11832790107882322</v>
      </c>
      <c r="N6354" s="2">
        <v>1632983</v>
      </c>
      <c r="O6354">
        <f t="shared" si="99"/>
        <v>8</v>
      </c>
    </row>
    <row r="6355" spans="1:15" x14ac:dyDescent="0.2">
      <c r="A6355" t="s">
        <v>6464</v>
      </c>
      <c r="B6355" t="s">
        <v>7066</v>
      </c>
      <c r="C6355" t="s">
        <v>7069</v>
      </c>
      <c r="D6355" t="s">
        <v>22</v>
      </c>
      <c r="E6355">
        <v>47</v>
      </c>
      <c r="F6355" t="s">
        <v>49</v>
      </c>
      <c r="G6355" t="s">
        <v>38</v>
      </c>
      <c r="H6355" t="s">
        <v>5002</v>
      </c>
      <c r="I6355" s="2">
        <v>486</v>
      </c>
      <c r="J6355" s="2">
        <f>(0)</f>
        <v>0</v>
      </c>
      <c r="K6355" s="2">
        <v>486</v>
      </c>
      <c r="L6355" s="3">
        <v>2.9761485575783703E-2</v>
      </c>
      <c r="M6355" s="3">
        <v>5.7622605134577239E-2</v>
      </c>
      <c r="N6355" s="2">
        <v>1632983</v>
      </c>
      <c r="O6355">
        <f t="shared" si="99"/>
        <v>13</v>
      </c>
    </row>
    <row r="6356" spans="1:15" x14ac:dyDescent="0.2">
      <c r="A6356" t="s">
        <v>6464</v>
      </c>
      <c r="B6356" t="s">
        <v>7066</v>
      </c>
      <c r="C6356" t="s">
        <v>7070</v>
      </c>
      <c r="D6356" t="s">
        <v>22</v>
      </c>
      <c r="E6356">
        <v>69</v>
      </c>
      <c r="F6356" t="s">
        <v>49</v>
      </c>
      <c r="G6356" t="s">
        <v>38</v>
      </c>
      <c r="H6356" t="s">
        <v>3020</v>
      </c>
      <c r="I6356" s="2">
        <v>1077</v>
      </c>
      <c r="J6356" s="2">
        <v>1</v>
      </c>
      <c r="K6356" s="2">
        <v>1078</v>
      </c>
      <c r="L6356" s="3">
        <v>6.6014159363569608E-2</v>
      </c>
      <c r="M6356" s="3">
        <v>0.12781310357011166</v>
      </c>
      <c r="N6356" s="2">
        <v>1632983</v>
      </c>
      <c r="O6356">
        <f t="shared" si="99"/>
        <v>7</v>
      </c>
    </row>
    <row r="6357" spans="1:15" x14ac:dyDescent="0.2">
      <c r="A6357" t="s">
        <v>6464</v>
      </c>
      <c r="B6357" t="s">
        <v>7066</v>
      </c>
      <c r="C6357" t="s">
        <v>7071</v>
      </c>
      <c r="D6357" t="s">
        <v>22</v>
      </c>
      <c r="E6357">
        <v>38</v>
      </c>
      <c r="F6357" t="s">
        <v>49</v>
      </c>
      <c r="G6357" t="s">
        <v>7072</v>
      </c>
      <c r="H6357" t="s">
        <v>61</v>
      </c>
      <c r="I6357" s="2">
        <v>1883</v>
      </c>
      <c r="J6357" s="2">
        <v>2</v>
      </c>
      <c r="K6357" s="2">
        <v>1885</v>
      </c>
      <c r="L6357" s="3">
        <v>0.11543292244928452</v>
      </c>
      <c r="M6357" s="3">
        <v>0.22349508370098373</v>
      </c>
      <c r="N6357" s="2">
        <v>1632983</v>
      </c>
      <c r="O6357">
        <f t="shared" si="99"/>
        <v>5</v>
      </c>
    </row>
    <row r="6358" spans="1:15" x14ac:dyDescent="0.2">
      <c r="A6358" t="s">
        <v>6464</v>
      </c>
      <c r="B6358" t="s">
        <v>7066</v>
      </c>
      <c r="C6358" t="s">
        <v>7073</v>
      </c>
      <c r="D6358" t="s">
        <v>22</v>
      </c>
      <c r="E6358">
        <v>68</v>
      </c>
      <c r="F6358" t="s">
        <v>49</v>
      </c>
      <c r="G6358" t="s">
        <v>736</v>
      </c>
      <c r="H6358" t="s">
        <v>1521</v>
      </c>
      <c r="I6358" s="2">
        <v>589</v>
      </c>
      <c r="J6358" s="2">
        <v>2</v>
      </c>
      <c r="K6358" s="2">
        <v>591</v>
      </c>
      <c r="L6358" s="3">
        <v>3.619143616314438E-2</v>
      </c>
      <c r="M6358" s="3">
        <v>7.0071933404393313E-2</v>
      </c>
      <c r="N6358" s="2">
        <v>1632983</v>
      </c>
      <c r="O6358">
        <f t="shared" si="99"/>
        <v>11</v>
      </c>
    </row>
    <row r="6359" spans="1:15" x14ac:dyDescent="0.2">
      <c r="A6359" t="s">
        <v>6464</v>
      </c>
      <c r="B6359" t="s">
        <v>7066</v>
      </c>
      <c r="C6359" t="s">
        <v>7074</v>
      </c>
      <c r="D6359" t="s">
        <v>17</v>
      </c>
      <c r="E6359">
        <v>29</v>
      </c>
      <c r="F6359" t="s">
        <v>49</v>
      </c>
      <c r="G6359" t="s">
        <v>1480</v>
      </c>
      <c r="H6359" t="s">
        <v>5767</v>
      </c>
      <c r="I6359" s="2">
        <v>314</v>
      </c>
      <c r="J6359" s="2">
        <v>2</v>
      </c>
      <c r="K6359" s="2">
        <v>316</v>
      </c>
      <c r="L6359" s="3">
        <v>1.9351089386723561E-2</v>
      </c>
      <c r="M6359" s="3">
        <v>3.7466549840589315E-2</v>
      </c>
      <c r="N6359" s="2">
        <v>1632983</v>
      </c>
      <c r="O6359">
        <f t="shared" si="99"/>
        <v>15</v>
      </c>
    </row>
    <row r="6360" spans="1:15" x14ac:dyDescent="0.2">
      <c r="A6360" t="s">
        <v>6464</v>
      </c>
      <c r="B6360" t="s">
        <v>7066</v>
      </c>
      <c r="C6360" t="s">
        <v>7075</v>
      </c>
      <c r="D6360" t="s">
        <v>22</v>
      </c>
      <c r="E6360">
        <v>71</v>
      </c>
      <c r="F6360" t="s">
        <v>49</v>
      </c>
      <c r="G6360" t="s">
        <v>32</v>
      </c>
      <c r="H6360" t="s">
        <v>33</v>
      </c>
      <c r="I6360" s="2">
        <v>466442</v>
      </c>
      <c r="J6360" s="2">
        <v>2495</v>
      </c>
      <c r="K6360" s="2">
        <v>468937</v>
      </c>
      <c r="L6360" s="3">
        <v>28.716587986525273</v>
      </c>
      <c r="M6360" s="3">
        <v>55.599530008216561</v>
      </c>
      <c r="N6360" s="2">
        <v>1632983</v>
      </c>
      <c r="O6360">
        <f t="shared" si="99"/>
        <v>1</v>
      </c>
    </row>
    <row r="6361" spans="1:15" x14ac:dyDescent="0.2">
      <c r="A6361" t="s">
        <v>6464</v>
      </c>
      <c r="B6361" t="s">
        <v>7066</v>
      </c>
      <c r="C6361" t="s">
        <v>7076</v>
      </c>
      <c r="D6361" t="s">
        <v>22</v>
      </c>
      <c r="E6361">
        <v>56</v>
      </c>
      <c r="F6361" t="s">
        <v>69</v>
      </c>
      <c r="G6361" t="s">
        <v>38</v>
      </c>
      <c r="H6361" t="s">
        <v>124</v>
      </c>
      <c r="I6361" s="2">
        <v>592</v>
      </c>
      <c r="J6361" s="2">
        <v>3</v>
      </c>
      <c r="K6361" s="2">
        <v>595</v>
      </c>
      <c r="L6361" s="3">
        <v>3.64363866617105E-2</v>
      </c>
      <c r="M6361" s="3">
        <v>7.0546193528957732E-2</v>
      </c>
      <c r="N6361" s="2">
        <v>1632983</v>
      </c>
      <c r="O6361">
        <f t="shared" si="99"/>
        <v>10</v>
      </c>
    </row>
    <row r="6362" spans="1:15" x14ac:dyDescent="0.2">
      <c r="A6362" t="s">
        <v>6464</v>
      </c>
      <c r="B6362" t="s">
        <v>7066</v>
      </c>
      <c r="C6362" t="s">
        <v>7077</v>
      </c>
      <c r="D6362" t="s">
        <v>22</v>
      </c>
      <c r="E6362">
        <v>61</v>
      </c>
      <c r="F6362" t="s">
        <v>49</v>
      </c>
      <c r="G6362" t="s">
        <v>197</v>
      </c>
      <c r="H6362" t="s">
        <v>24</v>
      </c>
      <c r="I6362" s="2">
        <v>47703</v>
      </c>
      <c r="J6362" s="2">
        <v>572</v>
      </c>
      <c r="K6362" s="2">
        <v>48275</v>
      </c>
      <c r="L6362" s="3">
        <v>2.9562463295698729</v>
      </c>
      <c r="M6362" s="3">
        <v>5.7237268783368647</v>
      </c>
      <c r="N6362" s="2">
        <v>1632983</v>
      </c>
      <c r="O6362">
        <f t="shared" si="99"/>
        <v>3</v>
      </c>
    </row>
    <row r="6363" spans="1:15" x14ac:dyDescent="0.2">
      <c r="A6363" t="s">
        <v>6464</v>
      </c>
      <c r="B6363" t="s">
        <v>7066</v>
      </c>
      <c r="C6363" t="s">
        <v>7078</v>
      </c>
      <c r="D6363" t="s">
        <v>17</v>
      </c>
      <c r="E6363">
        <v>31</v>
      </c>
      <c r="F6363" t="s">
        <v>49</v>
      </c>
      <c r="G6363" t="s">
        <v>6945</v>
      </c>
      <c r="H6363" t="s">
        <v>1113</v>
      </c>
      <c r="I6363" s="2">
        <v>364</v>
      </c>
      <c r="J6363" s="2">
        <v>3</v>
      </c>
      <c r="K6363" s="2">
        <v>367</v>
      </c>
      <c r="L6363" s="3">
        <v>2.2474208243441603E-2</v>
      </c>
      <c r="M6363" s="3">
        <v>4.3513366428785692E-2</v>
      </c>
      <c r="N6363" s="2">
        <v>1632983</v>
      </c>
      <c r="O6363">
        <f t="shared" si="99"/>
        <v>14</v>
      </c>
    </row>
    <row r="6364" spans="1:15" x14ac:dyDescent="0.2">
      <c r="A6364" t="s">
        <v>6464</v>
      </c>
      <c r="B6364" t="s">
        <v>7066</v>
      </c>
      <c r="C6364" t="s">
        <v>7079</v>
      </c>
      <c r="D6364" t="s">
        <v>22</v>
      </c>
      <c r="E6364">
        <v>38</v>
      </c>
      <c r="F6364" t="s">
        <v>49</v>
      </c>
      <c r="G6364" t="s">
        <v>38</v>
      </c>
      <c r="H6364" t="s">
        <v>165</v>
      </c>
      <c r="I6364" s="2">
        <v>580</v>
      </c>
      <c r="J6364" s="2">
        <f>(0)</f>
        <v>0</v>
      </c>
      <c r="K6364" s="2">
        <v>580</v>
      </c>
      <c r="L6364" s="3">
        <v>3.5517822292087546E-2</v>
      </c>
      <c r="M6364" s="3">
        <v>6.8767718061841149E-2</v>
      </c>
      <c r="N6364" s="2">
        <v>1632983</v>
      </c>
      <c r="O6364">
        <f t="shared" si="99"/>
        <v>12</v>
      </c>
    </row>
    <row r="6365" spans="1:15" x14ac:dyDescent="0.2">
      <c r="A6365" t="s">
        <v>6464</v>
      </c>
      <c r="B6365" t="s">
        <v>7066</v>
      </c>
      <c r="C6365" t="s">
        <v>7080</v>
      </c>
      <c r="D6365" t="s">
        <v>17</v>
      </c>
      <c r="E6365">
        <v>32</v>
      </c>
      <c r="F6365" t="s">
        <v>49</v>
      </c>
      <c r="G6365" t="s">
        <v>1952</v>
      </c>
      <c r="H6365" t="s">
        <v>59</v>
      </c>
      <c r="I6365" s="2">
        <v>1116</v>
      </c>
      <c r="J6365" s="2">
        <v>14</v>
      </c>
      <c r="K6365" s="2">
        <v>1130</v>
      </c>
      <c r="L6365" s="3">
        <v>6.9198515844929184E-2</v>
      </c>
      <c r="M6365" s="3">
        <v>0.13397848518944913</v>
      </c>
      <c r="N6365" s="2">
        <v>1632983</v>
      </c>
      <c r="O6365">
        <f t="shared" si="99"/>
        <v>6</v>
      </c>
    </row>
    <row r="6366" spans="1:15" x14ac:dyDescent="0.2">
      <c r="A6366" t="s">
        <v>6464</v>
      </c>
      <c r="B6366" t="s">
        <v>7066</v>
      </c>
      <c r="C6366" t="s">
        <v>7081</v>
      </c>
      <c r="D6366" t="s">
        <v>22</v>
      </c>
      <c r="E6366">
        <v>42</v>
      </c>
      <c r="F6366" t="s">
        <v>49</v>
      </c>
      <c r="G6366" t="s">
        <v>38</v>
      </c>
      <c r="H6366" t="s">
        <v>230</v>
      </c>
      <c r="I6366" s="2">
        <v>694</v>
      </c>
      <c r="J6366" s="2">
        <v>2</v>
      </c>
      <c r="K6366" s="2">
        <v>696</v>
      </c>
      <c r="L6366" s="3">
        <v>4.2621386750505058E-2</v>
      </c>
      <c r="M6366" s="3">
        <v>8.2521261674209381E-2</v>
      </c>
      <c r="N6366" s="2">
        <v>1632983</v>
      </c>
      <c r="O6366">
        <f t="shared" si="99"/>
        <v>9</v>
      </c>
    </row>
    <row r="6367" spans="1:15" x14ac:dyDescent="0.2">
      <c r="A6367" t="s">
        <v>6464</v>
      </c>
      <c r="B6367" t="s">
        <v>7082</v>
      </c>
      <c r="C6367" t="s">
        <v>46</v>
      </c>
      <c r="G6367" t="s">
        <v>46</v>
      </c>
      <c r="I6367" s="2">
        <v>7919</v>
      </c>
      <c r="J6367" s="2">
        <v>75</v>
      </c>
      <c r="K6367" s="2">
        <v>7994</v>
      </c>
      <c r="L6367" s="3">
        <v>0.45263036904039983</v>
      </c>
      <c r="M6367" s="3">
        <v>0.7786618976791122</v>
      </c>
      <c r="N6367" s="2">
        <v>1766121</v>
      </c>
      <c r="O6367">
        <f t="shared" si="99"/>
        <v>4</v>
      </c>
    </row>
    <row r="6368" spans="1:15" x14ac:dyDescent="0.2">
      <c r="A6368" t="s">
        <v>6464</v>
      </c>
      <c r="B6368" t="s">
        <v>7082</v>
      </c>
      <c r="C6368" t="s">
        <v>7083</v>
      </c>
      <c r="D6368" t="s">
        <v>22</v>
      </c>
      <c r="E6368">
        <v>36</v>
      </c>
      <c r="F6368" t="s">
        <v>69</v>
      </c>
      <c r="G6368" t="s">
        <v>38</v>
      </c>
      <c r="H6368" t="s">
        <v>198</v>
      </c>
      <c r="I6368" s="2">
        <v>1626</v>
      </c>
      <c r="J6368" s="2">
        <v>1</v>
      </c>
      <c r="K6368" s="2">
        <v>1627</v>
      </c>
      <c r="L6368" s="3">
        <v>9.2122793398640296E-2</v>
      </c>
      <c r="M6368" s="3">
        <v>0.15847922285763266</v>
      </c>
      <c r="N6368" s="2">
        <v>1766121</v>
      </c>
      <c r="O6368">
        <f t="shared" si="99"/>
        <v>11</v>
      </c>
    </row>
    <row r="6369" spans="1:15" x14ac:dyDescent="0.2">
      <c r="A6369" t="s">
        <v>6464</v>
      </c>
      <c r="B6369" t="s">
        <v>7082</v>
      </c>
      <c r="C6369" t="s">
        <v>7084</v>
      </c>
      <c r="D6369" t="s">
        <v>22</v>
      </c>
      <c r="E6369">
        <v>42</v>
      </c>
      <c r="F6369" t="s">
        <v>69</v>
      </c>
      <c r="G6369" t="s">
        <v>7072</v>
      </c>
      <c r="H6369" t="s">
        <v>61</v>
      </c>
      <c r="I6369" s="2">
        <v>864</v>
      </c>
      <c r="J6369" s="2">
        <v>2</v>
      </c>
      <c r="K6369" s="2">
        <v>866</v>
      </c>
      <c r="L6369" s="3">
        <v>4.9034012958342039E-2</v>
      </c>
      <c r="M6369" s="3">
        <v>8.4353415485377933E-2</v>
      </c>
      <c r="N6369" s="2">
        <v>1766121</v>
      </c>
      <c r="O6369">
        <f t="shared" si="99"/>
        <v>14</v>
      </c>
    </row>
    <row r="6370" spans="1:15" x14ac:dyDescent="0.2">
      <c r="A6370" t="s">
        <v>6464</v>
      </c>
      <c r="B6370" t="s">
        <v>7082</v>
      </c>
      <c r="C6370" t="s">
        <v>7085</v>
      </c>
      <c r="D6370" t="s">
        <v>22</v>
      </c>
      <c r="E6370">
        <v>61</v>
      </c>
      <c r="F6370" t="s">
        <v>69</v>
      </c>
      <c r="G6370" t="s">
        <v>7086</v>
      </c>
      <c r="H6370" t="s">
        <v>723</v>
      </c>
      <c r="I6370" s="2">
        <v>770</v>
      </c>
      <c r="J6370" s="2">
        <v>6</v>
      </c>
      <c r="K6370" s="2">
        <v>776</v>
      </c>
      <c r="L6370" s="3">
        <v>4.3938099371447367E-2</v>
      </c>
      <c r="M6370" s="3">
        <v>7.5586894245558048E-2</v>
      </c>
      <c r="N6370" s="2">
        <v>1766121</v>
      </c>
      <c r="O6370">
        <f t="shared" si="99"/>
        <v>15</v>
      </c>
    </row>
    <row r="6371" spans="1:15" x14ac:dyDescent="0.2">
      <c r="A6371" t="s">
        <v>6464</v>
      </c>
      <c r="B6371" t="s">
        <v>7082</v>
      </c>
      <c r="C6371" t="s">
        <v>7087</v>
      </c>
      <c r="D6371" t="s">
        <v>17</v>
      </c>
      <c r="E6371">
        <v>46</v>
      </c>
      <c r="F6371" t="s">
        <v>49</v>
      </c>
      <c r="G6371" t="s">
        <v>303</v>
      </c>
      <c r="H6371" t="s">
        <v>304</v>
      </c>
      <c r="I6371" s="2">
        <v>304553</v>
      </c>
      <c r="J6371" s="2">
        <v>1587</v>
      </c>
      <c r="K6371" s="2">
        <v>306140</v>
      </c>
      <c r="L6371" s="3">
        <v>17.3340331721326</v>
      </c>
      <c r="M6371" s="3">
        <v>29.819809026205078</v>
      </c>
      <c r="N6371" s="2">
        <v>1766121</v>
      </c>
      <c r="O6371">
        <f t="shared" si="99"/>
        <v>2</v>
      </c>
    </row>
    <row r="6372" spans="1:15" x14ac:dyDescent="0.2">
      <c r="A6372" t="s">
        <v>6464</v>
      </c>
      <c r="B6372" t="s">
        <v>7082</v>
      </c>
      <c r="C6372" t="s">
        <v>7088</v>
      </c>
      <c r="D6372" t="s">
        <v>22</v>
      </c>
      <c r="E6372">
        <v>36</v>
      </c>
      <c r="F6372" t="s">
        <v>49</v>
      </c>
      <c r="G6372" t="s">
        <v>38</v>
      </c>
      <c r="H6372" t="s">
        <v>106</v>
      </c>
      <c r="I6372" s="2">
        <v>3269</v>
      </c>
      <c r="J6372" s="2">
        <v>1</v>
      </c>
      <c r="K6372" s="2">
        <v>3270</v>
      </c>
      <c r="L6372" s="3">
        <v>0.1851515269905063</v>
      </c>
      <c r="M6372" s="3">
        <v>0.31851693838012218</v>
      </c>
      <c r="N6372" s="2">
        <v>1766121</v>
      </c>
      <c r="O6372">
        <f t="shared" si="99"/>
        <v>5</v>
      </c>
    </row>
    <row r="6373" spans="1:15" x14ac:dyDescent="0.2">
      <c r="A6373" t="s">
        <v>6464</v>
      </c>
      <c r="B6373" t="s">
        <v>7082</v>
      </c>
      <c r="C6373" t="s">
        <v>7089</v>
      </c>
      <c r="D6373" t="s">
        <v>22</v>
      </c>
      <c r="E6373">
        <v>48</v>
      </c>
      <c r="F6373" t="s">
        <v>49</v>
      </c>
      <c r="G6373" t="s">
        <v>715</v>
      </c>
      <c r="H6373" t="s">
        <v>716</v>
      </c>
      <c r="I6373" s="2">
        <v>1024</v>
      </c>
      <c r="J6373" s="2">
        <v>4</v>
      </c>
      <c r="K6373" s="2">
        <v>1028</v>
      </c>
      <c r="L6373" s="3">
        <v>5.8206657414752443E-2</v>
      </c>
      <c r="M6373" s="3">
        <v>0.10013315371705371</v>
      </c>
      <c r="N6373" s="2">
        <v>1766121</v>
      </c>
      <c r="O6373">
        <f t="shared" si="99"/>
        <v>13</v>
      </c>
    </row>
    <row r="6374" spans="1:15" x14ac:dyDescent="0.2">
      <c r="A6374" t="s">
        <v>6464</v>
      </c>
      <c r="B6374" t="s">
        <v>7082</v>
      </c>
      <c r="C6374" t="s">
        <v>7090</v>
      </c>
      <c r="D6374" t="s">
        <v>22</v>
      </c>
      <c r="E6374">
        <v>33</v>
      </c>
      <c r="F6374" t="s">
        <v>49</v>
      </c>
      <c r="G6374" t="s">
        <v>7091</v>
      </c>
      <c r="H6374" t="s">
        <v>5002</v>
      </c>
      <c r="I6374" s="2">
        <v>1971</v>
      </c>
      <c r="J6374" s="2">
        <v>5</v>
      </c>
      <c r="K6374" s="2">
        <v>1976</v>
      </c>
      <c r="L6374" s="3">
        <v>0.11188361386337629</v>
      </c>
      <c r="M6374" s="3">
        <v>0.1924738441098231</v>
      </c>
      <c r="N6374" s="2">
        <v>1766121</v>
      </c>
      <c r="O6374">
        <f t="shared" si="99"/>
        <v>10</v>
      </c>
    </row>
    <row r="6375" spans="1:15" x14ac:dyDescent="0.2">
      <c r="A6375" t="s">
        <v>6464</v>
      </c>
      <c r="B6375" t="s">
        <v>7082</v>
      </c>
      <c r="C6375" t="s">
        <v>7092</v>
      </c>
      <c r="D6375" t="s">
        <v>22</v>
      </c>
      <c r="E6375">
        <v>46</v>
      </c>
      <c r="F6375" t="s">
        <v>49</v>
      </c>
      <c r="G6375" t="s">
        <v>38</v>
      </c>
      <c r="H6375" t="s">
        <v>734</v>
      </c>
      <c r="I6375" s="2">
        <v>3214</v>
      </c>
      <c r="J6375" s="2">
        <v>1</v>
      </c>
      <c r="K6375" s="2">
        <v>3215</v>
      </c>
      <c r="L6375" s="3">
        <v>0.18203735757629291</v>
      </c>
      <c r="M6375" s="3">
        <v>0.31315961984467672</v>
      </c>
      <c r="N6375" s="2">
        <v>1766121</v>
      </c>
      <c r="O6375">
        <f t="shared" si="99"/>
        <v>6</v>
      </c>
    </row>
    <row r="6376" spans="1:15" x14ac:dyDescent="0.2">
      <c r="A6376" t="s">
        <v>6464</v>
      </c>
      <c r="B6376" t="s">
        <v>7082</v>
      </c>
      <c r="C6376" t="s">
        <v>7093</v>
      </c>
      <c r="D6376" t="s">
        <v>22</v>
      </c>
      <c r="E6376">
        <v>60</v>
      </c>
      <c r="F6376" t="s">
        <v>49</v>
      </c>
      <c r="G6376" t="s">
        <v>868</v>
      </c>
      <c r="H6376" t="s">
        <v>738</v>
      </c>
      <c r="I6376" s="2">
        <v>2005</v>
      </c>
      <c r="J6376" s="2">
        <v>42</v>
      </c>
      <c r="K6376" s="2">
        <v>2047</v>
      </c>
      <c r="L6376" s="3">
        <v>0.11590372347081543</v>
      </c>
      <c r="M6376" s="3">
        <v>0.19938965531012542</v>
      </c>
      <c r="N6376" s="2">
        <v>1766121</v>
      </c>
      <c r="O6376">
        <f t="shared" si="99"/>
        <v>9</v>
      </c>
    </row>
    <row r="6377" spans="1:15" x14ac:dyDescent="0.2">
      <c r="A6377" t="s">
        <v>6464</v>
      </c>
      <c r="B6377" t="s">
        <v>7082</v>
      </c>
      <c r="C6377" t="s">
        <v>7094</v>
      </c>
      <c r="D6377" t="s">
        <v>22</v>
      </c>
      <c r="E6377">
        <v>26</v>
      </c>
      <c r="F6377" t="s">
        <v>49</v>
      </c>
      <c r="G6377" t="s">
        <v>1952</v>
      </c>
      <c r="H6377" t="s">
        <v>59</v>
      </c>
      <c r="I6377" s="2">
        <v>2928</v>
      </c>
      <c r="J6377" s="2">
        <v>12</v>
      </c>
      <c r="K6377" s="2">
        <v>2940</v>
      </c>
      <c r="L6377" s="3">
        <v>0.16646651050522587</v>
      </c>
      <c r="M6377" s="3">
        <v>0.28637302716744933</v>
      </c>
      <c r="N6377" s="2">
        <v>1766121</v>
      </c>
      <c r="O6377">
        <f t="shared" si="99"/>
        <v>7</v>
      </c>
    </row>
    <row r="6378" spans="1:15" x14ac:dyDescent="0.2">
      <c r="A6378" t="s">
        <v>6464</v>
      </c>
      <c r="B6378" t="s">
        <v>7082</v>
      </c>
      <c r="C6378" t="s">
        <v>7095</v>
      </c>
      <c r="D6378" t="s">
        <v>22</v>
      </c>
      <c r="E6378">
        <v>58</v>
      </c>
      <c r="F6378" t="s">
        <v>49</v>
      </c>
      <c r="G6378" t="s">
        <v>19</v>
      </c>
      <c r="H6378" t="s">
        <v>20</v>
      </c>
      <c r="I6378" s="2">
        <v>107592</v>
      </c>
      <c r="J6378" s="2">
        <v>749</v>
      </c>
      <c r="K6378" s="2">
        <v>108341</v>
      </c>
      <c r="L6378" s="3">
        <v>6.1344041546417261</v>
      </c>
      <c r="M6378" s="3">
        <v>10.553040862703615</v>
      </c>
      <c r="N6378" s="2">
        <v>1766121</v>
      </c>
      <c r="O6378">
        <f t="shared" si="99"/>
        <v>3</v>
      </c>
    </row>
    <row r="6379" spans="1:15" x14ac:dyDescent="0.2">
      <c r="A6379" t="s">
        <v>6464</v>
      </c>
      <c r="B6379" t="s">
        <v>7082</v>
      </c>
      <c r="C6379" t="s">
        <v>7096</v>
      </c>
      <c r="D6379" t="s">
        <v>22</v>
      </c>
      <c r="E6379">
        <v>40</v>
      </c>
      <c r="F6379" t="s">
        <v>49</v>
      </c>
      <c r="G6379" t="s">
        <v>38</v>
      </c>
      <c r="H6379" t="s">
        <v>2407</v>
      </c>
      <c r="I6379" s="2">
        <v>2231</v>
      </c>
      <c r="J6379" s="2">
        <v>3</v>
      </c>
      <c r="K6379" s="2">
        <v>2234</v>
      </c>
      <c r="L6379" s="3">
        <v>0.12649189947914102</v>
      </c>
      <c r="M6379" s="3">
        <v>0.21760453833064006</v>
      </c>
      <c r="N6379" s="2">
        <v>1766121</v>
      </c>
      <c r="O6379">
        <f t="shared" si="99"/>
        <v>8</v>
      </c>
    </row>
    <row r="6380" spans="1:15" x14ac:dyDescent="0.2">
      <c r="A6380" t="s">
        <v>6464</v>
      </c>
      <c r="B6380" t="s">
        <v>7082</v>
      </c>
      <c r="C6380" t="s">
        <v>7097</v>
      </c>
      <c r="D6380" t="s">
        <v>22</v>
      </c>
      <c r="E6380">
        <v>64</v>
      </c>
      <c r="F6380" t="s">
        <v>49</v>
      </c>
      <c r="G6380" t="s">
        <v>32</v>
      </c>
      <c r="H6380" t="s">
        <v>33</v>
      </c>
      <c r="I6380" s="2">
        <v>577603</v>
      </c>
      <c r="J6380" s="2">
        <v>3679</v>
      </c>
      <c r="K6380" s="2">
        <v>581282</v>
      </c>
      <c r="L6380" s="3">
        <v>32.912920462414526</v>
      </c>
      <c r="M6380" s="3">
        <v>56.620233325833091</v>
      </c>
      <c r="N6380" s="2">
        <v>1766121</v>
      </c>
      <c r="O6380">
        <f t="shared" si="99"/>
        <v>1</v>
      </c>
    </row>
    <row r="6381" spans="1:15" x14ac:dyDescent="0.2">
      <c r="A6381" t="s">
        <v>6464</v>
      </c>
      <c r="B6381" t="s">
        <v>7082</v>
      </c>
      <c r="C6381" t="s">
        <v>6847</v>
      </c>
      <c r="D6381" t="s">
        <v>22</v>
      </c>
      <c r="E6381">
        <v>33</v>
      </c>
      <c r="F6381" t="s">
        <v>69</v>
      </c>
      <c r="G6381" t="s">
        <v>38</v>
      </c>
      <c r="H6381" t="s">
        <v>336</v>
      </c>
      <c r="I6381" s="2">
        <v>1573</v>
      </c>
      <c r="J6381" s="2">
        <v>5</v>
      </c>
      <c r="K6381" s="2">
        <v>1578</v>
      </c>
      <c r="L6381" s="3">
        <v>8.9348351556886529E-2</v>
      </c>
      <c r="M6381" s="3">
        <v>0.15370633907150849</v>
      </c>
      <c r="N6381" s="2">
        <v>1766121</v>
      </c>
      <c r="O6381">
        <f t="shared" si="99"/>
        <v>12</v>
      </c>
    </row>
    <row r="6382" spans="1:15" x14ac:dyDescent="0.2">
      <c r="A6382" t="s">
        <v>6464</v>
      </c>
      <c r="B6382" t="s">
        <v>7098</v>
      </c>
      <c r="C6382" t="s">
        <v>46</v>
      </c>
      <c r="G6382" t="s">
        <v>46</v>
      </c>
      <c r="I6382" s="2">
        <v>12493</v>
      </c>
      <c r="J6382" s="2">
        <v>21</v>
      </c>
      <c r="K6382" s="2">
        <v>12514</v>
      </c>
      <c r="L6382" s="3">
        <v>0.64726760382712356</v>
      </c>
      <c r="M6382" s="3">
        <v>1.1067030084563643</v>
      </c>
      <c r="N6382" s="2">
        <v>1933358</v>
      </c>
      <c r="O6382">
        <f t="shared" si="99"/>
        <v>5</v>
      </c>
    </row>
    <row r="6383" spans="1:15" x14ac:dyDescent="0.2">
      <c r="A6383" t="s">
        <v>6464</v>
      </c>
      <c r="B6383" t="s">
        <v>7098</v>
      </c>
      <c r="C6383" t="s">
        <v>7099</v>
      </c>
      <c r="D6383" t="s">
        <v>22</v>
      </c>
      <c r="E6383">
        <v>46</v>
      </c>
      <c r="F6383" t="s">
        <v>69</v>
      </c>
      <c r="G6383" t="s">
        <v>303</v>
      </c>
      <c r="H6383" t="s">
        <v>304</v>
      </c>
      <c r="I6383" s="2">
        <v>422476</v>
      </c>
      <c r="J6383" s="2">
        <v>910</v>
      </c>
      <c r="K6383" s="2">
        <v>423386</v>
      </c>
      <c r="L6383" s="3">
        <v>21.898996461079633</v>
      </c>
      <c r="M6383" s="3">
        <v>37.443068558279222</v>
      </c>
      <c r="N6383" s="2">
        <v>1933358</v>
      </c>
      <c r="O6383">
        <f t="shared" si="99"/>
        <v>2</v>
      </c>
    </row>
    <row r="6384" spans="1:15" x14ac:dyDescent="0.2">
      <c r="A6384" t="s">
        <v>6464</v>
      </c>
      <c r="B6384" t="s">
        <v>7098</v>
      </c>
      <c r="C6384" t="s">
        <v>7100</v>
      </c>
      <c r="D6384" t="s">
        <v>22</v>
      </c>
      <c r="E6384">
        <v>51</v>
      </c>
      <c r="F6384" t="s">
        <v>69</v>
      </c>
      <c r="G6384" t="s">
        <v>114</v>
      </c>
      <c r="H6384" t="s">
        <v>115</v>
      </c>
      <c r="I6384" s="2">
        <v>8786</v>
      </c>
      <c r="J6384" s="2">
        <v>6</v>
      </c>
      <c r="K6384" s="2">
        <v>8792</v>
      </c>
      <c r="L6384" s="3">
        <v>0.4547528186709342</v>
      </c>
      <c r="M6384" s="3">
        <v>0.77753978347038144</v>
      </c>
      <c r="N6384" s="2">
        <v>1933358</v>
      </c>
      <c r="O6384">
        <f t="shared" si="99"/>
        <v>6</v>
      </c>
    </row>
    <row r="6385" spans="1:15" x14ac:dyDescent="0.2">
      <c r="A6385" t="s">
        <v>6464</v>
      </c>
      <c r="B6385" t="s">
        <v>7098</v>
      </c>
      <c r="C6385" t="s">
        <v>7101</v>
      </c>
      <c r="D6385" t="s">
        <v>22</v>
      </c>
      <c r="E6385">
        <v>56</v>
      </c>
      <c r="F6385" t="s">
        <v>69</v>
      </c>
      <c r="G6385" t="s">
        <v>19</v>
      </c>
      <c r="H6385" t="s">
        <v>20</v>
      </c>
      <c r="I6385" s="2">
        <v>89444</v>
      </c>
      <c r="J6385" s="2">
        <v>162</v>
      </c>
      <c r="K6385" s="2">
        <v>89606</v>
      </c>
      <c r="L6385" s="3">
        <v>4.6347339706355468</v>
      </c>
      <c r="M6385" s="3">
        <v>7.9245029387678576</v>
      </c>
      <c r="N6385" s="2">
        <v>1933358</v>
      </c>
      <c r="O6385">
        <f t="shared" si="99"/>
        <v>3</v>
      </c>
    </row>
    <row r="6386" spans="1:15" x14ac:dyDescent="0.2">
      <c r="A6386" t="s">
        <v>6464</v>
      </c>
      <c r="B6386" t="s">
        <v>7098</v>
      </c>
      <c r="C6386" t="s">
        <v>7102</v>
      </c>
      <c r="D6386" t="s">
        <v>22</v>
      </c>
      <c r="E6386">
        <v>55</v>
      </c>
      <c r="F6386" t="s">
        <v>69</v>
      </c>
      <c r="G6386" t="s">
        <v>3249</v>
      </c>
      <c r="H6386" t="s">
        <v>36</v>
      </c>
      <c r="I6386" s="2">
        <v>13861</v>
      </c>
      <c r="J6386" s="2">
        <v>33</v>
      </c>
      <c r="K6386" s="2">
        <v>13894</v>
      </c>
      <c r="L6386" s="3">
        <v>0.71864600348202456</v>
      </c>
      <c r="M6386" s="3">
        <v>1.2287463320675023</v>
      </c>
      <c r="N6386" s="2">
        <v>1933358</v>
      </c>
      <c r="O6386">
        <f t="shared" si="99"/>
        <v>4</v>
      </c>
    </row>
    <row r="6387" spans="1:15" x14ac:dyDescent="0.2">
      <c r="A6387" t="s">
        <v>6464</v>
      </c>
      <c r="B6387" t="s">
        <v>7098</v>
      </c>
      <c r="C6387" t="s">
        <v>7103</v>
      </c>
      <c r="D6387" t="s">
        <v>22</v>
      </c>
      <c r="E6387">
        <v>60</v>
      </c>
      <c r="F6387" t="s">
        <v>69</v>
      </c>
      <c r="G6387" t="s">
        <v>32</v>
      </c>
      <c r="H6387" t="s">
        <v>33</v>
      </c>
      <c r="I6387" s="2">
        <v>579723</v>
      </c>
      <c r="J6387" s="2">
        <v>2040</v>
      </c>
      <c r="K6387" s="2">
        <v>581763</v>
      </c>
      <c r="L6387" s="3">
        <v>30.090805737995758</v>
      </c>
      <c r="M6387" s="3">
        <v>51.44948556085982</v>
      </c>
      <c r="N6387" s="2">
        <v>1933358</v>
      </c>
      <c r="O6387">
        <f t="shared" si="99"/>
        <v>1</v>
      </c>
    </row>
    <row r="6388" spans="1:15" x14ac:dyDescent="0.2">
      <c r="A6388" t="s">
        <v>6464</v>
      </c>
      <c r="B6388" t="s">
        <v>7104</v>
      </c>
      <c r="C6388" t="s">
        <v>46</v>
      </c>
      <c r="G6388" t="s">
        <v>46</v>
      </c>
      <c r="I6388" s="2">
        <v>18228</v>
      </c>
      <c r="J6388" s="2">
        <v>11</v>
      </c>
      <c r="K6388" s="2">
        <v>18239</v>
      </c>
      <c r="L6388" s="3">
        <v>0.89374486399289665</v>
      </c>
      <c r="M6388" s="3">
        <v>1.3205853178194666</v>
      </c>
      <c r="N6388" s="2">
        <v>2040739</v>
      </c>
      <c r="O6388">
        <f t="shared" si="99"/>
        <v>4</v>
      </c>
    </row>
    <row r="6389" spans="1:15" x14ac:dyDescent="0.2">
      <c r="A6389" t="s">
        <v>6464</v>
      </c>
      <c r="B6389" t="s">
        <v>7104</v>
      </c>
      <c r="C6389" t="s">
        <v>7105</v>
      </c>
      <c r="D6389" t="s">
        <v>22</v>
      </c>
      <c r="E6389">
        <v>59</v>
      </c>
      <c r="F6389" t="s">
        <v>49</v>
      </c>
      <c r="G6389" t="s">
        <v>197</v>
      </c>
      <c r="H6389" t="s">
        <v>24</v>
      </c>
      <c r="I6389" s="2">
        <v>443090</v>
      </c>
      <c r="J6389" s="2">
        <v>499</v>
      </c>
      <c r="K6389" s="2">
        <v>443589</v>
      </c>
      <c r="L6389" s="3">
        <v>21.736684602979604</v>
      </c>
      <c r="M6389" s="3">
        <v>32.117831051385458</v>
      </c>
      <c r="N6389" s="2">
        <v>2040739</v>
      </c>
      <c r="O6389">
        <f t="shared" si="99"/>
        <v>2</v>
      </c>
    </row>
    <row r="6390" spans="1:15" x14ac:dyDescent="0.2">
      <c r="A6390" t="s">
        <v>6464</v>
      </c>
      <c r="B6390" t="s">
        <v>7104</v>
      </c>
      <c r="C6390" t="s">
        <v>7106</v>
      </c>
      <c r="D6390" t="s">
        <v>22</v>
      </c>
      <c r="E6390">
        <v>47</v>
      </c>
      <c r="F6390" t="s">
        <v>49</v>
      </c>
      <c r="G6390" t="s">
        <v>19</v>
      </c>
      <c r="H6390" t="s">
        <v>20</v>
      </c>
      <c r="I6390" s="2">
        <v>86080</v>
      </c>
      <c r="J6390" s="2">
        <v>59</v>
      </c>
      <c r="K6390" s="2">
        <v>86139</v>
      </c>
      <c r="L6390" s="3">
        <v>4.220970932588636</v>
      </c>
      <c r="M6390" s="3">
        <v>6.236849536249303</v>
      </c>
      <c r="N6390" s="2">
        <v>2040739</v>
      </c>
      <c r="O6390">
        <f t="shared" si="99"/>
        <v>3</v>
      </c>
    </row>
    <row r="6391" spans="1:15" x14ac:dyDescent="0.2">
      <c r="A6391" t="s">
        <v>6464</v>
      </c>
      <c r="B6391" t="s">
        <v>7104</v>
      </c>
      <c r="C6391" t="s">
        <v>7107</v>
      </c>
      <c r="D6391" t="s">
        <v>22</v>
      </c>
      <c r="E6391">
        <v>49</v>
      </c>
      <c r="F6391" t="s">
        <v>49</v>
      </c>
      <c r="G6391" t="s">
        <v>868</v>
      </c>
      <c r="H6391" t="s">
        <v>738</v>
      </c>
      <c r="I6391" s="2">
        <v>2696</v>
      </c>
      <c r="J6391" s="2">
        <v>1</v>
      </c>
      <c r="K6391" s="2">
        <v>2697</v>
      </c>
      <c r="L6391" s="3">
        <v>0.13215800746690293</v>
      </c>
      <c r="M6391" s="3">
        <v>0.19527488360979778</v>
      </c>
      <c r="N6391" s="2">
        <v>2040739</v>
      </c>
      <c r="O6391">
        <f t="shared" si="99"/>
        <v>8</v>
      </c>
    </row>
    <row r="6392" spans="1:15" x14ac:dyDescent="0.2">
      <c r="A6392" t="s">
        <v>6464</v>
      </c>
      <c r="B6392" t="s">
        <v>7104</v>
      </c>
      <c r="C6392" t="s">
        <v>7108</v>
      </c>
      <c r="D6392" t="s">
        <v>22</v>
      </c>
      <c r="E6392">
        <v>39</v>
      </c>
      <c r="F6392" t="s">
        <v>49</v>
      </c>
      <c r="G6392" t="s">
        <v>3193</v>
      </c>
      <c r="H6392" t="s">
        <v>389</v>
      </c>
      <c r="I6392" s="2">
        <v>2263</v>
      </c>
      <c r="J6392" s="2">
        <v>1</v>
      </c>
      <c r="K6392" s="2">
        <v>2264</v>
      </c>
      <c r="L6392" s="3">
        <v>0.11094020352431153</v>
      </c>
      <c r="M6392" s="3">
        <v>0.16392374360125406</v>
      </c>
      <c r="N6392" s="2">
        <v>2040739</v>
      </c>
      <c r="O6392">
        <f t="shared" si="99"/>
        <v>9</v>
      </c>
    </row>
    <row r="6393" spans="1:15" x14ac:dyDescent="0.2">
      <c r="A6393" t="s">
        <v>6464</v>
      </c>
      <c r="B6393" t="s">
        <v>7104</v>
      </c>
      <c r="C6393" t="s">
        <v>7109</v>
      </c>
      <c r="D6393" t="s">
        <v>22</v>
      </c>
      <c r="E6393">
        <v>48</v>
      </c>
      <c r="F6393" t="s">
        <v>49</v>
      </c>
      <c r="G6393" t="s">
        <v>7110</v>
      </c>
      <c r="H6393" t="s">
        <v>104</v>
      </c>
      <c r="I6393" s="2">
        <v>3302</v>
      </c>
      <c r="J6393" s="2">
        <v>1</v>
      </c>
      <c r="K6393" s="2">
        <v>3303</v>
      </c>
      <c r="L6393" s="3">
        <v>0.16185313261519479</v>
      </c>
      <c r="M6393" s="3">
        <v>0.23915199872568113</v>
      </c>
      <c r="N6393" s="2">
        <v>2040739</v>
      </c>
      <c r="O6393">
        <f t="shared" si="99"/>
        <v>7</v>
      </c>
    </row>
    <row r="6394" spans="1:15" x14ac:dyDescent="0.2">
      <c r="A6394" t="s">
        <v>6464</v>
      </c>
      <c r="B6394" t="s">
        <v>7104</v>
      </c>
      <c r="C6394" t="s">
        <v>7111</v>
      </c>
      <c r="D6394" t="s">
        <v>22</v>
      </c>
      <c r="E6394">
        <v>41</v>
      </c>
      <c r="F6394" t="s">
        <v>49</v>
      </c>
      <c r="G6394" t="s">
        <v>38</v>
      </c>
      <c r="H6394" t="s">
        <v>70</v>
      </c>
      <c r="I6394" s="2">
        <v>5709</v>
      </c>
      <c r="J6394" s="2">
        <v>2</v>
      </c>
      <c r="K6394" s="2">
        <v>5711</v>
      </c>
      <c r="L6394" s="3">
        <v>0.2798496035014767</v>
      </c>
      <c r="M6394" s="3">
        <v>0.41350198750298667</v>
      </c>
      <c r="N6394" s="2">
        <v>2040739</v>
      </c>
      <c r="O6394">
        <f t="shared" si="99"/>
        <v>5</v>
      </c>
    </row>
    <row r="6395" spans="1:15" x14ac:dyDescent="0.2">
      <c r="A6395" t="s">
        <v>6464</v>
      </c>
      <c r="B6395" t="s">
        <v>7104</v>
      </c>
      <c r="C6395" t="s">
        <v>7112</v>
      </c>
      <c r="D6395" t="s">
        <v>22</v>
      </c>
      <c r="E6395">
        <v>29</v>
      </c>
      <c r="F6395" t="s">
        <v>69</v>
      </c>
      <c r="G6395" t="s">
        <v>38</v>
      </c>
      <c r="H6395" t="s">
        <v>168</v>
      </c>
      <c r="I6395" s="2">
        <v>2247</v>
      </c>
      <c r="J6395" s="2">
        <v>3</v>
      </c>
      <c r="K6395" s="2">
        <v>2250</v>
      </c>
      <c r="L6395" s="3">
        <v>0.11025417753078663</v>
      </c>
      <c r="M6395" s="3">
        <v>0.16291008087580458</v>
      </c>
      <c r="N6395" s="2">
        <v>2040739</v>
      </c>
      <c r="O6395">
        <f t="shared" si="99"/>
        <v>10</v>
      </c>
    </row>
    <row r="6396" spans="1:15" x14ac:dyDescent="0.2">
      <c r="A6396" t="s">
        <v>6464</v>
      </c>
      <c r="B6396" t="s">
        <v>7104</v>
      </c>
      <c r="C6396" t="s">
        <v>7113</v>
      </c>
      <c r="D6396" t="s">
        <v>22</v>
      </c>
      <c r="E6396">
        <v>61</v>
      </c>
      <c r="F6396" t="s">
        <v>49</v>
      </c>
      <c r="G6396" t="s">
        <v>38</v>
      </c>
      <c r="H6396" t="s">
        <v>142</v>
      </c>
      <c r="I6396" s="2">
        <v>3807</v>
      </c>
      <c r="J6396" s="2">
        <f>(0)</f>
        <v>0</v>
      </c>
      <c r="K6396" s="2">
        <v>3807</v>
      </c>
      <c r="L6396" s="3">
        <v>0.18655006838209101</v>
      </c>
      <c r="M6396" s="3">
        <v>0.27564385684186138</v>
      </c>
      <c r="N6396" s="2">
        <v>2040739</v>
      </c>
      <c r="O6396">
        <f t="shared" si="99"/>
        <v>6</v>
      </c>
    </row>
    <row r="6397" spans="1:15" x14ac:dyDescent="0.2">
      <c r="A6397" t="s">
        <v>6464</v>
      </c>
      <c r="B6397" t="s">
        <v>7104</v>
      </c>
      <c r="C6397" t="s">
        <v>7114</v>
      </c>
      <c r="D6397" t="s">
        <v>22</v>
      </c>
      <c r="E6397">
        <v>54</v>
      </c>
      <c r="F6397" t="s">
        <v>49</v>
      </c>
      <c r="G6397" t="s">
        <v>32</v>
      </c>
      <c r="H6397" t="s">
        <v>33</v>
      </c>
      <c r="I6397" s="2">
        <v>808371</v>
      </c>
      <c r="J6397" s="2">
        <v>901</v>
      </c>
      <c r="K6397" s="2">
        <v>809272</v>
      </c>
      <c r="L6397" s="3">
        <v>39.655830559419897</v>
      </c>
      <c r="M6397" s="3">
        <v>58.594918653566289</v>
      </c>
      <c r="N6397" s="2">
        <v>2040739</v>
      </c>
      <c r="O6397">
        <f t="shared" si="99"/>
        <v>1</v>
      </c>
    </row>
    <row r="6398" spans="1:15" x14ac:dyDescent="0.2">
      <c r="A6398" t="s">
        <v>6464</v>
      </c>
      <c r="B6398" t="s">
        <v>7104</v>
      </c>
      <c r="C6398" t="s">
        <v>7115</v>
      </c>
      <c r="D6398" t="s">
        <v>17</v>
      </c>
      <c r="E6398">
        <v>34</v>
      </c>
      <c r="F6398" t="s">
        <v>49</v>
      </c>
      <c r="G6398" t="s">
        <v>7116</v>
      </c>
      <c r="H6398" t="s">
        <v>788</v>
      </c>
      <c r="I6398" s="2">
        <v>1845</v>
      </c>
      <c r="J6398" s="2">
        <v>4</v>
      </c>
      <c r="K6398" s="2">
        <v>1849</v>
      </c>
      <c r="L6398" s="3">
        <v>9.0604433001966439E-2</v>
      </c>
      <c r="M6398" s="3">
        <v>0.13387588423971675</v>
      </c>
      <c r="N6398" s="2">
        <v>2040739</v>
      </c>
      <c r="O6398">
        <f t="shared" si="99"/>
        <v>11</v>
      </c>
    </row>
    <row r="6399" spans="1:15" x14ac:dyDescent="0.2">
      <c r="A6399" t="s">
        <v>6464</v>
      </c>
      <c r="B6399" t="s">
        <v>7104</v>
      </c>
      <c r="C6399" t="s">
        <v>7117</v>
      </c>
      <c r="D6399" t="s">
        <v>17</v>
      </c>
      <c r="E6399">
        <v>51</v>
      </c>
      <c r="F6399" t="s">
        <v>49</v>
      </c>
      <c r="G6399" t="s">
        <v>38</v>
      </c>
      <c r="H6399" t="s">
        <v>59</v>
      </c>
      <c r="I6399" s="2">
        <v>1769</v>
      </c>
      <c r="J6399" s="2">
        <v>1</v>
      </c>
      <c r="K6399" s="2">
        <v>1770</v>
      </c>
      <c r="L6399" s="3">
        <v>8.6733286324218825E-2</v>
      </c>
      <c r="M6399" s="3">
        <v>0.12815593028896627</v>
      </c>
      <c r="N6399" s="2">
        <v>2040739</v>
      </c>
      <c r="O6399">
        <f t="shared" si="99"/>
        <v>12</v>
      </c>
    </row>
    <row r="6400" spans="1:15" x14ac:dyDescent="0.2">
      <c r="A6400" t="s">
        <v>6464</v>
      </c>
      <c r="B6400" t="s">
        <v>2261</v>
      </c>
      <c r="C6400" t="s">
        <v>46</v>
      </c>
      <c r="G6400" t="s">
        <v>46</v>
      </c>
      <c r="I6400" s="2">
        <v>15141</v>
      </c>
      <c r="J6400" s="2">
        <v>14</v>
      </c>
      <c r="K6400" s="2">
        <v>15155</v>
      </c>
      <c r="L6400" s="3">
        <v>0.86644560059459153</v>
      </c>
      <c r="M6400" s="3">
        <v>1.3903299820463491</v>
      </c>
      <c r="N6400" s="2">
        <v>1749100</v>
      </c>
      <c r="O6400">
        <f t="shared" si="99"/>
        <v>5</v>
      </c>
    </row>
    <row r="6401" spans="1:15" x14ac:dyDescent="0.2">
      <c r="A6401" t="s">
        <v>6464</v>
      </c>
      <c r="B6401" t="s">
        <v>2261</v>
      </c>
      <c r="C6401" t="s">
        <v>7118</v>
      </c>
      <c r="D6401" t="s">
        <v>22</v>
      </c>
      <c r="E6401">
        <v>42</v>
      </c>
      <c r="F6401" t="s">
        <v>49</v>
      </c>
      <c r="G6401" t="s">
        <v>303</v>
      </c>
      <c r="H6401" t="s">
        <v>304</v>
      </c>
      <c r="I6401" s="2">
        <v>325803</v>
      </c>
      <c r="J6401" s="2">
        <v>667</v>
      </c>
      <c r="K6401" s="2">
        <v>326470</v>
      </c>
      <c r="L6401" s="3">
        <v>18.665027728546111</v>
      </c>
      <c r="M6401" s="3">
        <v>29.950579296514128</v>
      </c>
      <c r="N6401" s="2">
        <v>1749100</v>
      </c>
      <c r="O6401">
        <f t="shared" si="99"/>
        <v>2</v>
      </c>
    </row>
    <row r="6402" spans="1:15" x14ac:dyDescent="0.2">
      <c r="A6402" t="s">
        <v>6464</v>
      </c>
      <c r="B6402" t="s">
        <v>2261</v>
      </c>
      <c r="C6402" t="s">
        <v>7119</v>
      </c>
      <c r="D6402" t="s">
        <v>22</v>
      </c>
      <c r="E6402">
        <v>45</v>
      </c>
      <c r="F6402" t="s">
        <v>49</v>
      </c>
      <c r="G6402" t="s">
        <v>32</v>
      </c>
      <c r="H6402" t="s">
        <v>33</v>
      </c>
      <c r="I6402" s="2">
        <v>574101</v>
      </c>
      <c r="J6402" s="2">
        <v>1021</v>
      </c>
      <c r="K6402" s="2">
        <v>575122</v>
      </c>
      <c r="L6402" s="3">
        <v>32.881024526899552</v>
      </c>
      <c r="M6402" s="3">
        <v>52.762082476704755</v>
      </c>
      <c r="N6402" s="2">
        <v>1749100</v>
      </c>
      <c r="O6402">
        <f t="shared" si="99"/>
        <v>1</v>
      </c>
    </row>
    <row r="6403" spans="1:15" x14ac:dyDescent="0.2">
      <c r="A6403" t="s">
        <v>6464</v>
      </c>
      <c r="B6403" t="s">
        <v>2261</v>
      </c>
      <c r="C6403" t="s">
        <v>7120</v>
      </c>
      <c r="D6403" t="s">
        <v>22</v>
      </c>
      <c r="E6403">
        <v>64</v>
      </c>
      <c r="F6403" t="s">
        <v>49</v>
      </c>
      <c r="G6403" t="s">
        <v>19</v>
      </c>
      <c r="H6403" t="s">
        <v>20</v>
      </c>
      <c r="I6403" s="2">
        <v>114376</v>
      </c>
      <c r="J6403" s="2">
        <v>158</v>
      </c>
      <c r="K6403" s="2">
        <v>114534</v>
      </c>
      <c r="L6403" s="3">
        <v>6.5481676290663771</v>
      </c>
      <c r="M6403" s="3">
        <v>10.50742686662465</v>
      </c>
      <c r="N6403" s="2">
        <v>1749100</v>
      </c>
      <c r="O6403">
        <f t="shared" si="99"/>
        <v>3</v>
      </c>
    </row>
    <row r="6404" spans="1:15" x14ac:dyDescent="0.2">
      <c r="A6404" t="s">
        <v>6464</v>
      </c>
      <c r="B6404" t="s">
        <v>2261</v>
      </c>
      <c r="C6404" t="s">
        <v>7121</v>
      </c>
      <c r="D6404" t="s">
        <v>22</v>
      </c>
      <c r="E6404">
        <v>61</v>
      </c>
      <c r="F6404" t="s">
        <v>49</v>
      </c>
      <c r="G6404" t="s">
        <v>1952</v>
      </c>
      <c r="H6404" t="s">
        <v>59</v>
      </c>
      <c r="I6404" s="2">
        <v>2834</v>
      </c>
      <c r="J6404" s="2">
        <v>1</v>
      </c>
      <c r="K6404" s="2">
        <v>2835</v>
      </c>
      <c r="L6404" s="3">
        <v>0.16208335715510835</v>
      </c>
      <c r="M6404" s="3">
        <v>0.26008482343130318</v>
      </c>
      <c r="N6404" s="2">
        <v>1749100</v>
      </c>
      <c r="O6404">
        <f t="shared" si="99"/>
        <v>11</v>
      </c>
    </row>
    <row r="6405" spans="1:15" x14ac:dyDescent="0.2">
      <c r="A6405" t="s">
        <v>6464</v>
      </c>
      <c r="B6405" t="s">
        <v>2261</v>
      </c>
      <c r="C6405" t="s">
        <v>7122</v>
      </c>
      <c r="D6405" t="s">
        <v>22</v>
      </c>
      <c r="E6405">
        <v>43</v>
      </c>
      <c r="F6405" t="s">
        <v>49</v>
      </c>
      <c r="G6405" t="s">
        <v>38</v>
      </c>
      <c r="H6405" t="s">
        <v>767</v>
      </c>
      <c r="I6405" s="2">
        <v>24787</v>
      </c>
      <c r="J6405" s="2">
        <v>14</v>
      </c>
      <c r="K6405" s="2">
        <v>24801</v>
      </c>
      <c r="L6405" s="3">
        <v>1.4179292207420959</v>
      </c>
      <c r="M6405" s="3">
        <v>2.2752605664619932</v>
      </c>
      <c r="N6405" s="2">
        <v>1749100</v>
      </c>
      <c r="O6405">
        <f t="shared" si="99"/>
        <v>4</v>
      </c>
    </row>
    <row r="6406" spans="1:15" x14ac:dyDescent="0.2">
      <c r="A6406" t="s">
        <v>6464</v>
      </c>
      <c r="B6406" t="s">
        <v>2261</v>
      </c>
      <c r="C6406" t="s">
        <v>7123</v>
      </c>
      <c r="D6406" t="s">
        <v>22</v>
      </c>
      <c r="E6406">
        <v>39</v>
      </c>
      <c r="F6406" t="s">
        <v>49</v>
      </c>
      <c r="G6406" t="s">
        <v>5369</v>
      </c>
      <c r="H6406" t="s">
        <v>486</v>
      </c>
      <c r="I6406" s="2">
        <v>1983</v>
      </c>
      <c r="J6406" s="2">
        <f>(0)</f>
        <v>0</v>
      </c>
      <c r="K6406" s="2">
        <v>1983</v>
      </c>
      <c r="L6406" s="3">
        <v>0.11337259161854668</v>
      </c>
      <c r="M6406" s="3">
        <v>0.18192176538422372</v>
      </c>
      <c r="N6406" s="2">
        <v>1749100</v>
      </c>
      <c r="O6406">
        <f t="shared" si="99"/>
        <v>15</v>
      </c>
    </row>
    <row r="6407" spans="1:15" x14ac:dyDescent="0.2">
      <c r="A6407" t="s">
        <v>6464</v>
      </c>
      <c r="B6407" t="s">
        <v>2261</v>
      </c>
      <c r="C6407" t="s">
        <v>7124</v>
      </c>
      <c r="D6407" t="s">
        <v>22</v>
      </c>
      <c r="E6407">
        <v>55</v>
      </c>
      <c r="F6407" t="s">
        <v>49</v>
      </c>
      <c r="G6407" t="s">
        <v>38</v>
      </c>
      <c r="H6407" t="s">
        <v>36</v>
      </c>
      <c r="I6407" s="2">
        <v>4205</v>
      </c>
      <c r="J6407" s="2">
        <v>1</v>
      </c>
      <c r="K6407" s="2">
        <v>4206</v>
      </c>
      <c r="L6407" s="3">
        <v>0.24046652564175863</v>
      </c>
      <c r="M6407" s="3">
        <v>0.38586129359861066</v>
      </c>
      <c r="N6407" s="2">
        <v>1749100</v>
      </c>
      <c r="O6407">
        <f t="shared" ref="O6407:O6470" si="100">COUNTIFS($A$2:$A$8573,A6407,$B$2:$B$8573,B6407,$K$2:$K$8573,"&gt;"&amp;K6407)+1</f>
        <v>9</v>
      </c>
    </row>
    <row r="6408" spans="1:15" x14ac:dyDescent="0.2">
      <c r="A6408" t="s">
        <v>6464</v>
      </c>
      <c r="B6408" t="s">
        <v>2261</v>
      </c>
      <c r="C6408" t="s">
        <v>7048</v>
      </c>
      <c r="D6408" t="s">
        <v>22</v>
      </c>
      <c r="E6408">
        <v>26</v>
      </c>
      <c r="F6408" t="s">
        <v>69</v>
      </c>
      <c r="G6408" t="s">
        <v>38</v>
      </c>
      <c r="H6408" t="s">
        <v>99</v>
      </c>
      <c r="I6408" s="2">
        <v>2441</v>
      </c>
      <c r="J6408" s="2">
        <v>3</v>
      </c>
      <c r="K6408" s="2">
        <v>2444</v>
      </c>
      <c r="L6408" s="3">
        <v>0.13972900348750786</v>
      </c>
      <c r="M6408" s="3">
        <v>0.22421421815382894</v>
      </c>
      <c r="N6408" s="2">
        <v>1749100</v>
      </c>
      <c r="O6408">
        <f t="shared" si="100"/>
        <v>13</v>
      </c>
    </row>
    <row r="6409" spans="1:15" x14ac:dyDescent="0.2">
      <c r="A6409" t="s">
        <v>6464</v>
      </c>
      <c r="B6409" t="s">
        <v>2261</v>
      </c>
      <c r="C6409" t="s">
        <v>7125</v>
      </c>
      <c r="D6409" t="s">
        <v>22</v>
      </c>
      <c r="E6409">
        <v>52</v>
      </c>
      <c r="F6409" t="s">
        <v>49</v>
      </c>
      <c r="G6409" t="s">
        <v>38</v>
      </c>
      <c r="H6409" t="s">
        <v>618</v>
      </c>
      <c r="I6409" s="2">
        <v>2693</v>
      </c>
      <c r="J6409" s="2">
        <v>4</v>
      </c>
      <c r="K6409" s="2">
        <v>2697</v>
      </c>
      <c r="L6409" s="3">
        <v>0.1541935852724258</v>
      </c>
      <c r="M6409" s="3">
        <v>0.24742460980395936</v>
      </c>
      <c r="N6409" s="2">
        <v>1749100</v>
      </c>
      <c r="O6409">
        <f t="shared" si="100"/>
        <v>12</v>
      </c>
    </row>
    <row r="6410" spans="1:15" x14ac:dyDescent="0.2">
      <c r="A6410" t="s">
        <v>6464</v>
      </c>
      <c r="B6410" t="s">
        <v>2261</v>
      </c>
      <c r="C6410" t="s">
        <v>7126</v>
      </c>
      <c r="D6410" t="s">
        <v>22</v>
      </c>
      <c r="E6410">
        <v>53</v>
      </c>
      <c r="F6410" t="s">
        <v>49</v>
      </c>
      <c r="G6410" t="s">
        <v>38</v>
      </c>
      <c r="H6410" t="s">
        <v>201</v>
      </c>
      <c r="I6410" s="2">
        <v>4917</v>
      </c>
      <c r="J6410" s="2">
        <f>(0)</f>
        <v>0</v>
      </c>
      <c r="K6410" s="2">
        <v>4917</v>
      </c>
      <c r="L6410" s="3">
        <v>0.28111600251557944</v>
      </c>
      <c r="M6410" s="3">
        <v>0.45108891598296924</v>
      </c>
      <c r="N6410" s="2">
        <v>1749100</v>
      </c>
      <c r="O6410">
        <f t="shared" si="100"/>
        <v>7</v>
      </c>
    </row>
    <row r="6411" spans="1:15" x14ac:dyDescent="0.2">
      <c r="A6411" t="s">
        <v>6464</v>
      </c>
      <c r="B6411" t="s">
        <v>2261</v>
      </c>
      <c r="C6411" t="s">
        <v>7127</v>
      </c>
      <c r="D6411" t="s">
        <v>22</v>
      </c>
      <c r="E6411">
        <v>64</v>
      </c>
      <c r="F6411" t="s">
        <v>49</v>
      </c>
      <c r="G6411" t="s">
        <v>694</v>
      </c>
      <c r="H6411" t="s">
        <v>315</v>
      </c>
      <c r="I6411" s="2">
        <v>2848</v>
      </c>
      <c r="J6411" s="2">
        <v>3</v>
      </c>
      <c r="K6411" s="2">
        <v>2851</v>
      </c>
      <c r="L6411" s="3">
        <v>0.16299811331541936</v>
      </c>
      <c r="M6411" s="3">
        <v>0.26155267428664741</v>
      </c>
      <c r="N6411" s="2">
        <v>1749100</v>
      </c>
      <c r="O6411">
        <f t="shared" si="100"/>
        <v>10</v>
      </c>
    </row>
    <row r="6412" spans="1:15" x14ac:dyDescent="0.2">
      <c r="A6412" t="s">
        <v>6464</v>
      </c>
      <c r="B6412" t="s">
        <v>2261</v>
      </c>
      <c r="C6412" t="s">
        <v>7128</v>
      </c>
      <c r="D6412" t="s">
        <v>22</v>
      </c>
      <c r="E6412">
        <v>69</v>
      </c>
      <c r="F6412" t="s">
        <v>69</v>
      </c>
      <c r="G6412" t="s">
        <v>38</v>
      </c>
      <c r="H6412" t="s">
        <v>1549</v>
      </c>
      <c r="I6412" s="2">
        <v>5206</v>
      </c>
      <c r="J6412" s="2">
        <f>(0)</f>
        <v>0</v>
      </c>
      <c r="K6412" s="2">
        <v>5206</v>
      </c>
      <c r="L6412" s="3">
        <v>0.29763878566119717</v>
      </c>
      <c r="M6412" s="3">
        <v>0.47760197205762411</v>
      </c>
      <c r="N6412" s="2">
        <v>1749100</v>
      </c>
      <c r="O6412">
        <f t="shared" si="100"/>
        <v>6</v>
      </c>
    </row>
    <row r="6413" spans="1:15" x14ac:dyDescent="0.2">
      <c r="A6413" t="s">
        <v>6464</v>
      </c>
      <c r="B6413" t="s">
        <v>2261</v>
      </c>
      <c r="C6413" t="s">
        <v>7129</v>
      </c>
      <c r="D6413" t="s">
        <v>22</v>
      </c>
      <c r="E6413">
        <v>30</v>
      </c>
      <c r="F6413" t="s">
        <v>49</v>
      </c>
      <c r="G6413" t="s">
        <v>38</v>
      </c>
      <c r="H6413" t="s">
        <v>788</v>
      </c>
      <c r="I6413" s="2">
        <v>2304</v>
      </c>
      <c r="J6413" s="2">
        <v>2</v>
      </c>
      <c r="K6413" s="2">
        <v>2306</v>
      </c>
      <c r="L6413" s="3">
        <v>0.13183923160482533</v>
      </c>
      <c r="M6413" s="3">
        <v>0.2115540045264851</v>
      </c>
      <c r="N6413" s="2">
        <v>1749100</v>
      </c>
      <c r="O6413">
        <f t="shared" si="100"/>
        <v>14</v>
      </c>
    </row>
    <row r="6414" spans="1:15" x14ac:dyDescent="0.2">
      <c r="A6414" t="s">
        <v>6464</v>
      </c>
      <c r="B6414" t="s">
        <v>2261</v>
      </c>
      <c r="C6414" t="s">
        <v>7130</v>
      </c>
      <c r="D6414" t="s">
        <v>22</v>
      </c>
      <c r="E6414">
        <v>40</v>
      </c>
      <c r="F6414" t="s">
        <v>49</v>
      </c>
      <c r="G6414" t="s">
        <v>868</v>
      </c>
      <c r="H6414" t="s">
        <v>738</v>
      </c>
      <c r="I6414" s="2">
        <v>4247</v>
      </c>
      <c r="J6414" s="2">
        <v>4</v>
      </c>
      <c r="K6414" s="2">
        <v>4251</v>
      </c>
      <c r="L6414" s="3">
        <v>0.24303927734263334</v>
      </c>
      <c r="M6414" s="3">
        <v>0.3899896241292663</v>
      </c>
      <c r="N6414" s="2">
        <v>1749100</v>
      </c>
      <c r="O6414">
        <f t="shared" si="100"/>
        <v>8</v>
      </c>
    </row>
    <row r="6415" spans="1:15" x14ac:dyDescent="0.2">
      <c r="A6415" t="s">
        <v>6464</v>
      </c>
      <c r="B6415" t="s">
        <v>7131</v>
      </c>
      <c r="C6415" t="s">
        <v>46</v>
      </c>
      <c r="G6415" t="s">
        <v>46</v>
      </c>
      <c r="I6415" s="2">
        <v>19248</v>
      </c>
      <c r="J6415" s="2">
        <v>2</v>
      </c>
      <c r="K6415" s="2">
        <v>19250</v>
      </c>
      <c r="L6415" s="3">
        <v>1.1310063782884376</v>
      </c>
      <c r="M6415" s="3">
        <v>1.8600615318017377</v>
      </c>
      <c r="N6415" s="2">
        <v>1702024</v>
      </c>
      <c r="O6415">
        <f t="shared" si="100"/>
        <v>4</v>
      </c>
    </row>
    <row r="6416" spans="1:15" x14ac:dyDescent="0.2">
      <c r="A6416" t="s">
        <v>6464</v>
      </c>
      <c r="B6416" t="s">
        <v>7131</v>
      </c>
      <c r="C6416" t="s">
        <v>7132</v>
      </c>
      <c r="D6416" t="s">
        <v>22</v>
      </c>
      <c r="E6416">
        <v>74</v>
      </c>
      <c r="F6416" t="s">
        <v>49</v>
      </c>
      <c r="G6416" t="s">
        <v>197</v>
      </c>
      <c r="H6416" t="s">
        <v>24</v>
      </c>
      <c r="I6416" s="2">
        <v>418647</v>
      </c>
      <c r="J6416" s="2">
        <v>341</v>
      </c>
      <c r="K6416" s="2">
        <v>418988</v>
      </c>
      <c r="L6416" s="3">
        <v>24.61704417799044</v>
      </c>
      <c r="M6416" s="3">
        <v>40.485374601898521</v>
      </c>
      <c r="N6416" s="2">
        <v>1702024</v>
      </c>
      <c r="O6416">
        <f t="shared" si="100"/>
        <v>2</v>
      </c>
    </row>
    <row r="6417" spans="1:15" x14ac:dyDescent="0.2">
      <c r="A6417" t="s">
        <v>6464</v>
      </c>
      <c r="B6417" t="s">
        <v>7131</v>
      </c>
      <c r="C6417" t="s">
        <v>7133</v>
      </c>
      <c r="D6417" t="s">
        <v>22</v>
      </c>
      <c r="E6417">
        <v>59</v>
      </c>
      <c r="F6417" t="s">
        <v>49</v>
      </c>
      <c r="G6417" t="s">
        <v>32</v>
      </c>
      <c r="H6417" t="s">
        <v>33</v>
      </c>
      <c r="I6417" s="2">
        <v>477100</v>
      </c>
      <c r="J6417" s="2">
        <v>826</v>
      </c>
      <c r="K6417" s="2">
        <v>477926</v>
      </c>
      <c r="L6417" s="3">
        <v>28.079862563630126</v>
      </c>
      <c r="M6417" s="3">
        <v>46.180351566123498</v>
      </c>
      <c r="N6417" s="2">
        <v>1702024</v>
      </c>
      <c r="O6417">
        <f t="shared" si="100"/>
        <v>1</v>
      </c>
    </row>
    <row r="6418" spans="1:15" x14ac:dyDescent="0.2">
      <c r="A6418" t="s">
        <v>6464</v>
      </c>
      <c r="B6418" t="s">
        <v>7131</v>
      </c>
      <c r="C6418" t="s">
        <v>7134</v>
      </c>
      <c r="D6418" t="s">
        <v>22</v>
      </c>
      <c r="E6418">
        <v>56</v>
      </c>
      <c r="F6418" t="s">
        <v>69</v>
      </c>
      <c r="G6418" t="s">
        <v>401</v>
      </c>
      <c r="H6418" t="s">
        <v>402</v>
      </c>
      <c r="I6418" s="2">
        <v>10347</v>
      </c>
      <c r="J6418" s="2">
        <v>2</v>
      </c>
      <c r="K6418" s="2">
        <v>10349</v>
      </c>
      <c r="L6418" s="3">
        <v>0.6080407796834828</v>
      </c>
      <c r="M6418" s="3">
        <v>0.9999884048112303</v>
      </c>
      <c r="N6418" s="2">
        <v>1702024</v>
      </c>
      <c r="O6418">
        <f t="shared" si="100"/>
        <v>6</v>
      </c>
    </row>
    <row r="6419" spans="1:15" x14ac:dyDescent="0.2">
      <c r="A6419" t="s">
        <v>6464</v>
      </c>
      <c r="B6419" t="s">
        <v>7131</v>
      </c>
      <c r="C6419" t="s">
        <v>7135</v>
      </c>
      <c r="D6419" t="s">
        <v>22</v>
      </c>
      <c r="E6419">
        <v>59</v>
      </c>
      <c r="F6419" t="s">
        <v>49</v>
      </c>
      <c r="G6419" t="s">
        <v>19</v>
      </c>
      <c r="H6419" t="s">
        <v>20</v>
      </c>
      <c r="I6419" s="2">
        <v>75350</v>
      </c>
      <c r="J6419" s="2">
        <v>88</v>
      </c>
      <c r="K6419" s="2">
        <v>75438</v>
      </c>
      <c r="L6419" s="3">
        <v>4.4322524241726322</v>
      </c>
      <c r="M6419" s="3">
        <v>7.2893154200550381</v>
      </c>
      <c r="N6419" s="2">
        <v>1702024</v>
      </c>
      <c r="O6419">
        <f t="shared" si="100"/>
        <v>3</v>
      </c>
    </row>
    <row r="6420" spans="1:15" x14ac:dyDescent="0.2">
      <c r="A6420" t="s">
        <v>6464</v>
      </c>
      <c r="B6420" t="s">
        <v>7131</v>
      </c>
      <c r="C6420" t="s">
        <v>7136</v>
      </c>
      <c r="D6420" t="s">
        <v>22</v>
      </c>
      <c r="E6420">
        <v>37</v>
      </c>
      <c r="F6420" t="s">
        <v>49</v>
      </c>
      <c r="G6420" t="s">
        <v>868</v>
      </c>
      <c r="H6420" t="s">
        <v>738</v>
      </c>
      <c r="I6420" s="2">
        <v>12746</v>
      </c>
      <c r="J6420" s="2">
        <v>1</v>
      </c>
      <c r="K6420" s="2">
        <v>12747</v>
      </c>
      <c r="L6420" s="3">
        <v>0.74893185995027101</v>
      </c>
      <c r="M6420" s="3">
        <v>1.2316989270585326</v>
      </c>
      <c r="N6420" s="2">
        <v>1702024</v>
      </c>
      <c r="O6420">
        <f t="shared" si="100"/>
        <v>5</v>
      </c>
    </row>
    <row r="6421" spans="1:15" x14ac:dyDescent="0.2">
      <c r="A6421" t="s">
        <v>6464</v>
      </c>
      <c r="B6421" t="s">
        <v>7131</v>
      </c>
      <c r="C6421" t="s">
        <v>7137</v>
      </c>
      <c r="D6421" t="s">
        <v>22</v>
      </c>
      <c r="E6421">
        <v>44</v>
      </c>
      <c r="F6421" t="s">
        <v>49</v>
      </c>
      <c r="G6421" t="s">
        <v>2706</v>
      </c>
      <c r="H6421" t="s">
        <v>43</v>
      </c>
      <c r="I6421" s="2">
        <v>7869</v>
      </c>
      <c r="J6421" s="2">
        <v>4</v>
      </c>
      <c r="K6421" s="2">
        <v>7873</v>
      </c>
      <c r="L6421" s="3">
        <v>0.46256692032544783</v>
      </c>
      <c r="M6421" s="3">
        <v>0.76074100986364057</v>
      </c>
      <c r="N6421" s="2">
        <v>1702024</v>
      </c>
      <c r="O6421">
        <f t="shared" si="100"/>
        <v>7</v>
      </c>
    </row>
    <row r="6422" spans="1:15" x14ac:dyDescent="0.2">
      <c r="A6422" t="s">
        <v>6464</v>
      </c>
      <c r="B6422" t="s">
        <v>7131</v>
      </c>
      <c r="C6422" t="s">
        <v>7138</v>
      </c>
      <c r="D6422" t="s">
        <v>22</v>
      </c>
      <c r="E6422">
        <v>45</v>
      </c>
      <c r="F6422" t="s">
        <v>49</v>
      </c>
      <c r="G6422" t="s">
        <v>38</v>
      </c>
      <c r="H6422" t="s">
        <v>168</v>
      </c>
      <c r="I6422" s="2">
        <v>5430</v>
      </c>
      <c r="J6422" s="2">
        <v>3</v>
      </c>
      <c r="K6422" s="2">
        <v>5433</v>
      </c>
      <c r="L6422" s="3">
        <v>0.31920818977875753</v>
      </c>
      <c r="M6422" s="3">
        <v>0.52497217154695275</v>
      </c>
      <c r="N6422" s="2">
        <v>1702024</v>
      </c>
      <c r="O6422">
        <f t="shared" si="100"/>
        <v>9</v>
      </c>
    </row>
    <row r="6423" spans="1:15" x14ac:dyDescent="0.2">
      <c r="A6423" t="s">
        <v>6464</v>
      </c>
      <c r="B6423" t="s">
        <v>7131</v>
      </c>
      <c r="C6423" t="s">
        <v>7139</v>
      </c>
      <c r="D6423" t="s">
        <v>17</v>
      </c>
      <c r="E6423">
        <v>26</v>
      </c>
      <c r="F6423" t="s">
        <v>69</v>
      </c>
      <c r="G6423" t="s">
        <v>3193</v>
      </c>
      <c r="H6423" t="s">
        <v>389</v>
      </c>
      <c r="I6423" s="2">
        <v>6539</v>
      </c>
      <c r="J6423" s="2">
        <v>6</v>
      </c>
      <c r="K6423" s="2">
        <v>6545</v>
      </c>
      <c r="L6423" s="3">
        <v>0.38454216861806884</v>
      </c>
      <c r="M6423" s="3">
        <v>0.63242092081259083</v>
      </c>
      <c r="N6423" s="2">
        <v>1702024</v>
      </c>
      <c r="O6423">
        <f t="shared" si="100"/>
        <v>8</v>
      </c>
    </row>
    <row r="6424" spans="1:15" x14ac:dyDescent="0.2">
      <c r="A6424" t="s">
        <v>6464</v>
      </c>
      <c r="B6424" t="s">
        <v>7140</v>
      </c>
      <c r="C6424" t="s">
        <v>46</v>
      </c>
      <c r="G6424" t="s">
        <v>46</v>
      </c>
      <c r="I6424" s="2">
        <v>14640</v>
      </c>
      <c r="J6424" s="2">
        <v>52</v>
      </c>
      <c r="K6424" s="2">
        <v>14692</v>
      </c>
      <c r="L6424" s="3">
        <v>0.79877693398401151</v>
      </c>
      <c r="M6424" s="3">
        <v>1.4066208452171349</v>
      </c>
      <c r="N6424" s="2">
        <v>1839312</v>
      </c>
      <c r="O6424">
        <f t="shared" si="100"/>
        <v>4</v>
      </c>
    </row>
    <row r="6425" spans="1:15" x14ac:dyDescent="0.2">
      <c r="A6425" t="s">
        <v>6464</v>
      </c>
      <c r="B6425" t="s">
        <v>7140</v>
      </c>
      <c r="C6425" t="s">
        <v>7141</v>
      </c>
      <c r="D6425" t="s">
        <v>17</v>
      </c>
      <c r="E6425">
        <v>52</v>
      </c>
      <c r="F6425" t="s">
        <v>49</v>
      </c>
      <c r="G6425" t="s">
        <v>32</v>
      </c>
      <c r="H6425" t="s">
        <v>33</v>
      </c>
      <c r="I6425" s="2">
        <v>563715</v>
      </c>
      <c r="J6425" s="2">
        <v>2325</v>
      </c>
      <c r="K6425" s="2">
        <v>566040</v>
      </c>
      <c r="L6425" s="3">
        <v>30.774550484094053</v>
      </c>
      <c r="M6425" s="3">
        <v>54.193007298305673</v>
      </c>
      <c r="N6425" s="2">
        <v>1839312</v>
      </c>
      <c r="O6425">
        <f t="shared" si="100"/>
        <v>1</v>
      </c>
    </row>
    <row r="6426" spans="1:15" x14ac:dyDescent="0.2">
      <c r="A6426" t="s">
        <v>6464</v>
      </c>
      <c r="B6426" t="s">
        <v>7140</v>
      </c>
      <c r="C6426" t="s">
        <v>7142</v>
      </c>
      <c r="D6426" t="s">
        <v>22</v>
      </c>
      <c r="E6426">
        <v>40</v>
      </c>
      <c r="F6426" t="s">
        <v>49</v>
      </c>
      <c r="G6426" t="s">
        <v>7143</v>
      </c>
      <c r="H6426" t="s">
        <v>168</v>
      </c>
      <c r="I6426" s="2">
        <v>2454</v>
      </c>
      <c r="J6426" s="2">
        <v>3</v>
      </c>
      <c r="K6426" s="2">
        <v>2457</v>
      </c>
      <c r="L6426" s="3">
        <v>0.13358255695607923</v>
      </c>
      <c r="M6426" s="3">
        <v>0.2352346458411721</v>
      </c>
      <c r="N6426" s="2">
        <v>1839312</v>
      </c>
      <c r="O6426">
        <f t="shared" si="100"/>
        <v>11</v>
      </c>
    </row>
    <row r="6427" spans="1:15" x14ac:dyDescent="0.2">
      <c r="A6427" t="s">
        <v>6464</v>
      </c>
      <c r="B6427" t="s">
        <v>7140</v>
      </c>
      <c r="C6427" t="s">
        <v>7144</v>
      </c>
      <c r="D6427" t="s">
        <v>22</v>
      </c>
      <c r="E6427">
        <v>36</v>
      </c>
      <c r="F6427" t="s">
        <v>49</v>
      </c>
      <c r="G6427" t="s">
        <v>38</v>
      </c>
      <c r="H6427" t="s">
        <v>106</v>
      </c>
      <c r="I6427" s="2">
        <v>3794</v>
      </c>
      <c r="J6427" s="2">
        <v>2</v>
      </c>
      <c r="K6427" s="2">
        <v>3796</v>
      </c>
      <c r="L6427" s="3">
        <v>0.20638151656706422</v>
      </c>
      <c r="M6427" s="3">
        <v>0.36343130468583201</v>
      </c>
      <c r="N6427" s="2">
        <v>1839312</v>
      </c>
      <c r="O6427">
        <f t="shared" si="100"/>
        <v>8</v>
      </c>
    </row>
    <row r="6428" spans="1:15" x14ac:dyDescent="0.2">
      <c r="A6428" t="s">
        <v>6464</v>
      </c>
      <c r="B6428" t="s">
        <v>7140</v>
      </c>
      <c r="C6428" t="s">
        <v>7145</v>
      </c>
      <c r="D6428" t="s">
        <v>22</v>
      </c>
      <c r="E6428">
        <v>61</v>
      </c>
      <c r="F6428" t="s">
        <v>69</v>
      </c>
      <c r="G6428" t="s">
        <v>38</v>
      </c>
      <c r="H6428" t="s">
        <v>201</v>
      </c>
      <c r="I6428" s="2">
        <v>7072</v>
      </c>
      <c r="J6428" s="2">
        <v>4</v>
      </c>
      <c r="K6428" s="2">
        <v>7076</v>
      </c>
      <c r="L6428" s="3">
        <v>0.38470906512870029</v>
      </c>
      <c r="M6428" s="3">
        <v>0.67746046152711992</v>
      </c>
      <c r="N6428" s="2">
        <v>1839312</v>
      </c>
      <c r="O6428">
        <f t="shared" si="100"/>
        <v>5</v>
      </c>
    </row>
    <row r="6429" spans="1:15" x14ac:dyDescent="0.2">
      <c r="A6429" t="s">
        <v>6464</v>
      </c>
      <c r="B6429" t="s">
        <v>7140</v>
      </c>
      <c r="C6429" t="s">
        <v>7146</v>
      </c>
      <c r="D6429" t="s">
        <v>22</v>
      </c>
      <c r="E6429">
        <v>63</v>
      </c>
      <c r="F6429" t="s">
        <v>49</v>
      </c>
      <c r="G6429" t="s">
        <v>19</v>
      </c>
      <c r="H6429" t="s">
        <v>20</v>
      </c>
      <c r="I6429" s="2">
        <v>65738</v>
      </c>
      <c r="J6429" s="2">
        <v>339</v>
      </c>
      <c r="K6429" s="2">
        <v>66077</v>
      </c>
      <c r="L6429" s="3">
        <v>3.5924845811912278</v>
      </c>
      <c r="M6429" s="3">
        <v>6.3262514014029829</v>
      </c>
      <c r="N6429" s="2">
        <v>1839312</v>
      </c>
      <c r="O6429">
        <f t="shared" si="100"/>
        <v>3</v>
      </c>
    </row>
    <row r="6430" spans="1:15" x14ac:dyDescent="0.2">
      <c r="A6430" t="s">
        <v>6464</v>
      </c>
      <c r="B6430" t="s">
        <v>7140</v>
      </c>
      <c r="C6430" t="s">
        <v>7147</v>
      </c>
      <c r="D6430" t="s">
        <v>22</v>
      </c>
      <c r="E6430">
        <v>42</v>
      </c>
      <c r="F6430" t="s">
        <v>49</v>
      </c>
      <c r="G6430" t="s">
        <v>868</v>
      </c>
      <c r="H6430" t="s">
        <v>738</v>
      </c>
      <c r="I6430" s="2">
        <v>2706</v>
      </c>
      <c r="J6430" s="2">
        <v>12</v>
      </c>
      <c r="K6430" s="2">
        <v>2718</v>
      </c>
      <c r="L6430" s="3">
        <v>0.14777264542394111</v>
      </c>
      <c r="M6430" s="3">
        <v>0.260222941553238</v>
      </c>
      <c r="N6430" s="2">
        <v>1839312</v>
      </c>
      <c r="O6430">
        <f t="shared" si="100"/>
        <v>10</v>
      </c>
    </row>
    <row r="6431" spans="1:15" x14ac:dyDescent="0.2">
      <c r="A6431" t="s">
        <v>6464</v>
      </c>
      <c r="B6431" t="s">
        <v>7140</v>
      </c>
      <c r="C6431" t="s">
        <v>7148</v>
      </c>
      <c r="D6431" t="s">
        <v>22</v>
      </c>
      <c r="E6431">
        <v>62</v>
      </c>
      <c r="F6431" t="s">
        <v>49</v>
      </c>
      <c r="G6431" t="s">
        <v>303</v>
      </c>
      <c r="H6431" t="s">
        <v>304</v>
      </c>
      <c r="I6431" s="2">
        <v>366167</v>
      </c>
      <c r="J6431" s="2">
        <v>1668</v>
      </c>
      <c r="K6431" s="2">
        <v>367835</v>
      </c>
      <c r="L6431" s="3">
        <v>19.998510312551652</v>
      </c>
      <c r="M6431" s="3">
        <v>35.216742349608275</v>
      </c>
      <c r="N6431" s="2">
        <v>1839312</v>
      </c>
      <c r="O6431">
        <f t="shared" si="100"/>
        <v>2</v>
      </c>
    </row>
    <row r="6432" spans="1:15" x14ac:dyDescent="0.2">
      <c r="A6432" t="s">
        <v>6464</v>
      </c>
      <c r="B6432" t="s">
        <v>7140</v>
      </c>
      <c r="C6432" t="s">
        <v>7149</v>
      </c>
      <c r="D6432" t="s">
        <v>22</v>
      </c>
      <c r="E6432">
        <v>44</v>
      </c>
      <c r="F6432" t="s">
        <v>49</v>
      </c>
      <c r="G6432" t="s">
        <v>38</v>
      </c>
      <c r="H6432" t="s">
        <v>816</v>
      </c>
      <c r="I6432" s="2">
        <v>4903</v>
      </c>
      <c r="J6432" s="2">
        <v>3</v>
      </c>
      <c r="K6432" s="2">
        <v>4906</v>
      </c>
      <c r="L6432" s="3">
        <v>0.26673016867176425</v>
      </c>
      <c r="M6432" s="3">
        <v>0.4697033669095606</v>
      </c>
      <c r="N6432" s="2">
        <v>1839312</v>
      </c>
      <c r="O6432">
        <f t="shared" si="100"/>
        <v>7</v>
      </c>
    </row>
    <row r="6433" spans="1:15" x14ac:dyDescent="0.2">
      <c r="A6433" t="s">
        <v>6464</v>
      </c>
      <c r="B6433" t="s">
        <v>7140</v>
      </c>
      <c r="C6433" t="s">
        <v>5349</v>
      </c>
      <c r="D6433" t="s">
        <v>22</v>
      </c>
      <c r="E6433">
        <v>68</v>
      </c>
      <c r="F6433" t="s">
        <v>69</v>
      </c>
      <c r="G6433" t="s">
        <v>891</v>
      </c>
      <c r="H6433" t="s">
        <v>749</v>
      </c>
      <c r="I6433" s="2">
        <v>2779</v>
      </c>
      <c r="J6433" s="2">
        <v>1</v>
      </c>
      <c r="K6433" s="2">
        <v>2780</v>
      </c>
      <c r="L6433" s="3">
        <v>0.15114347103699644</v>
      </c>
      <c r="M6433" s="3">
        <v>0.26615885854231114</v>
      </c>
      <c r="N6433" s="2">
        <v>1839312</v>
      </c>
      <c r="O6433">
        <f t="shared" si="100"/>
        <v>9</v>
      </c>
    </row>
    <row r="6434" spans="1:15" x14ac:dyDescent="0.2">
      <c r="A6434" t="s">
        <v>6464</v>
      </c>
      <c r="B6434" t="s">
        <v>7140</v>
      </c>
      <c r="C6434" t="s">
        <v>7150</v>
      </c>
      <c r="D6434" t="s">
        <v>22</v>
      </c>
      <c r="E6434">
        <v>58</v>
      </c>
      <c r="F6434" t="s">
        <v>49</v>
      </c>
      <c r="G6434" t="s">
        <v>7151</v>
      </c>
      <c r="H6434" t="s">
        <v>1733</v>
      </c>
      <c r="I6434" s="2">
        <v>5266</v>
      </c>
      <c r="J6434" s="2">
        <v>12</v>
      </c>
      <c r="K6434" s="2">
        <v>5278</v>
      </c>
      <c r="L6434" s="3">
        <v>0.28695512235009613</v>
      </c>
      <c r="M6434" s="3">
        <v>0.50531886884399935</v>
      </c>
      <c r="N6434" s="2">
        <v>1839312</v>
      </c>
      <c r="O6434">
        <f t="shared" si="100"/>
        <v>6</v>
      </c>
    </row>
    <row r="6435" spans="1:15" x14ac:dyDescent="0.2">
      <c r="A6435" t="s">
        <v>6464</v>
      </c>
      <c r="B6435" t="s">
        <v>7152</v>
      </c>
      <c r="C6435" t="s">
        <v>46</v>
      </c>
      <c r="G6435" t="s">
        <v>46</v>
      </c>
      <c r="I6435" s="2">
        <v>14751</v>
      </c>
      <c r="J6435" s="2">
        <v>18</v>
      </c>
      <c r="K6435" s="2">
        <v>14769</v>
      </c>
      <c r="L6435" s="3">
        <v>0.82641344733425848</v>
      </c>
      <c r="M6435" s="3">
        <v>1.5147117494002791</v>
      </c>
      <c r="N6435" s="2">
        <v>1787120</v>
      </c>
      <c r="O6435">
        <f t="shared" si="100"/>
        <v>6</v>
      </c>
    </row>
    <row r="6436" spans="1:15" x14ac:dyDescent="0.2">
      <c r="A6436" t="s">
        <v>6464</v>
      </c>
      <c r="B6436" t="s">
        <v>7152</v>
      </c>
      <c r="C6436" t="s">
        <v>7153</v>
      </c>
      <c r="D6436" t="s">
        <v>22</v>
      </c>
      <c r="E6436">
        <v>57</v>
      </c>
      <c r="F6436" t="s">
        <v>69</v>
      </c>
      <c r="G6436" t="s">
        <v>197</v>
      </c>
      <c r="H6436" t="s">
        <v>24</v>
      </c>
      <c r="I6436" s="2">
        <v>343274</v>
      </c>
      <c r="J6436" s="2">
        <v>1013</v>
      </c>
      <c r="K6436" s="2">
        <v>344287</v>
      </c>
      <c r="L6436" s="3">
        <v>19.264906665472939</v>
      </c>
      <c r="M6436" s="3">
        <v>35.310147204670187</v>
      </c>
      <c r="N6436" s="2">
        <v>1787120</v>
      </c>
      <c r="O6436">
        <f t="shared" si="100"/>
        <v>2</v>
      </c>
    </row>
    <row r="6437" spans="1:15" x14ac:dyDescent="0.2">
      <c r="A6437" t="s">
        <v>6464</v>
      </c>
      <c r="B6437" t="s">
        <v>7152</v>
      </c>
      <c r="C6437" t="s">
        <v>7154</v>
      </c>
      <c r="D6437" t="s">
        <v>22</v>
      </c>
      <c r="E6437">
        <v>61</v>
      </c>
      <c r="F6437" t="s">
        <v>69</v>
      </c>
      <c r="G6437" t="s">
        <v>7028</v>
      </c>
      <c r="H6437" t="s">
        <v>343</v>
      </c>
      <c r="I6437" s="2">
        <v>156269</v>
      </c>
      <c r="J6437" s="2">
        <v>137</v>
      </c>
      <c r="K6437" s="2">
        <v>156406</v>
      </c>
      <c r="L6437" s="3">
        <v>8.7518465463986761</v>
      </c>
      <c r="M6437" s="3">
        <v>16.041032289031083</v>
      </c>
      <c r="N6437" s="2">
        <v>1787120</v>
      </c>
      <c r="O6437">
        <f t="shared" si="100"/>
        <v>3</v>
      </c>
    </row>
    <row r="6438" spans="1:15" x14ac:dyDescent="0.2">
      <c r="A6438" t="s">
        <v>6464</v>
      </c>
      <c r="B6438" t="s">
        <v>7152</v>
      </c>
      <c r="C6438" t="s">
        <v>7155</v>
      </c>
      <c r="D6438" t="s">
        <v>22</v>
      </c>
      <c r="E6438">
        <v>30</v>
      </c>
      <c r="F6438" t="s">
        <v>69</v>
      </c>
      <c r="G6438" t="s">
        <v>3193</v>
      </c>
      <c r="H6438" t="s">
        <v>389</v>
      </c>
      <c r="I6438" s="2">
        <v>3178</v>
      </c>
      <c r="J6438" s="2">
        <v>5</v>
      </c>
      <c r="K6438" s="2">
        <v>3183</v>
      </c>
      <c r="L6438" s="3">
        <v>0.17810779354492146</v>
      </c>
      <c r="M6438" s="3">
        <v>0.3264491501348154</v>
      </c>
      <c r="N6438" s="2">
        <v>1787120</v>
      </c>
      <c r="O6438">
        <f t="shared" si="100"/>
        <v>12</v>
      </c>
    </row>
    <row r="6439" spans="1:15" x14ac:dyDescent="0.2">
      <c r="A6439" t="s">
        <v>6464</v>
      </c>
      <c r="B6439" t="s">
        <v>7152</v>
      </c>
      <c r="C6439" t="s">
        <v>7156</v>
      </c>
      <c r="D6439" t="s">
        <v>22</v>
      </c>
      <c r="E6439">
        <v>49</v>
      </c>
      <c r="F6439" t="s">
        <v>69</v>
      </c>
      <c r="G6439" t="s">
        <v>32</v>
      </c>
      <c r="H6439" t="s">
        <v>33</v>
      </c>
      <c r="I6439" s="2">
        <v>381517</v>
      </c>
      <c r="J6439" s="2">
        <v>1492</v>
      </c>
      <c r="K6439" s="2">
        <v>383009</v>
      </c>
      <c r="L6439" s="3">
        <v>21.431633018487847</v>
      </c>
      <c r="M6439" s="3">
        <v>39.281483677029691</v>
      </c>
      <c r="N6439" s="2">
        <v>1787120</v>
      </c>
      <c r="O6439">
        <f t="shared" si="100"/>
        <v>1</v>
      </c>
    </row>
    <row r="6440" spans="1:15" x14ac:dyDescent="0.2">
      <c r="A6440" t="s">
        <v>6464</v>
      </c>
      <c r="B6440" t="s">
        <v>7152</v>
      </c>
      <c r="C6440" t="s">
        <v>7157</v>
      </c>
      <c r="D6440" t="s">
        <v>22</v>
      </c>
      <c r="E6440">
        <v>63</v>
      </c>
      <c r="F6440" t="s">
        <v>69</v>
      </c>
      <c r="G6440" t="s">
        <v>868</v>
      </c>
      <c r="H6440" t="s">
        <v>738</v>
      </c>
      <c r="I6440" s="2">
        <v>4986</v>
      </c>
      <c r="J6440" s="2">
        <f>(0)</f>
        <v>0</v>
      </c>
      <c r="K6440" s="2">
        <v>4986</v>
      </c>
      <c r="L6440" s="3">
        <v>0.27899637405434441</v>
      </c>
      <c r="M6440" s="3">
        <v>0.51136520973050248</v>
      </c>
      <c r="N6440" s="2">
        <v>1787120</v>
      </c>
      <c r="O6440">
        <f t="shared" si="100"/>
        <v>9</v>
      </c>
    </row>
    <row r="6441" spans="1:15" x14ac:dyDescent="0.2">
      <c r="A6441" t="s">
        <v>6464</v>
      </c>
      <c r="B6441" t="s">
        <v>7152</v>
      </c>
      <c r="C6441" t="s">
        <v>2219</v>
      </c>
      <c r="D6441" t="s">
        <v>22</v>
      </c>
      <c r="E6441">
        <v>30</v>
      </c>
      <c r="F6441" t="s">
        <v>69</v>
      </c>
      <c r="G6441" t="s">
        <v>38</v>
      </c>
      <c r="H6441" t="s">
        <v>168</v>
      </c>
      <c r="I6441" s="2">
        <v>2376</v>
      </c>
      <c r="J6441" s="2">
        <v>1</v>
      </c>
      <c r="K6441" s="2">
        <v>2377</v>
      </c>
      <c r="L6441" s="3">
        <v>0.13300729665607233</v>
      </c>
      <c r="M6441" s="3">
        <v>0.24378562044312163</v>
      </c>
      <c r="N6441" s="2">
        <v>1787120</v>
      </c>
      <c r="O6441">
        <f t="shared" si="100"/>
        <v>13</v>
      </c>
    </row>
    <row r="6442" spans="1:15" x14ac:dyDescent="0.2">
      <c r="A6442" t="s">
        <v>6464</v>
      </c>
      <c r="B6442" t="s">
        <v>7152</v>
      </c>
      <c r="C6442" t="s">
        <v>7158</v>
      </c>
      <c r="D6442" t="s">
        <v>22</v>
      </c>
      <c r="E6442">
        <v>41</v>
      </c>
      <c r="F6442" t="s">
        <v>69</v>
      </c>
      <c r="G6442" t="s">
        <v>1952</v>
      </c>
      <c r="H6442" t="s">
        <v>59</v>
      </c>
      <c r="I6442" s="2">
        <v>6206</v>
      </c>
      <c r="J6442" s="2">
        <v>5</v>
      </c>
      <c r="K6442" s="2">
        <v>6211</v>
      </c>
      <c r="L6442" s="3">
        <v>0.34754241461121804</v>
      </c>
      <c r="M6442" s="3">
        <v>0.63700146763661269</v>
      </c>
      <c r="N6442" s="2">
        <v>1787120</v>
      </c>
      <c r="O6442">
        <f t="shared" si="100"/>
        <v>8</v>
      </c>
    </row>
    <row r="6443" spans="1:15" x14ac:dyDescent="0.2">
      <c r="A6443" t="s">
        <v>6464</v>
      </c>
      <c r="B6443" t="s">
        <v>7152</v>
      </c>
      <c r="C6443" t="s">
        <v>7159</v>
      </c>
      <c r="D6443" t="s">
        <v>22</v>
      </c>
      <c r="E6443">
        <v>58</v>
      </c>
      <c r="F6443" t="s">
        <v>69</v>
      </c>
      <c r="G6443" t="s">
        <v>38</v>
      </c>
      <c r="H6443" t="s">
        <v>692</v>
      </c>
      <c r="I6443" s="2">
        <v>4219</v>
      </c>
      <c r="J6443" s="2">
        <v>5</v>
      </c>
      <c r="K6443" s="2">
        <v>4224</v>
      </c>
      <c r="L6443" s="3">
        <v>0.23635793903039526</v>
      </c>
      <c r="M6443" s="3">
        <v>0.43321432930237519</v>
      </c>
      <c r="N6443" s="2">
        <v>1787120</v>
      </c>
      <c r="O6443">
        <f t="shared" si="100"/>
        <v>10</v>
      </c>
    </row>
    <row r="6444" spans="1:15" x14ac:dyDescent="0.2">
      <c r="A6444" t="s">
        <v>6464</v>
      </c>
      <c r="B6444" t="s">
        <v>7152</v>
      </c>
      <c r="C6444" t="s">
        <v>7160</v>
      </c>
      <c r="D6444" t="s">
        <v>22</v>
      </c>
      <c r="E6444">
        <v>40</v>
      </c>
      <c r="F6444" t="s">
        <v>69</v>
      </c>
      <c r="G6444" t="s">
        <v>38</v>
      </c>
      <c r="H6444" t="s">
        <v>321</v>
      </c>
      <c r="I6444" s="2">
        <v>8009</v>
      </c>
      <c r="J6444" s="2">
        <v>2</v>
      </c>
      <c r="K6444" s="2">
        <v>8011</v>
      </c>
      <c r="L6444" s="3">
        <v>0.44826312726621603</v>
      </c>
      <c r="M6444" s="3">
        <v>0.82160984660069303</v>
      </c>
      <c r="N6444" s="2">
        <v>1787120</v>
      </c>
      <c r="O6444">
        <f t="shared" si="100"/>
        <v>7</v>
      </c>
    </row>
    <row r="6445" spans="1:15" x14ac:dyDescent="0.2">
      <c r="A6445" t="s">
        <v>6464</v>
      </c>
      <c r="B6445" t="s">
        <v>7152</v>
      </c>
      <c r="C6445" t="s">
        <v>7160</v>
      </c>
      <c r="D6445" t="s">
        <v>22</v>
      </c>
      <c r="E6445">
        <v>44</v>
      </c>
      <c r="F6445" t="s">
        <v>69</v>
      </c>
      <c r="G6445" t="s">
        <v>38</v>
      </c>
      <c r="H6445" t="s">
        <v>54</v>
      </c>
      <c r="I6445" s="2">
        <v>26954</v>
      </c>
      <c r="J6445" s="2">
        <v>13</v>
      </c>
      <c r="K6445" s="2">
        <v>26967</v>
      </c>
      <c r="L6445" s="3">
        <v>1.5089641434262948</v>
      </c>
      <c r="M6445" s="3">
        <v>2.7657411975135302</v>
      </c>
      <c r="N6445" s="2">
        <v>1787120</v>
      </c>
      <c r="O6445">
        <f t="shared" si="100"/>
        <v>4</v>
      </c>
    </row>
    <row r="6446" spans="1:15" x14ac:dyDescent="0.2">
      <c r="A6446" t="s">
        <v>6464</v>
      </c>
      <c r="B6446" t="s">
        <v>7152</v>
      </c>
      <c r="C6446" t="s">
        <v>7161</v>
      </c>
      <c r="D6446" t="s">
        <v>22</v>
      </c>
      <c r="E6446">
        <v>52</v>
      </c>
      <c r="F6446" t="s">
        <v>69</v>
      </c>
      <c r="G6446" t="s">
        <v>19</v>
      </c>
      <c r="H6446" t="s">
        <v>20</v>
      </c>
      <c r="I6446" s="2">
        <v>16384</v>
      </c>
      <c r="J6446" s="2">
        <v>58</v>
      </c>
      <c r="K6446" s="2">
        <v>16442</v>
      </c>
      <c r="L6446" s="3">
        <v>0.9200277541519315</v>
      </c>
      <c r="M6446" s="3">
        <v>1.6862949816263382</v>
      </c>
      <c r="N6446" s="2">
        <v>1787120</v>
      </c>
      <c r="O6446">
        <f t="shared" si="100"/>
        <v>5</v>
      </c>
    </row>
    <row r="6447" spans="1:15" x14ac:dyDescent="0.2">
      <c r="A6447" t="s">
        <v>6464</v>
      </c>
      <c r="B6447" t="s">
        <v>7152</v>
      </c>
      <c r="C6447" t="s">
        <v>7162</v>
      </c>
      <c r="D6447" t="s">
        <v>22</v>
      </c>
      <c r="E6447">
        <v>47</v>
      </c>
      <c r="F6447" t="s">
        <v>69</v>
      </c>
      <c r="G6447" t="s">
        <v>38</v>
      </c>
      <c r="H6447" t="s">
        <v>420</v>
      </c>
      <c r="I6447" s="2">
        <v>3562</v>
      </c>
      <c r="J6447" s="2">
        <v>4</v>
      </c>
      <c r="K6447" s="2">
        <v>3566</v>
      </c>
      <c r="L6447" s="3">
        <v>0.19953892295984602</v>
      </c>
      <c r="M6447" s="3">
        <v>0.36572971076995031</v>
      </c>
      <c r="N6447" s="2">
        <v>1787120</v>
      </c>
      <c r="O6447">
        <f t="shared" si="100"/>
        <v>11</v>
      </c>
    </row>
    <row r="6448" spans="1:15" x14ac:dyDescent="0.2">
      <c r="A6448" t="s">
        <v>6464</v>
      </c>
      <c r="B6448" t="s">
        <v>7163</v>
      </c>
      <c r="C6448" t="s">
        <v>46</v>
      </c>
      <c r="G6448" t="s">
        <v>46</v>
      </c>
      <c r="I6448" s="2">
        <v>7862</v>
      </c>
      <c r="J6448" s="2">
        <v>20</v>
      </c>
      <c r="K6448" s="2">
        <v>7882</v>
      </c>
      <c r="L6448" s="3">
        <v>0.3920462656374582</v>
      </c>
      <c r="M6448" s="3">
        <v>0.80504393423602028</v>
      </c>
      <c r="N6448" s="2">
        <v>2010477</v>
      </c>
      <c r="O6448">
        <f t="shared" si="100"/>
        <v>4</v>
      </c>
    </row>
    <row r="6449" spans="1:15" x14ac:dyDescent="0.2">
      <c r="A6449" t="s">
        <v>6464</v>
      </c>
      <c r="B6449" t="s">
        <v>7163</v>
      </c>
      <c r="C6449" t="s">
        <v>7164</v>
      </c>
      <c r="D6449" t="s">
        <v>22</v>
      </c>
      <c r="E6449">
        <v>35</v>
      </c>
      <c r="F6449" t="s">
        <v>49</v>
      </c>
      <c r="G6449" t="s">
        <v>1638</v>
      </c>
      <c r="H6449" t="s">
        <v>79</v>
      </c>
      <c r="I6449" s="2">
        <v>1398</v>
      </c>
      <c r="J6449" s="2">
        <v>8</v>
      </c>
      <c r="K6449" s="2">
        <v>1406</v>
      </c>
      <c r="L6449" s="3">
        <v>6.9933652561058893E-2</v>
      </c>
      <c r="M6449" s="3">
        <v>0.14360463988021371</v>
      </c>
      <c r="N6449" s="2">
        <v>2010477</v>
      </c>
      <c r="O6449">
        <f t="shared" si="100"/>
        <v>12</v>
      </c>
    </row>
    <row r="6450" spans="1:15" x14ac:dyDescent="0.2">
      <c r="A6450" t="s">
        <v>6464</v>
      </c>
      <c r="B6450" t="s">
        <v>7163</v>
      </c>
      <c r="C6450" t="s">
        <v>7165</v>
      </c>
      <c r="D6450" t="s">
        <v>22</v>
      </c>
      <c r="E6450">
        <v>38</v>
      </c>
      <c r="F6450" t="s">
        <v>49</v>
      </c>
      <c r="G6450" t="s">
        <v>994</v>
      </c>
      <c r="H6450" t="s">
        <v>846</v>
      </c>
      <c r="I6450" s="2">
        <v>1261</v>
      </c>
      <c r="J6450" s="2">
        <v>1</v>
      </c>
      <c r="K6450" s="2">
        <v>1262</v>
      </c>
      <c r="L6450" s="3">
        <v>6.2771173209143896E-2</v>
      </c>
      <c r="M6450" s="3">
        <v>0.12889691004895426</v>
      </c>
      <c r="N6450" s="2">
        <v>2010477</v>
      </c>
      <c r="O6450">
        <f t="shared" si="100"/>
        <v>13</v>
      </c>
    </row>
    <row r="6451" spans="1:15" x14ac:dyDescent="0.2">
      <c r="A6451" t="s">
        <v>6464</v>
      </c>
      <c r="B6451" t="s">
        <v>7163</v>
      </c>
      <c r="C6451" t="s">
        <v>7166</v>
      </c>
      <c r="D6451" t="s">
        <v>22</v>
      </c>
      <c r="E6451">
        <v>81</v>
      </c>
      <c r="F6451" t="s">
        <v>69</v>
      </c>
      <c r="G6451" t="s">
        <v>7167</v>
      </c>
      <c r="H6451" t="s">
        <v>124</v>
      </c>
      <c r="I6451" s="2">
        <v>2058</v>
      </c>
      <c r="J6451" s="2">
        <f>(0)</f>
        <v>0</v>
      </c>
      <c r="K6451" s="2">
        <v>2058</v>
      </c>
      <c r="L6451" s="3">
        <v>0.10236376740445179</v>
      </c>
      <c r="M6451" s="3">
        <v>0.21019797217174951</v>
      </c>
      <c r="N6451" s="2">
        <v>2010477</v>
      </c>
      <c r="O6451">
        <f t="shared" si="100"/>
        <v>8</v>
      </c>
    </row>
    <row r="6452" spans="1:15" x14ac:dyDescent="0.2">
      <c r="A6452" t="s">
        <v>6464</v>
      </c>
      <c r="B6452" t="s">
        <v>7163</v>
      </c>
      <c r="C6452" t="s">
        <v>7168</v>
      </c>
      <c r="D6452" t="s">
        <v>22</v>
      </c>
      <c r="E6452">
        <v>53</v>
      </c>
      <c r="F6452" t="s">
        <v>69</v>
      </c>
      <c r="G6452" t="s">
        <v>7169</v>
      </c>
      <c r="H6452" t="s">
        <v>1395</v>
      </c>
      <c r="I6452" s="2">
        <v>916</v>
      </c>
      <c r="J6452" s="2">
        <v>5</v>
      </c>
      <c r="K6452" s="2">
        <v>921</v>
      </c>
      <c r="L6452" s="3">
        <v>4.5810024188289646E-2</v>
      </c>
      <c r="M6452" s="3">
        <v>9.4068188712430167E-2</v>
      </c>
      <c r="N6452" s="2">
        <v>2010477</v>
      </c>
      <c r="O6452">
        <f t="shared" si="100"/>
        <v>15</v>
      </c>
    </row>
    <row r="6453" spans="1:15" x14ac:dyDescent="0.2">
      <c r="A6453" t="s">
        <v>6464</v>
      </c>
      <c r="B6453" t="s">
        <v>7163</v>
      </c>
      <c r="C6453" t="s">
        <v>5319</v>
      </c>
      <c r="D6453" t="s">
        <v>22</v>
      </c>
      <c r="E6453">
        <v>38</v>
      </c>
      <c r="F6453" t="s">
        <v>49</v>
      </c>
      <c r="G6453" t="s">
        <v>19</v>
      </c>
      <c r="H6453" t="s">
        <v>20</v>
      </c>
      <c r="I6453" s="2">
        <v>32617</v>
      </c>
      <c r="J6453" s="2">
        <v>144</v>
      </c>
      <c r="K6453" s="2">
        <v>32761</v>
      </c>
      <c r="L6453" s="3">
        <v>1.6295137920006049</v>
      </c>
      <c r="M6453" s="3">
        <v>3.3461106736242399</v>
      </c>
      <c r="N6453" s="2">
        <v>2010477</v>
      </c>
      <c r="O6453">
        <f t="shared" si="100"/>
        <v>3</v>
      </c>
    </row>
    <row r="6454" spans="1:15" x14ac:dyDescent="0.2">
      <c r="A6454" t="s">
        <v>6464</v>
      </c>
      <c r="B6454" t="s">
        <v>7163</v>
      </c>
      <c r="C6454" t="s">
        <v>7170</v>
      </c>
      <c r="D6454" t="s">
        <v>22</v>
      </c>
      <c r="E6454">
        <v>56</v>
      </c>
      <c r="F6454" t="s">
        <v>49</v>
      </c>
      <c r="G6454" t="s">
        <v>1472</v>
      </c>
      <c r="H6454" t="s">
        <v>540</v>
      </c>
      <c r="I6454" s="2">
        <v>1965</v>
      </c>
      <c r="J6454" s="2">
        <v>1</v>
      </c>
      <c r="K6454" s="2">
        <v>1966</v>
      </c>
      <c r="L6454" s="3">
        <v>9.7787738929617202E-2</v>
      </c>
      <c r="M6454" s="3">
        <v>0.2008013670017782</v>
      </c>
      <c r="N6454" s="2">
        <v>2010477</v>
      </c>
      <c r="O6454">
        <f t="shared" si="100"/>
        <v>9</v>
      </c>
    </row>
    <row r="6455" spans="1:15" x14ac:dyDescent="0.2">
      <c r="A6455" t="s">
        <v>6464</v>
      </c>
      <c r="B6455" t="s">
        <v>7163</v>
      </c>
      <c r="C6455" t="s">
        <v>7171</v>
      </c>
      <c r="D6455" t="s">
        <v>22</v>
      </c>
      <c r="E6455">
        <v>57</v>
      </c>
      <c r="F6455" t="s">
        <v>49</v>
      </c>
      <c r="G6455" t="s">
        <v>6964</v>
      </c>
      <c r="H6455" t="s">
        <v>209</v>
      </c>
      <c r="I6455" s="2">
        <v>2185</v>
      </c>
      <c r="J6455" s="2">
        <v>4</v>
      </c>
      <c r="K6455" s="2">
        <v>2189</v>
      </c>
      <c r="L6455" s="3">
        <v>0.10887963403709666</v>
      </c>
      <c r="M6455" s="3">
        <v>0.22357792083768693</v>
      </c>
      <c r="N6455" s="2">
        <v>2010477</v>
      </c>
      <c r="O6455">
        <f t="shared" si="100"/>
        <v>7</v>
      </c>
    </row>
    <row r="6456" spans="1:15" x14ac:dyDescent="0.2">
      <c r="A6456" t="s">
        <v>6464</v>
      </c>
      <c r="B6456" t="s">
        <v>7163</v>
      </c>
      <c r="C6456" t="s">
        <v>7172</v>
      </c>
      <c r="D6456" t="s">
        <v>22</v>
      </c>
      <c r="E6456">
        <v>58</v>
      </c>
      <c r="F6456" t="s">
        <v>49</v>
      </c>
      <c r="G6456" t="s">
        <v>197</v>
      </c>
      <c r="H6456" t="s">
        <v>24</v>
      </c>
      <c r="I6456" s="2">
        <v>371318</v>
      </c>
      <c r="J6456" s="2">
        <v>1415</v>
      </c>
      <c r="K6456" s="2">
        <v>372733</v>
      </c>
      <c r="L6456" s="3">
        <v>18.539530668592576</v>
      </c>
      <c r="M6456" s="3">
        <v>38.069835161075176</v>
      </c>
      <c r="N6456" s="2">
        <v>2010477</v>
      </c>
      <c r="O6456">
        <f t="shared" si="100"/>
        <v>2</v>
      </c>
    </row>
    <row r="6457" spans="1:15" x14ac:dyDescent="0.2">
      <c r="A6457" t="s">
        <v>6464</v>
      </c>
      <c r="B6457" t="s">
        <v>7163</v>
      </c>
      <c r="C6457" t="s">
        <v>7173</v>
      </c>
      <c r="D6457" t="s">
        <v>22</v>
      </c>
      <c r="E6457">
        <v>68</v>
      </c>
      <c r="F6457" t="s">
        <v>49</v>
      </c>
      <c r="G6457" t="s">
        <v>2089</v>
      </c>
      <c r="H6457" t="s">
        <v>321</v>
      </c>
      <c r="I6457" s="2">
        <v>974</v>
      </c>
      <c r="J6457" s="2">
        <v>1</v>
      </c>
      <c r="K6457" s="2">
        <v>975</v>
      </c>
      <c r="L6457" s="3">
        <v>4.8495953945257769E-2</v>
      </c>
      <c r="M6457" s="3">
        <v>9.9583587399152462E-2</v>
      </c>
      <c r="N6457" s="2">
        <v>2010477</v>
      </c>
      <c r="O6457">
        <f t="shared" si="100"/>
        <v>14</v>
      </c>
    </row>
    <row r="6458" spans="1:15" x14ac:dyDescent="0.2">
      <c r="A6458" t="s">
        <v>6464</v>
      </c>
      <c r="B6458" t="s">
        <v>7163</v>
      </c>
      <c r="C6458" t="s">
        <v>7174</v>
      </c>
      <c r="D6458" t="s">
        <v>22</v>
      </c>
      <c r="E6458">
        <v>41</v>
      </c>
      <c r="F6458" t="s">
        <v>49</v>
      </c>
      <c r="G6458" t="s">
        <v>7175</v>
      </c>
      <c r="H6458" t="s">
        <v>198</v>
      </c>
      <c r="I6458" s="2">
        <v>2858</v>
      </c>
      <c r="J6458" s="2">
        <f>(0)</f>
        <v>0</v>
      </c>
      <c r="K6458" s="2">
        <v>2858</v>
      </c>
      <c r="L6458" s="3">
        <v>0.14215531935953507</v>
      </c>
      <c r="M6458" s="3">
        <v>0.29190758234541309</v>
      </c>
      <c r="N6458" s="2">
        <v>2010477</v>
      </c>
      <c r="O6458">
        <f t="shared" si="100"/>
        <v>6</v>
      </c>
    </row>
    <row r="6459" spans="1:15" x14ac:dyDescent="0.2">
      <c r="A6459" t="s">
        <v>6464</v>
      </c>
      <c r="B6459" t="s">
        <v>7163</v>
      </c>
      <c r="C6459" t="s">
        <v>7176</v>
      </c>
      <c r="D6459" t="s">
        <v>17</v>
      </c>
      <c r="E6459">
        <v>62</v>
      </c>
      <c r="F6459" t="s">
        <v>49</v>
      </c>
      <c r="G6459" t="s">
        <v>32</v>
      </c>
      <c r="H6459" t="s">
        <v>33</v>
      </c>
      <c r="I6459" s="2">
        <v>542398</v>
      </c>
      <c r="J6459" s="2">
        <v>2303</v>
      </c>
      <c r="K6459" s="2">
        <v>544701</v>
      </c>
      <c r="L6459" s="3">
        <v>27.093122676857284</v>
      </c>
      <c r="M6459" s="3">
        <v>55.6341329640059</v>
      </c>
      <c r="N6459" s="2">
        <v>2010477</v>
      </c>
      <c r="O6459">
        <f t="shared" si="100"/>
        <v>1</v>
      </c>
    </row>
    <row r="6460" spans="1:15" x14ac:dyDescent="0.2">
      <c r="A6460" t="s">
        <v>6464</v>
      </c>
      <c r="B6460" t="s">
        <v>7163</v>
      </c>
      <c r="C6460" t="s">
        <v>7177</v>
      </c>
      <c r="D6460" t="s">
        <v>22</v>
      </c>
      <c r="E6460">
        <v>51</v>
      </c>
      <c r="F6460" t="s">
        <v>49</v>
      </c>
      <c r="G6460" t="s">
        <v>38</v>
      </c>
      <c r="H6460" t="s">
        <v>70</v>
      </c>
      <c r="I6460" s="2">
        <v>2969</v>
      </c>
      <c r="J6460" s="2">
        <v>3</v>
      </c>
      <c r="K6460" s="2">
        <v>2972</v>
      </c>
      <c r="L6460" s="3">
        <v>0.14782561551313445</v>
      </c>
      <c r="M6460" s="3">
        <v>0.30355120179516015</v>
      </c>
      <c r="N6460" s="2">
        <v>2010477</v>
      </c>
      <c r="O6460">
        <f t="shared" si="100"/>
        <v>5</v>
      </c>
    </row>
    <row r="6461" spans="1:15" x14ac:dyDescent="0.2">
      <c r="A6461" t="s">
        <v>6464</v>
      </c>
      <c r="B6461" t="s">
        <v>7163</v>
      </c>
      <c r="C6461" t="s">
        <v>7178</v>
      </c>
      <c r="D6461" t="s">
        <v>17</v>
      </c>
      <c r="E6461">
        <v>50</v>
      </c>
      <c r="F6461" t="s">
        <v>49</v>
      </c>
      <c r="G6461" t="s">
        <v>868</v>
      </c>
      <c r="H6461" t="s">
        <v>738</v>
      </c>
      <c r="I6461" s="2">
        <v>1602</v>
      </c>
      <c r="J6461" s="2">
        <v>5</v>
      </c>
      <c r="K6461" s="2">
        <v>1607</v>
      </c>
      <c r="L6461" s="3">
        <v>7.9931279989773563E-2</v>
      </c>
      <c r="M6461" s="3">
        <v>0.1641341794363467</v>
      </c>
      <c r="N6461" s="2">
        <v>2010477</v>
      </c>
      <c r="O6461">
        <f t="shared" si="100"/>
        <v>11</v>
      </c>
    </row>
    <row r="6462" spans="1:15" x14ac:dyDescent="0.2">
      <c r="A6462" t="s">
        <v>6464</v>
      </c>
      <c r="B6462" t="s">
        <v>7163</v>
      </c>
      <c r="C6462" t="s">
        <v>7179</v>
      </c>
      <c r="D6462" t="s">
        <v>22</v>
      </c>
      <c r="E6462">
        <v>29</v>
      </c>
      <c r="F6462" t="s">
        <v>49</v>
      </c>
      <c r="G6462" t="s">
        <v>38</v>
      </c>
      <c r="H6462" t="s">
        <v>41</v>
      </c>
      <c r="I6462" s="2">
        <v>1945</v>
      </c>
      <c r="J6462" s="2">
        <f>(0)</f>
        <v>0</v>
      </c>
      <c r="K6462" s="2">
        <v>1945</v>
      </c>
      <c r="L6462" s="3">
        <v>9.6743210690796264E-2</v>
      </c>
      <c r="M6462" s="3">
        <v>0.19865648973471953</v>
      </c>
      <c r="N6462" s="2">
        <v>2010477</v>
      </c>
      <c r="O6462">
        <f t="shared" si="100"/>
        <v>10</v>
      </c>
    </row>
    <row r="6463" spans="1:15" x14ac:dyDescent="0.2">
      <c r="A6463" t="s">
        <v>6464</v>
      </c>
      <c r="B6463" t="s">
        <v>7180</v>
      </c>
      <c r="C6463" t="s">
        <v>46</v>
      </c>
      <c r="G6463" t="s">
        <v>46</v>
      </c>
      <c r="I6463" s="2">
        <v>7610</v>
      </c>
      <c r="J6463" s="2">
        <v>15</v>
      </c>
      <c r="K6463" s="2">
        <v>7625</v>
      </c>
      <c r="L6463" s="3">
        <v>0.44430589222450118</v>
      </c>
      <c r="M6463" s="3">
        <v>0.85717208530576594</v>
      </c>
      <c r="N6463" s="2">
        <v>1716160</v>
      </c>
      <c r="O6463">
        <f t="shared" si="100"/>
        <v>5</v>
      </c>
    </row>
    <row r="6464" spans="1:15" x14ac:dyDescent="0.2">
      <c r="A6464" t="s">
        <v>6464</v>
      </c>
      <c r="B6464" t="s">
        <v>7180</v>
      </c>
      <c r="C6464" t="s">
        <v>7181</v>
      </c>
      <c r="D6464" t="s">
        <v>22</v>
      </c>
      <c r="E6464">
        <v>63</v>
      </c>
      <c r="F6464" t="s">
        <v>49</v>
      </c>
      <c r="G6464" t="s">
        <v>1638</v>
      </c>
      <c r="H6464" t="s">
        <v>79</v>
      </c>
      <c r="I6464" s="2">
        <v>4117</v>
      </c>
      <c r="J6464" s="2">
        <v>1</v>
      </c>
      <c r="K6464" s="2">
        <v>4118</v>
      </c>
      <c r="L6464" s="3">
        <v>0.23995431661383554</v>
      </c>
      <c r="M6464" s="3">
        <v>0.46292913407070746</v>
      </c>
      <c r="N6464" s="2">
        <v>1716160</v>
      </c>
      <c r="O6464">
        <f t="shared" si="100"/>
        <v>9</v>
      </c>
    </row>
    <row r="6465" spans="1:15" x14ac:dyDescent="0.2">
      <c r="A6465" t="s">
        <v>6464</v>
      </c>
      <c r="B6465" t="s">
        <v>7180</v>
      </c>
      <c r="C6465" t="s">
        <v>7182</v>
      </c>
      <c r="D6465" t="s">
        <v>22</v>
      </c>
      <c r="E6465">
        <v>47</v>
      </c>
      <c r="F6465" t="s">
        <v>49</v>
      </c>
      <c r="G6465" t="s">
        <v>3245</v>
      </c>
      <c r="H6465" t="s">
        <v>540</v>
      </c>
      <c r="I6465" s="2">
        <v>3367</v>
      </c>
      <c r="J6465" s="2">
        <v>1</v>
      </c>
      <c r="K6465" s="2">
        <v>3368</v>
      </c>
      <c r="L6465" s="3">
        <v>0.19625209770650756</v>
      </c>
      <c r="M6465" s="3">
        <v>0.37861712567997635</v>
      </c>
      <c r="N6465" s="2">
        <v>1716160</v>
      </c>
      <c r="O6465">
        <f t="shared" si="100"/>
        <v>10</v>
      </c>
    </row>
    <row r="6466" spans="1:15" x14ac:dyDescent="0.2">
      <c r="A6466" t="s">
        <v>6464</v>
      </c>
      <c r="B6466" t="s">
        <v>7180</v>
      </c>
      <c r="C6466" t="s">
        <v>7183</v>
      </c>
      <c r="D6466" t="s">
        <v>22</v>
      </c>
      <c r="E6466">
        <v>50</v>
      </c>
      <c r="F6466" t="s">
        <v>49</v>
      </c>
      <c r="G6466" t="s">
        <v>38</v>
      </c>
      <c r="H6466" t="s">
        <v>168</v>
      </c>
      <c r="I6466" s="2">
        <v>4731</v>
      </c>
      <c r="J6466" s="2">
        <f>(0)</f>
        <v>0</v>
      </c>
      <c r="K6466" s="2">
        <v>4731</v>
      </c>
      <c r="L6466" s="3">
        <v>0.27567359686742493</v>
      </c>
      <c r="M6466" s="3">
        <v>0.53184014892873155</v>
      </c>
      <c r="N6466" s="2">
        <v>1716160</v>
      </c>
      <c r="O6466">
        <f t="shared" si="100"/>
        <v>8</v>
      </c>
    </row>
    <row r="6467" spans="1:15" x14ac:dyDescent="0.2">
      <c r="A6467" t="s">
        <v>6464</v>
      </c>
      <c r="B6467" t="s">
        <v>7180</v>
      </c>
      <c r="C6467" t="s">
        <v>7184</v>
      </c>
      <c r="D6467" t="s">
        <v>22</v>
      </c>
      <c r="E6467">
        <v>40</v>
      </c>
      <c r="F6467" t="s">
        <v>49</v>
      </c>
      <c r="G6467" t="s">
        <v>1952</v>
      </c>
      <c r="H6467" t="s">
        <v>59</v>
      </c>
      <c r="I6467" s="2">
        <v>1516</v>
      </c>
      <c r="J6467" s="2">
        <v>1</v>
      </c>
      <c r="K6467" s="2">
        <v>1517</v>
      </c>
      <c r="L6467" s="3">
        <v>8.8395021443222074E-2</v>
      </c>
      <c r="M6467" s="3">
        <v>0.17053508897165204</v>
      </c>
      <c r="N6467" s="2">
        <v>1716160</v>
      </c>
      <c r="O6467">
        <f t="shared" si="100"/>
        <v>15</v>
      </c>
    </row>
    <row r="6468" spans="1:15" x14ac:dyDescent="0.2">
      <c r="A6468" t="s">
        <v>6464</v>
      </c>
      <c r="B6468" t="s">
        <v>7180</v>
      </c>
      <c r="C6468" t="s">
        <v>7185</v>
      </c>
      <c r="D6468" t="s">
        <v>1644</v>
      </c>
      <c r="E6468">
        <v>46</v>
      </c>
      <c r="F6468" t="s">
        <v>69</v>
      </c>
      <c r="G6468" t="s">
        <v>832</v>
      </c>
      <c r="H6468" t="s">
        <v>833</v>
      </c>
      <c r="I6468" s="2">
        <v>1840</v>
      </c>
      <c r="J6468" s="2">
        <v>5</v>
      </c>
      <c r="K6468" s="2">
        <v>1845</v>
      </c>
      <c r="L6468" s="3">
        <v>0.10750745851202685</v>
      </c>
      <c r="M6468" s="3">
        <v>0.20740754064119843</v>
      </c>
      <c r="N6468" s="2">
        <v>1716160</v>
      </c>
      <c r="O6468">
        <f t="shared" si="100"/>
        <v>14</v>
      </c>
    </row>
    <row r="6469" spans="1:15" x14ac:dyDescent="0.2">
      <c r="A6469" t="s">
        <v>6464</v>
      </c>
      <c r="B6469" t="s">
        <v>7180</v>
      </c>
      <c r="C6469" t="s">
        <v>7186</v>
      </c>
      <c r="D6469" t="s">
        <v>22</v>
      </c>
      <c r="E6469">
        <v>77</v>
      </c>
      <c r="F6469" t="s">
        <v>49</v>
      </c>
      <c r="G6469" t="s">
        <v>401</v>
      </c>
      <c r="H6469" t="s">
        <v>402</v>
      </c>
      <c r="I6469" s="2">
        <v>10397</v>
      </c>
      <c r="J6469" s="2">
        <v>6</v>
      </c>
      <c r="K6469" s="2">
        <v>10403</v>
      </c>
      <c r="L6469" s="3">
        <v>0.60617891105724409</v>
      </c>
      <c r="M6469" s="3">
        <v>1.1694637643850339</v>
      </c>
      <c r="N6469" s="2">
        <v>1716160</v>
      </c>
      <c r="O6469">
        <f t="shared" si="100"/>
        <v>4</v>
      </c>
    </row>
    <row r="6470" spans="1:15" x14ac:dyDescent="0.2">
      <c r="A6470" t="s">
        <v>6464</v>
      </c>
      <c r="B6470" t="s">
        <v>7180</v>
      </c>
      <c r="C6470" t="s">
        <v>7187</v>
      </c>
      <c r="D6470" t="s">
        <v>22</v>
      </c>
      <c r="E6470">
        <v>31</v>
      </c>
      <c r="F6470" t="s">
        <v>49</v>
      </c>
      <c r="G6470" t="s">
        <v>6964</v>
      </c>
      <c r="H6470" t="s">
        <v>209</v>
      </c>
      <c r="I6470" s="2">
        <v>6261</v>
      </c>
      <c r="J6470" s="2">
        <v>6</v>
      </c>
      <c r="K6470" s="2">
        <v>6267</v>
      </c>
      <c r="L6470" s="3">
        <v>0.3651757411896327</v>
      </c>
      <c r="M6470" s="3">
        <v>0.70451114211294885</v>
      </c>
      <c r="N6470" s="2">
        <v>1716160</v>
      </c>
      <c r="O6470">
        <f t="shared" si="100"/>
        <v>6</v>
      </c>
    </row>
    <row r="6471" spans="1:15" x14ac:dyDescent="0.2">
      <c r="A6471" t="s">
        <v>6464</v>
      </c>
      <c r="B6471" t="s">
        <v>7180</v>
      </c>
      <c r="C6471" t="s">
        <v>7188</v>
      </c>
      <c r="D6471" t="s">
        <v>22</v>
      </c>
      <c r="E6471">
        <v>43</v>
      </c>
      <c r="F6471" t="s">
        <v>49</v>
      </c>
      <c r="G6471" t="s">
        <v>868</v>
      </c>
      <c r="H6471" t="s">
        <v>738</v>
      </c>
      <c r="I6471" s="2">
        <v>2214</v>
      </c>
      <c r="J6471" s="2">
        <v>3</v>
      </c>
      <c r="K6471" s="2">
        <v>2217</v>
      </c>
      <c r="L6471" s="3">
        <v>0.12918375909006152</v>
      </c>
      <c r="M6471" s="3">
        <v>0.24922629680300107</v>
      </c>
      <c r="N6471" s="2">
        <v>1716160</v>
      </c>
      <c r="O6471">
        <f t="shared" ref="O6471:O6534" si="101">COUNTIFS($A$2:$A$8573,A6471,$B$2:$B$8573,B6471,$K$2:$K$8573,"&gt;"&amp;K6471)+1</f>
        <v>13</v>
      </c>
    </row>
    <row r="6472" spans="1:15" x14ac:dyDescent="0.2">
      <c r="A6472" t="s">
        <v>6464</v>
      </c>
      <c r="B6472" t="s">
        <v>7180</v>
      </c>
      <c r="C6472" t="s">
        <v>7189</v>
      </c>
      <c r="D6472" t="s">
        <v>22</v>
      </c>
      <c r="E6472">
        <v>63</v>
      </c>
      <c r="F6472" t="s">
        <v>49</v>
      </c>
      <c r="G6472" t="s">
        <v>197</v>
      </c>
      <c r="H6472" t="s">
        <v>24</v>
      </c>
      <c r="I6472" s="2">
        <v>309328</v>
      </c>
      <c r="J6472" s="2">
        <v>851</v>
      </c>
      <c r="K6472" s="2">
        <v>310179</v>
      </c>
      <c r="L6472" s="3">
        <v>18.074014077941449</v>
      </c>
      <c r="M6472" s="3">
        <v>34.869085934171437</v>
      </c>
      <c r="N6472" s="2">
        <v>1716160</v>
      </c>
      <c r="O6472">
        <f t="shared" si="101"/>
        <v>2</v>
      </c>
    </row>
    <row r="6473" spans="1:15" x14ac:dyDescent="0.2">
      <c r="A6473" t="s">
        <v>6464</v>
      </c>
      <c r="B6473" t="s">
        <v>7180</v>
      </c>
      <c r="C6473" t="s">
        <v>7190</v>
      </c>
      <c r="D6473" t="s">
        <v>17</v>
      </c>
      <c r="E6473">
        <v>69</v>
      </c>
      <c r="F6473" t="s">
        <v>49</v>
      </c>
      <c r="G6473" t="s">
        <v>32</v>
      </c>
      <c r="H6473" t="s">
        <v>33</v>
      </c>
      <c r="I6473" s="2">
        <v>493204</v>
      </c>
      <c r="J6473" s="2">
        <v>1250</v>
      </c>
      <c r="K6473" s="2">
        <v>494454</v>
      </c>
      <c r="L6473" s="3">
        <v>28.811649263471939</v>
      </c>
      <c r="M6473" s="3">
        <v>55.584546395774062</v>
      </c>
      <c r="N6473" s="2">
        <v>1716160</v>
      </c>
      <c r="O6473">
        <f t="shared" si="101"/>
        <v>1</v>
      </c>
    </row>
    <row r="6474" spans="1:15" x14ac:dyDescent="0.2">
      <c r="A6474" t="s">
        <v>6464</v>
      </c>
      <c r="B6474" t="s">
        <v>7180</v>
      </c>
      <c r="C6474" t="s">
        <v>7191</v>
      </c>
      <c r="D6474" t="s">
        <v>22</v>
      </c>
      <c r="E6474">
        <v>49</v>
      </c>
      <c r="F6474" t="s">
        <v>49</v>
      </c>
      <c r="G6474" t="s">
        <v>7192</v>
      </c>
      <c r="H6474" t="s">
        <v>198</v>
      </c>
      <c r="I6474" s="2">
        <v>5146</v>
      </c>
      <c r="J6474" s="2">
        <v>1</v>
      </c>
      <c r="K6474" s="2">
        <v>5147</v>
      </c>
      <c r="L6474" s="3">
        <v>0.29991376095468952</v>
      </c>
      <c r="M6474" s="3">
        <v>0.57860520958279049</v>
      </c>
      <c r="N6474" s="2">
        <v>1716160</v>
      </c>
      <c r="O6474">
        <f t="shared" si="101"/>
        <v>7</v>
      </c>
    </row>
    <row r="6475" spans="1:15" x14ac:dyDescent="0.2">
      <c r="A6475" t="s">
        <v>6464</v>
      </c>
      <c r="B6475" t="s">
        <v>7180</v>
      </c>
      <c r="C6475" t="s">
        <v>7193</v>
      </c>
      <c r="D6475" t="s">
        <v>22</v>
      </c>
      <c r="E6475">
        <v>44</v>
      </c>
      <c r="F6475" t="s">
        <v>49</v>
      </c>
      <c r="G6475" t="s">
        <v>3564</v>
      </c>
      <c r="H6475" t="s">
        <v>770</v>
      </c>
      <c r="I6475" s="2">
        <v>2278</v>
      </c>
      <c r="J6475" s="2">
        <f>(0)</f>
        <v>0</v>
      </c>
      <c r="K6475" s="2">
        <v>2278</v>
      </c>
      <c r="L6475" s="3">
        <v>0.13273820622785756</v>
      </c>
      <c r="M6475" s="3">
        <v>0.25608367348544719</v>
      </c>
      <c r="N6475" s="2">
        <v>1716160</v>
      </c>
      <c r="O6475">
        <f t="shared" si="101"/>
        <v>12</v>
      </c>
    </row>
    <row r="6476" spans="1:15" x14ac:dyDescent="0.2">
      <c r="A6476" t="s">
        <v>6464</v>
      </c>
      <c r="B6476" t="s">
        <v>7180</v>
      </c>
      <c r="C6476" t="s">
        <v>7194</v>
      </c>
      <c r="D6476" t="s">
        <v>22</v>
      </c>
      <c r="E6476">
        <v>49</v>
      </c>
      <c r="F6476" t="s">
        <v>49</v>
      </c>
      <c r="G6476" t="s">
        <v>19</v>
      </c>
      <c r="H6476" t="s">
        <v>20</v>
      </c>
      <c r="I6476" s="2">
        <v>31852</v>
      </c>
      <c r="J6476" s="2">
        <v>101</v>
      </c>
      <c r="K6476" s="2">
        <v>31953</v>
      </c>
      <c r="L6476" s="3">
        <v>1.8618893343278016</v>
      </c>
      <c r="M6476" s="3">
        <v>3.5920288054787064</v>
      </c>
      <c r="N6476" s="2">
        <v>1716160</v>
      </c>
      <c r="O6476">
        <f t="shared" si="101"/>
        <v>3</v>
      </c>
    </row>
    <row r="6477" spans="1:15" x14ac:dyDescent="0.2">
      <c r="A6477" t="s">
        <v>6464</v>
      </c>
      <c r="B6477" t="s">
        <v>7180</v>
      </c>
      <c r="C6477" t="s">
        <v>7195</v>
      </c>
      <c r="D6477" t="s">
        <v>22</v>
      </c>
      <c r="E6477">
        <v>48</v>
      </c>
      <c r="F6477" t="s">
        <v>49</v>
      </c>
      <c r="G6477" t="s">
        <v>38</v>
      </c>
      <c r="H6477" t="s">
        <v>349</v>
      </c>
      <c r="I6477" s="2">
        <v>2954</v>
      </c>
      <c r="J6477" s="2">
        <f>(0)</f>
        <v>0</v>
      </c>
      <c r="K6477" s="2">
        <v>2954</v>
      </c>
      <c r="L6477" s="3">
        <v>0.17212847286966249</v>
      </c>
      <c r="M6477" s="3">
        <v>0.3320768970482928</v>
      </c>
      <c r="N6477" s="2">
        <v>1716160</v>
      </c>
      <c r="O6477">
        <f t="shared" si="101"/>
        <v>11</v>
      </c>
    </row>
    <row r="6478" spans="1:15" x14ac:dyDescent="0.2">
      <c r="A6478" t="s">
        <v>6464</v>
      </c>
      <c r="B6478" t="s">
        <v>7196</v>
      </c>
      <c r="C6478" t="s">
        <v>46</v>
      </c>
      <c r="G6478" t="s">
        <v>46</v>
      </c>
      <c r="I6478" s="2">
        <v>8783</v>
      </c>
      <c r="J6478" s="2">
        <v>2</v>
      </c>
      <c r="K6478" s="2">
        <v>8785</v>
      </c>
      <c r="L6478" s="3">
        <v>0.48353450790662861</v>
      </c>
      <c r="M6478" s="3">
        <v>0.76014010459389403</v>
      </c>
      <c r="N6478" s="2">
        <v>1816830</v>
      </c>
      <c r="O6478">
        <f t="shared" si="101"/>
        <v>4</v>
      </c>
    </row>
    <row r="6479" spans="1:15" x14ac:dyDescent="0.2">
      <c r="A6479" t="s">
        <v>6464</v>
      </c>
      <c r="B6479" t="s">
        <v>7196</v>
      </c>
      <c r="C6479" t="s">
        <v>7197</v>
      </c>
      <c r="D6479" t="s">
        <v>22</v>
      </c>
      <c r="E6479">
        <v>68</v>
      </c>
      <c r="F6479" t="s">
        <v>69</v>
      </c>
      <c r="G6479" t="s">
        <v>197</v>
      </c>
      <c r="H6479" t="s">
        <v>24</v>
      </c>
      <c r="I6479" s="2">
        <v>425624</v>
      </c>
      <c r="J6479" s="2">
        <v>153</v>
      </c>
      <c r="K6479" s="2">
        <v>425777</v>
      </c>
      <c r="L6479" s="3">
        <v>23.435159040746793</v>
      </c>
      <c r="M6479" s="3">
        <v>36.841226330526396</v>
      </c>
      <c r="N6479" s="2">
        <v>1816830</v>
      </c>
      <c r="O6479">
        <f t="shared" si="101"/>
        <v>2</v>
      </c>
    </row>
    <row r="6480" spans="1:15" x14ac:dyDescent="0.2">
      <c r="A6480" t="s">
        <v>6464</v>
      </c>
      <c r="B6480" t="s">
        <v>7196</v>
      </c>
      <c r="C6480" t="s">
        <v>7198</v>
      </c>
      <c r="D6480" t="s">
        <v>22</v>
      </c>
      <c r="E6480">
        <v>51</v>
      </c>
      <c r="F6480" t="s">
        <v>69</v>
      </c>
      <c r="G6480" t="s">
        <v>32</v>
      </c>
      <c r="H6480" t="s">
        <v>33</v>
      </c>
      <c r="I6480" s="2">
        <v>535594</v>
      </c>
      <c r="J6480" s="2">
        <v>323</v>
      </c>
      <c r="K6480" s="2">
        <v>535917</v>
      </c>
      <c r="L6480" s="3">
        <v>29.497366291837984</v>
      </c>
      <c r="M6480" s="3">
        <v>46.371315245719508</v>
      </c>
      <c r="N6480" s="2">
        <v>1816830</v>
      </c>
      <c r="O6480">
        <f t="shared" si="101"/>
        <v>1</v>
      </c>
    </row>
    <row r="6481" spans="1:15" x14ac:dyDescent="0.2">
      <c r="A6481" t="s">
        <v>6464</v>
      </c>
      <c r="B6481" t="s">
        <v>7196</v>
      </c>
      <c r="C6481" t="s">
        <v>6844</v>
      </c>
      <c r="D6481" t="s">
        <v>22</v>
      </c>
      <c r="E6481">
        <v>42</v>
      </c>
      <c r="F6481" t="s">
        <v>69</v>
      </c>
      <c r="G6481" t="s">
        <v>38</v>
      </c>
      <c r="H6481" t="s">
        <v>542</v>
      </c>
      <c r="I6481" s="2">
        <v>2288</v>
      </c>
      <c r="J6481" s="2">
        <v>1</v>
      </c>
      <c r="K6481" s="2">
        <v>2289</v>
      </c>
      <c r="L6481" s="3">
        <v>0.12598867257806179</v>
      </c>
      <c r="M6481" s="3">
        <v>0.19806040972287114</v>
      </c>
      <c r="N6481" s="2">
        <v>1816830</v>
      </c>
      <c r="O6481">
        <f t="shared" si="101"/>
        <v>8</v>
      </c>
    </row>
    <row r="6482" spans="1:15" x14ac:dyDescent="0.2">
      <c r="A6482" t="s">
        <v>6464</v>
      </c>
      <c r="B6482" t="s">
        <v>7196</v>
      </c>
      <c r="C6482" t="s">
        <v>2152</v>
      </c>
      <c r="D6482" t="s">
        <v>22</v>
      </c>
      <c r="E6482">
        <v>35</v>
      </c>
      <c r="F6482" t="s">
        <v>69</v>
      </c>
      <c r="G6482" t="s">
        <v>6717</v>
      </c>
      <c r="H6482" t="s">
        <v>43</v>
      </c>
      <c r="I6482" s="2">
        <v>1622</v>
      </c>
      <c r="J6482" s="2">
        <f>(0)</f>
        <v>0</v>
      </c>
      <c r="K6482" s="2">
        <v>1622</v>
      </c>
      <c r="L6482" s="3">
        <v>8.9276376986289305E-2</v>
      </c>
      <c r="M6482" s="3">
        <v>0.14034686962450724</v>
      </c>
      <c r="N6482" s="2">
        <v>1816830</v>
      </c>
      <c r="O6482">
        <f t="shared" si="101"/>
        <v>11</v>
      </c>
    </row>
    <row r="6483" spans="1:15" x14ac:dyDescent="0.2">
      <c r="A6483" t="s">
        <v>6464</v>
      </c>
      <c r="B6483" t="s">
        <v>7196</v>
      </c>
      <c r="C6483" t="s">
        <v>7199</v>
      </c>
      <c r="D6483" t="s">
        <v>22</v>
      </c>
      <c r="E6483">
        <v>77</v>
      </c>
      <c r="F6483" t="s">
        <v>69</v>
      </c>
      <c r="G6483" t="s">
        <v>38</v>
      </c>
      <c r="H6483" t="s">
        <v>209</v>
      </c>
      <c r="I6483" s="2">
        <v>4380</v>
      </c>
      <c r="J6483" s="2">
        <v>1</v>
      </c>
      <c r="K6483" s="2">
        <v>4381</v>
      </c>
      <c r="L6483" s="3">
        <v>0.24113428333966302</v>
      </c>
      <c r="M6483" s="3">
        <v>0.37907499126076827</v>
      </c>
      <c r="N6483" s="2">
        <v>1816830</v>
      </c>
      <c r="O6483">
        <f t="shared" si="101"/>
        <v>6</v>
      </c>
    </row>
    <row r="6484" spans="1:15" x14ac:dyDescent="0.2">
      <c r="A6484" t="s">
        <v>6464</v>
      </c>
      <c r="B6484" t="s">
        <v>7196</v>
      </c>
      <c r="C6484" t="s">
        <v>7200</v>
      </c>
      <c r="D6484" t="s">
        <v>22</v>
      </c>
      <c r="E6484">
        <v>33</v>
      </c>
      <c r="F6484" t="s">
        <v>69</v>
      </c>
      <c r="G6484" t="s">
        <v>694</v>
      </c>
      <c r="H6484" t="s">
        <v>315</v>
      </c>
      <c r="I6484" s="2">
        <v>1369</v>
      </c>
      <c r="J6484" s="2">
        <v>2</v>
      </c>
      <c r="K6484" s="2">
        <v>1371</v>
      </c>
      <c r="L6484" s="3">
        <v>7.5461105331814216E-2</v>
      </c>
      <c r="M6484" s="3">
        <v>0.11862858092182454</v>
      </c>
      <c r="N6484" s="2">
        <v>1816830</v>
      </c>
      <c r="O6484">
        <f t="shared" si="101"/>
        <v>13</v>
      </c>
    </row>
    <row r="6485" spans="1:15" x14ac:dyDescent="0.2">
      <c r="A6485" t="s">
        <v>6464</v>
      </c>
      <c r="B6485" t="s">
        <v>7196</v>
      </c>
      <c r="C6485" t="s">
        <v>7201</v>
      </c>
      <c r="D6485" t="s">
        <v>22</v>
      </c>
      <c r="E6485">
        <v>34</v>
      </c>
      <c r="F6485" t="s">
        <v>69</v>
      </c>
      <c r="G6485" t="s">
        <v>19</v>
      </c>
      <c r="H6485" t="s">
        <v>20</v>
      </c>
      <c r="I6485" s="2">
        <v>159575</v>
      </c>
      <c r="J6485" s="2">
        <v>36</v>
      </c>
      <c r="K6485" s="2">
        <v>159611</v>
      </c>
      <c r="L6485" s="3">
        <v>8.7851367491730095</v>
      </c>
      <c r="M6485" s="3">
        <v>13.810668438740581</v>
      </c>
      <c r="N6485" s="2">
        <v>1816830</v>
      </c>
      <c r="O6485">
        <f t="shared" si="101"/>
        <v>3</v>
      </c>
    </row>
    <row r="6486" spans="1:15" x14ac:dyDescent="0.2">
      <c r="A6486" t="s">
        <v>6464</v>
      </c>
      <c r="B6486" t="s">
        <v>7196</v>
      </c>
      <c r="C6486" t="s">
        <v>7202</v>
      </c>
      <c r="D6486" t="s">
        <v>17</v>
      </c>
      <c r="E6486">
        <v>32</v>
      </c>
      <c r="F6486" t="s">
        <v>69</v>
      </c>
      <c r="G6486" t="s">
        <v>815</v>
      </c>
      <c r="H6486" t="s">
        <v>816</v>
      </c>
      <c r="I6486" s="2">
        <v>1048</v>
      </c>
      <c r="J6486" s="2">
        <v>1</v>
      </c>
      <c r="K6486" s="2">
        <v>1049</v>
      </c>
      <c r="L6486" s="3">
        <v>5.7737928149579211E-2</v>
      </c>
      <c r="M6486" s="3">
        <v>9.0766871908821267E-2</v>
      </c>
      <c r="N6486" s="2">
        <v>1816830</v>
      </c>
      <c r="O6486">
        <f t="shared" si="101"/>
        <v>14</v>
      </c>
    </row>
    <row r="6487" spans="1:15" x14ac:dyDescent="0.2">
      <c r="A6487" t="s">
        <v>6464</v>
      </c>
      <c r="B6487" t="s">
        <v>7196</v>
      </c>
      <c r="C6487" t="s">
        <v>7203</v>
      </c>
      <c r="D6487" t="s">
        <v>17</v>
      </c>
      <c r="E6487">
        <v>40</v>
      </c>
      <c r="F6487" t="s">
        <v>69</v>
      </c>
      <c r="G6487" t="s">
        <v>7204</v>
      </c>
      <c r="H6487" t="s">
        <v>5760</v>
      </c>
      <c r="I6487" s="2">
        <v>1549</v>
      </c>
      <c r="J6487" s="2">
        <f>(0)</f>
        <v>0</v>
      </c>
      <c r="K6487" s="2">
        <v>1549</v>
      </c>
      <c r="L6487" s="3">
        <v>8.5258389612677024E-2</v>
      </c>
      <c r="M6487" s="3">
        <v>0.13403039522093815</v>
      </c>
      <c r="N6487" s="2">
        <v>1816830</v>
      </c>
      <c r="O6487">
        <f t="shared" si="101"/>
        <v>12</v>
      </c>
    </row>
    <row r="6488" spans="1:15" x14ac:dyDescent="0.2">
      <c r="A6488" t="s">
        <v>6464</v>
      </c>
      <c r="B6488" t="s">
        <v>7196</v>
      </c>
      <c r="C6488" t="s">
        <v>1173</v>
      </c>
      <c r="D6488" t="s">
        <v>17</v>
      </c>
      <c r="E6488">
        <v>33</v>
      </c>
      <c r="F6488" t="s">
        <v>69</v>
      </c>
      <c r="G6488" t="s">
        <v>6669</v>
      </c>
      <c r="H6488" t="s">
        <v>198</v>
      </c>
      <c r="I6488" s="2">
        <v>5761</v>
      </c>
      <c r="J6488" s="2">
        <v>1</v>
      </c>
      <c r="K6488" s="2">
        <v>5762</v>
      </c>
      <c r="L6488" s="3">
        <v>0.31714579790073921</v>
      </c>
      <c r="M6488" s="3">
        <v>0.49856884264883516</v>
      </c>
      <c r="N6488" s="2">
        <v>1816830</v>
      </c>
      <c r="O6488">
        <f t="shared" si="101"/>
        <v>5</v>
      </c>
    </row>
    <row r="6489" spans="1:15" x14ac:dyDescent="0.2">
      <c r="A6489" t="s">
        <v>6464</v>
      </c>
      <c r="B6489" t="s">
        <v>7196</v>
      </c>
      <c r="C6489" t="s">
        <v>7205</v>
      </c>
      <c r="D6489" t="s">
        <v>17</v>
      </c>
      <c r="E6489">
        <v>50</v>
      </c>
      <c r="F6489" t="s">
        <v>69</v>
      </c>
      <c r="G6489" t="s">
        <v>6885</v>
      </c>
      <c r="H6489" t="s">
        <v>540</v>
      </c>
      <c r="I6489" s="2">
        <v>1920</v>
      </c>
      <c r="J6489" s="2">
        <v>1</v>
      </c>
      <c r="K6489" s="2">
        <v>1921</v>
      </c>
      <c r="L6489" s="3">
        <v>0.1057336129412218</v>
      </c>
      <c r="M6489" s="3">
        <v>0.16621845656515313</v>
      </c>
      <c r="N6489" s="2">
        <v>1816830</v>
      </c>
      <c r="O6489">
        <f t="shared" si="101"/>
        <v>9</v>
      </c>
    </row>
    <row r="6490" spans="1:15" x14ac:dyDescent="0.2">
      <c r="A6490" t="s">
        <v>6464</v>
      </c>
      <c r="B6490" t="s">
        <v>7196</v>
      </c>
      <c r="C6490" t="s">
        <v>7206</v>
      </c>
      <c r="D6490" t="s">
        <v>17</v>
      </c>
      <c r="E6490">
        <v>39</v>
      </c>
      <c r="F6490" t="s">
        <v>69</v>
      </c>
      <c r="G6490" t="s">
        <v>6937</v>
      </c>
      <c r="H6490" t="s">
        <v>104</v>
      </c>
      <c r="I6490" s="2">
        <v>1622</v>
      </c>
      <c r="J6490" s="2">
        <v>2</v>
      </c>
      <c r="K6490" s="2">
        <v>1624</v>
      </c>
      <c r="L6490" s="3">
        <v>8.9386458832141691E-2</v>
      </c>
      <c r="M6490" s="3">
        <v>0.14051992371775568</v>
      </c>
      <c r="N6490" s="2">
        <v>1816830</v>
      </c>
      <c r="O6490">
        <f t="shared" si="101"/>
        <v>10</v>
      </c>
    </row>
    <row r="6491" spans="1:15" x14ac:dyDescent="0.2">
      <c r="A6491" t="s">
        <v>6464</v>
      </c>
      <c r="B6491" t="s">
        <v>7196</v>
      </c>
      <c r="C6491" t="s">
        <v>7207</v>
      </c>
      <c r="D6491" t="s">
        <v>17</v>
      </c>
      <c r="E6491">
        <v>32</v>
      </c>
      <c r="F6491" t="s">
        <v>69</v>
      </c>
      <c r="G6491" t="s">
        <v>38</v>
      </c>
      <c r="H6491" t="s">
        <v>370</v>
      </c>
      <c r="I6491" s="2">
        <v>3683</v>
      </c>
      <c r="J6491" s="2">
        <f>(0)</f>
        <v>0</v>
      </c>
      <c r="K6491" s="2">
        <v>3683</v>
      </c>
      <c r="L6491" s="3">
        <v>0.20271571913717851</v>
      </c>
      <c r="M6491" s="3">
        <v>0.31867911271705313</v>
      </c>
      <c r="N6491" s="2">
        <v>1816830</v>
      </c>
      <c r="O6491">
        <f t="shared" si="101"/>
        <v>7</v>
      </c>
    </row>
    <row r="6492" spans="1:15" x14ac:dyDescent="0.2">
      <c r="A6492" t="s">
        <v>6464</v>
      </c>
      <c r="B6492" t="s">
        <v>7208</v>
      </c>
      <c r="C6492" t="s">
        <v>46</v>
      </c>
      <c r="G6492" t="s">
        <v>46</v>
      </c>
      <c r="I6492" s="2">
        <v>9381</v>
      </c>
      <c r="J6492" s="2">
        <v>7</v>
      </c>
      <c r="K6492" s="2">
        <v>9388</v>
      </c>
      <c r="L6492" s="3">
        <v>0.51531876703343149</v>
      </c>
      <c r="M6492" s="3">
        <v>0.86332787699325009</v>
      </c>
      <c r="N6492" s="2">
        <v>1821785</v>
      </c>
      <c r="O6492">
        <f t="shared" si="101"/>
        <v>4</v>
      </c>
    </row>
    <row r="6493" spans="1:15" x14ac:dyDescent="0.2">
      <c r="A6493" t="s">
        <v>6464</v>
      </c>
      <c r="B6493" t="s">
        <v>7208</v>
      </c>
      <c r="C6493" t="s">
        <v>7209</v>
      </c>
      <c r="D6493" t="s">
        <v>22</v>
      </c>
      <c r="E6493">
        <v>62</v>
      </c>
      <c r="F6493" t="s">
        <v>49</v>
      </c>
      <c r="G6493" t="s">
        <v>1638</v>
      </c>
      <c r="H6493" t="s">
        <v>79</v>
      </c>
      <c r="I6493" s="2">
        <v>2055</v>
      </c>
      <c r="J6493" s="2">
        <v>1</v>
      </c>
      <c r="K6493" s="2">
        <v>2056</v>
      </c>
      <c r="L6493" s="3">
        <v>0.11285634693446263</v>
      </c>
      <c r="M6493" s="3">
        <v>0.18907137996358353</v>
      </c>
      <c r="N6493" s="2">
        <v>1821785</v>
      </c>
      <c r="O6493">
        <f t="shared" si="101"/>
        <v>11</v>
      </c>
    </row>
    <row r="6494" spans="1:15" x14ac:dyDescent="0.2">
      <c r="A6494" t="s">
        <v>6464</v>
      </c>
      <c r="B6494" t="s">
        <v>7208</v>
      </c>
      <c r="C6494" t="s">
        <v>7210</v>
      </c>
      <c r="D6494" t="s">
        <v>22</v>
      </c>
      <c r="E6494">
        <v>68</v>
      </c>
      <c r="F6494" t="s">
        <v>49</v>
      </c>
      <c r="G6494" t="s">
        <v>19</v>
      </c>
      <c r="H6494" t="s">
        <v>20</v>
      </c>
      <c r="I6494" s="2">
        <v>53322</v>
      </c>
      <c r="J6494" s="2">
        <v>64</v>
      </c>
      <c r="K6494" s="2">
        <v>53386</v>
      </c>
      <c r="L6494" s="3">
        <v>2.9304226349432012</v>
      </c>
      <c r="M6494" s="3">
        <v>4.9094186238987696</v>
      </c>
      <c r="N6494" s="2">
        <v>1821785</v>
      </c>
      <c r="O6494">
        <f t="shared" si="101"/>
        <v>3</v>
      </c>
    </row>
    <row r="6495" spans="1:15" x14ac:dyDescent="0.2">
      <c r="A6495" t="s">
        <v>6464</v>
      </c>
      <c r="B6495" t="s">
        <v>7208</v>
      </c>
      <c r="C6495" t="s">
        <v>7211</v>
      </c>
      <c r="D6495" t="s">
        <v>22</v>
      </c>
      <c r="E6495">
        <v>55</v>
      </c>
      <c r="F6495" t="s">
        <v>49</v>
      </c>
      <c r="G6495" t="s">
        <v>197</v>
      </c>
      <c r="H6495" t="s">
        <v>24</v>
      </c>
      <c r="I6495" s="2">
        <v>463187</v>
      </c>
      <c r="J6495" s="2">
        <v>357</v>
      </c>
      <c r="K6495" s="2">
        <v>463544</v>
      </c>
      <c r="L6495" s="3">
        <v>25.444495371297933</v>
      </c>
      <c r="M6495" s="3">
        <v>42.627871475602802</v>
      </c>
      <c r="N6495" s="2">
        <v>1821785</v>
      </c>
      <c r="O6495">
        <f t="shared" si="101"/>
        <v>2</v>
      </c>
    </row>
    <row r="6496" spans="1:15" x14ac:dyDescent="0.2">
      <c r="A6496" t="s">
        <v>6464</v>
      </c>
      <c r="B6496" t="s">
        <v>7208</v>
      </c>
      <c r="C6496" t="s">
        <v>7212</v>
      </c>
      <c r="D6496" t="s">
        <v>22</v>
      </c>
      <c r="E6496">
        <v>28</v>
      </c>
      <c r="F6496" t="s">
        <v>49</v>
      </c>
      <c r="G6496" t="s">
        <v>38</v>
      </c>
      <c r="H6496" t="s">
        <v>43</v>
      </c>
      <c r="I6496" s="2">
        <v>1821</v>
      </c>
      <c r="J6496" s="2">
        <v>1</v>
      </c>
      <c r="K6496" s="2">
        <v>1822</v>
      </c>
      <c r="L6496" s="3">
        <v>0.1000118016121551</v>
      </c>
      <c r="M6496" s="3">
        <v>0.1675525555902963</v>
      </c>
      <c r="N6496" s="2">
        <v>1821785</v>
      </c>
      <c r="O6496">
        <f t="shared" si="101"/>
        <v>12</v>
      </c>
    </row>
    <row r="6497" spans="1:15" x14ac:dyDescent="0.2">
      <c r="A6497" t="s">
        <v>6464</v>
      </c>
      <c r="B6497" t="s">
        <v>7208</v>
      </c>
      <c r="C6497" t="s">
        <v>7213</v>
      </c>
      <c r="D6497" t="s">
        <v>17</v>
      </c>
      <c r="E6497">
        <v>34</v>
      </c>
      <c r="F6497" t="s">
        <v>49</v>
      </c>
      <c r="G6497" t="s">
        <v>1472</v>
      </c>
      <c r="H6497" t="s">
        <v>540</v>
      </c>
      <c r="I6497" s="2">
        <v>2762</v>
      </c>
      <c r="J6497" s="2">
        <v>6</v>
      </c>
      <c r="K6497" s="2">
        <v>2768</v>
      </c>
      <c r="L6497" s="3">
        <v>0.15193889509464617</v>
      </c>
      <c r="M6497" s="3">
        <v>0.25454746096264552</v>
      </c>
      <c r="N6497" s="2">
        <v>1821785</v>
      </c>
      <c r="O6497">
        <f t="shared" si="101"/>
        <v>8</v>
      </c>
    </row>
    <row r="6498" spans="1:15" x14ac:dyDescent="0.2">
      <c r="A6498" t="s">
        <v>6464</v>
      </c>
      <c r="B6498" t="s">
        <v>7208</v>
      </c>
      <c r="C6498" t="s">
        <v>7214</v>
      </c>
      <c r="D6498" t="s">
        <v>22</v>
      </c>
      <c r="E6498">
        <v>64</v>
      </c>
      <c r="F6498" t="s">
        <v>49</v>
      </c>
      <c r="G6498" t="s">
        <v>32</v>
      </c>
      <c r="H6498" t="s">
        <v>33</v>
      </c>
      <c r="I6498" s="2">
        <v>528113</v>
      </c>
      <c r="J6498" s="2">
        <v>908</v>
      </c>
      <c r="K6498" s="2">
        <v>529021</v>
      </c>
      <c r="L6498" s="3">
        <v>29.038607739113015</v>
      </c>
      <c r="M6498" s="3">
        <v>48.649187986242666</v>
      </c>
      <c r="N6498" s="2">
        <v>1821785</v>
      </c>
      <c r="O6498">
        <f t="shared" si="101"/>
        <v>1</v>
      </c>
    </row>
    <row r="6499" spans="1:15" x14ac:dyDescent="0.2">
      <c r="A6499" t="s">
        <v>6464</v>
      </c>
      <c r="B6499" t="s">
        <v>7208</v>
      </c>
      <c r="C6499" t="s">
        <v>7215</v>
      </c>
      <c r="D6499" t="s">
        <v>22</v>
      </c>
      <c r="E6499">
        <v>45</v>
      </c>
      <c r="F6499" t="s">
        <v>49</v>
      </c>
      <c r="G6499" t="s">
        <v>38</v>
      </c>
      <c r="H6499" t="s">
        <v>36</v>
      </c>
      <c r="I6499" s="2">
        <v>7345</v>
      </c>
      <c r="J6499" s="2">
        <v>2</v>
      </c>
      <c r="K6499" s="2">
        <v>7347</v>
      </c>
      <c r="L6499" s="3">
        <v>0.40328578838886037</v>
      </c>
      <c r="M6499" s="3">
        <v>0.67563590884846703</v>
      </c>
      <c r="N6499" s="2">
        <v>1821785</v>
      </c>
      <c r="O6499">
        <f t="shared" si="101"/>
        <v>5</v>
      </c>
    </row>
    <row r="6500" spans="1:15" x14ac:dyDescent="0.2">
      <c r="A6500" t="s">
        <v>6464</v>
      </c>
      <c r="B6500" t="s">
        <v>7208</v>
      </c>
      <c r="C6500" t="s">
        <v>7216</v>
      </c>
      <c r="D6500" t="s">
        <v>22</v>
      </c>
      <c r="E6500">
        <v>55</v>
      </c>
      <c r="F6500" t="s">
        <v>49</v>
      </c>
      <c r="G6500" t="s">
        <v>38</v>
      </c>
      <c r="H6500" t="s">
        <v>738</v>
      </c>
      <c r="I6500" s="2">
        <v>3301</v>
      </c>
      <c r="J6500" s="2">
        <v>1</v>
      </c>
      <c r="K6500" s="2">
        <v>3302</v>
      </c>
      <c r="L6500" s="3">
        <v>0.18125080621478384</v>
      </c>
      <c r="M6500" s="3">
        <v>0.30365452171194202</v>
      </c>
      <c r="N6500" s="2">
        <v>1821785</v>
      </c>
      <c r="O6500">
        <f t="shared" si="101"/>
        <v>7</v>
      </c>
    </row>
    <row r="6501" spans="1:15" x14ac:dyDescent="0.2">
      <c r="A6501" t="s">
        <v>6464</v>
      </c>
      <c r="B6501" t="s">
        <v>7208</v>
      </c>
      <c r="C6501" t="s">
        <v>7217</v>
      </c>
      <c r="D6501" t="s">
        <v>22</v>
      </c>
      <c r="E6501">
        <v>34</v>
      </c>
      <c r="F6501" t="s">
        <v>69</v>
      </c>
      <c r="G6501" t="s">
        <v>38</v>
      </c>
      <c r="H6501" t="s">
        <v>219</v>
      </c>
      <c r="I6501" s="2">
        <v>2492</v>
      </c>
      <c r="J6501" s="2">
        <f>(0)</f>
        <v>0</v>
      </c>
      <c r="K6501" s="2">
        <v>2492</v>
      </c>
      <c r="L6501" s="3">
        <v>0.13678891856064246</v>
      </c>
      <c r="M6501" s="3">
        <v>0.229166283496717</v>
      </c>
      <c r="N6501" s="2">
        <v>1821785</v>
      </c>
      <c r="O6501">
        <f t="shared" si="101"/>
        <v>10</v>
      </c>
    </row>
    <row r="6502" spans="1:15" x14ac:dyDescent="0.2">
      <c r="A6502" t="s">
        <v>6464</v>
      </c>
      <c r="B6502" t="s">
        <v>7208</v>
      </c>
      <c r="C6502" t="s">
        <v>7218</v>
      </c>
      <c r="D6502" t="s">
        <v>22</v>
      </c>
      <c r="E6502">
        <v>46</v>
      </c>
      <c r="F6502" t="s">
        <v>49</v>
      </c>
      <c r="G6502" t="s">
        <v>736</v>
      </c>
      <c r="H6502" t="s">
        <v>2348</v>
      </c>
      <c r="I6502" s="2">
        <v>1243</v>
      </c>
      <c r="J6502" s="2">
        <v>2</v>
      </c>
      <c r="K6502" s="2">
        <v>1245</v>
      </c>
      <c r="L6502" s="3">
        <v>6.8339568060995129E-2</v>
      </c>
      <c r="M6502" s="3">
        <v>0.11449118096043846</v>
      </c>
      <c r="N6502" s="2">
        <v>1821785</v>
      </c>
      <c r="O6502">
        <f t="shared" si="101"/>
        <v>14</v>
      </c>
    </row>
    <row r="6503" spans="1:15" x14ac:dyDescent="0.2">
      <c r="A6503" t="s">
        <v>6464</v>
      </c>
      <c r="B6503" t="s">
        <v>7208</v>
      </c>
      <c r="C6503" t="s">
        <v>7219</v>
      </c>
      <c r="D6503" t="s">
        <v>22</v>
      </c>
      <c r="E6503">
        <v>44</v>
      </c>
      <c r="F6503" t="s">
        <v>49</v>
      </c>
      <c r="G6503" t="s">
        <v>815</v>
      </c>
      <c r="H6503" t="s">
        <v>816</v>
      </c>
      <c r="I6503" s="2">
        <v>1336</v>
      </c>
      <c r="J6503" s="2">
        <v>1</v>
      </c>
      <c r="K6503" s="2">
        <v>1337</v>
      </c>
      <c r="L6503" s="3">
        <v>7.3389560238996371E-2</v>
      </c>
      <c r="M6503" s="3">
        <v>0.12295157344908131</v>
      </c>
      <c r="N6503" s="2">
        <v>1821785</v>
      </c>
      <c r="O6503">
        <f t="shared" si="101"/>
        <v>13</v>
      </c>
    </row>
    <row r="6504" spans="1:15" x14ac:dyDescent="0.2">
      <c r="A6504" t="s">
        <v>6464</v>
      </c>
      <c r="B6504" t="s">
        <v>7208</v>
      </c>
      <c r="C6504" t="s">
        <v>7220</v>
      </c>
      <c r="D6504" t="s">
        <v>22</v>
      </c>
      <c r="E6504">
        <v>43</v>
      </c>
      <c r="F6504" t="s">
        <v>49</v>
      </c>
      <c r="G6504" t="s">
        <v>38</v>
      </c>
      <c r="H6504" t="s">
        <v>198</v>
      </c>
      <c r="I6504" s="2">
        <v>2739</v>
      </c>
      <c r="J6504" s="2">
        <f>(0)</f>
        <v>0</v>
      </c>
      <c r="K6504" s="2">
        <v>2739</v>
      </c>
      <c r="L6504" s="3">
        <v>0.15034704973418928</v>
      </c>
      <c r="M6504" s="3">
        <v>0.25188059811296459</v>
      </c>
      <c r="N6504" s="2">
        <v>1821785</v>
      </c>
      <c r="O6504">
        <f t="shared" si="101"/>
        <v>9</v>
      </c>
    </row>
    <row r="6505" spans="1:15" x14ac:dyDescent="0.2">
      <c r="A6505" t="s">
        <v>6464</v>
      </c>
      <c r="B6505" t="s">
        <v>7208</v>
      </c>
      <c r="C6505" t="s">
        <v>7221</v>
      </c>
      <c r="D6505" t="s">
        <v>17</v>
      </c>
      <c r="E6505">
        <v>25</v>
      </c>
      <c r="F6505" t="s">
        <v>49</v>
      </c>
      <c r="G6505" t="s">
        <v>6669</v>
      </c>
      <c r="H6505" t="s">
        <v>168</v>
      </c>
      <c r="I6505" s="2">
        <v>6669</v>
      </c>
      <c r="J6505" s="2">
        <v>5</v>
      </c>
      <c r="K6505" s="2">
        <v>6674</v>
      </c>
      <c r="L6505" s="3">
        <v>0.36634399778239474</v>
      </c>
      <c r="M6505" s="3">
        <v>0.61374629857828622</v>
      </c>
      <c r="N6505" s="2">
        <v>1821785</v>
      </c>
      <c r="O6505">
        <f t="shared" si="101"/>
        <v>6</v>
      </c>
    </row>
    <row r="6506" spans="1:15" x14ac:dyDescent="0.2">
      <c r="A6506" t="s">
        <v>6464</v>
      </c>
      <c r="B6506" t="s">
        <v>7222</v>
      </c>
      <c r="C6506" t="s">
        <v>46</v>
      </c>
      <c r="G6506" t="s">
        <v>46</v>
      </c>
      <c r="I6506" s="2">
        <v>11329</v>
      </c>
      <c r="J6506" s="2">
        <v>15</v>
      </c>
      <c r="K6506" s="2">
        <v>11344</v>
      </c>
      <c r="L6506" s="3">
        <v>0.63528437992290787</v>
      </c>
      <c r="M6506" s="3">
        <v>1.0401470729817581</v>
      </c>
      <c r="N6506" s="2">
        <v>1785657</v>
      </c>
      <c r="O6506">
        <f t="shared" si="101"/>
        <v>4</v>
      </c>
    </row>
    <row r="6507" spans="1:15" x14ac:dyDescent="0.2">
      <c r="A6507" t="s">
        <v>6464</v>
      </c>
      <c r="B6507" t="s">
        <v>7222</v>
      </c>
      <c r="C6507" t="s">
        <v>7223</v>
      </c>
      <c r="D6507" t="s">
        <v>22</v>
      </c>
      <c r="E6507">
        <v>47</v>
      </c>
      <c r="F6507" t="s">
        <v>49</v>
      </c>
      <c r="G6507" t="s">
        <v>1472</v>
      </c>
      <c r="H6507" t="s">
        <v>540</v>
      </c>
      <c r="I6507" s="2">
        <v>4162</v>
      </c>
      <c r="J6507" s="2">
        <v>1</v>
      </c>
      <c r="K6507" s="2">
        <v>4163</v>
      </c>
      <c r="L6507" s="3">
        <v>0.23313547898616585</v>
      </c>
      <c r="M6507" s="3">
        <v>0.38171123632079146</v>
      </c>
      <c r="N6507" s="2">
        <v>1785657</v>
      </c>
      <c r="O6507">
        <f t="shared" si="101"/>
        <v>8</v>
      </c>
    </row>
    <row r="6508" spans="1:15" x14ac:dyDescent="0.2">
      <c r="A6508" t="s">
        <v>6464</v>
      </c>
      <c r="B6508" t="s">
        <v>7222</v>
      </c>
      <c r="C6508" t="s">
        <v>7224</v>
      </c>
      <c r="D6508" t="s">
        <v>17</v>
      </c>
      <c r="E6508">
        <v>56</v>
      </c>
      <c r="F6508" t="s">
        <v>69</v>
      </c>
      <c r="G6508" t="s">
        <v>694</v>
      </c>
      <c r="H6508" t="s">
        <v>315</v>
      </c>
      <c r="I6508" s="2">
        <v>6054</v>
      </c>
      <c r="J6508" s="2">
        <v>11</v>
      </c>
      <c r="K6508" s="2">
        <v>6065</v>
      </c>
      <c r="L6508" s="3">
        <v>0.33965089600074372</v>
      </c>
      <c r="M6508" s="3">
        <v>0.5561082508492915</v>
      </c>
      <c r="N6508" s="2">
        <v>1785657</v>
      </c>
      <c r="O6508">
        <f t="shared" si="101"/>
        <v>6</v>
      </c>
    </row>
    <row r="6509" spans="1:15" x14ac:dyDescent="0.2">
      <c r="A6509" t="s">
        <v>6464</v>
      </c>
      <c r="B6509" t="s">
        <v>7222</v>
      </c>
      <c r="C6509" t="s">
        <v>7225</v>
      </c>
      <c r="D6509" t="s">
        <v>22</v>
      </c>
      <c r="E6509">
        <v>70</v>
      </c>
      <c r="F6509" t="s">
        <v>49</v>
      </c>
      <c r="G6509" t="s">
        <v>38</v>
      </c>
      <c r="H6509" t="s">
        <v>41</v>
      </c>
      <c r="I6509" s="2">
        <v>6567</v>
      </c>
      <c r="J6509" s="2">
        <v>2</v>
      </c>
      <c r="K6509" s="2">
        <v>6569</v>
      </c>
      <c r="L6509" s="3">
        <v>0.36787580145571069</v>
      </c>
      <c r="M6509" s="3">
        <v>0.60232070895778989</v>
      </c>
      <c r="N6509" s="2">
        <v>1785657</v>
      </c>
      <c r="O6509">
        <f t="shared" si="101"/>
        <v>5</v>
      </c>
    </row>
    <row r="6510" spans="1:15" x14ac:dyDescent="0.2">
      <c r="A6510" t="s">
        <v>6464</v>
      </c>
      <c r="B6510" t="s">
        <v>7222</v>
      </c>
      <c r="C6510" t="s">
        <v>7226</v>
      </c>
      <c r="D6510" t="s">
        <v>22</v>
      </c>
      <c r="E6510">
        <v>55</v>
      </c>
      <c r="F6510" t="s">
        <v>69</v>
      </c>
      <c r="G6510" t="s">
        <v>571</v>
      </c>
      <c r="H6510" t="s">
        <v>70</v>
      </c>
      <c r="I6510" s="2">
        <v>2224</v>
      </c>
      <c r="J6510" s="2">
        <f>(0)</f>
        <v>0</v>
      </c>
      <c r="K6510" s="2">
        <v>2224</v>
      </c>
      <c r="L6510" s="3">
        <v>0.12454799549969564</v>
      </c>
      <c r="M6510" s="3">
        <v>0.20392164054226286</v>
      </c>
      <c r="N6510" s="2">
        <v>1785657</v>
      </c>
      <c r="O6510">
        <f t="shared" si="101"/>
        <v>11</v>
      </c>
    </row>
    <row r="6511" spans="1:15" x14ac:dyDescent="0.2">
      <c r="A6511" t="s">
        <v>6464</v>
      </c>
      <c r="B6511" t="s">
        <v>7222</v>
      </c>
      <c r="C6511" t="s">
        <v>7227</v>
      </c>
      <c r="D6511" t="s">
        <v>22</v>
      </c>
      <c r="E6511">
        <v>60</v>
      </c>
      <c r="F6511" t="s">
        <v>49</v>
      </c>
      <c r="G6511" t="s">
        <v>534</v>
      </c>
      <c r="H6511" t="s">
        <v>535</v>
      </c>
      <c r="I6511" s="2">
        <v>2440</v>
      </c>
      <c r="J6511" s="2">
        <v>3</v>
      </c>
      <c r="K6511" s="2">
        <v>2443</v>
      </c>
      <c r="L6511" s="3">
        <v>0.13681238894143724</v>
      </c>
      <c r="M6511" s="3">
        <v>0.22400205388702707</v>
      </c>
      <c r="N6511" s="2">
        <v>1785657</v>
      </c>
      <c r="O6511">
        <f t="shared" si="101"/>
        <v>9</v>
      </c>
    </row>
    <row r="6512" spans="1:15" x14ac:dyDescent="0.2">
      <c r="A6512" t="s">
        <v>6464</v>
      </c>
      <c r="B6512" t="s">
        <v>7222</v>
      </c>
      <c r="C6512" t="s">
        <v>7228</v>
      </c>
      <c r="D6512" t="s">
        <v>22</v>
      </c>
      <c r="E6512">
        <v>36</v>
      </c>
      <c r="F6512" t="s">
        <v>49</v>
      </c>
      <c r="G6512" t="s">
        <v>868</v>
      </c>
      <c r="H6512" t="s">
        <v>738</v>
      </c>
      <c r="I6512" s="2">
        <v>2385</v>
      </c>
      <c r="J6512" s="2">
        <v>5</v>
      </c>
      <c r="K6512" s="2">
        <v>2390</v>
      </c>
      <c r="L6512" s="3">
        <v>0.13384429372494269</v>
      </c>
      <c r="M6512" s="3">
        <v>0.21914241047482383</v>
      </c>
      <c r="N6512" s="2">
        <v>1785657</v>
      </c>
      <c r="O6512">
        <f t="shared" si="101"/>
        <v>10</v>
      </c>
    </row>
    <row r="6513" spans="1:15" x14ac:dyDescent="0.2">
      <c r="A6513" t="s">
        <v>6464</v>
      </c>
      <c r="B6513" t="s">
        <v>7222</v>
      </c>
      <c r="C6513" t="s">
        <v>7229</v>
      </c>
      <c r="D6513" t="s">
        <v>22</v>
      </c>
      <c r="E6513">
        <v>38</v>
      </c>
      <c r="F6513" t="s">
        <v>49</v>
      </c>
      <c r="G6513" t="s">
        <v>303</v>
      </c>
      <c r="H6513" t="s">
        <v>304</v>
      </c>
      <c r="I6513" s="2">
        <v>563445</v>
      </c>
      <c r="J6513" s="2">
        <v>673</v>
      </c>
      <c r="K6513" s="2">
        <v>564118</v>
      </c>
      <c r="L6513" s="3">
        <v>31.591621459216412</v>
      </c>
      <c r="M6513" s="3">
        <v>51.72476080009902</v>
      </c>
      <c r="N6513" s="2">
        <v>1785657</v>
      </c>
      <c r="O6513">
        <f t="shared" si="101"/>
        <v>1</v>
      </c>
    </row>
    <row r="6514" spans="1:15" x14ac:dyDescent="0.2">
      <c r="A6514" t="s">
        <v>6464</v>
      </c>
      <c r="B6514" t="s">
        <v>7222</v>
      </c>
      <c r="C6514" t="s">
        <v>7230</v>
      </c>
      <c r="D6514" t="s">
        <v>22</v>
      </c>
      <c r="E6514">
        <v>71</v>
      </c>
      <c r="F6514" t="s">
        <v>49</v>
      </c>
      <c r="G6514" t="s">
        <v>32</v>
      </c>
      <c r="H6514" t="s">
        <v>33</v>
      </c>
      <c r="I6514" s="2">
        <v>467287</v>
      </c>
      <c r="J6514" s="2">
        <v>951</v>
      </c>
      <c r="K6514" s="2">
        <v>468238</v>
      </c>
      <c r="L6514" s="3">
        <v>26.222169207188166</v>
      </c>
      <c r="M6514" s="3">
        <v>42.933390793268018</v>
      </c>
      <c r="N6514" s="2">
        <v>1785657</v>
      </c>
      <c r="O6514">
        <f t="shared" si="101"/>
        <v>2</v>
      </c>
    </row>
    <row r="6515" spans="1:15" x14ac:dyDescent="0.2">
      <c r="A6515" t="s">
        <v>6464</v>
      </c>
      <c r="B6515" t="s">
        <v>7222</v>
      </c>
      <c r="C6515" t="s">
        <v>7231</v>
      </c>
      <c r="D6515" t="s">
        <v>22</v>
      </c>
      <c r="E6515">
        <v>49</v>
      </c>
      <c r="F6515" t="s">
        <v>69</v>
      </c>
      <c r="G6515" t="s">
        <v>3193</v>
      </c>
      <c r="H6515" t="s">
        <v>389</v>
      </c>
      <c r="I6515" s="2">
        <v>1959</v>
      </c>
      <c r="J6515" s="2">
        <f>(0)</f>
        <v>0</v>
      </c>
      <c r="K6515" s="2">
        <v>1959</v>
      </c>
      <c r="L6515" s="3">
        <v>0.1097075194172229</v>
      </c>
      <c r="M6515" s="3">
        <v>0.17962342348124682</v>
      </c>
      <c r="N6515" s="2">
        <v>1785657</v>
      </c>
      <c r="O6515">
        <f t="shared" si="101"/>
        <v>12</v>
      </c>
    </row>
    <row r="6516" spans="1:15" x14ac:dyDescent="0.2">
      <c r="A6516" t="s">
        <v>6464</v>
      </c>
      <c r="B6516" t="s">
        <v>7222</v>
      </c>
      <c r="C6516" t="s">
        <v>7232</v>
      </c>
      <c r="D6516" t="s">
        <v>22</v>
      </c>
      <c r="E6516">
        <v>36</v>
      </c>
      <c r="F6516" t="s">
        <v>49</v>
      </c>
      <c r="G6516" t="s">
        <v>722</v>
      </c>
      <c r="H6516" t="s">
        <v>723</v>
      </c>
      <c r="I6516" s="2">
        <v>15164</v>
      </c>
      <c r="J6516" s="2">
        <v>3</v>
      </c>
      <c r="K6516" s="2">
        <v>15167</v>
      </c>
      <c r="L6516" s="3">
        <v>0.84937924808627852</v>
      </c>
      <c r="M6516" s="3">
        <v>1.3906832383563403</v>
      </c>
      <c r="N6516" s="2">
        <v>1785657</v>
      </c>
      <c r="O6516">
        <f t="shared" si="101"/>
        <v>3</v>
      </c>
    </row>
    <row r="6517" spans="1:15" x14ac:dyDescent="0.2">
      <c r="A6517" t="s">
        <v>6464</v>
      </c>
      <c r="B6517" t="s">
        <v>7222</v>
      </c>
      <c r="C6517" t="s">
        <v>7233</v>
      </c>
      <c r="D6517" t="s">
        <v>22</v>
      </c>
      <c r="E6517">
        <v>38</v>
      </c>
      <c r="F6517" t="s">
        <v>49</v>
      </c>
      <c r="G6517" t="s">
        <v>815</v>
      </c>
      <c r="H6517" t="s">
        <v>816</v>
      </c>
      <c r="I6517" s="2">
        <v>5449</v>
      </c>
      <c r="J6517" s="2">
        <v>23</v>
      </c>
      <c r="K6517" s="2">
        <v>5472</v>
      </c>
      <c r="L6517" s="3">
        <v>0.30644183065392738</v>
      </c>
      <c r="M6517" s="3">
        <v>0.50173525946369713</v>
      </c>
      <c r="N6517" s="2">
        <v>1785657</v>
      </c>
      <c r="O6517">
        <f t="shared" si="101"/>
        <v>7</v>
      </c>
    </row>
    <row r="6518" spans="1:15" x14ac:dyDescent="0.2">
      <c r="A6518" t="s">
        <v>6464</v>
      </c>
      <c r="B6518" t="s">
        <v>7234</v>
      </c>
      <c r="C6518" t="s">
        <v>46</v>
      </c>
      <c r="G6518" t="s">
        <v>46</v>
      </c>
      <c r="I6518" s="2">
        <v>13184</v>
      </c>
      <c r="J6518" s="2">
        <v>5</v>
      </c>
      <c r="K6518" s="2">
        <v>13189</v>
      </c>
      <c r="L6518" s="3">
        <v>0.76241048656922794</v>
      </c>
      <c r="M6518" s="3">
        <v>1.3320298179151899</v>
      </c>
      <c r="N6518" s="2">
        <v>1729908</v>
      </c>
      <c r="O6518">
        <f t="shared" si="101"/>
        <v>4</v>
      </c>
    </row>
    <row r="6519" spans="1:15" x14ac:dyDescent="0.2">
      <c r="A6519" t="s">
        <v>6464</v>
      </c>
      <c r="B6519" t="s">
        <v>7234</v>
      </c>
      <c r="C6519" t="s">
        <v>7235</v>
      </c>
      <c r="D6519" t="s">
        <v>22</v>
      </c>
      <c r="E6519">
        <v>73</v>
      </c>
      <c r="F6519" t="s">
        <v>69</v>
      </c>
      <c r="G6519" t="s">
        <v>32</v>
      </c>
      <c r="H6519" t="s">
        <v>33</v>
      </c>
      <c r="I6519" s="2">
        <v>525512</v>
      </c>
      <c r="J6519" s="2">
        <v>470</v>
      </c>
      <c r="K6519" s="2">
        <v>525982</v>
      </c>
      <c r="L6519" s="3">
        <v>30.40520073899884</v>
      </c>
      <c r="M6519" s="3">
        <v>53.121821797457535</v>
      </c>
      <c r="N6519" s="2">
        <v>1729908</v>
      </c>
      <c r="O6519">
        <f t="shared" si="101"/>
        <v>1</v>
      </c>
    </row>
    <row r="6520" spans="1:15" x14ac:dyDescent="0.2">
      <c r="A6520" t="s">
        <v>6464</v>
      </c>
      <c r="B6520" t="s">
        <v>7234</v>
      </c>
      <c r="C6520" t="s">
        <v>7236</v>
      </c>
      <c r="D6520" t="s">
        <v>22</v>
      </c>
      <c r="E6520">
        <v>60</v>
      </c>
      <c r="F6520" t="s">
        <v>69</v>
      </c>
      <c r="G6520" t="s">
        <v>197</v>
      </c>
      <c r="H6520" t="s">
        <v>24</v>
      </c>
      <c r="I6520" s="2">
        <v>396843</v>
      </c>
      <c r="J6520" s="2">
        <v>387</v>
      </c>
      <c r="K6520" s="2">
        <v>397230</v>
      </c>
      <c r="L6520" s="3">
        <v>22.962492803085482</v>
      </c>
      <c r="M6520" s="3">
        <v>40.118447537375914</v>
      </c>
      <c r="N6520" s="2">
        <v>1729908</v>
      </c>
      <c r="O6520">
        <f t="shared" si="101"/>
        <v>2</v>
      </c>
    </row>
    <row r="6521" spans="1:15" x14ac:dyDescent="0.2">
      <c r="A6521" t="s">
        <v>6464</v>
      </c>
      <c r="B6521" t="s">
        <v>7234</v>
      </c>
      <c r="C6521" t="s">
        <v>7237</v>
      </c>
      <c r="D6521" t="s">
        <v>17</v>
      </c>
      <c r="E6521">
        <v>38</v>
      </c>
      <c r="F6521" t="s">
        <v>69</v>
      </c>
      <c r="G6521" t="s">
        <v>19</v>
      </c>
      <c r="H6521" t="s">
        <v>20</v>
      </c>
      <c r="I6521" s="2">
        <v>34383</v>
      </c>
      <c r="J6521" s="2">
        <v>71</v>
      </c>
      <c r="K6521" s="2">
        <v>34454</v>
      </c>
      <c r="L6521" s="3">
        <v>1.9916666088601245</v>
      </c>
      <c r="M6521" s="3">
        <v>3.4796993969557932</v>
      </c>
      <c r="N6521" s="2">
        <v>1729908</v>
      </c>
      <c r="O6521">
        <f t="shared" si="101"/>
        <v>3</v>
      </c>
    </row>
    <row r="6522" spans="1:15" x14ac:dyDescent="0.2">
      <c r="A6522" t="s">
        <v>6464</v>
      </c>
      <c r="B6522" t="s">
        <v>7234</v>
      </c>
      <c r="C6522" t="s">
        <v>7238</v>
      </c>
      <c r="D6522" t="s">
        <v>22</v>
      </c>
      <c r="E6522">
        <v>69</v>
      </c>
      <c r="F6522" t="s">
        <v>69</v>
      </c>
      <c r="G6522" t="s">
        <v>38</v>
      </c>
      <c r="H6522" t="s">
        <v>542</v>
      </c>
      <c r="I6522" s="2">
        <v>2131</v>
      </c>
      <c r="J6522" s="2">
        <f>(0)</f>
        <v>0</v>
      </c>
      <c r="K6522" s="2">
        <v>2131</v>
      </c>
      <c r="L6522" s="3">
        <v>0.12318574166949919</v>
      </c>
      <c r="M6522" s="3">
        <v>0.2152214377115225</v>
      </c>
      <c r="N6522" s="2">
        <v>1729908</v>
      </c>
      <c r="O6522">
        <f t="shared" si="101"/>
        <v>9</v>
      </c>
    </row>
    <row r="6523" spans="1:15" x14ac:dyDescent="0.2">
      <c r="A6523" t="s">
        <v>6464</v>
      </c>
      <c r="B6523" t="s">
        <v>7234</v>
      </c>
      <c r="C6523" t="s">
        <v>7239</v>
      </c>
      <c r="D6523" t="s">
        <v>22</v>
      </c>
      <c r="E6523">
        <v>47</v>
      </c>
      <c r="F6523" t="s">
        <v>69</v>
      </c>
      <c r="G6523" t="s">
        <v>5369</v>
      </c>
      <c r="H6523" t="s">
        <v>486</v>
      </c>
      <c r="I6523" s="2">
        <v>1581</v>
      </c>
      <c r="J6523" s="2">
        <f>(0)</f>
        <v>0</v>
      </c>
      <c r="K6523" s="2">
        <v>1581</v>
      </c>
      <c r="L6523" s="3">
        <v>9.1392143397221112E-2</v>
      </c>
      <c r="M6523" s="3">
        <v>0.15967390568837025</v>
      </c>
      <c r="N6523" s="2">
        <v>1729908</v>
      </c>
      <c r="O6523">
        <f t="shared" si="101"/>
        <v>11</v>
      </c>
    </row>
    <row r="6524" spans="1:15" x14ac:dyDescent="0.2">
      <c r="A6524" t="s">
        <v>6464</v>
      </c>
      <c r="B6524" t="s">
        <v>7234</v>
      </c>
      <c r="C6524" t="s">
        <v>7240</v>
      </c>
      <c r="D6524" t="s">
        <v>17</v>
      </c>
      <c r="E6524">
        <v>25</v>
      </c>
      <c r="F6524" t="s">
        <v>69</v>
      </c>
      <c r="G6524" t="s">
        <v>736</v>
      </c>
      <c r="H6524" t="s">
        <v>2348</v>
      </c>
      <c r="I6524" s="2">
        <v>2423</v>
      </c>
      <c r="J6524" s="2">
        <v>4</v>
      </c>
      <c r="K6524" s="2">
        <v>2427</v>
      </c>
      <c r="L6524" s="3">
        <v>0.14029647819421609</v>
      </c>
      <c r="M6524" s="3">
        <v>0.24511610949125529</v>
      </c>
      <c r="N6524" s="2">
        <v>1729908</v>
      </c>
      <c r="O6524">
        <f t="shared" si="101"/>
        <v>8</v>
      </c>
    </row>
    <row r="6525" spans="1:15" x14ac:dyDescent="0.2">
      <c r="A6525" t="s">
        <v>6464</v>
      </c>
      <c r="B6525" t="s">
        <v>7234</v>
      </c>
      <c r="C6525" t="s">
        <v>7241</v>
      </c>
      <c r="D6525" t="s">
        <v>22</v>
      </c>
      <c r="E6525">
        <v>53</v>
      </c>
      <c r="F6525" t="s">
        <v>69</v>
      </c>
      <c r="G6525" t="s">
        <v>868</v>
      </c>
      <c r="H6525" t="s">
        <v>738</v>
      </c>
      <c r="I6525" s="2">
        <v>2488</v>
      </c>
      <c r="J6525" s="2">
        <v>1</v>
      </c>
      <c r="K6525" s="2">
        <v>2489</v>
      </c>
      <c r="L6525" s="3">
        <v>0.14388048381763655</v>
      </c>
      <c r="M6525" s="3">
        <v>0.2513778312829561</v>
      </c>
      <c r="N6525" s="2">
        <v>1729908</v>
      </c>
      <c r="O6525">
        <f t="shared" si="101"/>
        <v>7</v>
      </c>
    </row>
    <row r="6526" spans="1:15" x14ac:dyDescent="0.2">
      <c r="A6526" t="s">
        <v>6464</v>
      </c>
      <c r="B6526" t="s">
        <v>7234</v>
      </c>
      <c r="C6526" t="s">
        <v>7242</v>
      </c>
      <c r="D6526" t="s">
        <v>22</v>
      </c>
      <c r="E6526">
        <v>46</v>
      </c>
      <c r="F6526" t="s">
        <v>69</v>
      </c>
      <c r="G6526" t="s">
        <v>38</v>
      </c>
      <c r="H6526" t="s">
        <v>198</v>
      </c>
      <c r="I6526" s="2">
        <v>5179</v>
      </c>
      <c r="J6526" s="2">
        <f>(0)</f>
        <v>0</v>
      </c>
      <c r="K6526" s="2">
        <v>5179</v>
      </c>
      <c r="L6526" s="3">
        <v>0.29938008264023291</v>
      </c>
      <c r="M6526" s="3">
        <v>0.5230557606325551</v>
      </c>
      <c r="N6526" s="2">
        <v>1729908</v>
      </c>
      <c r="O6526">
        <f t="shared" si="101"/>
        <v>5</v>
      </c>
    </row>
    <row r="6527" spans="1:15" x14ac:dyDescent="0.2">
      <c r="A6527" t="s">
        <v>6464</v>
      </c>
      <c r="B6527" t="s">
        <v>7234</v>
      </c>
      <c r="C6527" t="s">
        <v>7243</v>
      </c>
      <c r="D6527" t="s">
        <v>22</v>
      </c>
      <c r="E6527">
        <v>44</v>
      </c>
      <c r="F6527" t="s">
        <v>69</v>
      </c>
      <c r="G6527" t="s">
        <v>7244</v>
      </c>
      <c r="H6527" t="s">
        <v>148</v>
      </c>
      <c r="I6527" s="2">
        <v>1662</v>
      </c>
      <c r="J6527" s="2">
        <f>(0)</f>
        <v>0</v>
      </c>
      <c r="K6527" s="2">
        <v>1662</v>
      </c>
      <c r="L6527" s="3">
        <v>9.6074473324592985E-2</v>
      </c>
      <c r="M6527" s="3">
        <v>0.16785454222268903</v>
      </c>
      <c r="N6527" s="2">
        <v>1729908</v>
      </c>
      <c r="O6527">
        <f t="shared" si="101"/>
        <v>10</v>
      </c>
    </row>
    <row r="6528" spans="1:15" x14ac:dyDescent="0.2">
      <c r="A6528" t="s">
        <v>6464</v>
      </c>
      <c r="B6528" t="s">
        <v>7234</v>
      </c>
      <c r="C6528" t="s">
        <v>7245</v>
      </c>
      <c r="D6528" t="s">
        <v>22</v>
      </c>
      <c r="E6528">
        <v>52</v>
      </c>
      <c r="F6528" t="s">
        <v>69</v>
      </c>
      <c r="G6528" t="s">
        <v>38</v>
      </c>
      <c r="H6528" t="s">
        <v>315</v>
      </c>
      <c r="I6528" s="2">
        <v>3524</v>
      </c>
      <c r="J6528" s="2">
        <f>(0)</f>
        <v>0</v>
      </c>
      <c r="K6528" s="2">
        <v>3524</v>
      </c>
      <c r="L6528" s="3">
        <v>0.20371025511183252</v>
      </c>
      <c r="M6528" s="3">
        <v>0.35590818699925164</v>
      </c>
      <c r="N6528" s="2">
        <v>1729908</v>
      </c>
      <c r="O6528">
        <f t="shared" si="101"/>
        <v>6</v>
      </c>
    </row>
    <row r="6529" spans="1:15" x14ac:dyDescent="0.2">
      <c r="A6529" t="s">
        <v>6464</v>
      </c>
      <c r="B6529" t="s">
        <v>7246</v>
      </c>
      <c r="C6529" t="s">
        <v>46</v>
      </c>
      <c r="G6529" t="s">
        <v>46</v>
      </c>
      <c r="I6529" s="2">
        <v>13157</v>
      </c>
      <c r="J6529" s="2">
        <v>11</v>
      </c>
      <c r="K6529" s="2">
        <v>13168</v>
      </c>
      <c r="L6529" s="3">
        <v>0.72914694016321646</v>
      </c>
      <c r="M6529" s="3">
        <v>1.3404959468525119</v>
      </c>
      <c r="N6529" s="2">
        <v>1805946</v>
      </c>
      <c r="O6529">
        <f t="shared" si="101"/>
        <v>4</v>
      </c>
    </row>
    <row r="6530" spans="1:15" x14ac:dyDescent="0.2">
      <c r="A6530" t="s">
        <v>6464</v>
      </c>
      <c r="B6530" t="s">
        <v>7246</v>
      </c>
      <c r="C6530" t="s">
        <v>7247</v>
      </c>
      <c r="D6530" t="s">
        <v>22</v>
      </c>
      <c r="E6530">
        <v>66</v>
      </c>
      <c r="F6530" t="s">
        <v>49</v>
      </c>
      <c r="G6530" t="s">
        <v>303</v>
      </c>
      <c r="H6530" t="s">
        <v>304</v>
      </c>
      <c r="I6530" s="2">
        <v>319418</v>
      </c>
      <c r="J6530" s="2">
        <v>339</v>
      </c>
      <c r="K6530" s="2">
        <v>319757</v>
      </c>
      <c r="L6530" s="3">
        <v>17.705789652625274</v>
      </c>
      <c r="M6530" s="3">
        <v>32.551105898976203</v>
      </c>
      <c r="N6530" s="2">
        <v>1805946</v>
      </c>
      <c r="O6530">
        <f t="shared" si="101"/>
        <v>2</v>
      </c>
    </row>
    <row r="6531" spans="1:15" x14ac:dyDescent="0.2">
      <c r="A6531" t="s">
        <v>6464</v>
      </c>
      <c r="B6531" t="s">
        <v>7246</v>
      </c>
      <c r="C6531" t="s">
        <v>7248</v>
      </c>
      <c r="D6531" t="s">
        <v>22</v>
      </c>
      <c r="E6531">
        <v>46</v>
      </c>
      <c r="F6531" t="s">
        <v>49</v>
      </c>
      <c r="G6531" t="s">
        <v>868</v>
      </c>
      <c r="H6531" t="s">
        <v>738</v>
      </c>
      <c r="I6531" s="2">
        <v>2000</v>
      </c>
      <c r="J6531" s="2">
        <v>1</v>
      </c>
      <c r="K6531" s="2">
        <v>2001</v>
      </c>
      <c r="L6531" s="3">
        <v>0.11080065516909145</v>
      </c>
      <c r="M6531" s="3">
        <v>0.20370081938425547</v>
      </c>
      <c r="N6531" s="2">
        <v>1805946</v>
      </c>
      <c r="O6531">
        <f t="shared" si="101"/>
        <v>13</v>
      </c>
    </row>
    <row r="6532" spans="1:15" x14ac:dyDescent="0.2">
      <c r="A6532" t="s">
        <v>6464</v>
      </c>
      <c r="B6532" t="s">
        <v>7246</v>
      </c>
      <c r="C6532" t="s">
        <v>7249</v>
      </c>
      <c r="D6532" t="s">
        <v>22</v>
      </c>
      <c r="E6532">
        <v>62</v>
      </c>
      <c r="F6532" t="s">
        <v>49</v>
      </c>
      <c r="G6532" t="s">
        <v>32</v>
      </c>
      <c r="H6532" t="s">
        <v>33</v>
      </c>
      <c r="I6532" s="2">
        <v>580226</v>
      </c>
      <c r="J6532" s="2">
        <v>1132</v>
      </c>
      <c r="K6532" s="2">
        <v>581358</v>
      </c>
      <c r="L6532" s="3">
        <v>32.191327979906376</v>
      </c>
      <c r="M6532" s="3">
        <v>59.181959498046979</v>
      </c>
      <c r="N6532" s="2">
        <v>1805946</v>
      </c>
      <c r="O6532">
        <f t="shared" si="101"/>
        <v>1</v>
      </c>
    </row>
    <row r="6533" spans="1:15" x14ac:dyDescent="0.2">
      <c r="A6533" t="s">
        <v>6464</v>
      </c>
      <c r="B6533" t="s">
        <v>7246</v>
      </c>
      <c r="C6533" t="s">
        <v>5376</v>
      </c>
      <c r="D6533" t="s">
        <v>22</v>
      </c>
      <c r="E6533">
        <v>39</v>
      </c>
      <c r="F6533" t="s">
        <v>49</v>
      </c>
      <c r="G6533" t="s">
        <v>7250</v>
      </c>
      <c r="H6533" t="s">
        <v>767</v>
      </c>
      <c r="I6533" s="2">
        <v>2214</v>
      </c>
      <c r="J6533" s="2">
        <f>(0)</f>
        <v>0</v>
      </c>
      <c r="K6533" s="2">
        <v>2214</v>
      </c>
      <c r="L6533" s="3">
        <v>0.12259502775830507</v>
      </c>
      <c r="M6533" s="3">
        <v>0.22538411500087038</v>
      </c>
      <c r="N6533" s="2">
        <v>1805946</v>
      </c>
      <c r="O6533">
        <f t="shared" si="101"/>
        <v>10</v>
      </c>
    </row>
    <row r="6534" spans="1:15" x14ac:dyDescent="0.2">
      <c r="A6534" t="s">
        <v>6464</v>
      </c>
      <c r="B6534" t="s">
        <v>7246</v>
      </c>
      <c r="C6534" t="s">
        <v>7251</v>
      </c>
      <c r="D6534" t="s">
        <v>22</v>
      </c>
      <c r="E6534">
        <v>52</v>
      </c>
      <c r="F6534" t="s">
        <v>49</v>
      </c>
      <c r="G6534" t="s">
        <v>6717</v>
      </c>
      <c r="H6534" t="s">
        <v>43</v>
      </c>
      <c r="I6534" s="2">
        <v>2036</v>
      </c>
      <c r="J6534" s="2">
        <f>(0)</f>
        <v>0</v>
      </c>
      <c r="K6534" s="2">
        <v>2036</v>
      </c>
      <c r="L6534" s="3">
        <v>0.11273869761332841</v>
      </c>
      <c r="M6534" s="3">
        <v>0.20726380223205607</v>
      </c>
      <c r="N6534" s="2">
        <v>1805946</v>
      </c>
      <c r="O6534">
        <f t="shared" si="101"/>
        <v>12</v>
      </c>
    </row>
    <row r="6535" spans="1:15" x14ac:dyDescent="0.2">
      <c r="A6535" t="s">
        <v>6464</v>
      </c>
      <c r="B6535" t="s">
        <v>7246</v>
      </c>
      <c r="C6535" t="s">
        <v>7252</v>
      </c>
      <c r="D6535" t="s">
        <v>22</v>
      </c>
      <c r="E6535">
        <v>35</v>
      </c>
      <c r="F6535" t="s">
        <v>49</v>
      </c>
      <c r="G6535" t="s">
        <v>38</v>
      </c>
      <c r="H6535" t="s">
        <v>336</v>
      </c>
      <c r="I6535" s="2">
        <v>3085</v>
      </c>
      <c r="J6535" s="2">
        <v>4</v>
      </c>
      <c r="K6535" s="2">
        <v>3089</v>
      </c>
      <c r="L6535" s="3">
        <v>0.17104608886422962</v>
      </c>
      <c r="M6535" s="3">
        <v>0.31445868619588468</v>
      </c>
      <c r="N6535" s="2">
        <v>1805946</v>
      </c>
      <c r="O6535">
        <f t="shared" ref="O6535:O6598" si="102">COUNTIFS($A$2:$A$8573,A6535,$B$2:$B$8573,B6535,$K$2:$K$8573,"&gt;"&amp;K6535)+1</f>
        <v>9</v>
      </c>
    </row>
    <row r="6536" spans="1:15" x14ac:dyDescent="0.2">
      <c r="A6536" t="s">
        <v>6464</v>
      </c>
      <c r="B6536" t="s">
        <v>7246</v>
      </c>
      <c r="C6536" t="s">
        <v>7253</v>
      </c>
      <c r="D6536" t="s">
        <v>22</v>
      </c>
      <c r="E6536">
        <v>39</v>
      </c>
      <c r="F6536" t="s">
        <v>49</v>
      </c>
      <c r="G6536" t="s">
        <v>815</v>
      </c>
      <c r="H6536" t="s">
        <v>816</v>
      </c>
      <c r="I6536" s="2">
        <v>2165</v>
      </c>
      <c r="J6536" s="2">
        <v>1</v>
      </c>
      <c r="K6536" s="2">
        <v>2166</v>
      </c>
      <c r="L6536" s="3">
        <v>0.11993714097763719</v>
      </c>
      <c r="M6536" s="3">
        <v>0.22049773852388677</v>
      </c>
      <c r="N6536" s="2">
        <v>1805946</v>
      </c>
      <c r="O6536">
        <f t="shared" si="102"/>
        <v>11</v>
      </c>
    </row>
    <row r="6537" spans="1:15" x14ac:dyDescent="0.2">
      <c r="A6537" t="s">
        <v>6464</v>
      </c>
      <c r="B6537" t="s">
        <v>7246</v>
      </c>
      <c r="C6537" t="s">
        <v>7254</v>
      </c>
      <c r="D6537" t="s">
        <v>22</v>
      </c>
      <c r="E6537">
        <v>36</v>
      </c>
      <c r="F6537" t="s">
        <v>69</v>
      </c>
      <c r="G6537" t="s">
        <v>38</v>
      </c>
      <c r="H6537" t="s">
        <v>165</v>
      </c>
      <c r="I6537" s="2">
        <v>4898</v>
      </c>
      <c r="J6537" s="2">
        <f>(0)</f>
        <v>0</v>
      </c>
      <c r="K6537" s="2">
        <v>4898</v>
      </c>
      <c r="L6537" s="3">
        <v>0.2712151969106496</v>
      </c>
      <c r="M6537" s="3">
        <v>0.4986139996722056</v>
      </c>
      <c r="N6537" s="2">
        <v>1805946</v>
      </c>
      <c r="O6537">
        <f t="shared" si="102"/>
        <v>6</v>
      </c>
    </row>
    <row r="6538" spans="1:15" x14ac:dyDescent="0.2">
      <c r="A6538" t="s">
        <v>6464</v>
      </c>
      <c r="B6538" t="s">
        <v>7246</v>
      </c>
      <c r="C6538" t="s">
        <v>7255</v>
      </c>
      <c r="D6538" t="s">
        <v>22</v>
      </c>
      <c r="E6538">
        <v>54</v>
      </c>
      <c r="F6538" t="s">
        <v>49</v>
      </c>
      <c r="G6538" t="s">
        <v>19</v>
      </c>
      <c r="H6538" t="s">
        <v>20</v>
      </c>
      <c r="I6538" s="2">
        <v>37049</v>
      </c>
      <c r="J6538" s="2">
        <v>83</v>
      </c>
      <c r="K6538" s="2">
        <v>37132</v>
      </c>
      <c r="L6538" s="3">
        <v>2.0560969154116457</v>
      </c>
      <c r="M6538" s="3">
        <v>3.7800194029865937</v>
      </c>
      <c r="N6538" s="2">
        <v>1805946</v>
      </c>
      <c r="O6538">
        <f t="shared" si="102"/>
        <v>3</v>
      </c>
    </row>
    <row r="6539" spans="1:15" x14ac:dyDescent="0.2">
      <c r="A6539" t="s">
        <v>6464</v>
      </c>
      <c r="B6539" t="s">
        <v>7246</v>
      </c>
      <c r="C6539" t="s">
        <v>7256</v>
      </c>
      <c r="D6539" t="s">
        <v>22</v>
      </c>
      <c r="E6539">
        <v>34</v>
      </c>
      <c r="F6539" t="s">
        <v>49</v>
      </c>
      <c r="G6539" t="s">
        <v>7244</v>
      </c>
      <c r="H6539" t="s">
        <v>148</v>
      </c>
      <c r="I6539" s="2">
        <v>5898</v>
      </c>
      <c r="J6539" s="2">
        <v>1</v>
      </c>
      <c r="K6539" s="2">
        <v>5899</v>
      </c>
      <c r="L6539" s="3">
        <v>0.32664321081582726</v>
      </c>
      <c r="M6539" s="3">
        <v>0.60051530911930195</v>
      </c>
      <c r="N6539" s="2">
        <v>1805946</v>
      </c>
      <c r="O6539">
        <f t="shared" si="102"/>
        <v>5</v>
      </c>
    </row>
    <row r="6540" spans="1:15" x14ac:dyDescent="0.2">
      <c r="A6540" t="s">
        <v>6464</v>
      </c>
      <c r="B6540" t="s">
        <v>7246</v>
      </c>
      <c r="C6540" t="s">
        <v>7257</v>
      </c>
      <c r="D6540" t="s">
        <v>22</v>
      </c>
      <c r="E6540">
        <v>58</v>
      </c>
      <c r="F6540" t="s">
        <v>49</v>
      </c>
      <c r="G6540" t="s">
        <v>4181</v>
      </c>
      <c r="H6540" t="s">
        <v>540</v>
      </c>
      <c r="I6540" s="2">
        <v>3114</v>
      </c>
      <c r="J6540" s="2">
        <v>3</v>
      </c>
      <c r="K6540" s="2">
        <v>3117</v>
      </c>
      <c r="L6540" s="3">
        <v>0.17259652281961918</v>
      </c>
      <c r="M6540" s="3">
        <v>0.3173090724741251</v>
      </c>
      <c r="N6540" s="2">
        <v>1805946</v>
      </c>
      <c r="O6540">
        <f t="shared" si="102"/>
        <v>8</v>
      </c>
    </row>
    <row r="6541" spans="1:15" x14ac:dyDescent="0.2">
      <c r="A6541" t="s">
        <v>6464</v>
      </c>
      <c r="B6541" t="s">
        <v>7246</v>
      </c>
      <c r="C6541" t="s">
        <v>7258</v>
      </c>
      <c r="D6541" t="s">
        <v>17</v>
      </c>
      <c r="E6541">
        <v>41</v>
      </c>
      <c r="F6541" t="s">
        <v>49</v>
      </c>
      <c r="G6541" t="s">
        <v>38</v>
      </c>
      <c r="H6541" t="s">
        <v>349</v>
      </c>
      <c r="I6541" s="2">
        <v>4563</v>
      </c>
      <c r="J6541" s="2">
        <v>2</v>
      </c>
      <c r="K6541" s="2">
        <v>4565</v>
      </c>
      <c r="L6541" s="3">
        <v>0.25277610736976636</v>
      </c>
      <c r="M6541" s="3">
        <v>0.46471476286313163</v>
      </c>
      <c r="N6541" s="2">
        <v>1805946</v>
      </c>
      <c r="O6541">
        <f t="shared" si="102"/>
        <v>7</v>
      </c>
    </row>
    <row r="6542" spans="1:15" x14ac:dyDescent="0.2">
      <c r="A6542" t="s">
        <v>6464</v>
      </c>
      <c r="B6542" t="s">
        <v>7259</v>
      </c>
      <c r="C6542" t="s">
        <v>46</v>
      </c>
      <c r="G6542" t="s">
        <v>46</v>
      </c>
      <c r="I6542" s="2">
        <v>17104</v>
      </c>
      <c r="J6542" s="2">
        <v>4</v>
      </c>
      <c r="K6542" s="2">
        <v>17108</v>
      </c>
      <c r="L6542" s="3">
        <v>0.89348992212515654</v>
      </c>
      <c r="M6542" s="3">
        <v>1.7157086424259806</v>
      </c>
      <c r="N6542" s="2">
        <v>1914739</v>
      </c>
      <c r="O6542">
        <f t="shared" si="102"/>
        <v>4</v>
      </c>
    </row>
    <row r="6543" spans="1:15" x14ac:dyDescent="0.2">
      <c r="A6543" t="s">
        <v>6464</v>
      </c>
      <c r="B6543" t="s">
        <v>7259</v>
      </c>
      <c r="C6543" t="s">
        <v>7260</v>
      </c>
      <c r="D6543" t="s">
        <v>22</v>
      </c>
      <c r="E6543">
        <v>54</v>
      </c>
      <c r="F6543" t="s">
        <v>49</v>
      </c>
      <c r="G6543" t="s">
        <v>19</v>
      </c>
      <c r="H6543" t="s">
        <v>20</v>
      </c>
      <c r="I6543" s="2">
        <v>58014</v>
      </c>
      <c r="J6543" s="2">
        <v>28</v>
      </c>
      <c r="K6543" s="2">
        <v>58042</v>
      </c>
      <c r="L6543" s="3">
        <v>3.0313269850355584</v>
      </c>
      <c r="M6543" s="3">
        <v>5.8208534617540781</v>
      </c>
      <c r="N6543" s="2">
        <v>1914739</v>
      </c>
      <c r="O6543">
        <f t="shared" si="102"/>
        <v>3</v>
      </c>
    </row>
    <row r="6544" spans="1:15" x14ac:dyDescent="0.2">
      <c r="A6544" t="s">
        <v>6464</v>
      </c>
      <c r="B6544" t="s">
        <v>7259</v>
      </c>
      <c r="C6544" t="s">
        <v>7261</v>
      </c>
      <c r="D6544" t="s">
        <v>22</v>
      </c>
      <c r="E6544">
        <v>47</v>
      </c>
      <c r="F6544" t="s">
        <v>49</v>
      </c>
      <c r="G6544" t="s">
        <v>736</v>
      </c>
      <c r="H6544" t="s">
        <v>1521</v>
      </c>
      <c r="I6544" s="2">
        <v>7479</v>
      </c>
      <c r="J6544" s="2">
        <f>(0)</f>
        <v>0</v>
      </c>
      <c r="K6544" s="2">
        <v>7479</v>
      </c>
      <c r="L6544" s="3">
        <v>0.39060153890425797</v>
      </c>
      <c r="M6544" s="3">
        <v>0.75004588126630289</v>
      </c>
      <c r="N6544" s="2">
        <v>1914739</v>
      </c>
      <c r="O6544">
        <f t="shared" si="102"/>
        <v>6</v>
      </c>
    </row>
    <row r="6545" spans="1:15" x14ac:dyDescent="0.2">
      <c r="A6545" t="s">
        <v>6464</v>
      </c>
      <c r="B6545" t="s">
        <v>7259</v>
      </c>
      <c r="C6545" t="s">
        <v>7262</v>
      </c>
      <c r="D6545" t="s">
        <v>22</v>
      </c>
      <c r="E6545">
        <v>49</v>
      </c>
      <c r="F6545" t="s">
        <v>49</v>
      </c>
      <c r="G6545" t="s">
        <v>303</v>
      </c>
      <c r="H6545" t="s">
        <v>304</v>
      </c>
      <c r="I6545" s="2">
        <v>441505</v>
      </c>
      <c r="J6545" s="2">
        <v>266</v>
      </c>
      <c r="K6545" s="2">
        <v>441771</v>
      </c>
      <c r="L6545" s="3">
        <v>23.072126279351913</v>
      </c>
      <c r="M6545" s="3">
        <v>44.303853324361</v>
      </c>
      <c r="N6545" s="2">
        <v>1914739</v>
      </c>
      <c r="O6545">
        <f t="shared" si="102"/>
        <v>1</v>
      </c>
    </row>
    <row r="6546" spans="1:15" x14ac:dyDescent="0.2">
      <c r="A6546" t="s">
        <v>6464</v>
      </c>
      <c r="B6546" t="s">
        <v>7259</v>
      </c>
      <c r="C6546" t="s">
        <v>7263</v>
      </c>
      <c r="D6546" t="s">
        <v>22</v>
      </c>
      <c r="E6546">
        <v>63</v>
      </c>
      <c r="F6546" t="s">
        <v>49</v>
      </c>
      <c r="G6546" t="s">
        <v>401</v>
      </c>
      <c r="H6546" t="s">
        <v>402</v>
      </c>
      <c r="I6546" s="2">
        <v>12662</v>
      </c>
      <c r="J6546" s="2">
        <f>(0)</f>
        <v>0</v>
      </c>
      <c r="K6546" s="2">
        <v>12662</v>
      </c>
      <c r="L6546" s="3">
        <v>0.66129117336618726</v>
      </c>
      <c r="M6546" s="3">
        <v>1.2698329921906575</v>
      </c>
      <c r="N6546" s="2">
        <v>1914739</v>
      </c>
      <c r="O6546">
        <f t="shared" si="102"/>
        <v>5</v>
      </c>
    </row>
    <row r="6547" spans="1:15" x14ac:dyDescent="0.2">
      <c r="A6547" t="s">
        <v>6464</v>
      </c>
      <c r="B6547" t="s">
        <v>7259</v>
      </c>
      <c r="C6547" t="s">
        <v>7264</v>
      </c>
      <c r="D6547" t="s">
        <v>22</v>
      </c>
      <c r="E6547">
        <v>26</v>
      </c>
      <c r="F6547" t="s">
        <v>69</v>
      </c>
      <c r="G6547" t="s">
        <v>38</v>
      </c>
      <c r="H6547" t="s">
        <v>346</v>
      </c>
      <c r="I6547" s="2">
        <v>5431</v>
      </c>
      <c r="J6547" s="2">
        <f>(0)</f>
        <v>0</v>
      </c>
      <c r="K6547" s="2">
        <v>5431</v>
      </c>
      <c r="L6547" s="3">
        <v>0.28364179138775575</v>
      </c>
      <c r="M6547" s="3">
        <v>0.54465826730275313</v>
      </c>
      <c r="N6547" s="2">
        <v>1914739</v>
      </c>
      <c r="O6547">
        <f t="shared" si="102"/>
        <v>8</v>
      </c>
    </row>
    <row r="6548" spans="1:15" x14ac:dyDescent="0.2">
      <c r="A6548" t="s">
        <v>6464</v>
      </c>
      <c r="B6548" t="s">
        <v>7259</v>
      </c>
      <c r="C6548" t="s">
        <v>7265</v>
      </c>
      <c r="D6548" t="s">
        <v>22</v>
      </c>
      <c r="E6548">
        <v>52</v>
      </c>
      <c r="F6548" t="s">
        <v>49</v>
      </c>
      <c r="G6548" t="s">
        <v>32</v>
      </c>
      <c r="H6548" t="s">
        <v>33</v>
      </c>
      <c r="I6548" s="2">
        <v>436228</v>
      </c>
      <c r="J6548" s="2">
        <v>223</v>
      </c>
      <c r="K6548" s="2">
        <v>436451</v>
      </c>
      <c r="L6548" s="3">
        <v>22.794281622717246</v>
      </c>
      <c r="M6548" s="3">
        <v>43.770326905275994</v>
      </c>
      <c r="N6548" s="2">
        <v>1914739</v>
      </c>
      <c r="O6548">
        <f t="shared" si="102"/>
        <v>2</v>
      </c>
    </row>
    <row r="6549" spans="1:15" x14ac:dyDescent="0.2">
      <c r="A6549" t="s">
        <v>6464</v>
      </c>
      <c r="B6549" t="s">
        <v>7259</v>
      </c>
      <c r="C6549" t="s">
        <v>7266</v>
      </c>
      <c r="D6549" t="s">
        <v>22</v>
      </c>
      <c r="E6549">
        <v>36</v>
      </c>
      <c r="F6549" t="s">
        <v>49</v>
      </c>
      <c r="G6549" t="s">
        <v>534</v>
      </c>
      <c r="H6549" t="s">
        <v>535</v>
      </c>
      <c r="I6549" s="2">
        <v>4325</v>
      </c>
      <c r="J6549" s="2">
        <f>(0)</f>
        <v>0</v>
      </c>
      <c r="K6549" s="2">
        <v>4325</v>
      </c>
      <c r="L6549" s="3">
        <v>0.22587934961370715</v>
      </c>
      <c r="M6549" s="3">
        <v>0.43374093280876591</v>
      </c>
      <c r="N6549" s="2">
        <v>1914739</v>
      </c>
      <c r="O6549">
        <f t="shared" si="102"/>
        <v>9</v>
      </c>
    </row>
    <row r="6550" spans="1:15" x14ac:dyDescent="0.2">
      <c r="A6550" t="s">
        <v>6464</v>
      </c>
      <c r="B6550" t="s">
        <v>7259</v>
      </c>
      <c r="C6550" t="s">
        <v>7267</v>
      </c>
      <c r="D6550" t="s">
        <v>22</v>
      </c>
      <c r="E6550">
        <v>40</v>
      </c>
      <c r="F6550" t="s">
        <v>49</v>
      </c>
      <c r="G6550" t="s">
        <v>7268</v>
      </c>
      <c r="H6550" t="s">
        <v>2413</v>
      </c>
      <c r="I6550" s="2">
        <v>3165</v>
      </c>
      <c r="J6550" s="2">
        <f>(0)</f>
        <v>0</v>
      </c>
      <c r="K6550" s="2">
        <v>3165</v>
      </c>
      <c r="L6550" s="3">
        <v>0.16529668012193829</v>
      </c>
      <c r="M6550" s="3">
        <v>0.31740810458722407</v>
      </c>
      <c r="N6550" s="2">
        <v>1914739</v>
      </c>
      <c r="O6550">
        <f t="shared" si="102"/>
        <v>11</v>
      </c>
    </row>
    <row r="6551" spans="1:15" x14ac:dyDescent="0.2">
      <c r="A6551" t="s">
        <v>6464</v>
      </c>
      <c r="B6551" t="s">
        <v>7259</v>
      </c>
      <c r="C6551" t="s">
        <v>7269</v>
      </c>
      <c r="D6551" t="s">
        <v>22</v>
      </c>
      <c r="E6551">
        <v>45</v>
      </c>
      <c r="F6551" t="s">
        <v>49</v>
      </c>
      <c r="G6551" t="s">
        <v>38</v>
      </c>
      <c r="H6551" t="s">
        <v>540</v>
      </c>
      <c r="I6551" s="2">
        <v>7064</v>
      </c>
      <c r="J6551" s="2">
        <f>(0)</f>
        <v>0</v>
      </c>
      <c r="K6551" s="2">
        <v>7064</v>
      </c>
      <c r="L6551" s="3">
        <v>0.36892756662918552</v>
      </c>
      <c r="M6551" s="3">
        <v>0.70842680910083744</v>
      </c>
      <c r="N6551" s="2">
        <v>1914739</v>
      </c>
      <c r="O6551">
        <f t="shared" si="102"/>
        <v>7</v>
      </c>
    </row>
    <row r="6552" spans="1:15" x14ac:dyDescent="0.2">
      <c r="A6552" t="s">
        <v>6464</v>
      </c>
      <c r="B6552" t="s">
        <v>7259</v>
      </c>
      <c r="C6552" t="s">
        <v>7270</v>
      </c>
      <c r="D6552" t="s">
        <v>22</v>
      </c>
      <c r="E6552">
        <v>51</v>
      </c>
      <c r="F6552" t="s">
        <v>49</v>
      </c>
      <c r="G6552" t="s">
        <v>38</v>
      </c>
      <c r="H6552" t="s">
        <v>738</v>
      </c>
      <c r="I6552" s="2">
        <v>3509</v>
      </c>
      <c r="J6552" s="2">
        <f>(0)</f>
        <v>0</v>
      </c>
      <c r="K6552" s="2">
        <v>3509</v>
      </c>
      <c r="L6552" s="3">
        <v>0.18326257521260078</v>
      </c>
      <c r="M6552" s="3">
        <v>0.35190680537016406</v>
      </c>
      <c r="N6552" s="2">
        <v>1914739</v>
      </c>
      <c r="O6552">
        <f t="shared" si="102"/>
        <v>10</v>
      </c>
    </row>
    <row r="6553" spans="1:15" x14ac:dyDescent="0.2">
      <c r="A6553" t="s">
        <v>6464</v>
      </c>
      <c r="B6553" t="s">
        <v>7271</v>
      </c>
      <c r="C6553" t="s">
        <v>46</v>
      </c>
      <c r="G6553" t="s">
        <v>46</v>
      </c>
      <c r="I6553" s="2">
        <v>8401</v>
      </c>
      <c r="J6553" s="2">
        <v>17</v>
      </c>
      <c r="K6553" s="2">
        <v>8418</v>
      </c>
      <c r="L6553" s="3">
        <v>0.47552659288416083</v>
      </c>
      <c r="M6553" s="3">
        <v>0.91091770251362636</v>
      </c>
      <c r="N6553" s="2">
        <v>1770248</v>
      </c>
      <c r="O6553">
        <f t="shared" si="102"/>
        <v>4</v>
      </c>
    </row>
    <row r="6554" spans="1:15" x14ac:dyDescent="0.2">
      <c r="A6554" t="s">
        <v>6464</v>
      </c>
      <c r="B6554" t="s">
        <v>7271</v>
      </c>
      <c r="C6554" t="s">
        <v>7272</v>
      </c>
      <c r="D6554" t="s">
        <v>22</v>
      </c>
      <c r="E6554">
        <v>52</v>
      </c>
      <c r="F6554" t="s">
        <v>49</v>
      </c>
      <c r="G6554" t="s">
        <v>197</v>
      </c>
      <c r="H6554" t="s">
        <v>24</v>
      </c>
      <c r="I6554" s="2">
        <v>341179</v>
      </c>
      <c r="J6554" s="2">
        <v>651</v>
      </c>
      <c r="K6554" s="2">
        <v>341830</v>
      </c>
      <c r="L6554" s="3">
        <v>19.309723835304432</v>
      </c>
      <c r="M6554" s="3">
        <v>36.989664795703604</v>
      </c>
      <c r="N6554" s="2">
        <v>1770248</v>
      </c>
      <c r="O6554">
        <f t="shared" si="102"/>
        <v>2</v>
      </c>
    </row>
    <row r="6555" spans="1:15" x14ac:dyDescent="0.2">
      <c r="A6555" t="s">
        <v>6464</v>
      </c>
      <c r="B6555" t="s">
        <v>7271</v>
      </c>
      <c r="C6555" t="s">
        <v>7273</v>
      </c>
      <c r="D6555" t="s">
        <v>22</v>
      </c>
      <c r="E6555">
        <v>29</v>
      </c>
      <c r="F6555" t="s">
        <v>69</v>
      </c>
      <c r="G6555" t="s">
        <v>782</v>
      </c>
      <c r="H6555" t="s">
        <v>456</v>
      </c>
      <c r="I6555" s="2">
        <v>3539</v>
      </c>
      <c r="J6555" s="2">
        <v>1</v>
      </c>
      <c r="K6555" s="2">
        <v>3540</v>
      </c>
      <c r="L6555" s="3">
        <v>0.19997198132691013</v>
      </c>
      <c r="M6555" s="3">
        <v>0.3830658905795008</v>
      </c>
      <c r="N6555" s="2">
        <v>1770248</v>
      </c>
      <c r="O6555">
        <f t="shared" si="102"/>
        <v>9</v>
      </c>
    </row>
    <row r="6556" spans="1:15" x14ac:dyDescent="0.2">
      <c r="A6556" t="s">
        <v>6464</v>
      </c>
      <c r="B6556" t="s">
        <v>7271</v>
      </c>
      <c r="C6556" t="s">
        <v>7274</v>
      </c>
      <c r="D6556" t="s">
        <v>22</v>
      </c>
      <c r="E6556">
        <v>42</v>
      </c>
      <c r="F6556" t="s">
        <v>49</v>
      </c>
      <c r="G6556" t="s">
        <v>4157</v>
      </c>
      <c r="H6556" t="s">
        <v>36</v>
      </c>
      <c r="I6556" s="2">
        <v>2103</v>
      </c>
      <c r="J6556" s="2">
        <v>1</v>
      </c>
      <c r="K6556" s="2">
        <v>2104</v>
      </c>
      <c r="L6556" s="3">
        <v>0.11885340359090929</v>
      </c>
      <c r="M6556" s="3">
        <v>0.22767532027662984</v>
      </c>
      <c r="N6556" s="2">
        <v>1770248</v>
      </c>
      <c r="O6556">
        <f t="shared" si="102"/>
        <v>14</v>
      </c>
    </row>
    <row r="6557" spans="1:15" x14ac:dyDescent="0.2">
      <c r="A6557" t="s">
        <v>6464</v>
      </c>
      <c r="B6557" t="s">
        <v>7271</v>
      </c>
      <c r="C6557" t="s">
        <v>7275</v>
      </c>
      <c r="D6557" t="s">
        <v>22</v>
      </c>
      <c r="E6557">
        <v>45</v>
      </c>
      <c r="F6557" t="s">
        <v>49</v>
      </c>
      <c r="G6557" t="s">
        <v>868</v>
      </c>
      <c r="H6557" t="s">
        <v>738</v>
      </c>
      <c r="I6557" s="2">
        <v>6210</v>
      </c>
      <c r="J6557" s="2">
        <v>2</v>
      </c>
      <c r="K6557" s="2">
        <v>6212</v>
      </c>
      <c r="L6557" s="3">
        <v>0.35091128474654398</v>
      </c>
      <c r="M6557" s="3">
        <v>0.67220489047453647</v>
      </c>
      <c r="N6557" s="2">
        <v>1770248</v>
      </c>
      <c r="O6557">
        <f t="shared" si="102"/>
        <v>5</v>
      </c>
    </row>
    <row r="6558" spans="1:15" x14ac:dyDescent="0.2">
      <c r="A6558" t="s">
        <v>6464</v>
      </c>
      <c r="B6558" t="s">
        <v>7271</v>
      </c>
      <c r="C6558" t="s">
        <v>7276</v>
      </c>
      <c r="D6558" t="s">
        <v>22</v>
      </c>
      <c r="E6558">
        <v>36</v>
      </c>
      <c r="F6558" t="s">
        <v>49</v>
      </c>
      <c r="G6558" t="s">
        <v>7277</v>
      </c>
      <c r="H6558" t="s">
        <v>330</v>
      </c>
      <c r="I6558" s="2">
        <v>1529</v>
      </c>
      <c r="J6558" s="2">
        <f>(0)</f>
        <v>0</v>
      </c>
      <c r="K6558" s="2">
        <v>1529</v>
      </c>
      <c r="L6558" s="3">
        <v>8.6372078940351857E-2</v>
      </c>
      <c r="M6558" s="3">
        <v>0.16545416573334934</v>
      </c>
      <c r="N6558" s="2">
        <v>1770248</v>
      </c>
      <c r="O6558">
        <f t="shared" si="102"/>
        <v>16</v>
      </c>
    </row>
    <row r="6559" spans="1:15" x14ac:dyDescent="0.2">
      <c r="A6559" t="s">
        <v>6464</v>
      </c>
      <c r="B6559" t="s">
        <v>7271</v>
      </c>
      <c r="C6559" t="s">
        <v>7278</v>
      </c>
      <c r="D6559" t="s">
        <v>22</v>
      </c>
      <c r="E6559">
        <v>53</v>
      </c>
      <c r="F6559" t="s">
        <v>49</v>
      </c>
      <c r="G6559" t="s">
        <v>32</v>
      </c>
      <c r="H6559" t="s">
        <v>33</v>
      </c>
      <c r="I6559" s="2">
        <v>507276</v>
      </c>
      <c r="J6559" s="2">
        <v>914</v>
      </c>
      <c r="K6559" s="2">
        <v>508190</v>
      </c>
      <c r="L6559" s="3">
        <v>28.707277172463968</v>
      </c>
      <c r="M6559" s="3">
        <v>54.991597438869064</v>
      </c>
      <c r="N6559" s="2">
        <v>1770248</v>
      </c>
      <c r="O6559">
        <f t="shared" si="102"/>
        <v>1</v>
      </c>
    </row>
    <row r="6560" spans="1:15" x14ac:dyDescent="0.2">
      <c r="A6560" t="s">
        <v>6464</v>
      </c>
      <c r="B6560" t="s">
        <v>7271</v>
      </c>
      <c r="C6560" t="s">
        <v>7279</v>
      </c>
      <c r="D6560" t="s">
        <v>17</v>
      </c>
      <c r="E6560">
        <v>62</v>
      </c>
      <c r="F6560" t="s">
        <v>49</v>
      </c>
      <c r="G6560" t="s">
        <v>19</v>
      </c>
      <c r="H6560" t="s">
        <v>20</v>
      </c>
      <c r="I6560" s="2">
        <v>25646</v>
      </c>
      <c r="J6560" s="2">
        <v>40</v>
      </c>
      <c r="K6560" s="2">
        <v>25686</v>
      </c>
      <c r="L6560" s="3">
        <v>1.450983139085597</v>
      </c>
      <c r="M6560" s="3">
        <v>2.7795001314760048</v>
      </c>
      <c r="N6560" s="2">
        <v>1770248</v>
      </c>
      <c r="O6560">
        <f t="shared" si="102"/>
        <v>3</v>
      </c>
    </row>
    <row r="6561" spans="1:15" x14ac:dyDescent="0.2">
      <c r="A6561" t="s">
        <v>6464</v>
      </c>
      <c r="B6561" t="s">
        <v>7271</v>
      </c>
      <c r="C6561" t="s">
        <v>7280</v>
      </c>
      <c r="D6561" t="s">
        <v>22</v>
      </c>
      <c r="E6561">
        <v>39</v>
      </c>
      <c r="F6561" t="s">
        <v>49</v>
      </c>
      <c r="G6561" t="s">
        <v>38</v>
      </c>
      <c r="H6561" t="s">
        <v>3433</v>
      </c>
      <c r="I6561" s="2">
        <v>2641</v>
      </c>
      <c r="J6561" s="2">
        <v>2</v>
      </c>
      <c r="K6561" s="2">
        <v>2643</v>
      </c>
      <c r="L6561" s="3">
        <v>0.14930111487204054</v>
      </c>
      <c r="M6561" s="3">
        <v>0.28600088949198321</v>
      </c>
      <c r="N6561" s="2">
        <v>1770248</v>
      </c>
      <c r="O6561">
        <f t="shared" si="102"/>
        <v>12</v>
      </c>
    </row>
    <row r="6562" spans="1:15" x14ac:dyDescent="0.2">
      <c r="A6562" t="s">
        <v>6464</v>
      </c>
      <c r="B6562" t="s">
        <v>7271</v>
      </c>
      <c r="C6562" t="s">
        <v>3206</v>
      </c>
      <c r="D6562" t="s">
        <v>22</v>
      </c>
      <c r="E6562">
        <v>49</v>
      </c>
      <c r="F6562" t="s">
        <v>49</v>
      </c>
      <c r="G6562" t="s">
        <v>38</v>
      </c>
      <c r="H6562" t="s">
        <v>1014</v>
      </c>
      <c r="I6562" s="2">
        <v>3265</v>
      </c>
      <c r="J6562" s="2">
        <f>(0)</f>
        <v>0</v>
      </c>
      <c r="K6562" s="2">
        <v>3265</v>
      </c>
      <c r="L6562" s="3">
        <v>0.1844374347549044</v>
      </c>
      <c r="M6562" s="3">
        <v>0.3533079471022797</v>
      </c>
      <c r="N6562" s="2">
        <v>1770248</v>
      </c>
      <c r="O6562">
        <f t="shared" si="102"/>
        <v>10</v>
      </c>
    </row>
    <row r="6563" spans="1:15" x14ac:dyDescent="0.2">
      <c r="A6563" t="s">
        <v>6464</v>
      </c>
      <c r="B6563" t="s">
        <v>7271</v>
      </c>
      <c r="C6563" t="s">
        <v>7281</v>
      </c>
      <c r="D6563" t="s">
        <v>22</v>
      </c>
      <c r="E6563">
        <v>43</v>
      </c>
      <c r="F6563" t="s">
        <v>49</v>
      </c>
      <c r="G6563" t="s">
        <v>7268</v>
      </c>
      <c r="H6563" t="s">
        <v>2413</v>
      </c>
      <c r="I6563" s="2">
        <v>1936</v>
      </c>
      <c r="J6563" s="2">
        <f>(0)</f>
        <v>0</v>
      </c>
      <c r="K6563" s="2">
        <v>1936</v>
      </c>
      <c r="L6563" s="3">
        <v>0.10936320786692035</v>
      </c>
      <c r="M6563" s="3">
        <v>0.2094959220796366</v>
      </c>
      <c r="N6563" s="2">
        <v>1770248</v>
      </c>
      <c r="O6563">
        <f t="shared" si="102"/>
        <v>15</v>
      </c>
    </row>
    <row r="6564" spans="1:15" x14ac:dyDescent="0.2">
      <c r="A6564" t="s">
        <v>6464</v>
      </c>
      <c r="B6564" t="s">
        <v>7271</v>
      </c>
      <c r="C6564" t="s">
        <v>7282</v>
      </c>
      <c r="D6564" t="s">
        <v>22</v>
      </c>
      <c r="E6564">
        <v>51</v>
      </c>
      <c r="F6564" t="s">
        <v>49</v>
      </c>
      <c r="G6564" t="s">
        <v>38</v>
      </c>
      <c r="H6564" t="s">
        <v>124</v>
      </c>
      <c r="I6564" s="2">
        <v>5475</v>
      </c>
      <c r="J6564" s="2">
        <f>(0)</f>
        <v>0</v>
      </c>
      <c r="K6564" s="2">
        <v>5475</v>
      </c>
      <c r="L6564" s="3">
        <v>0.30927869993356866</v>
      </c>
      <c r="M6564" s="3">
        <v>0.59245360195558383</v>
      </c>
      <c r="N6564" s="2">
        <v>1770248</v>
      </c>
      <c r="O6564">
        <f t="shared" si="102"/>
        <v>6</v>
      </c>
    </row>
    <row r="6565" spans="1:15" x14ac:dyDescent="0.2">
      <c r="A6565" t="s">
        <v>6464</v>
      </c>
      <c r="B6565" t="s">
        <v>7271</v>
      </c>
      <c r="C6565" t="s">
        <v>7283</v>
      </c>
      <c r="D6565" t="s">
        <v>22</v>
      </c>
      <c r="E6565">
        <v>55</v>
      </c>
      <c r="F6565" t="s">
        <v>49</v>
      </c>
      <c r="G6565" t="s">
        <v>815</v>
      </c>
      <c r="H6565" t="s">
        <v>816</v>
      </c>
      <c r="I6565" s="2">
        <v>3732</v>
      </c>
      <c r="J6565" s="2">
        <v>2</v>
      </c>
      <c r="K6565" s="2">
        <v>3734</v>
      </c>
      <c r="L6565" s="3">
        <v>0.21093089781770691</v>
      </c>
      <c r="M6565" s="3">
        <v>0.40405876706888588</v>
      </c>
      <c r="N6565" s="2">
        <v>1770248</v>
      </c>
      <c r="O6565">
        <f t="shared" si="102"/>
        <v>8</v>
      </c>
    </row>
    <row r="6566" spans="1:15" x14ac:dyDescent="0.2">
      <c r="A6566" t="s">
        <v>6464</v>
      </c>
      <c r="B6566" t="s">
        <v>7271</v>
      </c>
      <c r="C6566" t="s">
        <v>7284</v>
      </c>
      <c r="D6566" t="s">
        <v>22</v>
      </c>
      <c r="E6566">
        <v>39</v>
      </c>
      <c r="F6566" t="s">
        <v>49</v>
      </c>
      <c r="G6566" t="s">
        <v>38</v>
      </c>
      <c r="H6566" t="s">
        <v>542</v>
      </c>
      <c r="I6566" s="2">
        <v>2568</v>
      </c>
      <c r="J6566" s="2">
        <f>(0)</f>
        <v>0</v>
      </c>
      <c r="K6566" s="2">
        <v>2568</v>
      </c>
      <c r="L6566" s="3">
        <v>0.14506442035240261</v>
      </c>
      <c r="M6566" s="3">
        <v>0.27788508672546836</v>
      </c>
      <c r="N6566" s="2">
        <v>1770248</v>
      </c>
      <c r="O6566">
        <f t="shared" si="102"/>
        <v>13</v>
      </c>
    </row>
    <row r="6567" spans="1:15" x14ac:dyDescent="0.2">
      <c r="A6567" t="s">
        <v>6464</v>
      </c>
      <c r="B6567" t="s">
        <v>7271</v>
      </c>
      <c r="C6567" t="s">
        <v>7285</v>
      </c>
      <c r="D6567" t="s">
        <v>22</v>
      </c>
      <c r="E6567">
        <v>33</v>
      </c>
      <c r="F6567" t="s">
        <v>49</v>
      </c>
      <c r="G6567" t="s">
        <v>722</v>
      </c>
      <c r="H6567" t="s">
        <v>723</v>
      </c>
      <c r="I6567" s="2">
        <v>3854</v>
      </c>
      <c r="J6567" s="2">
        <v>2</v>
      </c>
      <c r="K6567" s="2">
        <v>3856</v>
      </c>
      <c r="L6567" s="3">
        <v>0.21782258756965125</v>
      </c>
      <c r="M6567" s="3">
        <v>0.41726047290241663</v>
      </c>
      <c r="N6567" s="2">
        <v>1770248</v>
      </c>
      <c r="O6567">
        <f t="shared" si="102"/>
        <v>7</v>
      </c>
    </row>
    <row r="6568" spans="1:15" x14ac:dyDescent="0.2">
      <c r="A6568" t="s">
        <v>6464</v>
      </c>
      <c r="B6568" t="s">
        <v>7271</v>
      </c>
      <c r="C6568" t="s">
        <v>7286</v>
      </c>
      <c r="D6568" t="s">
        <v>22</v>
      </c>
      <c r="E6568">
        <v>42</v>
      </c>
      <c r="F6568" t="s">
        <v>49</v>
      </c>
      <c r="G6568" t="s">
        <v>144</v>
      </c>
      <c r="H6568" t="s">
        <v>145</v>
      </c>
      <c r="I6568" s="2">
        <v>2830</v>
      </c>
      <c r="J6568" s="2">
        <f>(0)</f>
        <v>0</v>
      </c>
      <c r="K6568" s="2">
        <v>2830</v>
      </c>
      <c r="L6568" s="3">
        <v>0.15986460654100443</v>
      </c>
      <c r="M6568" s="3">
        <v>0.30623629105649353</v>
      </c>
      <c r="N6568" s="2">
        <v>1770248</v>
      </c>
      <c r="O6568">
        <f t="shared" si="102"/>
        <v>11</v>
      </c>
    </row>
    <row r="6569" spans="1:15" x14ac:dyDescent="0.2">
      <c r="A6569" t="s">
        <v>6464</v>
      </c>
      <c r="B6569" t="s">
        <v>7287</v>
      </c>
      <c r="C6569" t="s">
        <v>46</v>
      </c>
      <c r="G6569" t="s">
        <v>46</v>
      </c>
      <c r="I6569" s="2">
        <v>11754</v>
      </c>
      <c r="J6569" s="2">
        <v>3</v>
      </c>
      <c r="K6569" s="2">
        <v>11757</v>
      </c>
      <c r="L6569" s="3">
        <v>0.62357028862865982</v>
      </c>
      <c r="M6569" s="3">
        <v>1.1932043071864249</v>
      </c>
      <c r="N6569" s="2">
        <v>1885433</v>
      </c>
      <c r="O6569">
        <f t="shared" si="102"/>
        <v>4</v>
      </c>
    </row>
    <row r="6570" spans="1:15" x14ac:dyDescent="0.2">
      <c r="A6570" t="s">
        <v>6464</v>
      </c>
      <c r="B6570" t="s">
        <v>7287</v>
      </c>
      <c r="C6570" t="s">
        <v>7288</v>
      </c>
      <c r="D6570" t="s">
        <v>22</v>
      </c>
      <c r="E6570">
        <v>37</v>
      </c>
      <c r="F6570" t="s">
        <v>49</v>
      </c>
      <c r="G6570" t="s">
        <v>303</v>
      </c>
      <c r="H6570" t="s">
        <v>304</v>
      </c>
      <c r="I6570" s="2">
        <v>386901</v>
      </c>
      <c r="J6570" s="2">
        <v>31</v>
      </c>
      <c r="K6570" s="2">
        <v>386932</v>
      </c>
      <c r="L6570" s="3">
        <v>20.522182437668164</v>
      </c>
      <c r="M6570" s="3">
        <v>39.269280342626331</v>
      </c>
      <c r="N6570" s="2">
        <v>1885433</v>
      </c>
      <c r="O6570">
        <f t="shared" si="102"/>
        <v>2</v>
      </c>
    </row>
    <row r="6571" spans="1:15" x14ac:dyDescent="0.2">
      <c r="A6571" t="s">
        <v>6464</v>
      </c>
      <c r="B6571" t="s">
        <v>7287</v>
      </c>
      <c r="C6571" t="s">
        <v>7289</v>
      </c>
      <c r="D6571" t="s">
        <v>22</v>
      </c>
      <c r="E6571">
        <v>50</v>
      </c>
      <c r="F6571" t="s">
        <v>49</v>
      </c>
      <c r="G6571" t="s">
        <v>694</v>
      </c>
      <c r="H6571" t="s">
        <v>315</v>
      </c>
      <c r="I6571" s="2">
        <v>8265</v>
      </c>
      <c r="J6571" s="2">
        <f>(0)</f>
        <v>0</v>
      </c>
      <c r="K6571" s="2">
        <v>8265</v>
      </c>
      <c r="L6571" s="3">
        <v>0.43836084337125741</v>
      </c>
      <c r="M6571" s="3">
        <v>0.83880527336019395</v>
      </c>
      <c r="N6571" s="2">
        <v>1885433</v>
      </c>
      <c r="O6571">
        <f t="shared" si="102"/>
        <v>5</v>
      </c>
    </row>
    <row r="6572" spans="1:15" x14ac:dyDescent="0.2">
      <c r="A6572" t="s">
        <v>6464</v>
      </c>
      <c r="B6572" t="s">
        <v>7287</v>
      </c>
      <c r="C6572" t="s">
        <v>7290</v>
      </c>
      <c r="D6572" t="s">
        <v>22</v>
      </c>
      <c r="E6572">
        <v>46</v>
      </c>
      <c r="F6572" t="s">
        <v>49</v>
      </c>
      <c r="G6572" t="s">
        <v>719</v>
      </c>
      <c r="H6572" t="s">
        <v>198</v>
      </c>
      <c r="I6572" s="2">
        <v>4097</v>
      </c>
      <c r="J6572" s="2">
        <f>(0)</f>
        <v>0</v>
      </c>
      <c r="K6572" s="2">
        <v>4097</v>
      </c>
      <c r="L6572" s="3">
        <v>0.21729756506860759</v>
      </c>
      <c r="M6572" s="3">
        <v>0.41579978281387964</v>
      </c>
      <c r="N6572" s="2">
        <v>1885433</v>
      </c>
      <c r="O6572">
        <f t="shared" si="102"/>
        <v>8</v>
      </c>
    </row>
    <row r="6573" spans="1:15" x14ac:dyDescent="0.2">
      <c r="A6573" t="s">
        <v>6464</v>
      </c>
      <c r="B6573" t="s">
        <v>7287</v>
      </c>
      <c r="C6573" t="s">
        <v>7291</v>
      </c>
      <c r="D6573" t="s">
        <v>22</v>
      </c>
      <c r="E6573">
        <v>35</v>
      </c>
      <c r="F6573" t="s">
        <v>49</v>
      </c>
      <c r="G6573" t="s">
        <v>6826</v>
      </c>
      <c r="H6573" t="s">
        <v>6827</v>
      </c>
      <c r="I6573" s="2">
        <v>3066</v>
      </c>
      <c r="J6573" s="2">
        <f>(0)</f>
        <v>0</v>
      </c>
      <c r="K6573" s="2">
        <v>3066</v>
      </c>
      <c r="L6573" s="3">
        <v>0.16261516585314886</v>
      </c>
      <c r="M6573" s="3">
        <v>0.3111647874316219</v>
      </c>
      <c r="N6573" s="2">
        <v>1885433</v>
      </c>
      <c r="O6573">
        <f t="shared" si="102"/>
        <v>11</v>
      </c>
    </row>
    <row r="6574" spans="1:15" x14ac:dyDescent="0.2">
      <c r="A6574" t="s">
        <v>6464</v>
      </c>
      <c r="B6574" t="s">
        <v>7287</v>
      </c>
      <c r="C6574" t="s">
        <v>7292</v>
      </c>
      <c r="D6574" t="s">
        <v>22</v>
      </c>
      <c r="E6574">
        <v>36</v>
      </c>
      <c r="F6574" t="s">
        <v>49</v>
      </c>
      <c r="G6574" t="s">
        <v>722</v>
      </c>
      <c r="H6574" t="s">
        <v>723</v>
      </c>
      <c r="I6574" s="2">
        <v>3809</v>
      </c>
      <c r="J6574" s="2">
        <f>(0)</f>
        <v>0</v>
      </c>
      <c r="K6574" s="2">
        <v>3809</v>
      </c>
      <c r="L6574" s="3">
        <v>0.20202255927418267</v>
      </c>
      <c r="M6574" s="3">
        <v>0.38657099651893273</v>
      </c>
      <c r="N6574" s="2">
        <v>1885433</v>
      </c>
      <c r="O6574">
        <f t="shared" si="102"/>
        <v>9</v>
      </c>
    </row>
    <row r="6575" spans="1:15" x14ac:dyDescent="0.2">
      <c r="A6575" t="s">
        <v>6464</v>
      </c>
      <c r="B6575" t="s">
        <v>7287</v>
      </c>
      <c r="C6575" t="s">
        <v>7293</v>
      </c>
      <c r="D6575" t="s">
        <v>22</v>
      </c>
      <c r="E6575">
        <v>33</v>
      </c>
      <c r="F6575" t="s">
        <v>49</v>
      </c>
      <c r="G6575" t="s">
        <v>4157</v>
      </c>
      <c r="H6575" t="s">
        <v>36</v>
      </c>
      <c r="I6575" s="2">
        <v>5765</v>
      </c>
      <c r="J6575" s="2">
        <f>(0)</f>
        <v>0</v>
      </c>
      <c r="K6575" s="2">
        <v>5765</v>
      </c>
      <c r="L6575" s="3">
        <v>0.30576530696131871</v>
      </c>
      <c r="M6575" s="3">
        <v>0.58508317010544686</v>
      </c>
      <c r="N6575" s="2">
        <v>1885433</v>
      </c>
      <c r="O6575">
        <f t="shared" si="102"/>
        <v>6</v>
      </c>
    </row>
    <row r="6576" spans="1:15" x14ac:dyDescent="0.2">
      <c r="A6576" t="s">
        <v>6464</v>
      </c>
      <c r="B6576" t="s">
        <v>7287</v>
      </c>
      <c r="C6576" t="s">
        <v>7294</v>
      </c>
      <c r="D6576" t="s">
        <v>22</v>
      </c>
      <c r="E6576">
        <v>44</v>
      </c>
      <c r="F6576" t="s">
        <v>49</v>
      </c>
      <c r="G6576" t="s">
        <v>6925</v>
      </c>
      <c r="H6576" t="s">
        <v>349</v>
      </c>
      <c r="I6576" s="2">
        <v>5029</v>
      </c>
      <c r="J6576" s="2">
        <v>1</v>
      </c>
      <c r="K6576" s="2">
        <v>5030</v>
      </c>
      <c r="L6576" s="3">
        <v>0.26678221925679668</v>
      </c>
      <c r="M6576" s="3">
        <v>0.51048887174855118</v>
      </c>
      <c r="N6576" s="2">
        <v>1885433</v>
      </c>
      <c r="O6576">
        <f t="shared" si="102"/>
        <v>7</v>
      </c>
    </row>
    <row r="6577" spans="1:15" x14ac:dyDescent="0.2">
      <c r="A6577" t="s">
        <v>6464</v>
      </c>
      <c r="B6577" t="s">
        <v>7287</v>
      </c>
      <c r="C6577" t="s">
        <v>7295</v>
      </c>
      <c r="D6577" t="s">
        <v>22</v>
      </c>
      <c r="E6577">
        <v>68</v>
      </c>
      <c r="F6577" t="s">
        <v>49</v>
      </c>
      <c r="G6577" t="s">
        <v>32</v>
      </c>
      <c r="H6577" t="s">
        <v>33</v>
      </c>
      <c r="I6577" s="2">
        <v>492145</v>
      </c>
      <c r="J6577" s="2">
        <v>108</v>
      </c>
      <c r="K6577" s="2">
        <v>492253</v>
      </c>
      <c r="L6577" s="3">
        <v>26.108220233760626</v>
      </c>
      <c r="M6577" s="3">
        <v>49.958186597383616</v>
      </c>
      <c r="N6577" s="2">
        <v>1885433</v>
      </c>
      <c r="O6577">
        <f t="shared" si="102"/>
        <v>1</v>
      </c>
    </row>
    <row r="6578" spans="1:15" x14ac:dyDescent="0.2">
      <c r="A6578" t="s">
        <v>6464</v>
      </c>
      <c r="B6578" t="s">
        <v>7287</v>
      </c>
      <c r="C6578" t="s">
        <v>7296</v>
      </c>
      <c r="D6578" t="s">
        <v>22</v>
      </c>
      <c r="E6578">
        <v>37</v>
      </c>
      <c r="F6578" t="s">
        <v>49</v>
      </c>
      <c r="G6578" t="s">
        <v>19</v>
      </c>
      <c r="H6578" t="s">
        <v>20</v>
      </c>
      <c r="I6578" s="2">
        <v>60538</v>
      </c>
      <c r="J6578" s="2">
        <v>11</v>
      </c>
      <c r="K6578" s="2">
        <v>60549</v>
      </c>
      <c r="L6578" s="3">
        <v>3.2114108536341521</v>
      </c>
      <c r="M6578" s="3">
        <v>6.1450478519886742</v>
      </c>
      <c r="N6578" s="2">
        <v>1885433</v>
      </c>
      <c r="O6578">
        <f t="shared" si="102"/>
        <v>3</v>
      </c>
    </row>
    <row r="6579" spans="1:15" x14ac:dyDescent="0.2">
      <c r="A6579" t="s">
        <v>6464</v>
      </c>
      <c r="B6579" t="s">
        <v>7287</v>
      </c>
      <c r="C6579" t="s">
        <v>7297</v>
      </c>
      <c r="D6579" t="s">
        <v>22</v>
      </c>
      <c r="E6579">
        <v>33</v>
      </c>
      <c r="F6579" t="s">
        <v>69</v>
      </c>
      <c r="G6579" t="s">
        <v>38</v>
      </c>
      <c r="H6579" t="s">
        <v>654</v>
      </c>
      <c r="I6579" s="2">
        <v>3746</v>
      </c>
      <c r="J6579" s="2">
        <f>(0)</f>
        <v>0</v>
      </c>
      <c r="K6579" s="2">
        <v>3746</v>
      </c>
      <c r="L6579" s="3">
        <v>0.19868115175665219</v>
      </c>
      <c r="M6579" s="3">
        <v>0.38017719951691314</v>
      </c>
      <c r="N6579" s="2">
        <v>1885433</v>
      </c>
      <c r="O6579">
        <f t="shared" si="102"/>
        <v>10</v>
      </c>
    </row>
    <row r="6580" spans="1:15" x14ac:dyDescent="0.2">
      <c r="A6580" t="s">
        <v>6464</v>
      </c>
      <c r="B6580" t="s">
        <v>7298</v>
      </c>
      <c r="C6580" t="s">
        <v>46</v>
      </c>
      <c r="G6580" t="s">
        <v>46</v>
      </c>
      <c r="I6580" s="2">
        <v>10298</v>
      </c>
      <c r="J6580" s="2">
        <v>37</v>
      </c>
      <c r="K6580" s="2">
        <v>10335</v>
      </c>
      <c r="L6580" s="3">
        <v>0.56009490451831567</v>
      </c>
      <c r="M6580" s="3">
        <v>0.97943424996754169</v>
      </c>
      <c r="N6580" s="2">
        <v>1845223</v>
      </c>
      <c r="O6580">
        <f t="shared" si="102"/>
        <v>5</v>
      </c>
    </row>
    <row r="6581" spans="1:15" x14ac:dyDescent="0.2">
      <c r="A6581" t="s">
        <v>6464</v>
      </c>
      <c r="B6581" t="s">
        <v>7298</v>
      </c>
      <c r="C6581" t="s">
        <v>7299</v>
      </c>
      <c r="D6581" t="s">
        <v>22</v>
      </c>
      <c r="E6581">
        <v>42</v>
      </c>
      <c r="F6581" t="s">
        <v>49</v>
      </c>
      <c r="G6581" t="s">
        <v>38</v>
      </c>
      <c r="H6581" t="s">
        <v>104</v>
      </c>
      <c r="I6581" s="2">
        <v>3161</v>
      </c>
      <c r="J6581" s="2">
        <v>9</v>
      </c>
      <c r="K6581" s="2">
        <v>3170</v>
      </c>
      <c r="L6581" s="3">
        <v>0.17179495378065415</v>
      </c>
      <c r="M6581" s="3">
        <v>0.30041669786135533</v>
      </c>
      <c r="N6581" s="2">
        <v>1845223</v>
      </c>
      <c r="O6581">
        <f t="shared" si="102"/>
        <v>11</v>
      </c>
    </row>
    <row r="6582" spans="1:15" x14ac:dyDescent="0.2">
      <c r="A6582" t="s">
        <v>6464</v>
      </c>
      <c r="B6582" t="s">
        <v>7298</v>
      </c>
      <c r="C6582" t="s">
        <v>7300</v>
      </c>
      <c r="D6582" t="s">
        <v>22</v>
      </c>
      <c r="E6582">
        <v>50</v>
      </c>
      <c r="F6582" t="s">
        <v>49</v>
      </c>
      <c r="G6582" t="s">
        <v>19</v>
      </c>
      <c r="H6582" t="s">
        <v>20</v>
      </c>
      <c r="I6582" s="2">
        <v>86453</v>
      </c>
      <c r="J6582" s="2">
        <v>467</v>
      </c>
      <c r="K6582" s="2">
        <v>86920</v>
      </c>
      <c r="L6582" s="3">
        <v>4.710541761077117</v>
      </c>
      <c r="M6582" s="3">
        <v>8.2372931792141966</v>
      </c>
      <c r="N6582" s="2">
        <v>1845223</v>
      </c>
      <c r="O6582">
        <f t="shared" si="102"/>
        <v>3</v>
      </c>
    </row>
    <row r="6583" spans="1:15" x14ac:dyDescent="0.2">
      <c r="A6583" t="s">
        <v>6464</v>
      </c>
      <c r="B6583" t="s">
        <v>7298</v>
      </c>
      <c r="C6583" t="s">
        <v>7301</v>
      </c>
      <c r="D6583" t="s">
        <v>22</v>
      </c>
      <c r="E6583">
        <v>42</v>
      </c>
      <c r="F6583" t="s">
        <v>49</v>
      </c>
      <c r="G6583" t="s">
        <v>722</v>
      </c>
      <c r="H6583" t="s">
        <v>723</v>
      </c>
      <c r="I6583" s="2">
        <v>11960</v>
      </c>
      <c r="J6583" s="2">
        <v>11</v>
      </c>
      <c r="K6583" s="2">
        <v>11971</v>
      </c>
      <c r="L6583" s="3">
        <v>0.64875627498681732</v>
      </c>
      <c r="M6583" s="3">
        <v>1.1344758012928342</v>
      </c>
      <c r="N6583" s="2">
        <v>1845223</v>
      </c>
      <c r="O6583">
        <f t="shared" si="102"/>
        <v>4</v>
      </c>
    </row>
    <row r="6584" spans="1:15" x14ac:dyDescent="0.2">
      <c r="A6584" t="s">
        <v>6464</v>
      </c>
      <c r="B6584" t="s">
        <v>7298</v>
      </c>
      <c r="C6584" t="s">
        <v>7302</v>
      </c>
      <c r="D6584" t="s">
        <v>22</v>
      </c>
      <c r="E6584">
        <v>65</v>
      </c>
      <c r="F6584" t="s">
        <v>49</v>
      </c>
      <c r="G6584" t="s">
        <v>303</v>
      </c>
      <c r="H6584" t="s">
        <v>304</v>
      </c>
      <c r="I6584" s="2">
        <v>437641</v>
      </c>
      <c r="J6584" s="2">
        <v>3167</v>
      </c>
      <c r="K6584" s="2">
        <v>440808</v>
      </c>
      <c r="L6584" s="3">
        <v>23.889145106038672</v>
      </c>
      <c r="M6584" s="3">
        <v>41.774789826772341</v>
      </c>
      <c r="N6584" s="2">
        <v>1845223</v>
      </c>
      <c r="O6584">
        <f t="shared" si="102"/>
        <v>2</v>
      </c>
    </row>
    <row r="6585" spans="1:15" x14ac:dyDescent="0.2">
      <c r="A6585" t="s">
        <v>6464</v>
      </c>
      <c r="B6585" t="s">
        <v>7298</v>
      </c>
      <c r="C6585" t="s">
        <v>7303</v>
      </c>
      <c r="D6585" t="s">
        <v>22</v>
      </c>
      <c r="E6585">
        <v>45</v>
      </c>
      <c r="F6585" t="s">
        <v>49</v>
      </c>
      <c r="G6585" t="s">
        <v>32</v>
      </c>
      <c r="H6585" t="s">
        <v>33</v>
      </c>
      <c r="I6585" s="2">
        <v>469214</v>
      </c>
      <c r="J6585" s="2">
        <v>1948</v>
      </c>
      <c r="K6585" s="2">
        <v>471162</v>
      </c>
      <c r="L6585" s="3">
        <v>25.534149530978102</v>
      </c>
      <c r="M6585" s="3">
        <v>44.651398169637822</v>
      </c>
      <c r="N6585" s="2">
        <v>1845223</v>
      </c>
      <c r="O6585">
        <f t="shared" si="102"/>
        <v>1</v>
      </c>
    </row>
    <row r="6586" spans="1:15" x14ac:dyDescent="0.2">
      <c r="A6586" t="s">
        <v>6464</v>
      </c>
      <c r="B6586" t="s">
        <v>7298</v>
      </c>
      <c r="C6586" t="s">
        <v>7304</v>
      </c>
      <c r="D6586" t="s">
        <v>22</v>
      </c>
      <c r="E6586">
        <v>36</v>
      </c>
      <c r="F6586" t="s">
        <v>49</v>
      </c>
      <c r="G6586" t="s">
        <v>38</v>
      </c>
      <c r="H6586" t="s">
        <v>540</v>
      </c>
      <c r="I6586" s="2">
        <v>7638</v>
      </c>
      <c r="J6586" s="2">
        <v>1</v>
      </c>
      <c r="K6586" s="2">
        <v>7639</v>
      </c>
      <c r="L6586" s="3">
        <v>0.4139879028171663</v>
      </c>
      <c r="M6586" s="3">
        <v>0.72393790377378331</v>
      </c>
      <c r="N6586" s="2">
        <v>1845223</v>
      </c>
      <c r="O6586">
        <f t="shared" si="102"/>
        <v>6</v>
      </c>
    </row>
    <row r="6587" spans="1:15" x14ac:dyDescent="0.2">
      <c r="A6587" t="s">
        <v>6464</v>
      </c>
      <c r="B6587" t="s">
        <v>7298</v>
      </c>
      <c r="C6587" t="s">
        <v>7305</v>
      </c>
      <c r="D6587" t="s">
        <v>22</v>
      </c>
      <c r="E6587">
        <v>36</v>
      </c>
      <c r="F6587" t="s">
        <v>49</v>
      </c>
      <c r="G6587" t="s">
        <v>1638</v>
      </c>
      <c r="H6587" t="s">
        <v>79</v>
      </c>
      <c r="I6587" s="2">
        <v>7340</v>
      </c>
      <c r="J6587" s="2">
        <v>5</v>
      </c>
      <c r="K6587" s="2">
        <v>7345</v>
      </c>
      <c r="L6587" s="3">
        <v>0.39805486924886591</v>
      </c>
      <c r="M6587" s="3">
        <v>0.69607591349894471</v>
      </c>
      <c r="N6587" s="2">
        <v>1845223</v>
      </c>
      <c r="O6587">
        <f t="shared" si="102"/>
        <v>7</v>
      </c>
    </row>
    <row r="6588" spans="1:15" x14ac:dyDescent="0.2">
      <c r="A6588" t="s">
        <v>6464</v>
      </c>
      <c r="B6588" t="s">
        <v>7298</v>
      </c>
      <c r="C6588" t="s">
        <v>7306</v>
      </c>
      <c r="D6588" t="s">
        <v>22</v>
      </c>
      <c r="E6588">
        <v>25</v>
      </c>
      <c r="F6588" t="s">
        <v>49</v>
      </c>
      <c r="G6588" t="s">
        <v>534</v>
      </c>
      <c r="H6588" t="s">
        <v>535</v>
      </c>
      <c r="I6588" s="2">
        <v>3179</v>
      </c>
      <c r="J6588" s="2">
        <v>3</v>
      </c>
      <c r="K6588" s="2">
        <v>3182</v>
      </c>
      <c r="L6588" s="3">
        <v>0.17244528168140111</v>
      </c>
      <c r="M6588" s="3">
        <v>0.30155392195420588</v>
      </c>
      <c r="N6588" s="2">
        <v>1845223</v>
      </c>
      <c r="O6588">
        <f t="shared" si="102"/>
        <v>10</v>
      </c>
    </row>
    <row r="6589" spans="1:15" x14ac:dyDescent="0.2">
      <c r="A6589" t="s">
        <v>6464</v>
      </c>
      <c r="B6589" t="s">
        <v>7298</v>
      </c>
      <c r="C6589" t="s">
        <v>7307</v>
      </c>
      <c r="D6589" t="s">
        <v>22</v>
      </c>
      <c r="E6589">
        <v>49</v>
      </c>
      <c r="F6589" t="s">
        <v>49</v>
      </c>
      <c r="G6589" t="s">
        <v>719</v>
      </c>
      <c r="H6589" t="s">
        <v>198</v>
      </c>
      <c r="I6589" s="2">
        <v>3734</v>
      </c>
      <c r="J6589" s="2">
        <v>3</v>
      </c>
      <c r="K6589" s="2">
        <v>3737</v>
      </c>
      <c r="L6589" s="3">
        <v>0.20252294709094781</v>
      </c>
      <c r="M6589" s="3">
        <v>0.35415053624854415</v>
      </c>
      <c r="N6589" s="2">
        <v>1845223</v>
      </c>
      <c r="O6589">
        <f t="shared" si="102"/>
        <v>9</v>
      </c>
    </row>
    <row r="6590" spans="1:15" x14ac:dyDescent="0.2">
      <c r="A6590" t="s">
        <v>6464</v>
      </c>
      <c r="B6590" t="s">
        <v>7298</v>
      </c>
      <c r="C6590" t="s">
        <v>7308</v>
      </c>
      <c r="D6590" t="s">
        <v>22</v>
      </c>
      <c r="E6590">
        <v>38</v>
      </c>
      <c r="F6590" t="s">
        <v>49</v>
      </c>
      <c r="G6590" t="s">
        <v>7309</v>
      </c>
      <c r="H6590" t="s">
        <v>43</v>
      </c>
      <c r="I6590" s="2">
        <v>2678</v>
      </c>
      <c r="J6590" s="2">
        <v>2</v>
      </c>
      <c r="K6590" s="2">
        <v>2680</v>
      </c>
      <c r="L6590" s="3">
        <v>0.14523989783348679</v>
      </c>
      <c r="M6590" s="3">
        <v>0.25398004740329094</v>
      </c>
      <c r="N6590" s="2">
        <v>1845223</v>
      </c>
      <c r="O6590">
        <f t="shared" si="102"/>
        <v>12</v>
      </c>
    </row>
    <row r="6591" spans="1:15" x14ac:dyDescent="0.2">
      <c r="A6591" t="s">
        <v>6464</v>
      </c>
      <c r="B6591" t="s">
        <v>7298</v>
      </c>
      <c r="C6591" t="s">
        <v>7310</v>
      </c>
      <c r="D6591" t="s">
        <v>22</v>
      </c>
      <c r="E6591">
        <v>51</v>
      </c>
      <c r="F6591" t="s">
        <v>69</v>
      </c>
      <c r="G6591" t="s">
        <v>38</v>
      </c>
      <c r="H6591" t="s">
        <v>1597</v>
      </c>
      <c r="I6591" s="2">
        <v>5589</v>
      </c>
      <c r="J6591" s="2">
        <v>1</v>
      </c>
      <c r="K6591" s="2">
        <v>5590</v>
      </c>
      <c r="L6591" s="3">
        <v>0.30294441376462355</v>
      </c>
      <c r="M6591" s="3">
        <v>0.52975688991955083</v>
      </c>
      <c r="N6591" s="2">
        <v>1845223</v>
      </c>
      <c r="O6591">
        <f t="shared" si="102"/>
        <v>8</v>
      </c>
    </row>
    <row r="6592" spans="1:15" x14ac:dyDescent="0.2">
      <c r="A6592" t="s">
        <v>6464</v>
      </c>
      <c r="B6592" t="s">
        <v>7311</v>
      </c>
      <c r="C6592" t="s">
        <v>46</v>
      </c>
      <c r="G6592" t="s">
        <v>46</v>
      </c>
      <c r="I6592" s="2">
        <v>12614</v>
      </c>
      <c r="J6592" s="2">
        <v>17</v>
      </c>
      <c r="K6592" s="2">
        <v>12631</v>
      </c>
      <c r="L6592" s="3">
        <v>0.64348569440262715</v>
      </c>
      <c r="M6592" s="3">
        <v>1.1872077449068308</v>
      </c>
      <c r="N6592" s="2">
        <v>1962903</v>
      </c>
      <c r="O6592">
        <f t="shared" si="102"/>
        <v>4</v>
      </c>
    </row>
    <row r="6593" spans="1:15" x14ac:dyDescent="0.2">
      <c r="A6593" t="s">
        <v>6464</v>
      </c>
      <c r="B6593" t="s">
        <v>7311</v>
      </c>
      <c r="C6593" t="s">
        <v>7312</v>
      </c>
      <c r="D6593" t="s">
        <v>22</v>
      </c>
      <c r="E6593">
        <v>57</v>
      </c>
      <c r="F6593" t="s">
        <v>69</v>
      </c>
      <c r="G6593" t="s">
        <v>38</v>
      </c>
      <c r="H6593" t="s">
        <v>767</v>
      </c>
      <c r="I6593" s="2">
        <v>3972</v>
      </c>
      <c r="J6593" s="2">
        <f>(0)</f>
        <v>0</v>
      </c>
      <c r="K6593" s="2">
        <v>3972</v>
      </c>
      <c r="L6593" s="3">
        <v>0.2023533511334997</v>
      </c>
      <c r="M6593" s="3">
        <v>0.37333458655450336</v>
      </c>
      <c r="N6593" s="2">
        <v>1962903</v>
      </c>
      <c r="O6593">
        <f t="shared" si="102"/>
        <v>8</v>
      </c>
    </row>
    <row r="6594" spans="1:15" x14ac:dyDescent="0.2">
      <c r="A6594" t="s">
        <v>6464</v>
      </c>
      <c r="B6594" t="s">
        <v>7311</v>
      </c>
      <c r="C6594" t="s">
        <v>7313</v>
      </c>
      <c r="D6594" t="s">
        <v>22</v>
      </c>
      <c r="E6594">
        <v>54</v>
      </c>
      <c r="F6594" t="s">
        <v>49</v>
      </c>
      <c r="G6594" t="s">
        <v>303</v>
      </c>
      <c r="H6594" t="s">
        <v>304</v>
      </c>
      <c r="I6594" s="2">
        <v>430899</v>
      </c>
      <c r="J6594" s="2">
        <v>895</v>
      </c>
      <c r="K6594" s="2">
        <v>431794</v>
      </c>
      <c r="L6594" s="3">
        <v>21.997724798423558</v>
      </c>
      <c r="M6594" s="3">
        <v>40.58500364217403</v>
      </c>
      <c r="N6594" s="2">
        <v>1962903</v>
      </c>
      <c r="O6594">
        <f t="shared" si="102"/>
        <v>2</v>
      </c>
    </row>
    <row r="6595" spans="1:15" x14ac:dyDescent="0.2">
      <c r="A6595" t="s">
        <v>6464</v>
      </c>
      <c r="B6595" t="s">
        <v>7311</v>
      </c>
      <c r="C6595" t="s">
        <v>7314</v>
      </c>
      <c r="D6595" t="s">
        <v>22</v>
      </c>
      <c r="E6595">
        <v>30</v>
      </c>
      <c r="F6595" t="s">
        <v>18</v>
      </c>
      <c r="G6595" t="s">
        <v>32</v>
      </c>
      <c r="H6595" t="s">
        <v>33</v>
      </c>
      <c r="I6595" s="2">
        <v>466167</v>
      </c>
      <c r="J6595" s="2">
        <v>1376</v>
      </c>
      <c r="K6595" s="2">
        <v>467543</v>
      </c>
      <c r="L6595" s="3">
        <v>23.818955903577507</v>
      </c>
      <c r="M6595" s="3">
        <v>43.945108912752303</v>
      </c>
      <c r="N6595" s="2">
        <v>1962903</v>
      </c>
      <c r="O6595">
        <f t="shared" si="102"/>
        <v>1</v>
      </c>
    </row>
    <row r="6596" spans="1:15" x14ac:dyDescent="0.2">
      <c r="A6596" t="s">
        <v>6464</v>
      </c>
      <c r="B6596" t="s">
        <v>7311</v>
      </c>
      <c r="C6596" t="s">
        <v>7315</v>
      </c>
      <c r="D6596" t="s">
        <v>22</v>
      </c>
      <c r="E6596">
        <v>57</v>
      </c>
      <c r="F6596" t="s">
        <v>49</v>
      </c>
      <c r="G6596" t="s">
        <v>38</v>
      </c>
      <c r="H6596" t="s">
        <v>198</v>
      </c>
      <c r="I6596" s="2">
        <v>6915</v>
      </c>
      <c r="J6596" s="2">
        <v>17</v>
      </c>
      <c r="K6596" s="2">
        <v>6932</v>
      </c>
      <c r="L6596" s="3">
        <v>0.35315041038706446</v>
      </c>
      <c r="M6596" s="3">
        <v>0.65154968630307586</v>
      </c>
      <c r="N6596" s="2">
        <v>1962903</v>
      </c>
      <c r="O6596">
        <f t="shared" si="102"/>
        <v>6</v>
      </c>
    </row>
    <row r="6597" spans="1:15" x14ac:dyDescent="0.2">
      <c r="A6597" t="s">
        <v>6464</v>
      </c>
      <c r="B6597" t="s">
        <v>7311</v>
      </c>
      <c r="C6597" t="s">
        <v>7316</v>
      </c>
      <c r="D6597" t="s">
        <v>22</v>
      </c>
      <c r="E6597">
        <v>60</v>
      </c>
      <c r="F6597" t="s">
        <v>49</v>
      </c>
      <c r="G6597" t="s">
        <v>19</v>
      </c>
      <c r="H6597" t="s">
        <v>20</v>
      </c>
      <c r="I6597" s="2">
        <v>128242</v>
      </c>
      <c r="J6597" s="2">
        <v>264</v>
      </c>
      <c r="K6597" s="2">
        <v>128506</v>
      </c>
      <c r="L6597" s="3">
        <v>6.5467320596076322</v>
      </c>
      <c r="M6597" s="3">
        <v>12.078482975773669</v>
      </c>
      <c r="N6597" s="2">
        <v>1962903</v>
      </c>
      <c r="O6597">
        <f t="shared" si="102"/>
        <v>3</v>
      </c>
    </row>
    <row r="6598" spans="1:15" x14ac:dyDescent="0.2">
      <c r="A6598" t="s">
        <v>6464</v>
      </c>
      <c r="B6598" t="s">
        <v>7311</v>
      </c>
      <c r="C6598" t="s">
        <v>7317</v>
      </c>
      <c r="D6598" t="s">
        <v>22</v>
      </c>
      <c r="E6598">
        <v>29</v>
      </c>
      <c r="F6598" t="s">
        <v>69</v>
      </c>
      <c r="G6598" t="s">
        <v>694</v>
      </c>
      <c r="H6598" t="s">
        <v>315</v>
      </c>
      <c r="I6598" s="2">
        <v>3984</v>
      </c>
      <c r="J6598" s="2">
        <v>3</v>
      </c>
      <c r="K6598" s="2">
        <v>3987</v>
      </c>
      <c r="L6598" s="3">
        <v>0.20311752542025766</v>
      </c>
      <c r="M6598" s="3">
        <v>0.37474446037079678</v>
      </c>
      <c r="N6598" s="2">
        <v>1962903</v>
      </c>
      <c r="O6598">
        <f t="shared" si="102"/>
        <v>7</v>
      </c>
    </row>
    <row r="6599" spans="1:15" x14ac:dyDescent="0.2">
      <c r="A6599" t="s">
        <v>6464</v>
      </c>
      <c r="B6599" t="s">
        <v>7311</v>
      </c>
      <c r="C6599" t="s">
        <v>1326</v>
      </c>
      <c r="D6599" t="s">
        <v>22</v>
      </c>
      <c r="E6599">
        <v>46</v>
      </c>
      <c r="F6599" t="s">
        <v>49</v>
      </c>
      <c r="G6599" t="s">
        <v>1472</v>
      </c>
      <c r="H6599" t="s">
        <v>540</v>
      </c>
      <c r="I6599" s="2">
        <v>8013</v>
      </c>
      <c r="J6599" s="2">
        <v>12</v>
      </c>
      <c r="K6599" s="2">
        <v>8025</v>
      </c>
      <c r="L6599" s="3">
        <v>0.40883324341549221</v>
      </c>
      <c r="M6599" s="3">
        <v>0.75428249171699124</v>
      </c>
      <c r="N6599" s="2">
        <v>1962903</v>
      </c>
      <c r="O6599">
        <f t="shared" ref="O6599:O6662" si="103">COUNTIFS($A$2:$A$8573,A6599,$B$2:$B$8573,B6599,$K$2:$K$8573,"&gt;"&amp;K6599)+1</f>
        <v>5</v>
      </c>
    </row>
    <row r="6600" spans="1:15" x14ac:dyDescent="0.2">
      <c r="A6600" t="s">
        <v>6464</v>
      </c>
      <c r="B6600" t="s">
        <v>1106</v>
      </c>
      <c r="C6600" t="s">
        <v>46</v>
      </c>
      <c r="G6600" t="s">
        <v>46</v>
      </c>
      <c r="I6600" s="2">
        <v>10458</v>
      </c>
      <c r="J6600" s="2">
        <v>20</v>
      </c>
      <c r="K6600" s="2">
        <v>10478</v>
      </c>
      <c r="L6600" s="3">
        <v>0.54703749801608847</v>
      </c>
      <c r="M6600" s="3">
        <v>0.85379686186058934</v>
      </c>
      <c r="N6600" s="2">
        <v>1915408</v>
      </c>
      <c r="O6600">
        <f t="shared" si="103"/>
        <v>4</v>
      </c>
    </row>
    <row r="6601" spans="1:15" x14ac:dyDescent="0.2">
      <c r="A6601" t="s">
        <v>6464</v>
      </c>
      <c r="B6601" t="s">
        <v>1106</v>
      </c>
      <c r="C6601" t="s">
        <v>7318</v>
      </c>
      <c r="D6601" t="s">
        <v>22</v>
      </c>
      <c r="E6601">
        <v>46</v>
      </c>
      <c r="F6601" t="s">
        <v>49</v>
      </c>
      <c r="G6601" t="s">
        <v>7319</v>
      </c>
      <c r="H6601" t="s">
        <v>542</v>
      </c>
      <c r="I6601" s="2">
        <v>1777</v>
      </c>
      <c r="J6601" s="2">
        <v>9</v>
      </c>
      <c r="K6601" s="2">
        <v>1786</v>
      </c>
      <c r="L6601" s="3">
        <v>9.3243841520970983E-2</v>
      </c>
      <c r="M6601" s="3">
        <v>0.14553170407358396</v>
      </c>
      <c r="N6601" s="2">
        <v>1915408</v>
      </c>
      <c r="O6601">
        <f t="shared" si="103"/>
        <v>13</v>
      </c>
    </row>
    <row r="6602" spans="1:15" x14ac:dyDescent="0.2">
      <c r="A6602" t="s">
        <v>6464</v>
      </c>
      <c r="B6602" t="s">
        <v>1106</v>
      </c>
      <c r="C6602" t="s">
        <v>7320</v>
      </c>
      <c r="D6602" t="s">
        <v>17</v>
      </c>
      <c r="E6602">
        <v>41</v>
      </c>
      <c r="F6602" t="s">
        <v>49</v>
      </c>
      <c r="G6602" t="s">
        <v>19</v>
      </c>
      <c r="H6602" t="s">
        <v>20</v>
      </c>
      <c r="I6602" s="2">
        <v>72449</v>
      </c>
      <c r="J6602" s="2">
        <v>67</v>
      </c>
      <c r="K6602" s="2">
        <v>72516</v>
      </c>
      <c r="L6602" s="3">
        <v>3.7859296818223589</v>
      </c>
      <c r="M6602" s="3">
        <v>5.9089457181411058</v>
      </c>
      <c r="N6602" s="2">
        <v>1915408</v>
      </c>
      <c r="O6602">
        <f t="shared" si="103"/>
        <v>3</v>
      </c>
    </row>
    <row r="6603" spans="1:15" x14ac:dyDescent="0.2">
      <c r="A6603" t="s">
        <v>6464</v>
      </c>
      <c r="B6603" t="s">
        <v>1106</v>
      </c>
      <c r="C6603" t="s">
        <v>7019</v>
      </c>
      <c r="D6603" t="s">
        <v>22</v>
      </c>
      <c r="E6603">
        <v>55</v>
      </c>
      <c r="F6603" t="s">
        <v>49</v>
      </c>
      <c r="G6603" t="s">
        <v>197</v>
      </c>
      <c r="H6603" t="s">
        <v>24</v>
      </c>
      <c r="I6603" s="2">
        <v>385592</v>
      </c>
      <c r="J6603" s="2">
        <v>333</v>
      </c>
      <c r="K6603" s="2">
        <v>385925</v>
      </c>
      <c r="L6603" s="3">
        <v>20.148448790022805</v>
      </c>
      <c r="M6603" s="3">
        <v>31.44698930268639</v>
      </c>
      <c r="N6603" s="2">
        <v>1915408</v>
      </c>
      <c r="O6603">
        <f t="shared" si="103"/>
        <v>2</v>
      </c>
    </row>
    <row r="6604" spans="1:15" x14ac:dyDescent="0.2">
      <c r="A6604" t="s">
        <v>6464</v>
      </c>
      <c r="B6604" t="s">
        <v>1106</v>
      </c>
      <c r="C6604" t="s">
        <v>7321</v>
      </c>
      <c r="D6604" t="s">
        <v>22</v>
      </c>
      <c r="E6604">
        <v>40</v>
      </c>
      <c r="F6604" t="s">
        <v>49</v>
      </c>
      <c r="G6604" t="s">
        <v>38</v>
      </c>
      <c r="H6604" t="s">
        <v>168</v>
      </c>
      <c r="I6604" s="2">
        <v>2040</v>
      </c>
      <c r="J6604" s="2">
        <v>2</v>
      </c>
      <c r="K6604" s="2">
        <v>2042</v>
      </c>
      <c r="L6604" s="3">
        <v>0.10660914019362977</v>
      </c>
      <c r="M6604" s="3">
        <v>0.16639179155557585</v>
      </c>
      <c r="N6604" s="2">
        <v>1915408</v>
      </c>
      <c r="O6604">
        <f t="shared" si="103"/>
        <v>12</v>
      </c>
    </row>
    <row r="6605" spans="1:15" x14ac:dyDescent="0.2">
      <c r="A6605" t="s">
        <v>6464</v>
      </c>
      <c r="B6605" t="s">
        <v>1106</v>
      </c>
      <c r="C6605" t="s">
        <v>7322</v>
      </c>
      <c r="D6605" t="s">
        <v>22</v>
      </c>
      <c r="E6605">
        <v>54</v>
      </c>
      <c r="F6605" t="s">
        <v>49</v>
      </c>
      <c r="G6605" t="s">
        <v>32</v>
      </c>
      <c r="H6605" t="s">
        <v>33</v>
      </c>
      <c r="I6605" s="2">
        <v>725557</v>
      </c>
      <c r="J6605" s="2">
        <v>792</v>
      </c>
      <c r="K6605" s="2">
        <v>726349</v>
      </c>
      <c r="L6605" s="3">
        <v>37.921372365574328</v>
      </c>
      <c r="M6605" s="3">
        <v>59.186342509598902</v>
      </c>
      <c r="N6605" s="2">
        <v>1915408</v>
      </c>
      <c r="O6605">
        <f t="shared" si="103"/>
        <v>1</v>
      </c>
    </row>
    <row r="6606" spans="1:15" x14ac:dyDescent="0.2">
      <c r="A6606" t="s">
        <v>6464</v>
      </c>
      <c r="B6606" t="s">
        <v>1106</v>
      </c>
      <c r="C6606" t="s">
        <v>7323</v>
      </c>
      <c r="D6606" t="s">
        <v>22</v>
      </c>
      <c r="E6606">
        <v>31</v>
      </c>
      <c r="F6606" t="s">
        <v>49</v>
      </c>
      <c r="G6606" t="s">
        <v>7324</v>
      </c>
      <c r="H6606" t="s">
        <v>420</v>
      </c>
      <c r="I6606" s="2">
        <v>2856</v>
      </c>
      <c r="J6606" s="2">
        <v>1</v>
      </c>
      <c r="K6606" s="2">
        <v>2857</v>
      </c>
      <c r="L6606" s="3">
        <v>0.14915882151478954</v>
      </c>
      <c r="M6606" s="3">
        <v>0.23280183568769841</v>
      </c>
      <c r="N6606" s="2">
        <v>1915408</v>
      </c>
      <c r="O6606">
        <f t="shared" si="103"/>
        <v>9</v>
      </c>
    </row>
    <row r="6607" spans="1:15" x14ac:dyDescent="0.2">
      <c r="A6607" t="s">
        <v>6464</v>
      </c>
      <c r="B6607" t="s">
        <v>1106</v>
      </c>
      <c r="C6607" t="s">
        <v>7325</v>
      </c>
      <c r="D6607" t="s">
        <v>22</v>
      </c>
      <c r="E6607">
        <v>49</v>
      </c>
      <c r="F6607" t="s">
        <v>49</v>
      </c>
      <c r="G6607" t="s">
        <v>38</v>
      </c>
      <c r="H6607" t="s">
        <v>219</v>
      </c>
      <c r="I6607" s="2">
        <v>3066</v>
      </c>
      <c r="J6607" s="2">
        <f>(0)</f>
        <v>0</v>
      </c>
      <c r="K6607" s="2">
        <v>3066</v>
      </c>
      <c r="L6607" s="3">
        <v>0.16007033488426486</v>
      </c>
      <c r="M6607" s="3">
        <v>0.24983214148354332</v>
      </c>
      <c r="N6607" s="2">
        <v>1915408</v>
      </c>
      <c r="O6607">
        <f t="shared" si="103"/>
        <v>8</v>
      </c>
    </row>
    <row r="6608" spans="1:15" x14ac:dyDescent="0.2">
      <c r="A6608" t="s">
        <v>6464</v>
      </c>
      <c r="B6608" t="s">
        <v>1106</v>
      </c>
      <c r="C6608" t="s">
        <v>7326</v>
      </c>
      <c r="D6608" t="s">
        <v>22</v>
      </c>
      <c r="E6608">
        <v>31</v>
      </c>
      <c r="F6608" t="s">
        <v>49</v>
      </c>
      <c r="G6608" t="s">
        <v>719</v>
      </c>
      <c r="H6608" t="s">
        <v>198</v>
      </c>
      <c r="I6608" s="2">
        <v>5183</v>
      </c>
      <c r="J6608" s="2">
        <f>(0)</f>
        <v>0</v>
      </c>
      <c r="K6608" s="2">
        <v>5183</v>
      </c>
      <c r="L6608" s="3">
        <v>0.27059508992340014</v>
      </c>
      <c r="M6608" s="3">
        <v>0.42233528679360899</v>
      </c>
      <c r="N6608" s="2">
        <v>1915408</v>
      </c>
      <c r="O6608">
        <f t="shared" si="103"/>
        <v>6</v>
      </c>
    </row>
    <row r="6609" spans="1:15" x14ac:dyDescent="0.2">
      <c r="A6609" t="s">
        <v>6464</v>
      </c>
      <c r="B6609" t="s">
        <v>1106</v>
      </c>
      <c r="C6609" t="s">
        <v>6656</v>
      </c>
      <c r="D6609" t="s">
        <v>22</v>
      </c>
      <c r="E6609">
        <v>36</v>
      </c>
      <c r="F6609" t="s">
        <v>49</v>
      </c>
      <c r="G6609" t="s">
        <v>38</v>
      </c>
      <c r="H6609" t="s">
        <v>294</v>
      </c>
      <c r="I6609" s="2">
        <v>2236</v>
      </c>
      <c r="J6609" s="2">
        <f>(0)</f>
        <v>0</v>
      </c>
      <c r="K6609" s="2">
        <v>2236</v>
      </c>
      <c r="L6609" s="3">
        <v>0.116737530594004</v>
      </c>
      <c r="M6609" s="3">
        <v>0.18219982660052281</v>
      </c>
      <c r="N6609" s="2">
        <v>1915408</v>
      </c>
      <c r="O6609">
        <f t="shared" si="103"/>
        <v>11</v>
      </c>
    </row>
    <row r="6610" spans="1:15" x14ac:dyDescent="0.2">
      <c r="A6610" t="s">
        <v>6464</v>
      </c>
      <c r="B6610" t="s">
        <v>1106</v>
      </c>
      <c r="C6610" t="s">
        <v>2117</v>
      </c>
      <c r="D6610" t="s">
        <v>22</v>
      </c>
      <c r="E6610">
        <v>38</v>
      </c>
      <c r="F6610" t="s">
        <v>69</v>
      </c>
      <c r="G6610" t="s">
        <v>694</v>
      </c>
      <c r="H6610" t="s">
        <v>315</v>
      </c>
      <c r="I6610" s="2">
        <v>1530</v>
      </c>
      <c r="J6610" s="2">
        <v>4</v>
      </c>
      <c r="K6610" s="2">
        <v>1534</v>
      </c>
      <c r="L6610" s="3">
        <v>8.0087375640072511E-2</v>
      </c>
      <c r="M6610" s="3">
        <v>0.12499755545849821</v>
      </c>
      <c r="N6610" s="2">
        <v>1915408</v>
      </c>
      <c r="O6610">
        <f t="shared" si="103"/>
        <v>14</v>
      </c>
    </row>
    <row r="6611" spans="1:15" x14ac:dyDescent="0.2">
      <c r="A6611" t="s">
        <v>6464</v>
      </c>
      <c r="B6611" t="s">
        <v>1106</v>
      </c>
      <c r="C6611" t="s">
        <v>7327</v>
      </c>
      <c r="D6611" t="s">
        <v>22</v>
      </c>
      <c r="E6611">
        <v>51</v>
      </c>
      <c r="F6611" t="s">
        <v>69</v>
      </c>
      <c r="G6611" t="s">
        <v>38</v>
      </c>
      <c r="H6611" t="s">
        <v>43</v>
      </c>
      <c r="I6611" s="2">
        <v>2254</v>
      </c>
      <c r="J6611" s="2">
        <f>(0)</f>
        <v>0</v>
      </c>
      <c r="K6611" s="2">
        <v>2254</v>
      </c>
      <c r="L6611" s="3">
        <v>0.1176772781569253</v>
      </c>
      <c r="M6611" s="3">
        <v>0.18366655150160036</v>
      </c>
      <c r="N6611" s="2">
        <v>1915408</v>
      </c>
      <c r="O6611">
        <f t="shared" si="103"/>
        <v>10</v>
      </c>
    </row>
    <row r="6612" spans="1:15" x14ac:dyDescent="0.2">
      <c r="A6612" t="s">
        <v>6464</v>
      </c>
      <c r="B6612" t="s">
        <v>1106</v>
      </c>
      <c r="C6612" t="s">
        <v>7328</v>
      </c>
      <c r="D6612" t="s">
        <v>22</v>
      </c>
      <c r="E6612">
        <v>33</v>
      </c>
      <c r="F6612" t="s">
        <v>69</v>
      </c>
      <c r="G6612" t="s">
        <v>38</v>
      </c>
      <c r="H6612" t="s">
        <v>540</v>
      </c>
      <c r="I6612" s="2">
        <v>3871</v>
      </c>
      <c r="J6612" s="2">
        <v>1</v>
      </c>
      <c r="K6612" s="2">
        <v>3872</v>
      </c>
      <c r="L6612" s="3">
        <v>0.20215014242396398</v>
      </c>
      <c r="M6612" s="3">
        <v>0.31550882316512713</v>
      </c>
      <c r="N6612" s="2">
        <v>1915408</v>
      </c>
      <c r="O6612">
        <f t="shared" si="103"/>
        <v>7</v>
      </c>
    </row>
    <row r="6613" spans="1:15" x14ac:dyDescent="0.2">
      <c r="A6613" t="s">
        <v>6464</v>
      </c>
      <c r="B6613" t="s">
        <v>1106</v>
      </c>
      <c r="C6613" t="s">
        <v>7329</v>
      </c>
      <c r="D6613" t="s">
        <v>22</v>
      </c>
      <c r="E6613">
        <v>42</v>
      </c>
      <c r="F6613" t="s">
        <v>49</v>
      </c>
      <c r="G6613" t="s">
        <v>38</v>
      </c>
      <c r="H6613" t="s">
        <v>104</v>
      </c>
      <c r="I6613" s="2">
        <v>5386</v>
      </c>
      <c r="J6613" s="2">
        <v>1</v>
      </c>
      <c r="K6613" s="2">
        <v>5387</v>
      </c>
      <c r="L6613" s="3">
        <v>0.2812455623031751</v>
      </c>
      <c r="M6613" s="3">
        <v>0.4389581690058213</v>
      </c>
      <c r="N6613" s="2">
        <v>1915408</v>
      </c>
      <c r="O6613">
        <f t="shared" si="103"/>
        <v>5</v>
      </c>
    </row>
    <row r="6614" spans="1:15" x14ac:dyDescent="0.2">
      <c r="A6614" t="s">
        <v>6464</v>
      </c>
      <c r="B6614" t="s">
        <v>1106</v>
      </c>
      <c r="C6614" t="s">
        <v>7330</v>
      </c>
      <c r="D6614" t="s">
        <v>22</v>
      </c>
      <c r="E6614">
        <v>30</v>
      </c>
      <c r="F6614" t="s">
        <v>49</v>
      </c>
      <c r="G6614" t="s">
        <v>7331</v>
      </c>
      <c r="H6614" t="s">
        <v>135</v>
      </c>
      <c r="I6614" s="2">
        <v>1431</v>
      </c>
      <c r="J6614" s="2">
        <f>(0)</f>
        <v>0</v>
      </c>
      <c r="K6614" s="2">
        <v>1431</v>
      </c>
      <c r="L6614" s="3">
        <v>7.4709931252244954E-2</v>
      </c>
      <c r="M6614" s="3">
        <v>0.11660462963566554</v>
      </c>
      <c r="N6614" s="2">
        <v>1915408</v>
      </c>
      <c r="O6614">
        <f t="shared" si="103"/>
        <v>15</v>
      </c>
    </row>
    <row r="6615" spans="1:15" x14ac:dyDescent="0.2">
      <c r="A6615" t="s">
        <v>6464</v>
      </c>
      <c r="B6615" t="s">
        <v>7332</v>
      </c>
      <c r="C6615" t="s">
        <v>46</v>
      </c>
      <c r="G6615" t="s">
        <v>46</v>
      </c>
      <c r="I6615" s="2">
        <v>7647</v>
      </c>
      <c r="J6615" s="2">
        <v>41</v>
      </c>
      <c r="K6615" s="2">
        <v>7688</v>
      </c>
      <c r="L6615" s="3">
        <v>0.38804823548592093</v>
      </c>
      <c r="M6615" s="3">
        <v>0.64881743570268158</v>
      </c>
      <c r="N6615" s="2">
        <v>1981197</v>
      </c>
      <c r="O6615">
        <f t="shared" si="103"/>
        <v>5</v>
      </c>
    </row>
    <row r="6616" spans="1:15" x14ac:dyDescent="0.2">
      <c r="A6616" t="s">
        <v>6464</v>
      </c>
      <c r="B6616" t="s">
        <v>7332</v>
      </c>
      <c r="C6616" t="s">
        <v>7333</v>
      </c>
      <c r="D6616" t="s">
        <v>22</v>
      </c>
      <c r="E6616">
        <v>49</v>
      </c>
      <c r="F6616" t="s">
        <v>49</v>
      </c>
      <c r="G6616" t="s">
        <v>868</v>
      </c>
      <c r="H6616" t="s">
        <v>738</v>
      </c>
      <c r="I6616" s="2">
        <v>2702</v>
      </c>
      <c r="J6616" s="2">
        <v>6</v>
      </c>
      <c r="K6616" s="2">
        <v>2708</v>
      </c>
      <c r="L6616" s="3">
        <v>0.13668504444535298</v>
      </c>
      <c r="M6616" s="3">
        <v>0.22853767116062196</v>
      </c>
      <c r="N6616" s="2">
        <v>1981197</v>
      </c>
      <c r="O6616">
        <f t="shared" si="103"/>
        <v>7</v>
      </c>
    </row>
    <row r="6617" spans="1:15" x14ac:dyDescent="0.2">
      <c r="A6617" t="s">
        <v>6464</v>
      </c>
      <c r="B6617" t="s">
        <v>7332</v>
      </c>
      <c r="C6617" t="s">
        <v>7334</v>
      </c>
      <c r="D6617" t="s">
        <v>22</v>
      </c>
      <c r="E6617">
        <v>51</v>
      </c>
      <c r="F6617" t="s">
        <v>49</v>
      </c>
      <c r="G6617" t="s">
        <v>32</v>
      </c>
      <c r="H6617" t="s">
        <v>33</v>
      </c>
      <c r="I6617" s="2">
        <v>715010</v>
      </c>
      <c r="J6617" s="2">
        <v>2112</v>
      </c>
      <c r="K6617" s="2">
        <v>717122</v>
      </c>
      <c r="L6617" s="3">
        <v>36.196400458914482</v>
      </c>
      <c r="M6617" s="3">
        <v>60.520454881110616</v>
      </c>
      <c r="N6617" s="2">
        <v>1981197</v>
      </c>
      <c r="O6617">
        <f t="shared" si="103"/>
        <v>1</v>
      </c>
    </row>
    <row r="6618" spans="1:15" x14ac:dyDescent="0.2">
      <c r="A6618" t="s">
        <v>6464</v>
      </c>
      <c r="B6618" t="s">
        <v>7332</v>
      </c>
      <c r="C6618" t="s">
        <v>7335</v>
      </c>
      <c r="D6618" t="s">
        <v>22</v>
      </c>
      <c r="E6618">
        <v>58</v>
      </c>
      <c r="F6618" t="s">
        <v>49</v>
      </c>
      <c r="G6618" t="s">
        <v>197</v>
      </c>
      <c r="H6618" t="s">
        <v>24</v>
      </c>
      <c r="I6618" s="2">
        <v>414340</v>
      </c>
      <c r="J6618" s="2">
        <v>1118</v>
      </c>
      <c r="K6618" s="2">
        <v>415458</v>
      </c>
      <c r="L6618" s="3">
        <v>20.970049924363906</v>
      </c>
      <c r="M6618" s="3">
        <v>35.061965947211846</v>
      </c>
      <c r="N6618" s="2">
        <v>1981197</v>
      </c>
      <c r="O6618">
        <f t="shared" si="103"/>
        <v>2</v>
      </c>
    </row>
    <row r="6619" spans="1:15" x14ac:dyDescent="0.2">
      <c r="A6619" t="s">
        <v>6464</v>
      </c>
      <c r="B6619" t="s">
        <v>7332</v>
      </c>
      <c r="C6619" t="s">
        <v>7336</v>
      </c>
      <c r="D6619" t="s">
        <v>22</v>
      </c>
      <c r="E6619">
        <v>52</v>
      </c>
      <c r="F6619" t="s">
        <v>49</v>
      </c>
      <c r="G6619" t="s">
        <v>7309</v>
      </c>
      <c r="H6619" t="s">
        <v>43</v>
      </c>
      <c r="I6619" s="2">
        <v>1335</v>
      </c>
      <c r="J6619" s="2">
        <v>1</v>
      </c>
      <c r="K6619" s="2">
        <v>1336</v>
      </c>
      <c r="L6619" s="3">
        <v>6.7433980568312998E-2</v>
      </c>
      <c r="M6619" s="3">
        <v>0.1127497520940144</v>
      </c>
      <c r="N6619" s="2">
        <v>1981197</v>
      </c>
      <c r="O6619">
        <f t="shared" si="103"/>
        <v>10</v>
      </c>
    </row>
    <row r="6620" spans="1:15" x14ac:dyDescent="0.2">
      <c r="A6620" t="s">
        <v>6464</v>
      </c>
      <c r="B6620" t="s">
        <v>7332</v>
      </c>
      <c r="C6620" t="s">
        <v>7337</v>
      </c>
      <c r="D6620" t="s">
        <v>22</v>
      </c>
      <c r="E6620">
        <v>30</v>
      </c>
      <c r="F6620" t="s">
        <v>49</v>
      </c>
      <c r="G6620" t="s">
        <v>722</v>
      </c>
      <c r="H6620" t="s">
        <v>723</v>
      </c>
      <c r="I6620" s="2">
        <v>4317</v>
      </c>
      <c r="J6620" s="2">
        <v>2</v>
      </c>
      <c r="K6620" s="2">
        <v>4319</v>
      </c>
      <c r="L6620" s="3">
        <v>0.21799952251088608</v>
      </c>
      <c r="M6620" s="3">
        <v>0.36449564318416777</v>
      </c>
      <c r="N6620" s="2">
        <v>1981197</v>
      </c>
      <c r="O6620">
        <f t="shared" si="103"/>
        <v>6</v>
      </c>
    </row>
    <row r="6621" spans="1:15" x14ac:dyDescent="0.2">
      <c r="A6621" t="s">
        <v>6464</v>
      </c>
      <c r="B6621" t="s">
        <v>7332</v>
      </c>
      <c r="C6621" t="s">
        <v>7338</v>
      </c>
      <c r="D6621" t="s">
        <v>22</v>
      </c>
      <c r="E6621">
        <v>31</v>
      </c>
      <c r="F6621" t="s">
        <v>69</v>
      </c>
      <c r="G6621" t="s">
        <v>7339</v>
      </c>
      <c r="H6621" t="s">
        <v>315</v>
      </c>
      <c r="I6621" s="2">
        <v>1572</v>
      </c>
      <c r="J6621" s="2">
        <f>(0)</f>
        <v>0</v>
      </c>
      <c r="K6621" s="2">
        <v>1572</v>
      </c>
      <c r="L6621" s="3">
        <v>7.9345971147745539E-2</v>
      </c>
      <c r="M6621" s="3">
        <v>0.13266662446990315</v>
      </c>
      <c r="N6621" s="2">
        <v>1981197</v>
      </c>
      <c r="O6621">
        <f t="shared" si="103"/>
        <v>9</v>
      </c>
    </row>
    <row r="6622" spans="1:15" x14ac:dyDescent="0.2">
      <c r="A6622" t="s">
        <v>6464</v>
      </c>
      <c r="B6622" t="s">
        <v>7332</v>
      </c>
      <c r="C6622" t="s">
        <v>7340</v>
      </c>
      <c r="D6622" t="s">
        <v>22</v>
      </c>
      <c r="E6622">
        <v>64</v>
      </c>
      <c r="F6622" t="s">
        <v>49</v>
      </c>
      <c r="G6622" t="s">
        <v>19</v>
      </c>
      <c r="H6622" t="s">
        <v>20</v>
      </c>
      <c r="I6622" s="2">
        <v>22855</v>
      </c>
      <c r="J6622" s="2">
        <v>117</v>
      </c>
      <c r="K6622" s="2">
        <v>22972</v>
      </c>
      <c r="L6622" s="3">
        <v>1.159501049113238</v>
      </c>
      <c r="M6622" s="3">
        <v>1.9386881026225287</v>
      </c>
      <c r="N6622" s="2">
        <v>1981197</v>
      </c>
      <c r="O6622">
        <f t="shared" si="103"/>
        <v>3</v>
      </c>
    </row>
    <row r="6623" spans="1:15" x14ac:dyDescent="0.2">
      <c r="A6623" t="s">
        <v>6464</v>
      </c>
      <c r="B6623" t="s">
        <v>7332</v>
      </c>
      <c r="C6623" t="s">
        <v>7341</v>
      </c>
      <c r="D6623" t="s">
        <v>22</v>
      </c>
      <c r="E6623">
        <v>73</v>
      </c>
      <c r="F6623" t="s">
        <v>49</v>
      </c>
      <c r="G6623" t="s">
        <v>3649</v>
      </c>
      <c r="H6623" t="s">
        <v>104</v>
      </c>
      <c r="I6623" s="2">
        <v>1982</v>
      </c>
      <c r="J6623" s="2">
        <f>(0)</f>
        <v>0</v>
      </c>
      <c r="K6623" s="2">
        <v>1982</v>
      </c>
      <c r="L6623" s="3">
        <v>0.10004053105269188</v>
      </c>
      <c r="M6623" s="3">
        <v>0.16726797054665907</v>
      </c>
      <c r="N6623" s="2">
        <v>1981197</v>
      </c>
      <c r="O6623">
        <f t="shared" si="103"/>
        <v>8</v>
      </c>
    </row>
    <row r="6624" spans="1:15" x14ac:dyDescent="0.2">
      <c r="A6624" t="s">
        <v>6464</v>
      </c>
      <c r="B6624" t="s">
        <v>7332</v>
      </c>
      <c r="C6624" t="s">
        <v>7342</v>
      </c>
      <c r="D6624" t="s">
        <v>22</v>
      </c>
      <c r="E6624">
        <v>63</v>
      </c>
      <c r="F6624" t="s">
        <v>49</v>
      </c>
      <c r="G6624" t="s">
        <v>7343</v>
      </c>
      <c r="H6624" t="s">
        <v>412</v>
      </c>
      <c r="I6624" s="2">
        <v>1305</v>
      </c>
      <c r="J6624" s="2">
        <v>1</v>
      </c>
      <c r="K6624" s="2">
        <v>1306</v>
      </c>
      <c r="L6624" s="3">
        <v>6.5919744477707168E-2</v>
      </c>
      <c r="M6624" s="3">
        <v>0.11021794628352005</v>
      </c>
      <c r="N6624" s="2">
        <v>1981197</v>
      </c>
      <c r="O6624">
        <f t="shared" si="103"/>
        <v>11</v>
      </c>
    </row>
    <row r="6625" spans="1:15" x14ac:dyDescent="0.2">
      <c r="A6625" t="s">
        <v>6464</v>
      </c>
      <c r="B6625" t="s">
        <v>7332</v>
      </c>
      <c r="C6625" t="s">
        <v>7344</v>
      </c>
      <c r="D6625" t="s">
        <v>22</v>
      </c>
      <c r="E6625">
        <v>40</v>
      </c>
      <c r="F6625" t="s">
        <v>49</v>
      </c>
      <c r="G6625" t="s">
        <v>401</v>
      </c>
      <c r="H6625" t="s">
        <v>402</v>
      </c>
      <c r="I6625" s="2">
        <v>8157</v>
      </c>
      <c r="J6625" s="2">
        <v>15</v>
      </c>
      <c r="K6625" s="2">
        <v>8172</v>
      </c>
      <c r="L6625" s="3">
        <v>0.41247791108102833</v>
      </c>
      <c r="M6625" s="3">
        <v>0.68966390277865686</v>
      </c>
      <c r="N6625" s="2">
        <v>1981197</v>
      </c>
      <c r="O6625">
        <f t="shared" si="103"/>
        <v>4</v>
      </c>
    </row>
    <row r="6626" spans="1:15" x14ac:dyDescent="0.2">
      <c r="A6626" t="s">
        <v>6464</v>
      </c>
      <c r="B6626" t="s">
        <v>7345</v>
      </c>
      <c r="C6626" t="s">
        <v>46</v>
      </c>
      <c r="G6626" t="s">
        <v>46</v>
      </c>
      <c r="I6626" s="2">
        <v>8276</v>
      </c>
      <c r="J6626" s="2">
        <v>21</v>
      </c>
      <c r="K6626" s="2">
        <v>8297</v>
      </c>
      <c r="L6626" s="3">
        <v>0.47100190512521822</v>
      </c>
      <c r="M6626" s="3">
        <v>0.78770807047124825</v>
      </c>
      <c r="N6626" s="2">
        <v>1761564</v>
      </c>
      <c r="O6626">
        <f t="shared" si="103"/>
        <v>6</v>
      </c>
    </row>
    <row r="6627" spans="1:15" x14ac:dyDescent="0.2">
      <c r="A6627" t="s">
        <v>6464</v>
      </c>
      <c r="B6627" t="s">
        <v>7345</v>
      </c>
      <c r="C6627" t="s">
        <v>7346</v>
      </c>
      <c r="D6627" t="s">
        <v>22</v>
      </c>
      <c r="E6627">
        <v>42</v>
      </c>
      <c r="F6627" t="s">
        <v>49</v>
      </c>
      <c r="G6627" t="s">
        <v>7347</v>
      </c>
      <c r="H6627" t="s">
        <v>198</v>
      </c>
      <c r="I6627" s="2">
        <v>8540</v>
      </c>
      <c r="J6627" s="2">
        <v>1</v>
      </c>
      <c r="K6627" s="2">
        <v>8541</v>
      </c>
      <c r="L6627" s="3">
        <v>0.48485323269549102</v>
      </c>
      <c r="M6627" s="3">
        <v>0.81087316257622399</v>
      </c>
      <c r="N6627" s="2">
        <v>1761564</v>
      </c>
      <c r="O6627">
        <f t="shared" si="103"/>
        <v>4</v>
      </c>
    </row>
    <row r="6628" spans="1:15" x14ac:dyDescent="0.2">
      <c r="A6628" t="s">
        <v>6464</v>
      </c>
      <c r="B6628" t="s">
        <v>7345</v>
      </c>
      <c r="C6628" t="s">
        <v>7348</v>
      </c>
      <c r="D6628" t="s">
        <v>22</v>
      </c>
      <c r="E6628">
        <v>65</v>
      </c>
      <c r="F6628" t="s">
        <v>49</v>
      </c>
      <c r="G6628" t="s">
        <v>197</v>
      </c>
      <c r="H6628" t="s">
        <v>24</v>
      </c>
      <c r="I6628" s="2">
        <v>257776</v>
      </c>
      <c r="J6628" s="2">
        <v>1703</v>
      </c>
      <c r="K6628" s="2">
        <v>259479</v>
      </c>
      <c r="L6628" s="3">
        <v>14.730035354945944</v>
      </c>
      <c r="M6628" s="3">
        <v>24.634651370110767</v>
      </c>
      <c r="N6628" s="2">
        <v>1761564</v>
      </c>
      <c r="O6628">
        <f t="shared" si="103"/>
        <v>2</v>
      </c>
    </row>
    <row r="6629" spans="1:15" x14ac:dyDescent="0.2">
      <c r="A6629" t="s">
        <v>6464</v>
      </c>
      <c r="B6629" t="s">
        <v>7345</v>
      </c>
      <c r="C6629" t="s">
        <v>7349</v>
      </c>
      <c r="D6629" t="s">
        <v>1644</v>
      </c>
      <c r="E6629">
        <v>37</v>
      </c>
      <c r="F6629" t="s">
        <v>49</v>
      </c>
      <c r="G6629" t="s">
        <v>38</v>
      </c>
      <c r="H6629" t="s">
        <v>214</v>
      </c>
      <c r="I6629" s="2">
        <v>5881</v>
      </c>
      <c r="J6629" s="2">
        <f>(0)</f>
        <v>0</v>
      </c>
      <c r="K6629" s="2">
        <v>5881</v>
      </c>
      <c r="L6629" s="3">
        <v>0.33385105508514024</v>
      </c>
      <c r="M6629" s="3">
        <v>0.55833568307115955</v>
      </c>
      <c r="N6629" s="2">
        <v>1761564</v>
      </c>
      <c r="O6629">
        <f t="shared" si="103"/>
        <v>7</v>
      </c>
    </row>
    <row r="6630" spans="1:15" x14ac:dyDescent="0.2">
      <c r="A6630" t="s">
        <v>6464</v>
      </c>
      <c r="B6630" t="s">
        <v>7345</v>
      </c>
      <c r="C6630" t="s">
        <v>7350</v>
      </c>
      <c r="D6630" t="s">
        <v>17</v>
      </c>
      <c r="E6630">
        <v>36</v>
      </c>
      <c r="F6630" t="s">
        <v>49</v>
      </c>
      <c r="G6630" t="s">
        <v>7351</v>
      </c>
      <c r="H6630" t="s">
        <v>7352</v>
      </c>
      <c r="I6630" s="2">
        <v>2755</v>
      </c>
      <c r="J6630" s="2">
        <v>4</v>
      </c>
      <c r="K6630" s="2">
        <v>2759</v>
      </c>
      <c r="L6630" s="3">
        <v>0.15662218346878115</v>
      </c>
      <c r="M6630" s="3">
        <v>0.26193643080995221</v>
      </c>
      <c r="N6630" s="2">
        <v>1761564</v>
      </c>
      <c r="O6630">
        <f t="shared" si="103"/>
        <v>10</v>
      </c>
    </row>
    <row r="6631" spans="1:15" x14ac:dyDescent="0.2">
      <c r="A6631" t="s">
        <v>6464</v>
      </c>
      <c r="B6631" t="s">
        <v>7345</v>
      </c>
      <c r="C6631" t="s">
        <v>7353</v>
      </c>
      <c r="D6631" t="s">
        <v>22</v>
      </c>
      <c r="E6631">
        <v>41</v>
      </c>
      <c r="F6631" t="s">
        <v>49</v>
      </c>
      <c r="G6631" t="s">
        <v>3403</v>
      </c>
      <c r="H6631" t="s">
        <v>1042</v>
      </c>
      <c r="I6631" s="2">
        <v>1822</v>
      </c>
      <c r="J6631" s="2">
        <v>9</v>
      </c>
      <c r="K6631" s="2">
        <v>1831</v>
      </c>
      <c r="L6631" s="3">
        <v>0.10394172451298959</v>
      </c>
      <c r="M6631" s="3">
        <v>0.17383312968938838</v>
      </c>
      <c r="N6631" s="2">
        <v>1761564</v>
      </c>
      <c r="O6631">
        <f t="shared" si="103"/>
        <v>13</v>
      </c>
    </row>
    <row r="6632" spans="1:15" x14ac:dyDescent="0.2">
      <c r="A6632" t="s">
        <v>6464</v>
      </c>
      <c r="B6632" t="s">
        <v>7345</v>
      </c>
      <c r="C6632" t="s">
        <v>7354</v>
      </c>
      <c r="D6632" t="s">
        <v>22</v>
      </c>
      <c r="E6632">
        <v>33</v>
      </c>
      <c r="F6632" t="s">
        <v>49</v>
      </c>
      <c r="G6632" t="s">
        <v>722</v>
      </c>
      <c r="H6632" t="s">
        <v>723</v>
      </c>
      <c r="I6632" s="2">
        <v>8449</v>
      </c>
      <c r="J6632" s="2">
        <v>5</v>
      </c>
      <c r="K6632" s="2">
        <v>8454</v>
      </c>
      <c r="L6632" s="3">
        <v>0.4799144396683856</v>
      </c>
      <c r="M6632" s="3">
        <v>0.80261347809617123</v>
      </c>
      <c r="N6632" s="2">
        <v>1761564</v>
      </c>
      <c r="O6632">
        <f t="shared" si="103"/>
        <v>5</v>
      </c>
    </row>
    <row r="6633" spans="1:15" x14ac:dyDescent="0.2">
      <c r="A6633" t="s">
        <v>6464</v>
      </c>
      <c r="B6633" t="s">
        <v>7345</v>
      </c>
      <c r="C6633" t="s">
        <v>7355</v>
      </c>
      <c r="D6633" t="s">
        <v>22</v>
      </c>
      <c r="E6633">
        <v>62</v>
      </c>
      <c r="F6633" t="s">
        <v>69</v>
      </c>
      <c r="G6633" t="s">
        <v>6959</v>
      </c>
      <c r="H6633" t="s">
        <v>836</v>
      </c>
      <c r="I6633" s="2">
        <v>3072</v>
      </c>
      <c r="J6633" s="2">
        <f>(0)</f>
        <v>0</v>
      </c>
      <c r="K6633" s="2">
        <v>3072</v>
      </c>
      <c r="L6633" s="3">
        <v>0.17439048481917205</v>
      </c>
      <c r="M6633" s="3">
        <v>0.29165230715772866</v>
      </c>
      <c r="N6633" s="2">
        <v>1761564</v>
      </c>
      <c r="O6633">
        <f t="shared" si="103"/>
        <v>9</v>
      </c>
    </row>
    <row r="6634" spans="1:15" x14ac:dyDescent="0.2">
      <c r="A6634" t="s">
        <v>6464</v>
      </c>
      <c r="B6634" t="s">
        <v>7345</v>
      </c>
      <c r="C6634" t="s">
        <v>7356</v>
      </c>
      <c r="D6634" t="s">
        <v>22</v>
      </c>
      <c r="E6634">
        <v>55</v>
      </c>
      <c r="F6634" t="s">
        <v>49</v>
      </c>
      <c r="G6634" t="s">
        <v>19</v>
      </c>
      <c r="H6634" t="s">
        <v>20</v>
      </c>
      <c r="I6634" s="2">
        <v>145495</v>
      </c>
      <c r="J6634" s="2">
        <v>656</v>
      </c>
      <c r="K6634" s="2">
        <v>146151</v>
      </c>
      <c r="L6634" s="3">
        <v>8.2966613759136756</v>
      </c>
      <c r="M6634" s="3">
        <v>13.875415476370181</v>
      </c>
      <c r="N6634" s="2">
        <v>1761564</v>
      </c>
      <c r="O6634">
        <f t="shared" si="103"/>
        <v>3</v>
      </c>
    </row>
    <row r="6635" spans="1:15" x14ac:dyDescent="0.2">
      <c r="A6635" t="s">
        <v>6464</v>
      </c>
      <c r="B6635" t="s">
        <v>7345</v>
      </c>
      <c r="C6635" t="s">
        <v>7357</v>
      </c>
      <c r="D6635" t="s">
        <v>22</v>
      </c>
      <c r="E6635">
        <v>50</v>
      </c>
      <c r="F6635" t="s">
        <v>49</v>
      </c>
      <c r="G6635" t="s">
        <v>32</v>
      </c>
      <c r="H6635" t="s">
        <v>33</v>
      </c>
      <c r="I6635" s="2">
        <v>595508</v>
      </c>
      <c r="J6635" s="2">
        <v>1531</v>
      </c>
      <c r="K6635" s="2">
        <v>597039</v>
      </c>
      <c r="L6635" s="3">
        <v>33.892552300115128</v>
      </c>
      <c r="M6635" s="3">
        <v>56.682227152715868</v>
      </c>
      <c r="N6635" s="2">
        <v>1761564</v>
      </c>
      <c r="O6635">
        <f t="shared" si="103"/>
        <v>1</v>
      </c>
    </row>
    <row r="6636" spans="1:15" x14ac:dyDescent="0.2">
      <c r="A6636" t="s">
        <v>6464</v>
      </c>
      <c r="B6636" t="s">
        <v>7345</v>
      </c>
      <c r="C6636" t="s">
        <v>7358</v>
      </c>
      <c r="D6636" t="s">
        <v>22</v>
      </c>
      <c r="E6636">
        <v>46</v>
      </c>
      <c r="F6636" t="s">
        <v>49</v>
      </c>
      <c r="G6636" t="s">
        <v>258</v>
      </c>
      <c r="H6636" t="s">
        <v>767</v>
      </c>
      <c r="I6636" s="2">
        <v>1405</v>
      </c>
      <c r="J6636" s="2">
        <v>1</v>
      </c>
      <c r="K6636" s="2">
        <v>1406</v>
      </c>
      <c r="L6636" s="3">
        <v>7.9815436736899711E-2</v>
      </c>
      <c r="M6636" s="3">
        <v>0.13348409630981981</v>
      </c>
      <c r="N6636" s="2">
        <v>1761564</v>
      </c>
      <c r="O6636">
        <f t="shared" si="103"/>
        <v>15</v>
      </c>
    </row>
    <row r="6637" spans="1:15" x14ac:dyDescent="0.2">
      <c r="A6637" t="s">
        <v>6464</v>
      </c>
      <c r="B6637" t="s">
        <v>7345</v>
      </c>
      <c r="C6637" t="s">
        <v>7359</v>
      </c>
      <c r="D6637" t="s">
        <v>22</v>
      </c>
      <c r="E6637">
        <v>38</v>
      </c>
      <c r="F6637" t="s">
        <v>49</v>
      </c>
      <c r="G6637" t="s">
        <v>1952</v>
      </c>
      <c r="H6637" t="s">
        <v>59</v>
      </c>
      <c r="I6637" s="2">
        <v>1602</v>
      </c>
      <c r="J6637" s="2">
        <v>3</v>
      </c>
      <c r="K6637" s="2">
        <v>1605</v>
      </c>
      <c r="L6637" s="3">
        <v>9.1112216189704151E-2</v>
      </c>
      <c r="M6637" s="3">
        <v>0.15237693782166487</v>
      </c>
      <c r="N6637" s="2">
        <v>1761564</v>
      </c>
      <c r="O6637">
        <f t="shared" si="103"/>
        <v>14</v>
      </c>
    </row>
    <row r="6638" spans="1:15" x14ac:dyDescent="0.2">
      <c r="A6638" t="s">
        <v>6464</v>
      </c>
      <c r="B6638" t="s">
        <v>7345</v>
      </c>
      <c r="C6638" t="s">
        <v>7360</v>
      </c>
      <c r="D6638" t="s">
        <v>22</v>
      </c>
      <c r="E6638">
        <v>58</v>
      </c>
      <c r="F6638" t="s">
        <v>49</v>
      </c>
      <c r="G6638" t="s">
        <v>4157</v>
      </c>
      <c r="H6638" t="s">
        <v>36</v>
      </c>
      <c r="I6638" s="2">
        <v>2714</v>
      </c>
      <c r="J6638" s="2">
        <v>1</v>
      </c>
      <c r="K6638" s="2">
        <v>2715</v>
      </c>
      <c r="L6638" s="3">
        <v>0.15412440308725656</v>
      </c>
      <c r="M6638" s="3">
        <v>0.25775911911889104</v>
      </c>
      <c r="N6638" s="2">
        <v>1761564</v>
      </c>
      <c r="O6638">
        <f t="shared" si="103"/>
        <v>11</v>
      </c>
    </row>
    <row r="6639" spans="1:15" x14ac:dyDescent="0.2">
      <c r="A6639" t="s">
        <v>6464</v>
      </c>
      <c r="B6639" t="s">
        <v>7345</v>
      </c>
      <c r="C6639" t="s">
        <v>7361</v>
      </c>
      <c r="D6639" t="s">
        <v>22</v>
      </c>
      <c r="E6639">
        <v>42</v>
      </c>
      <c r="F6639" t="s">
        <v>49</v>
      </c>
      <c r="G6639" t="s">
        <v>1132</v>
      </c>
      <c r="H6639" t="s">
        <v>321</v>
      </c>
      <c r="I6639" s="2">
        <v>2366</v>
      </c>
      <c r="J6639" s="2">
        <v>3</v>
      </c>
      <c r="K6639" s="2">
        <v>2369</v>
      </c>
      <c r="L6639" s="3">
        <v>0.13448276645072221</v>
      </c>
      <c r="M6639" s="3">
        <v>0.22491025900281875</v>
      </c>
      <c r="N6639" s="2">
        <v>1761564</v>
      </c>
      <c r="O6639">
        <f t="shared" si="103"/>
        <v>12</v>
      </c>
    </row>
    <row r="6640" spans="1:15" x14ac:dyDescent="0.2">
      <c r="A6640" t="s">
        <v>6464</v>
      </c>
      <c r="B6640" t="s">
        <v>7345</v>
      </c>
      <c r="C6640" t="s">
        <v>7362</v>
      </c>
      <c r="D6640" t="s">
        <v>22</v>
      </c>
      <c r="E6640">
        <v>49</v>
      </c>
      <c r="F6640" t="s">
        <v>49</v>
      </c>
      <c r="G6640" t="s">
        <v>38</v>
      </c>
      <c r="H6640" t="s">
        <v>3920</v>
      </c>
      <c r="I6640" s="2">
        <v>3518</v>
      </c>
      <c r="J6640" s="2">
        <f>(0)</f>
        <v>0</v>
      </c>
      <c r="K6640" s="2">
        <v>3518</v>
      </c>
      <c r="L6640" s="3">
        <v>0.19970889505008049</v>
      </c>
      <c r="M6640" s="3">
        <v>0.33399505748075825</v>
      </c>
      <c r="N6640" s="2">
        <v>1761564</v>
      </c>
      <c r="O6640">
        <f t="shared" si="103"/>
        <v>8</v>
      </c>
    </row>
    <row r="6641" spans="1:15" x14ac:dyDescent="0.2">
      <c r="A6641" t="s">
        <v>6464</v>
      </c>
      <c r="B6641" t="s">
        <v>7363</v>
      </c>
      <c r="C6641" t="s">
        <v>46</v>
      </c>
      <c r="G6641" t="s">
        <v>46</v>
      </c>
      <c r="I6641" s="2">
        <v>13358</v>
      </c>
      <c r="J6641" s="2">
        <v>63</v>
      </c>
      <c r="K6641" s="2">
        <v>13421</v>
      </c>
      <c r="L6641" s="3">
        <v>0.76508027898836795</v>
      </c>
      <c r="M6641" s="3">
        <v>1.3214900413156412</v>
      </c>
      <c r="N6641" s="2">
        <v>1754195</v>
      </c>
      <c r="O6641">
        <f t="shared" si="103"/>
        <v>4</v>
      </c>
    </row>
    <row r="6642" spans="1:15" x14ac:dyDescent="0.2">
      <c r="A6642" t="s">
        <v>6464</v>
      </c>
      <c r="B6642" t="s">
        <v>7363</v>
      </c>
      <c r="C6642" t="s">
        <v>7364</v>
      </c>
      <c r="D6642" t="s">
        <v>22</v>
      </c>
      <c r="E6642">
        <v>56</v>
      </c>
      <c r="F6642" t="s">
        <v>49</v>
      </c>
      <c r="G6642" t="s">
        <v>303</v>
      </c>
      <c r="H6642" t="s">
        <v>304</v>
      </c>
      <c r="I6642" s="2">
        <v>327728</v>
      </c>
      <c r="J6642" s="2">
        <v>2985</v>
      </c>
      <c r="K6642" s="2">
        <v>330713</v>
      </c>
      <c r="L6642" s="3">
        <v>18.852693115645639</v>
      </c>
      <c r="M6642" s="3">
        <v>32.56344058070335</v>
      </c>
      <c r="N6642" s="2">
        <v>1754195</v>
      </c>
      <c r="O6642">
        <f t="shared" si="103"/>
        <v>2</v>
      </c>
    </row>
    <row r="6643" spans="1:15" x14ac:dyDescent="0.2">
      <c r="A6643" t="s">
        <v>6464</v>
      </c>
      <c r="B6643" t="s">
        <v>7363</v>
      </c>
      <c r="C6643" t="s">
        <v>7365</v>
      </c>
      <c r="D6643" t="s">
        <v>22</v>
      </c>
      <c r="E6643">
        <v>43</v>
      </c>
      <c r="F6643" t="s">
        <v>49</v>
      </c>
      <c r="G6643" t="s">
        <v>7366</v>
      </c>
      <c r="H6643" t="s">
        <v>1310</v>
      </c>
      <c r="I6643" s="2">
        <v>2386</v>
      </c>
      <c r="J6643" s="2">
        <v>31</v>
      </c>
      <c r="K6643" s="2">
        <v>2417</v>
      </c>
      <c r="L6643" s="3">
        <v>0.13778399778815925</v>
      </c>
      <c r="M6643" s="3">
        <v>0.23798833394381233</v>
      </c>
      <c r="N6643" s="2">
        <v>1754195</v>
      </c>
      <c r="O6643">
        <f t="shared" si="103"/>
        <v>12</v>
      </c>
    </row>
    <row r="6644" spans="1:15" x14ac:dyDescent="0.2">
      <c r="A6644" t="s">
        <v>6464</v>
      </c>
      <c r="B6644" t="s">
        <v>7363</v>
      </c>
      <c r="C6644" t="s">
        <v>7367</v>
      </c>
      <c r="D6644" t="s">
        <v>22</v>
      </c>
      <c r="E6644">
        <v>57</v>
      </c>
      <c r="F6644" t="s">
        <v>49</v>
      </c>
      <c r="G6644" t="s">
        <v>19</v>
      </c>
      <c r="H6644" t="s">
        <v>20</v>
      </c>
      <c r="I6644" s="2">
        <v>50749</v>
      </c>
      <c r="J6644" s="2">
        <v>307</v>
      </c>
      <c r="K6644" s="2">
        <v>51056</v>
      </c>
      <c r="L6644" s="3">
        <v>2.9105088088838471</v>
      </c>
      <c r="M6644" s="3">
        <v>5.0271958534692924</v>
      </c>
      <c r="N6644" s="2">
        <v>1754195</v>
      </c>
      <c r="O6644">
        <f t="shared" si="103"/>
        <v>3</v>
      </c>
    </row>
    <row r="6645" spans="1:15" x14ac:dyDescent="0.2">
      <c r="A6645" t="s">
        <v>6464</v>
      </c>
      <c r="B6645" t="s">
        <v>7363</v>
      </c>
      <c r="C6645" t="s">
        <v>7368</v>
      </c>
      <c r="D6645" t="s">
        <v>22</v>
      </c>
      <c r="E6645">
        <v>31</v>
      </c>
      <c r="F6645" t="s">
        <v>49</v>
      </c>
      <c r="G6645" t="s">
        <v>1488</v>
      </c>
      <c r="H6645" t="s">
        <v>1597</v>
      </c>
      <c r="I6645" s="2">
        <v>3299</v>
      </c>
      <c r="J6645" s="2">
        <v>6</v>
      </c>
      <c r="K6645" s="2">
        <v>3305</v>
      </c>
      <c r="L6645" s="3">
        <v>0.1884055079395392</v>
      </c>
      <c r="M6645" s="3">
        <v>0.32542467674153897</v>
      </c>
      <c r="N6645" s="2">
        <v>1754195</v>
      </c>
      <c r="O6645">
        <f t="shared" si="103"/>
        <v>10</v>
      </c>
    </row>
    <row r="6646" spans="1:15" x14ac:dyDescent="0.2">
      <c r="A6646" t="s">
        <v>6464</v>
      </c>
      <c r="B6646" t="s">
        <v>7363</v>
      </c>
      <c r="C6646" t="s">
        <v>7369</v>
      </c>
      <c r="D6646" t="s">
        <v>22</v>
      </c>
      <c r="E6646">
        <v>69</v>
      </c>
      <c r="F6646" t="s">
        <v>49</v>
      </c>
      <c r="G6646" t="s">
        <v>32</v>
      </c>
      <c r="H6646" t="s">
        <v>33</v>
      </c>
      <c r="I6646" s="2">
        <v>577617</v>
      </c>
      <c r="J6646" s="2">
        <v>3027</v>
      </c>
      <c r="K6646" s="2">
        <v>580644</v>
      </c>
      <c r="L6646" s="3">
        <v>33.100310968848959</v>
      </c>
      <c r="M6646" s="3">
        <v>57.172734039913507</v>
      </c>
      <c r="N6646" s="2">
        <v>1754195</v>
      </c>
      <c r="O6646">
        <f t="shared" si="103"/>
        <v>1</v>
      </c>
    </row>
    <row r="6647" spans="1:15" x14ac:dyDescent="0.2">
      <c r="A6647" t="s">
        <v>6464</v>
      </c>
      <c r="B6647" t="s">
        <v>7363</v>
      </c>
      <c r="C6647" t="s">
        <v>7212</v>
      </c>
      <c r="D6647" t="s">
        <v>22</v>
      </c>
      <c r="E6647">
        <v>45</v>
      </c>
      <c r="F6647" t="s">
        <v>49</v>
      </c>
      <c r="G6647" t="s">
        <v>7370</v>
      </c>
      <c r="H6647" t="s">
        <v>41</v>
      </c>
      <c r="I6647" s="2">
        <v>3957</v>
      </c>
      <c r="J6647" s="2">
        <v>5</v>
      </c>
      <c r="K6647" s="2">
        <v>3962</v>
      </c>
      <c r="L6647" s="3">
        <v>0.22585858470694536</v>
      </c>
      <c r="M6647" s="3">
        <v>0.39011575468985699</v>
      </c>
      <c r="N6647" s="2">
        <v>1754195</v>
      </c>
      <c r="O6647">
        <f t="shared" si="103"/>
        <v>9</v>
      </c>
    </row>
    <row r="6648" spans="1:15" x14ac:dyDescent="0.2">
      <c r="A6648" t="s">
        <v>6464</v>
      </c>
      <c r="B6648" t="s">
        <v>7363</v>
      </c>
      <c r="C6648" t="s">
        <v>7371</v>
      </c>
      <c r="D6648" t="s">
        <v>22</v>
      </c>
      <c r="E6648">
        <v>43</v>
      </c>
      <c r="F6648" t="s">
        <v>49</v>
      </c>
      <c r="G6648" t="s">
        <v>722</v>
      </c>
      <c r="H6648" t="s">
        <v>723</v>
      </c>
      <c r="I6648" s="2">
        <v>4867</v>
      </c>
      <c r="J6648" s="2">
        <v>1</v>
      </c>
      <c r="K6648" s="2">
        <v>4868</v>
      </c>
      <c r="L6648" s="3">
        <v>0.27750620655058306</v>
      </c>
      <c r="M6648" s="3">
        <v>0.47932445578753757</v>
      </c>
      <c r="N6648" s="2">
        <v>1754195</v>
      </c>
      <c r="O6648">
        <f t="shared" si="103"/>
        <v>8</v>
      </c>
    </row>
    <row r="6649" spans="1:15" x14ac:dyDescent="0.2">
      <c r="A6649" t="s">
        <v>6464</v>
      </c>
      <c r="B6649" t="s">
        <v>7363</v>
      </c>
      <c r="C6649" t="s">
        <v>7372</v>
      </c>
      <c r="D6649" t="s">
        <v>22</v>
      </c>
      <c r="E6649">
        <v>51</v>
      </c>
      <c r="F6649" t="s">
        <v>49</v>
      </c>
      <c r="G6649" t="s">
        <v>38</v>
      </c>
      <c r="H6649" t="s">
        <v>168</v>
      </c>
      <c r="I6649" s="2">
        <v>5702</v>
      </c>
      <c r="J6649" s="2">
        <f>(0)</f>
        <v>0</v>
      </c>
      <c r="K6649" s="2">
        <v>5702</v>
      </c>
      <c r="L6649" s="3">
        <v>0.32504938162518993</v>
      </c>
      <c r="M6649" s="3">
        <v>0.56144372368540252</v>
      </c>
      <c r="N6649" s="2">
        <v>1754195</v>
      </c>
      <c r="O6649">
        <f t="shared" si="103"/>
        <v>7</v>
      </c>
    </row>
    <row r="6650" spans="1:15" x14ac:dyDescent="0.2">
      <c r="A6650" t="s">
        <v>6464</v>
      </c>
      <c r="B6650" t="s">
        <v>7363</v>
      </c>
      <c r="C6650" t="s">
        <v>7373</v>
      </c>
      <c r="D6650" t="s">
        <v>22</v>
      </c>
      <c r="E6650">
        <v>55</v>
      </c>
      <c r="F6650" t="s">
        <v>49</v>
      </c>
      <c r="G6650" t="s">
        <v>38</v>
      </c>
      <c r="H6650" t="s">
        <v>43</v>
      </c>
      <c r="I6650" s="2">
        <v>7866</v>
      </c>
      <c r="J6650" s="2">
        <v>36</v>
      </c>
      <c r="K6650" s="2">
        <v>7902</v>
      </c>
      <c r="L6650" s="3">
        <v>0.45046303290113127</v>
      </c>
      <c r="M6650" s="3">
        <v>0.77806529367977029</v>
      </c>
      <c r="N6650" s="2">
        <v>1754195</v>
      </c>
      <c r="O6650">
        <f t="shared" si="103"/>
        <v>6</v>
      </c>
    </row>
    <row r="6651" spans="1:15" x14ac:dyDescent="0.2">
      <c r="A6651" t="s">
        <v>6464</v>
      </c>
      <c r="B6651" t="s">
        <v>7363</v>
      </c>
      <c r="C6651" t="s">
        <v>7374</v>
      </c>
      <c r="D6651" t="s">
        <v>22</v>
      </c>
      <c r="E6651">
        <v>45</v>
      </c>
      <c r="F6651" t="s">
        <v>49</v>
      </c>
      <c r="G6651" t="s">
        <v>7375</v>
      </c>
      <c r="H6651" t="s">
        <v>234</v>
      </c>
      <c r="I6651" s="2">
        <v>8158</v>
      </c>
      <c r="J6651" s="2">
        <v>6</v>
      </c>
      <c r="K6651" s="2">
        <v>8164</v>
      </c>
      <c r="L6651" s="3">
        <v>0.46539865864399338</v>
      </c>
      <c r="M6651" s="3">
        <v>0.80386295337909963</v>
      </c>
      <c r="N6651" s="2">
        <v>1754195</v>
      </c>
      <c r="O6651">
        <f t="shared" si="103"/>
        <v>5</v>
      </c>
    </row>
    <row r="6652" spans="1:15" x14ac:dyDescent="0.2">
      <c r="A6652" t="s">
        <v>6464</v>
      </c>
      <c r="B6652" t="s">
        <v>7363</v>
      </c>
      <c r="C6652" t="s">
        <v>7376</v>
      </c>
      <c r="D6652" t="s">
        <v>22</v>
      </c>
      <c r="E6652">
        <v>46</v>
      </c>
      <c r="F6652" t="s">
        <v>49</v>
      </c>
      <c r="G6652" t="s">
        <v>4157</v>
      </c>
      <c r="H6652" t="s">
        <v>36</v>
      </c>
      <c r="I6652" s="2">
        <v>3209</v>
      </c>
      <c r="J6652" s="2">
        <f>(0)</f>
        <v>0</v>
      </c>
      <c r="K6652" s="2">
        <v>3209</v>
      </c>
      <c r="L6652" s="3">
        <v>0.18293291224749814</v>
      </c>
      <c r="M6652" s="3">
        <v>0.3159720991417847</v>
      </c>
      <c r="N6652" s="2">
        <v>1754195</v>
      </c>
      <c r="O6652">
        <f t="shared" si="103"/>
        <v>11</v>
      </c>
    </row>
    <row r="6653" spans="1:15" x14ac:dyDescent="0.2">
      <c r="A6653" t="s">
        <v>6464</v>
      </c>
      <c r="B6653" t="s">
        <v>7377</v>
      </c>
      <c r="C6653" t="s">
        <v>46</v>
      </c>
      <c r="G6653" t="s">
        <v>46</v>
      </c>
      <c r="I6653" s="2">
        <v>14060</v>
      </c>
      <c r="J6653" s="2">
        <v>33</v>
      </c>
      <c r="K6653" s="2">
        <v>14093</v>
      </c>
      <c r="L6653" s="3">
        <v>0.80473579563947739</v>
      </c>
      <c r="M6653" s="3">
        <v>1.4532116978746792</v>
      </c>
      <c r="N6653" s="2">
        <v>1751258</v>
      </c>
      <c r="O6653">
        <f t="shared" si="103"/>
        <v>3</v>
      </c>
    </row>
    <row r="6654" spans="1:15" x14ac:dyDescent="0.2">
      <c r="A6654" t="s">
        <v>6464</v>
      </c>
      <c r="B6654" t="s">
        <v>7377</v>
      </c>
      <c r="C6654" t="s">
        <v>7378</v>
      </c>
      <c r="D6654" t="s">
        <v>22</v>
      </c>
      <c r="E6654">
        <v>42</v>
      </c>
      <c r="F6654" t="s">
        <v>69</v>
      </c>
      <c r="G6654" t="s">
        <v>32</v>
      </c>
      <c r="H6654" t="s">
        <v>33</v>
      </c>
      <c r="I6654" s="2">
        <v>544434</v>
      </c>
      <c r="J6654" s="2">
        <v>2239</v>
      </c>
      <c r="K6654" s="2">
        <v>546673</v>
      </c>
      <c r="L6654" s="3">
        <v>31.21601728585965</v>
      </c>
      <c r="M6654" s="3">
        <v>56.370651991218658</v>
      </c>
      <c r="N6654" s="2">
        <v>1751258</v>
      </c>
      <c r="O6654">
        <f t="shared" si="103"/>
        <v>1</v>
      </c>
    </row>
    <row r="6655" spans="1:15" x14ac:dyDescent="0.2">
      <c r="A6655" t="s">
        <v>6464</v>
      </c>
      <c r="B6655" t="s">
        <v>7377</v>
      </c>
      <c r="C6655" t="s">
        <v>7379</v>
      </c>
      <c r="D6655" t="s">
        <v>22</v>
      </c>
      <c r="E6655">
        <v>62</v>
      </c>
      <c r="F6655" t="s">
        <v>69</v>
      </c>
      <c r="G6655" t="s">
        <v>303</v>
      </c>
      <c r="H6655" t="s">
        <v>304</v>
      </c>
      <c r="I6655" s="2">
        <v>391441</v>
      </c>
      <c r="J6655" s="2">
        <v>1764</v>
      </c>
      <c r="K6655" s="2">
        <v>393205</v>
      </c>
      <c r="L6655" s="3">
        <v>22.452716846975147</v>
      </c>
      <c r="M6655" s="3">
        <v>40.545668463975957</v>
      </c>
      <c r="N6655" s="2">
        <v>1751258</v>
      </c>
      <c r="O6655">
        <f t="shared" si="103"/>
        <v>2</v>
      </c>
    </row>
    <row r="6656" spans="1:15" x14ac:dyDescent="0.2">
      <c r="A6656" t="s">
        <v>6464</v>
      </c>
      <c r="B6656" t="s">
        <v>7377</v>
      </c>
      <c r="C6656" t="s">
        <v>7380</v>
      </c>
      <c r="D6656" t="s">
        <v>22</v>
      </c>
      <c r="E6656">
        <v>33</v>
      </c>
      <c r="F6656" t="s">
        <v>69</v>
      </c>
      <c r="G6656" t="s">
        <v>868</v>
      </c>
      <c r="H6656" t="s">
        <v>738</v>
      </c>
      <c r="I6656" s="2">
        <v>8685</v>
      </c>
      <c r="J6656" s="2">
        <v>32</v>
      </c>
      <c r="K6656" s="2">
        <v>8717</v>
      </c>
      <c r="L6656" s="3">
        <v>0.49775646992048</v>
      </c>
      <c r="M6656" s="3">
        <v>0.89886087918637469</v>
      </c>
      <c r="N6656" s="2">
        <v>1751258</v>
      </c>
      <c r="O6656">
        <f t="shared" si="103"/>
        <v>4</v>
      </c>
    </row>
    <row r="6657" spans="1:15" x14ac:dyDescent="0.2">
      <c r="A6657" t="s">
        <v>6464</v>
      </c>
      <c r="B6657" t="s">
        <v>7377</v>
      </c>
      <c r="C6657" t="s">
        <v>7381</v>
      </c>
      <c r="D6657" t="s">
        <v>22</v>
      </c>
      <c r="E6657">
        <v>49</v>
      </c>
      <c r="F6657" t="s">
        <v>69</v>
      </c>
      <c r="G6657" t="s">
        <v>38</v>
      </c>
      <c r="H6657" t="s">
        <v>3433</v>
      </c>
      <c r="I6657" s="2">
        <v>6444</v>
      </c>
      <c r="J6657" s="2">
        <v>4</v>
      </c>
      <c r="K6657" s="2">
        <v>6448</v>
      </c>
      <c r="L6657" s="3">
        <v>0.36819246507367848</v>
      </c>
      <c r="M6657" s="3">
        <v>0.66489101170055576</v>
      </c>
      <c r="N6657" s="2">
        <v>1751258</v>
      </c>
      <c r="O6657">
        <f t="shared" si="103"/>
        <v>5</v>
      </c>
    </row>
    <row r="6658" spans="1:15" x14ac:dyDescent="0.2">
      <c r="A6658" t="s">
        <v>6464</v>
      </c>
      <c r="B6658" t="s">
        <v>7382</v>
      </c>
      <c r="C6658" t="s">
        <v>46</v>
      </c>
      <c r="G6658" t="s">
        <v>46</v>
      </c>
      <c r="I6658" s="2">
        <v>5041</v>
      </c>
      <c r="J6658" s="2">
        <v>19</v>
      </c>
      <c r="K6658" s="2">
        <v>5060</v>
      </c>
      <c r="L6658" s="3">
        <v>0.2888160823753696</v>
      </c>
      <c r="M6658" s="3">
        <v>0.52649979605936759</v>
      </c>
      <c r="N6658" s="2">
        <v>1751980</v>
      </c>
      <c r="O6658">
        <f t="shared" si="103"/>
        <v>8</v>
      </c>
    </row>
    <row r="6659" spans="1:15" x14ac:dyDescent="0.2">
      <c r="A6659" t="s">
        <v>6464</v>
      </c>
      <c r="B6659" t="s">
        <v>7382</v>
      </c>
      <c r="C6659" t="s">
        <v>7383</v>
      </c>
      <c r="D6659" t="s">
        <v>17</v>
      </c>
      <c r="E6659">
        <v>44</v>
      </c>
      <c r="F6659" t="s">
        <v>69</v>
      </c>
      <c r="G6659" t="s">
        <v>303</v>
      </c>
      <c r="H6659" t="s">
        <v>304</v>
      </c>
      <c r="I6659" s="2">
        <v>517545</v>
      </c>
      <c r="J6659" s="2">
        <v>1275</v>
      </c>
      <c r="K6659" s="2">
        <v>518820</v>
      </c>
      <c r="L6659" s="3">
        <v>29.613351750590759</v>
      </c>
      <c r="M6659" s="3">
        <v>53.983917824411279</v>
      </c>
      <c r="N6659" s="2">
        <v>1751980</v>
      </c>
      <c r="O6659">
        <f t="shared" si="103"/>
        <v>1</v>
      </c>
    </row>
    <row r="6660" spans="1:15" x14ac:dyDescent="0.2">
      <c r="A6660" t="s">
        <v>6464</v>
      </c>
      <c r="B6660" t="s">
        <v>7382</v>
      </c>
      <c r="C6660" t="s">
        <v>7384</v>
      </c>
      <c r="D6660" t="s">
        <v>22</v>
      </c>
      <c r="E6660">
        <v>29</v>
      </c>
      <c r="F6660" t="s">
        <v>69</v>
      </c>
      <c r="G6660" t="s">
        <v>19</v>
      </c>
      <c r="H6660" t="s">
        <v>20</v>
      </c>
      <c r="I6660" s="2">
        <v>17603</v>
      </c>
      <c r="J6660" s="2">
        <v>27</v>
      </c>
      <c r="K6660" s="2">
        <v>17630</v>
      </c>
      <c r="L6660" s="3">
        <v>1.006290026141851</v>
      </c>
      <c r="M6660" s="3">
        <v>1.8344251787602073</v>
      </c>
      <c r="N6660" s="2">
        <v>1751980</v>
      </c>
      <c r="O6660">
        <f t="shared" si="103"/>
        <v>4</v>
      </c>
    </row>
    <row r="6661" spans="1:15" x14ac:dyDescent="0.2">
      <c r="A6661" t="s">
        <v>6464</v>
      </c>
      <c r="B6661" t="s">
        <v>7382</v>
      </c>
      <c r="C6661" t="s">
        <v>7385</v>
      </c>
      <c r="D6661" t="s">
        <v>17</v>
      </c>
      <c r="E6661">
        <v>43</v>
      </c>
      <c r="F6661" t="s">
        <v>69</v>
      </c>
      <c r="G6661" t="s">
        <v>32</v>
      </c>
      <c r="H6661" t="s">
        <v>33</v>
      </c>
      <c r="I6661" s="2">
        <v>356328</v>
      </c>
      <c r="J6661" s="2">
        <v>895</v>
      </c>
      <c r="K6661" s="2">
        <v>357223</v>
      </c>
      <c r="L6661" s="3">
        <v>20.38967339809815</v>
      </c>
      <c r="M6661" s="3">
        <v>37.169532934331116</v>
      </c>
      <c r="N6661" s="2">
        <v>1751980</v>
      </c>
      <c r="O6661">
        <f t="shared" si="103"/>
        <v>2</v>
      </c>
    </row>
    <row r="6662" spans="1:15" x14ac:dyDescent="0.2">
      <c r="A6662" t="s">
        <v>6464</v>
      </c>
      <c r="B6662" t="s">
        <v>7382</v>
      </c>
      <c r="C6662" t="s">
        <v>7386</v>
      </c>
      <c r="D6662" t="s">
        <v>22</v>
      </c>
      <c r="E6662">
        <v>62</v>
      </c>
      <c r="F6662" t="s">
        <v>69</v>
      </c>
      <c r="G6662" t="s">
        <v>401</v>
      </c>
      <c r="H6662" t="s">
        <v>402</v>
      </c>
      <c r="I6662" s="2">
        <v>8838</v>
      </c>
      <c r="J6662" s="2">
        <v>5</v>
      </c>
      <c r="K6662" s="2">
        <v>8843</v>
      </c>
      <c r="L6662" s="3">
        <v>0.50474320483110535</v>
      </c>
      <c r="M6662" s="3">
        <v>0.92012602698675638</v>
      </c>
      <c r="N6662" s="2">
        <v>1751980</v>
      </c>
      <c r="O6662">
        <f t="shared" si="103"/>
        <v>5</v>
      </c>
    </row>
    <row r="6663" spans="1:15" x14ac:dyDescent="0.2">
      <c r="A6663" t="s">
        <v>6464</v>
      </c>
      <c r="B6663" t="s">
        <v>7382</v>
      </c>
      <c r="C6663" t="s">
        <v>7387</v>
      </c>
      <c r="D6663" t="s">
        <v>22</v>
      </c>
      <c r="E6663">
        <v>48</v>
      </c>
      <c r="F6663" t="s">
        <v>69</v>
      </c>
      <c r="G6663" t="s">
        <v>38</v>
      </c>
      <c r="H6663" t="s">
        <v>540</v>
      </c>
      <c r="I6663" s="2">
        <v>7325</v>
      </c>
      <c r="J6663" s="2">
        <f>(0)</f>
        <v>0</v>
      </c>
      <c r="K6663" s="2">
        <v>7325</v>
      </c>
      <c r="L6663" s="3">
        <v>0.41809838011849448</v>
      </c>
      <c r="M6663" s="3">
        <v>0.76217608816894611</v>
      </c>
      <c r="N6663" s="2">
        <v>1751980</v>
      </c>
      <c r="O6663">
        <f t="shared" ref="O6663:O6726" si="104">COUNTIFS($A$2:$A$8573,A6663,$B$2:$B$8573,B6663,$K$2:$K$8573,"&gt;"&amp;K6663)+1</f>
        <v>6</v>
      </c>
    </row>
    <row r="6664" spans="1:15" x14ac:dyDescent="0.2">
      <c r="A6664" t="s">
        <v>6464</v>
      </c>
      <c r="B6664" t="s">
        <v>7382</v>
      </c>
      <c r="C6664" t="s">
        <v>7388</v>
      </c>
      <c r="D6664" t="s">
        <v>22</v>
      </c>
      <c r="E6664">
        <v>43</v>
      </c>
      <c r="F6664" t="s">
        <v>69</v>
      </c>
      <c r="G6664" t="s">
        <v>38</v>
      </c>
      <c r="H6664" t="s">
        <v>70</v>
      </c>
      <c r="I6664" s="2">
        <v>3225</v>
      </c>
      <c r="J6664" s="2">
        <v>7</v>
      </c>
      <c r="K6664" s="2">
        <v>3232</v>
      </c>
      <c r="L6664" s="3">
        <v>0.18447699174648111</v>
      </c>
      <c r="M6664" s="3">
        <v>0.33629394088218895</v>
      </c>
      <c r="N6664" s="2">
        <v>1751980</v>
      </c>
      <c r="O6664">
        <f t="shared" si="104"/>
        <v>11</v>
      </c>
    </row>
    <row r="6665" spans="1:15" x14ac:dyDescent="0.2">
      <c r="A6665" t="s">
        <v>6464</v>
      </c>
      <c r="B6665" t="s">
        <v>7382</v>
      </c>
      <c r="C6665" t="s">
        <v>7389</v>
      </c>
      <c r="D6665" t="s">
        <v>22</v>
      </c>
      <c r="E6665">
        <v>66</v>
      </c>
      <c r="F6665" t="s">
        <v>69</v>
      </c>
      <c r="G6665" t="s">
        <v>868</v>
      </c>
      <c r="H6665" t="s">
        <v>738</v>
      </c>
      <c r="I6665" s="2">
        <v>2310</v>
      </c>
      <c r="J6665" s="2">
        <v>10</v>
      </c>
      <c r="K6665" s="2">
        <v>2320</v>
      </c>
      <c r="L6665" s="3">
        <v>0.13242160298633546</v>
      </c>
      <c r="M6665" s="3">
        <v>0.24139911597978905</v>
      </c>
      <c r="N6665" s="2">
        <v>1751980</v>
      </c>
      <c r="O6665">
        <f t="shared" si="104"/>
        <v>13</v>
      </c>
    </row>
    <row r="6666" spans="1:15" x14ac:dyDescent="0.2">
      <c r="A6666" t="s">
        <v>6464</v>
      </c>
      <c r="B6666" t="s">
        <v>7382</v>
      </c>
      <c r="C6666" t="s">
        <v>7390</v>
      </c>
      <c r="D6666" t="s">
        <v>22</v>
      </c>
      <c r="E6666">
        <v>44</v>
      </c>
      <c r="F6666" t="s">
        <v>69</v>
      </c>
      <c r="G6666" t="s">
        <v>7012</v>
      </c>
      <c r="H6666" t="s">
        <v>294</v>
      </c>
      <c r="I6666" s="2">
        <v>1642</v>
      </c>
      <c r="J6666" s="2">
        <f>(0)</f>
        <v>0</v>
      </c>
      <c r="K6666" s="2">
        <v>1642</v>
      </c>
      <c r="L6666" s="3">
        <v>9.3722531079121915E-2</v>
      </c>
      <c r="M6666" s="3">
        <v>0.17085230536155763</v>
      </c>
      <c r="N6666" s="2">
        <v>1751980</v>
      </c>
      <c r="O6666">
        <f t="shared" si="104"/>
        <v>15</v>
      </c>
    </row>
    <row r="6667" spans="1:15" x14ac:dyDescent="0.2">
      <c r="A6667" t="s">
        <v>6464</v>
      </c>
      <c r="B6667" t="s">
        <v>7382</v>
      </c>
      <c r="C6667" t="s">
        <v>7391</v>
      </c>
      <c r="D6667" t="s">
        <v>22</v>
      </c>
      <c r="E6667">
        <v>65</v>
      </c>
      <c r="F6667" t="s">
        <v>69</v>
      </c>
      <c r="G6667" t="s">
        <v>7392</v>
      </c>
      <c r="H6667" t="s">
        <v>165</v>
      </c>
      <c r="I6667" s="2">
        <v>1880</v>
      </c>
      <c r="J6667" s="2">
        <f>(0)</f>
        <v>0</v>
      </c>
      <c r="K6667" s="2">
        <v>1880</v>
      </c>
      <c r="L6667" s="3">
        <v>0.10730716104065115</v>
      </c>
      <c r="M6667" s="3">
        <v>0.19561652501810492</v>
      </c>
      <c r="N6667" s="2">
        <v>1751980</v>
      </c>
      <c r="O6667">
        <f t="shared" si="104"/>
        <v>14</v>
      </c>
    </row>
    <row r="6668" spans="1:15" x14ac:dyDescent="0.2">
      <c r="A6668" t="s">
        <v>6464</v>
      </c>
      <c r="B6668" t="s">
        <v>7382</v>
      </c>
      <c r="C6668" t="s">
        <v>7393</v>
      </c>
      <c r="D6668" t="s">
        <v>22</v>
      </c>
      <c r="E6668">
        <v>40</v>
      </c>
      <c r="F6668" t="s">
        <v>69</v>
      </c>
      <c r="G6668" t="s">
        <v>1488</v>
      </c>
      <c r="H6668" t="s">
        <v>1597</v>
      </c>
      <c r="I6668" s="2">
        <v>6091</v>
      </c>
      <c r="J6668" s="2">
        <v>2</v>
      </c>
      <c r="K6668" s="2">
        <v>6093</v>
      </c>
      <c r="L6668" s="3">
        <v>0.34777794267057843</v>
      </c>
      <c r="M6668" s="3">
        <v>0.63398483347623047</v>
      </c>
      <c r="N6668" s="2">
        <v>1751980</v>
      </c>
      <c r="O6668">
        <f t="shared" si="104"/>
        <v>7</v>
      </c>
    </row>
    <row r="6669" spans="1:15" x14ac:dyDescent="0.2">
      <c r="A6669" t="s">
        <v>6464</v>
      </c>
      <c r="B6669" t="s">
        <v>7382</v>
      </c>
      <c r="C6669" t="s">
        <v>7394</v>
      </c>
      <c r="D6669" t="s">
        <v>22</v>
      </c>
      <c r="E6669">
        <v>45</v>
      </c>
      <c r="F6669" t="s">
        <v>69</v>
      </c>
      <c r="G6669" t="s">
        <v>722</v>
      </c>
      <c r="H6669" t="s">
        <v>723</v>
      </c>
      <c r="I6669" s="2">
        <v>17924</v>
      </c>
      <c r="J6669" s="2">
        <v>3</v>
      </c>
      <c r="K6669" s="2">
        <v>17927</v>
      </c>
      <c r="L6669" s="3">
        <v>1.0232422744551879</v>
      </c>
      <c r="M6669" s="3">
        <v>1.8653284276593443</v>
      </c>
      <c r="N6669" s="2">
        <v>1751980</v>
      </c>
      <c r="O6669">
        <f t="shared" si="104"/>
        <v>3</v>
      </c>
    </row>
    <row r="6670" spans="1:15" x14ac:dyDescent="0.2">
      <c r="A6670" t="s">
        <v>6464</v>
      </c>
      <c r="B6670" t="s">
        <v>7382</v>
      </c>
      <c r="C6670" t="s">
        <v>7395</v>
      </c>
      <c r="D6670" t="s">
        <v>22</v>
      </c>
      <c r="E6670">
        <v>45</v>
      </c>
      <c r="F6670" t="s">
        <v>69</v>
      </c>
      <c r="G6670" t="s">
        <v>38</v>
      </c>
      <c r="H6670" t="s">
        <v>168</v>
      </c>
      <c r="I6670" s="2">
        <v>3282</v>
      </c>
      <c r="J6670" s="2">
        <f>(0)</f>
        <v>0</v>
      </c>
      <c r="K6670" s="2">
        <v>3282</v>
      </c>
      <c r="L6670" s="3">
        <v>0.18733090560394525</v>
      </c>
      <c r="M6670" s="3">
        <v>0.34149650803692577</v>
      </c>
      <c r="N6670" s="2">
        <v>1751980</v>
      </c>
      <c r="O6670">
        <f t="shared" si="104"/>
        <v>10</v>
      </c>
    </row>
    <row r="6671" spans="1:15" x14ac:dyDescent="0.2">
      <c r="A6671" t="s">
        <v>6464</v>
      </c>
      <c r="B6671" t="s">
        <v>7382</v>
      </c>
      <c r="C6671" t="s">
        <v>7396</v>
      </c>
      <c r="D6671" t="s">
        <v>22</v>
      </c>
      <c r="E6671">
        <v>34</v>
      </c>
      <c r="F6671" t="s">
        <v>69</v>
      </c>
      <c r="G6671" t="s">
        <v>832</v>
      </c>
      <c r="H6671" t="s">
        <v>833</v>
      </c>
      <c r="I6671" s="2">
        <v>4517</v>
      </c>
      <c r="J6671" s="2">
        <v>3</v>
      </c>
      <c r="K6671" s="2">
        <v>4520</v>
      </c>
      <c r="L6671" s="3">
        <v>0.25799381271475702</v>
      </c>
      <c r="M6671" s="3">
        <v>0.47031207078820975</v>
      </c>
      <c r="N6671" s="2">
        <v>1751980</v>
      </c>
      <c r="O6671">
        <f t="shared" si="104"/>
        <v>9</v>
      </c>
    </row>
    <row r="6672" spans="1:15" x14ac:dyDescent="0.2">
      <c r="A6672" t="s">
        <v>6464</v>
      </c>
      <c r="B6672" t="s">
        <v>7382</v>
      </c>
      <c r="C6672" t="s">
        <v>7397</v>
      </c>
      <c r="D6672" t="s">
        <v>22</v>
      </c>
      <c r="E6672">
        <v>48</v>
      </c>
      <c r="F6672" t="s">
        <v>69</v>
      </c>
      <c r="G6672" t="s">
        <v>815</v>
      </c>
      <c r="H6672" t="s">
        <v>816</v>
      </c>
      <c r="I6672" s="2">
        <v>1608</v>
      </c>
      <c r="J6672" s="2">
        <f>(0)</f>
        <v>0</v>
      </c>
      <c r="K6672" s="2">
        <v>1608</v>
      </c>
      <c r="L6672" s="3">
        <v>9.1781869656046303E-2</v>
      </c>
      <c r="M6672" s="3">
        <v>0.16731455969633657</v>
      </c>
      <c r="N6672" s="2">
        <v>1751980</v>
      </c>
      <c r="O6672">
        <f t="shared" si="104"/>
        <v>16</v>
      </c>
    </row>
    <row r="6673" spans="1:15" x14ac:dyDescent="0.2">
      <c r="A6673" t="s">
        <v>6464</v>
      </c>
      <c r="B6673" t="s">
        <v>7382</v>
      </c>
      <c r="C6673" t="s">
        <v>7398</v>
      </c>
      <c r="D6673" t="s">
        <v>22</v>
      </c>
      <c r="E6673">
        <v>32</v>
      </c>
      <c r="F6673" t="s">
        <v>69</v>
      </c>
      <c r="G6673" t="s">
        <v>38</v>
      </c>
      <c r="H6673" t="s">
        <v>214</v>
      </c>
      <c r="I6673" s="2">
        <v>3163</v>
      </c>
      <c r="J6673" s="2">
        <f>(0)</f>
        <v>0</v>
      </c>
      <c r="K6673" s="2">
        <v>3163</v>
      </c>
      <c r="L6673" s="3">
        <v>0.18053859062318062</v>
      </c>
      <c r="M6673" s="3">
        <v>0.32911439820865207</v>
      </c>
      <c r="N6673" s="2">
        <v>1751980</v>
      </c>
      <c r="O6673">
        <f t="shared" si="104"/>
        <v>12</v>
      </c>
    </row>
    <row r="6674" spans="1:15" x14ac:dyDescent="0.2">
      <c r="A6674" t="s">
        <v>6464</v>
      </c>
      <c r="B6674" t="s">
        <v>7399</v>
      </c>
      <c r="C6674" t="s">
        <v>46</v>
      </c>
      <c r="G6674" t="s">
        <v>46</v>
      </c>
      <c r="I6674" s="2">
        <v>7239</v>
      </c>
      <c r="J6674" s="2">
        <v>16</v>
      </c>
      <c r="K6674" s="2">
        <v>7255</v>
      </c>
      <c r="L6674" s="3">
        <v>0.40549573880149881</v>
      </c>
      <c r="M6674" s="3">
        <v>0.70450846575438242</v>
      </c>
      <c r="N6674" s="2">
        <v>1789168</v>
      </c>
      <c r="O6674">
        <f t="shared" si="104"/>
        <v>4</v>
      </c>
    </row>
    <row r="6675" spans="1:15" x14ac:dyDescent="0.2">
      <c r="A6675" t="s">
        <v>6464</v>
      </c>
      <c r="B6675" t="s">
        <v>7399</v>
      </c>
      <c r="C6675" t="s">
        <v>7400</v>
      </c>
      <c r="D6675" t="s">
        <v>22</v>
      </c>
      <c r="E6675">
        <v>45</v>
      </c>
      <c r="F6675" t="s">
        <v>49</v>
      </c>
      <c r="G6675" t="s">
        <v>197</v>
      </c>
      <c r="H6675" t="s">
        <v>24</v>
      </c>
      <c r="I6675" s="2">
        <v>619594</v>
      </c>
      <c r="J6675" s="2">
        <v>1984</v>
      </c>
      <c r="K6675" s="2">
        <v>621578</v>
      </c>
      <c r="L6675" s="3">
        <v>34.741175786734388</v>
      </c>
      <c r="M6675" s="3">
        <v>60.359333304848725</v>
      </c>
      <c r="N6675" s="2">
        <v>1789168</v>
      </c>
      <c r="O6675">
        <f t="shared" si="104"/>
        <v>1</v>
      </c>
    </row>
    <row r="6676" spans="1:15" x14ac:dyDescent="0.2">
      <c r="A6676" t="s">
        <v>6464</v>
      </c>
      <c r="B6676" t="s">
        <v>7399</v>
      </c>
      <c r="C6676" t="s">
        <v>7401</v>
      </c>
      <c r="D6676" t="s">
        <v>22</v>
      </c>
      <c r="E6676">
        <v>40</v>
      </c>
      <c r="F6676" t="s">
        <v>49</v>
      </c>
      <c r="G6676" t="s">
        <v>32</v>
      </c>
      <c r="H6676" t="s">
        <v>33</v>
      </c>
      <c r="I6676" s="2">
        <v>360255</v>
      </c>
      <c r="J6676" s="2">
        <v>1449</v>
      </c>
      <c r="K6676" s="2">
        <v>361704</v>
      </c>
      <c r="L6676" s="3">
        <v>20.216324012054766</v>
      </c>
      <c r="M6676" s="3">
        <v>35.123849772187889</v>
      </c>
      <c r="N6676" s="2">
        <v>1789168</v>
      </c>
      <c r="O6676">
        <f t="shared" si="104"/>
        <v>2</v>
      </c>
    </row>
    <row r="6677" spans="1:15" x14ac:dyDescent="0.2">
      <c r="A6677" t="s">
        <v>6464</v>
      </c>
      <c r="B6677" t="s">
        <v>7399</v>
      </c>
      <c r="C6677" t="s">
        <v>7402</v>
      </c>
      <c r="D6677" t="s">
        <v>22</v>
      </c>
      <c r="E6677">
        <v>55</v>
      </c>
      <c r="F6677" t="s">
        <v>49</v>
      </c>
      <c r="G6677" t="s">
        <v>38</v>
      </c>
      <c r="H6677" t="s">
        <v>234</v>
      </c>
      <c r="I6677" s="2">
        <v>1247</v>
      </c>
      <c r="J6677" s="2">
        <v>3</v>
      </c>
      <c r="K6677" s="2">
        <v>1250</v>
      </c>
      <c r="L6677" s="3">
        <v>6.9864875741126597E-2</v>
      </c>
      <c r="M6677" s="3">
        <v>0.12138326425816376</v>
      </c>
      <c r="N6677" s="2">
        <v>1789168</v>
      </c>
      <c r="O6677">
        <f t="shared" si="104"/>
        <v>13</v>
      </c>
    </row>
    <row r="6678" spans="1:15" x14ac:dyDescent="0.2">
      <c r="A6678" t="s">
        <v>6464</v>
      </c>
      <c r="B6678" t="s">
        <v>7399</v>
      </c>
      <c r="C6678" t="s">
        <v>7403</v>
      </c>
      <c r="D6678" t="s">
        <v>22</v>
      </c>
      <c r="E6678">
        <v>45</v>
      </c>
      <c r="F6678" t="s">
        <v>49</v>
      </c>
      <c r="G6678" t="s">
        <v>719</v>
      </c>
      <c r="H6678" t="s">
        <v>198</v>
      </c>
      <c r="I6678" s="2">
        <v>3148</v>
      </c>
      <c r="J6678" s="2">
        <f>(0)</f>
        <v>0</v>
      </c>
      <c r="K6678" s="2">
        <v>3148</v>
      </c>
      <c r="L6678" s="3">
        <v>0.17594770306645324</v>
      </c>
      <c r="M6678" s="3">
        <v>0.30569161270775963</v>
      </c>
      <c r="N6678" s="2">
        <v>1789168</v>
      </c>
      <c r="O6678">
        <f t="shared" si="104"/>
        <v>7</v>
      </c>
    </row>
    <row r="6679" spans="1:15" x14ac:dyDescent="0.2">
      <c r="A6679" t="s">
        <v>6464</v>
      </c>
      <c r="B6679" t="s">
        <v>7399</v>
      </c>
      <c r="C6679" t="s">
        <v>7404</v>
      </c>
      <c r="D6679" t="s">
        <v>22</v>
      </c>
      <c r="E6679">
        <v>40</v>
      </c>
      <c r="F6679" t="s">
        <v>49</v>
      </c>
      <c r="G6679" t="s">
        <v>38</v>
      </c>
      <c r="H6679" t="s">
        <v>1224</v>
      </c>
      <c r="I6679" s="2">
        <v>3737</v>
      </c>
      <c r="J6679" s="2">
        <v>2</v>
      </c>
      <c r="K6679" s="2">
        <v>3739</v>
      </c>
      <c r="L6679" s="3">
        <v>0.20897981631685789</v>
      </c>
      <c r="M6679" s="3">
        <v>0.36308162004901939</v>
      </c>
      <c r="N6679" s="2">
        <v>1789168</v>
      </c>
      <c r="O6679">
        <f t="shared" si="104"/>
        <v>6</v>
      </c>
    </row>
    <row r="6680" spans="1:15" x14ac:dyDescent="0.2">
      <c r="A6680" t="s">
        <v>6464</v>
      </c>
      <c r="B6680" t="s">
        <v>7399</v>
      </c>
      <c r="C6680" t="s">
        <v>2374</v>
      </c>
      <c r="D6680" t="s">
        <v>22</v>
      </c>
      <c r="E6680">
        <v>41</v>
      </c>
      <c r="F6680" t="s">
        <v>49</v>
      </c>
      <c r="G6680" t="s">
        <v>1488</v>
      </c>
      <c r="H6680" t="s">
        <v>1597</v>
      </c>
      <c r="I6680" s="2">
        <v>6761</v>
      </c>
      <c r="J6680" s="2">
        <v>2</v>
      </c>
      <c r="K6680" s="2">
        <v>6763</v>
      </c>
      <c r="L6680" s="3">
        <v>0.37799692370979138</v>
      </c>
      <c r="M6680" s="3">
        <v>0.65673201294236916</v>
      </c>
      <c r="N6680" s="2">
        <v>1789168</v>
      </c>
      <c r="O6680">
        <f t="shared" si="104"/>
        <v>5</v>
      </c>
    </row>
    <row r="6681" spans="1:15" x14ac:dyDescent="0.2">
      <c r="A6681" t="s">
        <v>6464</v>
      </c>
      <c r="B6681" t="s">
        <v>7399</v>
      </c>
      <c r="C6681" t="s">
        <v>7405</v>
      </c>
      <c r="D6681" t="s">
        <v>22</v>
      </c>
      <c r="E6681">
        <v>43</v>
      </c>
      <c r="F6681" t="s">
        <v>49</v>
      </c>
      <c r="G6681" t="s">
        <v>38</v>
      </c>
      <c r="H6681" t="s">
        <v>5995</v>
      </c>
      <c r="I6681" s="2">
        <v>2203</v>
      </c>
      <c r="J6681" s="2">
        <v>1</v>
      </c>
      <c r="K6681" s="2">
        <v>2204</v>
      </c>
      <c r="L6681" s="3">
        <v>0.12318574890675443</v>
      </c>
      <c r="M6681" s="3">
        <v>0.21402297153999433</v>
      </c>
      <c r="N6681" s="2">
        <v>1789168</v>
      </c>
      <c r="O6681">
        <f t="shared" si="104"/>
        <v>9</v>
      </c>
    </row>
    <row r="6682" spans="1:15" x14ac:dyDescent="0.2">
      <c r="A6682" t="s">
        <v>6464</v>
      </c>
      <c r="B6682" t="s">
        <v>7399</v>
      </c>
      <c r="C6682" t="s">
        <v>7406</v>
      </c>
      <c r="D6682" t="s">
        <v>22</v>
      </c>
      <c r="E6682">
        <v>46</v>
      </c>
      <c r="F6682" t="s">
        <v>49</v>
      </c>
      <c r="G6682" t="s">
        <v>7407</v>
      </c>
      <c r="H6682" t="s">
        <v>420</v>
      </c>
      <c r="I6682" s="2">
        <v>2899</v>
      </c>
      <c r="J6682" s="2">
        <v>2</v>
      </c>
      <c r="K6682" s="2">
        <v>2901</v>
      </c>
      <c r="L6682" s="3">
        <v>0.16214240362000662</v>
      </c>
      <c r="M6682" s="3">
        <v>0.2817062796903464</v>
      </c>
      <c r="N6682" s="2">
        <v>1789168</v>
      </c>
      <c r="O6682">
        <f t="shared" si="104"/>
        <v>8</v>
      </c>
    </row>
    <row r="6683" spans="1:15" x14ac:dyDescent="0.2">
      <c r="A6683" t="s">
        <v>6464</v>
      </c>
      <c r="B6683" t="s">
        <v>7399</v>
      </c>
      <c r="C6683" t="s">
        <v>7408</v>
      </c>
      <c r="D6683" t="s">
        <v>22</v>
      </c>
      <c r="E6683">
        <v>26</v>
      </c>
      <c r="F6683" t="s">
        <v>49</v>
      </c>
      <c r="G6683" t="s">
        <v>38</v>
      </c>
      <c r="H6683" t="s">
        <v>530</v>
      </c>
      <c r="I6683" s="2">
        <v>1431</v>
      </c>
      <c r="J6683" s="2">
        <v>1</v>
      </c>
      <c r="K6683" s="2">
        <v>1432</v>
      </c>
      <c r="L6683" s="3">
        <v>8.0037201649034634E-2</v>
      </c>
      <c r="M6683" s="3">
        <v>0.13905666753415241</v>
      </c>
      <c r="N6683" s="2">
        <v>1789168</v>
      </c>
      <c r="O6683">
        <f t="shared" si="104"/>
        <v>12</v>
      </c>
    </row>
    <row r="6684" spans="1:15" x14ac:dyDescent="0.2">
      <c r="A6684" t="s">
        <v>6464</v>
      </c>
      <c r="B6684" t="s">
        <v>7399</v>
      </c>
      <c r="C6684" t="s">
        <v>7409</v>
      </c>
      <c r="D6684" t="s">
        <v>22</v>
      </c>
      <c r="E6684">
        <v>28</v>
      </c>
      <c r="F6684" t="s">
        <v>49</v>
      </c>
      <c r="G6684" t="s">
        <v>722</v>
      </c>
      <c r="H6684" t="s">
        <v>723</v>
      </c>
      <c r="I6684" s="2">
        <v>10077</v>
      </c>
      <c r="J6684" s="2">
        <v>1</v>
      </c>
      <c r="K6684" s="2">
        <v>10078</v>
      </c>
      <c r="L6684" s="3">
        <v>0.56327857417525906</v>
      </c>
      <c r="M6684" s="3">
        <v>0.97864042975501953</v>
      </c>
      <c r="N6684" s="2">
        <v>1789168</v>
      </c>
      <c r="O6684">
        <f t="shared" si="104"/>
        <v>3</v>
      </c>
    </row>
    <row r="6685" spans="1:15" x14ac:dyDescent="0.2">
      <c r="A6685" t="s">
        <v>6464</v>
      </c>
      <c r="B6685" t="s">
        <v>7399</v>
      </c>
      <c r="C6685" t="s">
        <v>7410</v>
      </c>
      <c r="D6685" t="s">
        <v>22</v>
      </c>
      <c r="E6685">
        <v>41</v>
      </c>
      <c r="F6685" t="s">
        <v>49</v>
      </c>
      <c r="G6685" t="s">
        <v>6925</v>
      </c>
      <c r="H6685" t="s">
        <v>349</v>
      </c>
      <c r="I6685" s="2">
        <v>947</v>
      </c>
      <c r="J6685" s="2">
        <v>2</v>
      </c>
      <c r="K6685" s="2">
        <v>949</v>
      </c>
      <c r="L6685" s="3">
        <v>5.3041413662663316E-2</v>
      </c>
      <c r="M6685" s="3">
        <v>9.2154174224797922E-2</v>
      </c>
      <c r="N6685" s="2">
        <v>1789168</v>
      </c>
      <c r="O6685">
        <f t="shared" si="104"/>
        <v>16</v>
      </c>
    </row>
    <row r="6686" spans="1:15" x14ac:dyDescent="0.2">
      <c r="A6686" t="s">
        <v>6464</v>
      </c>
      <c r="B6686" t="s">
        <v>7399</v>
      </c>
      <c r="C6686" t="s">
        <v>7411</v>
      </c>
      <c r="D6686" t="s">
        <v>22</v>
      </c>
      <c r="E6686">
        <v>38</v>
      </c>
      <c r="F6686" t="s">
        <v>49</v>
      </c>
      <c r="G6686" t="s">
        <v>4181</v>
      </c>
      <c r="H6686" t="s">
        <v>230</v>
      </c>
      <c r="I6686" s="2">
        <v>976</v>
      </c>
      <c r="J6686" s="2">
        <f>(0)</f>
        <v>0</v>
      </c>
      <c r="K6686" s="2">
        <v>976</v>
      </c>
      <c r="L6686" s="3">
        <v>5.4550494978671656E-2</v>
      </c>
      <c r="M6686" s="3">
        <v>9.4776052732774257E-2</v>
      </c>
      <c r="N6686" s="2">
        <v>1789168</v>
      </c>
      <c r="O6686">
        <f t="shared" si="104"/>
        <v>15</v>
      </c>
    </row>
    <row r="6687" spans="1:15" x14ac:dyDescent="0.2">
      <c r="A6687" t="s">
        <v>6464</v>
      </c>
      <c r="B6687" t="s">
        <v>7399</v>
      </c>
      <c r="C6687" t="s">
        <v>7412</v>
      </c>
      <c r="D6687" t="s">
        <v>22</v>
      </c>
      <c r="E6687">
        <v>64</v>
      </c>
      <c r="F6687" t="s">
        <v>49</v>
      </c>
      <c r="G6687" t="s">
        <v>38</v>
      </c>
      <c r="H6687" t="s">
        <v>2407</v>
      </c>
      <c r="I6687" s="2">
        <v>1930</v>
      </c>
      <c r="J6687" s="2">
        <v>1</v>
      </c>
      <c r="K6687" s="2">
        <v>1931</v>
      </c>
      <c r="L6687" s="3">
        <v>0.10792726004489236</v>
      </c>
      <c r="M6687" s="3">
        <v>0.18751286662601138</v>
      </c>
      <c r="N6687" s="2">
        <v>1789168</v>
      </c>
      <c r="O6687">
        <f t="shared" si="104"/>
        <v>11</v>
      </c>
    </row>
    <row r="6688" spans="1:15" x14ac:dyDescent="0.2">
      <c r="A6688" t="s">
        <v>6464</v>
      </c>
      <c r="B6688" t="s">
        <v>7399</v>
      </c>
      <c r="C6688" t="s">
        <v>7413</v>
      </c>
      <c r="D6688" t="s">
        <v>22</v>
      </c>
      <c r="E6688">
        <v>59</v>
      </c>
      <c r="F6688" t="s">
        <v>49</v>
      </c>
      <c r="G6688" t="s">
        <v>38</v>
      </c>
      <c r="H6688" t="s">
        <v>93</v>
      </c>
      <c r="I6688" s="2">
        <v>2098</v>
      </c>
      <c r="J6688" s="2">
        <f>(0)</f>
        <v>0</v>
      </c>
      <c r="K6688" s="2">
        <v>2098</v>
      </c>
      <c r="L6688" s="3">
        <v>0.11726120744390688</v>
      </c>
      <c r="M6688" s="3">
        <v>0.20372967073090203</v>
      </c>
      <c r="N6688" s="2">
        <v>1789168</v>
      </c>
      <c r="O6688">
        <f t="shared" si="104"/>
        <v>10</v>
      </c>
    </row>
    <row r="6689" spans="1:15" x14ac:dyDescent="0.2">
      <c r="A6689" t="s">
        <v>6464</v>
      </c>
      <c r="B6689" t="s">
        <v>7399</v>
      </c>
      <c r="C6689" t="s">
        <v>7414</v>
      </c>
      <c r="D6689" t="s">
        <v>22</v>
      </c>
      <c r="E6689">
        <v>34</v>
      </c>
      <c r="F6689" t="s">
        <v>49</v>
      </c>
      <c r="G6689" t="s">
        <v>6717</v>
      </c>
      <c r="H6689" t="s">
        <v>43</v>
      </c>
      <c r="I6689" s="2">
        <v>1106</v>
      </c>
      <c r="J6689" s="2">
        <f>(0)</f>
        <v>0</v>
      </c>
      <c r="K6689" s="2">
        <v>1106</v>
      </c>
      <c r="L6689" s="3">
        <v>6.1816442055748821E-2</v>
      </c>
      <c r="M6689" s="3">
        <v>0.10739991221562328</v>
      </c>
      <c r="N6689" s="2">
        <v>1789168</v>
      </c>
      <c r="O6689">
        <f t="shared" si="104"/>
        <v>14</v>
      </c>
    </row>
    <row r="6690" spans="1:15" x14ac:dyDescent="0.2">
      <c r="A6690" t="s">
        <v>6464</v>
      </c>
      <c r="B6690" t="s">
        <v>7415</v>
      </c>
      <c r="C6690" t="s">
        <v>46</v>
      </c>
      <c r="G6690" t="s">
        <v>46</v>
      </c>
      <c r="I6690" s="2">
        <v>5291</v>
      </c>
      <c r="J6690" s="2">
        <v>33</v>
      </c>
      <c r="K6690" s="2">
        <v>5324</v>
      </c>
      <c r="L6690" s="3">
        <v>0.26731591026741131</v>
      </c>
      <c r="M6690" s="3">
        <v>0.46641202649192282</v>
      </c>
      <c r="N6690" s="2">
        <v>1991651</v>
      </c>
      <c r="O6690">
        <f t="shared" si="104"/>
        <v>7</v>
      </c>
    </row>
    <row r="6691" spans="1:15" x14ac:dyDescent="0.2">
      <c r="A6691" t="s">
        <v>6464</v>
      </c>
      <c r="B6691" t="s">
        <v>7415</v>
      </c>
      <c r="C6691" t="s">
        <v>7416</v>
      </c>
      <c r="D6691" t="s">
        <v>22</v>
      </c>
      <c r="E6691">
        <v>40</v>
      </c>
      <c r="F6691" t="s">
        <v>49</v>
      </c>
      <c r="G6691" t="s">
        <v>4157</v>
      </c>
      <c r="H6691" t="s">
        <v>36</v>
      </c>
      <c r="I6691" s="2">
        <v>3960</v>
      </c>
      <c r="J6691" s="2">
        <f>(0)</f>
        <v>0</v>
      </c>
      <c r="K6691" s="2">
        <v>3960</v>
      </c>
      <c r="L6691" s="3">
        <v>0.1988300159013803</v>
      </c>
      <c r="M6691" s="3">
        <v>0.34691803623366158</v>
      </c>
      <c r="N6691" s="2">
        <v>1991651</v>
      </c>
      <c r="O6691">
        <f t="shared" si="104"/>
        <v>9</v>
      </c>
    </row>
    <row r="6692" spans="1:15" x14ac:dyDescent="0.2">
      <c r="A6692" t="s">
        <v>6464</v>
      </c>
      <c r="B6692" t="s">
        <v>7415</v>
      </c>
      <c r="C6692" t="s">
        <v>7417</v>
      </c>
      <c r="D6692" t="s">
        <v>22</v>
      </c>
      <c r="E6692">
        <v>70</v>
      </c>
      <c r="F6692" t="s">
        <v>49</v>
      </c>
      <c r="G6692" t="s">
        <v>19</v>
      </c>
      <c r="H6692" t="s">
        <v>20</v>
      </c>
      <c r="I6692" s="2">
        <v>23695</v>
      </c>
      <c r="J6692" s="2">
        <v>117</v>
      </c>
      <c r="K6692" s="2">
        <v>23812</v>
      </c>
      <c r="L6692" s="3">
        <v>1.1955909946069869</v>
      </c>
      <c r="M6692" s="3">
        <v>2.0860637067666539</v>
      </c>
      <c r="N6692" s="2">
        <v>1991651</v>
      </c>
      <c r="O6692">
        <f t="shared" si="104"/>
        <v>4</v>
      </c>
    </row>
    <row r="6693" spans="1:15" x14ac:dyDescent="0.2">
      <c r="A6693" t="s">
        <v>6464</v>
      </c>
      <c r="B6693" t="s">
        <v>7415</v>
      </c>
      <c r="C6693" t="s">
        <v>7418</v>
      </c>
      <c r="D6693" t="s">
        <v>22</v>
      </c>
      <c r="E6693">
        <v>46</v>
      </c>
      <c r="F6693" t="s">
        <v>18</v>
      </c>
      <c r="G6693" t="s">
        <v>483</v>
      </c>
      <c r="H6693" t="s">
        <v>182</v>
      </c>
      <c r="I6693" s="2">
        <v>3508</v>
      </c>
      <c r="J6693" s="2">
        <v>27</v>
      </c>
      <c r="K6693" s="2">
        <v>3535</v>
      </c>
      <c r="L6693" s="3">
        <v>0.17749093591196449</v>
      </c>
      <c r="M6693" s="3">
        <v>0.30968567123383678</v>
      </c>
      <c r="N6693" s="2">
        <v>1991651</v>
      </c>
      <c r="O6693">
        <f t="shared" si="104"/>
        <v>11</v>
      </c>
    </row>
    <row r="6694" spans="1:15" x14ac:dyDescent="0.2">
      <c r="A6694" t="s">
        <v>6464</v>
      </c>
      <c r="B6694" t="s">
        <v>7415</v>
      </c>
      <c r="C6694" t="s">
        <v>7134</v>
      </c>
      <c r="D6694" t="s">
        <v>22</v>
      </c>
      <c r="E6694">
        <v>53</v>
      </c>
      <c r="F6694" t="s">
        <v>49</v>
      </c>
      <c r="G6694" t="s">
        <v>722</v>
      </c>
      <c r="H6694" t="s">
        <v>723</v>
      </c>
      <c r="I6694" s="2">
        <v>39842</v>
      </c>
      <c r="J6694" s="2">
        <v>18</v>
      </c>
      <c r="K6694" s="2">
        <v>39860</v>
      </c>
      <c r="L6694" s="3">
        <v>2.001354655007328</v>
      </c>
      <c r="M6694" s="3">
        <v>3.4919578091600378</v>
      </c>
      <c r="N6694" s="2">
        <v>1991651</v>
      </c>
      <c r="O6694">
        <f t="shared" si="104"/>
        <v>3</v>
      </c>
    </row>
    <row r="6695" spans="1:15" x14ac:dyDescent="0.2">
      <c r="A6695" t="s">
        <v>6464</v>
      </c>
      <c r="B6695" t="s">
        <v>7415</v>
      </c>
      <c r="C6695" t="s">
        <v>7419</v>
      </c>
      <c r="D6695" t="s">
        <v>22</v>
      </c>
      <c r="E6695">
        <v>36</v>
      </c>
      <c r="F6695" t="s">
        <v>49</v>
      </c>
      <c r="G6695" t="s">
        <v>303</v>
      </c>
      <c r="H6695" t="s">
        <v>304</v>
      </c>
      <c r="I6695" s="2">
        <v>572459</v>
      </c>
      <c r="J6695" s="2">
        <v>1370</v>
      </c>
      <c r="K6695" s="2">
        <v>573829</v>
      </c>
      <c r="L6695" s="3">
        <v>28.811724544109385</v>
      </c>
      <c r="M6695" s="3">
        <v>50.270613589375202</v>
      </c>
      <c r="N6695" s="2">
        <v>1991651</v>
      </c>
      <c r="O6695">
        <f t="shared" si="104"/>
        <v>1</v>
      </c>
    </row>
    <row r="6696" spans="1:15" x14ac:dyDescent="0.2">
      <c r="A6696" t="s">
        <v>6464</v>
      </c>
      <c r="B6696" t="s">
        <v>7415</v>
      </c>
      <c r="C6696" t="s">
        <v>7126</v>
      </c>
      <c r="D6696" t="s">
        <v>22</v>
      </c>
      <c r="E6696">
        <v>44</v>
      </c>
      <c r="F6696" t="s">
        <v>18</v>
      </c>
      <c r="G6696" t="s">
        <v>38</v>
      </c>
      <c r="H6696" t="s">
        <v>767</v>
      </c>
      <c r="I6696" s="2">
        <v>3653</v>
      </c>
      <c r="J6696" s="2">
        <v>8</v>
      </c>
      <c r="K6696" s="2">
        <v>3661</v>
      </c>
      <c r="L6696" s="3">
        <v>0.18381734550882659</v>
      </c>
      <c r="M6696" s="3">
        <v>0.32072397238672601</v>
      </c>
      <c r="N6696" s="2">
        <v>1991651</v>
      </c>
      <c r="O6696">
        <f t="shared" si="104"/>
        <v>10</v>
      </c>
    </row>
    <row r="6697" spans="1:15" x14ac:dyDescent="0.2">
      <c r="A6697" t="s">
        <v>6464</v>
      </c>
      <c r="B6697" t="s">
        <v>7415</v>
      </c>
      <c r="C6697" t="s">
        <v>7420</v>
      </c>
      <c r="D6697" t="s">
        <v>22</v>
      </c>
      <c r="E6697">
        <v>66</v>
      </c>
      <c r="F6697" t="s">
        <v>49</v>
      </c>
      <c r="G6697" t="s">
        <v>7421</v>
      </c>
      <c r="H6697" t="s">
        <v>43</v>
      </c>
      <c r="I6697" s="2">
        <v>1599</v>
      </c>
      <c r="J6697" s="2">
        <v>1</v>
      </c>
      <c r="K6697" s="2">
        <v>1600</v>
      </c>
      <c r="L6697" s="3">
        <v>8.033535996015366E-2</v>
      </c>
      <c r="M6697" s="3">
        <v>0.14016890352875214</v>
      </c>
      <c r="N6697" s="2">
        <v>1991651</v>
      </c>
      <c r="O6697">
        <f t="shared" si="104"/>
        <v>14</v>
      </c>
    </row>
    <row r="6698" spans="1:15" x14ac:dyDescent="0.2">
      <c r="A6698" t="s">
        <v>6464</v>
      </c>
      <c r="B6698" t="s">
        <v>7415</v>
      </c>
      <c r="C6698" t="s">
        <v>7422</v>
      </c>
      <c r="D6698" t="s">
        <v>22</v>
      </c>
      <c r="E6698">
        <v>45</v>
      </c>
      <c r="F6698" t="s">
        <v>49</v>
      </c>
      <c r="G6698" t="s">
        <v>38</v>
      </c>
      <c r="H6698" t="s">
        <v>219</v>
      </c>
      <c r="I6698" s="2">
        <v>1230</v>
      </c>
      <c r="J6698" s="2">
        <f>(0)</f>
        <v>0</v>
      </c>
      <c r="K6698" s="2">
        <v>1230</v>
      </c>
      <c r="L6698" s="3">
        <v>6.1757807969368125E-2</v>
      </c>
      <c r="M6698" s="3">
        <v>0.10775484458772822</v>
      </c>
      <c r="N6698" s="2">
        <v>1991651</v>
      </c>
      <c r="O6698">
        <f t="shared" si="104"/>
        <v>16</v>
      </c>
    </row>
    <row r="6699" spans="1:15" x14ac:dyDescent="0.2">
      <c r="A6699" t="s">
        <v>6464</v>
      </c>
      <c r="B6699" t="s">
        <v>7415</v>
      </c>
      <c r="C6699" t="s">
        <v>7423</v>
      </c>
      <c r="D6699" t="s">
        <v>22</v>
      </c>
      <c r="E6699">
        <v>32</v>
      </c>
      <c r="F6699" t="s">
        <v>49</v>
      </c>
      <c r="G6699" t="s">
        <v>38</v>
      </c>
      <c r="H6699" t="s">
        <v>168</v>
      </c>
      <c r="I6699" s="2">
        <v>2156</v>
      </c>
      <c r="J6699" s="2">
        <v>3</v>
      </c>
      <c r="K6699" s="2">
        <v>2159</v>
      </c>
      <c r="L6699" s="3">
        <v>0.10840252634623235</v>
      </c>
      <c r="M6699" s="3">
        <v>0.18914041419910993</v>
      </c>
      <c r="N6699" s="2">
        <v>1991651</v>
      </c>
      <c r="O6699">
        <f t="shared" si="104"/>
        <v>13</v>
      </c>
    </row>
    <row r="6700" spans="1:15" x14ac:dyDescent="0.2">
      <c r="A6700" t="s">
        <v>6464</v>
      </c>
      <c r="B6700" t="s">
        <v>7415</v>
      </c>
      <c r="C6700" t="s">
        <v>7424</v>
      </c>
      <c r="D6700" t="s">
        <v>22</v>
      </c>
      <c r="E6700">
        <v>52</v>
      </c>
      <c r="F6700" t="s">
        <v>49</v>
      </c>
      <c r="G6700" t="s">
        <v>38</v>
      </c>
      <c r="H6700" t="s">
        <v>99</v>
      </c>
      <c r="I6700" s="2">
        <v>2884</v>
      </c>
      <c r="J6700" s="2">
        <v>2</v>
      </c>
      <c r="K6700" s="2">
        <v>2886</v>
      </c>
      <c r="L6700" s="3">
        <v>0.14490490552812718</v>
      </c>
      <c r="M6700" s="3">
        <v>0.25282965973998667</v>
      </c>
      <c r="N6700" s="2">
        <v>1991651</v>
      </c>
      <c r="O6700">
        <f t="shared" si="104"/>
        <v>12</v>
      </c>
    </row>
    <row r="6701" spans="1:15" x14ac:dyDescent="0.2">
      <c r="A6701" t="s">
        <v>6464</v>
      </c>
      <c r="B6701" t="s">
        <v>7415</v>
      </c>
      <c r="C6701" t="s">
        <v>7425</v>
      </c>
      <c r="D6701" t="s">
        <v>22</v>
      </c>
      <c r="E6701">
        <v>78</v>
      </c>
      <c r="F6701" t="s">
        <v>49</v>
      </c>
      <c r="G6701" t="s">
        <v>32</v>
      </c>
      <c r="H6701" t="s">
        <v>33</v>
      </c>
      <c r="I6701" s="2">
        <v>449212</v>
      </c>
      <c r="J6701" s="2">
        <v>2049</v>
      </c>
      <c r="K6701" s="2">
        <v>451261</v>
      </c>
      <c r="L6701" s="3">
        <v>22.657634294361813</v>
      </c>
      <c r="M6701" s="3">
        <v>39.53297473455514</v>
      </c>
      <c r="N6701" s="2">
        <v>1991651</v>
      </c>
      <c r="O6701">
        <f t="shared" si="104"/>
        <v>2</v>
      </c>
    </row>
    <row r="6702" spans="1:15" x14ac:dyDescent="0.2">
      <c r="A6702" t="s">
        <v>6464</v>
      </c>
      <c r="B6702" t="s">
        <v>7415</v>
      </c>
      <c r="C6702" t="s">
        <v>7426</v>
      </c>
      <c r="D6702" t="s">
        <v>17</v>
      </c>
      <c r="E6702">
        <v>40</v>
      </c>
      <c r="F6702" t="s">
        <v>69</v>
      </c>
      <c r="G6702" t="s">
        <v>2706</v>
      </c>
      <c r="H6702" t="s">
        <v>1042</v>
      </c>
      <c r="I6702" s="2">
        <v>1361</v>
      </c>
      <c r="J6702" s="2">
        <v>6</v>
      </c>
      <c r="K6702" s="2">
        <v>1367</v>
      </c>
      <c r="L6702" s="3">
        <v>6.8636523165956281E-2</v>
      </c>
      <c r="M6702" s="3">
        <v>0.1197568069523776</v>
      </c>
      <c r="N6702" s="2">
        <v>1991651</v>
      </c>
      <c r="O6702">
        <f t="shared" si="104"/>
        <v>15</v>
      </c>
    </row>
    <row r="6703" spans="1:15" x14ac:dyDescent="0.2">
      <c r="A6703" t="s">
        <v>6464</v>
      </c>
      <c r="B6703" t="s">
        <v>7415</v>
      </c>
      <c r="C6703" t="s">
        <v>7427</v>
      </c>
      <c r="D6703" t="s">
        <v>22</v>
      </c>
      <c r="E6703">
        <v>47</v>
      </c>
      <c r="F6703" t="s">
        <v>49</v>
      </c>
      <c r="G6703" t="s">
        <v>6812</v>
      </c>
      <c r="H6703" t="s">
        <v>4969</v>
      </c>
      <c r="I6703" s="2">
        <v>4908</v>
      </c>
      <c r="J6703" s="2">
        <v>6</v>
      </c>
      <c r="K6703" s="2">
        <v>4914</v>
      </c>
      <c r="L6703" s="3">
        <v>0.24672997427762194</v>
      </c>
      <c r="M6703" s="3">
        <v>0.43049374496268</v>
      </c>
      <c r="N6703" s="2">
        <v>1991651</v>
      </c>
      <c r="O6703">
        <f t="shared" si="104"/>
        <v>8</v>
      </c>
    </row>
    <row r="6704" spans="1:15" x14ac:dyDescent="0.2">
      <c r="A6704" t="s">
        <v>6464</v>
      </c>
      <c r="B6704" t="s">
        <v>7415</v>
      </c>
      <c r="C6704" t="s">
        <v>7419</v>
      </c>
      <c r="D6704" t="s">
        <v>22</v>
      </c>
      <c r="E6704">
        <v>64</v>
      </c>
      <c r="F6704" t="s">
        <v>49</v>
      </c>
      <c r="G6704" t="s">
        <v>401</v>
      </c>
      <c r="H6704" t="s">
        <v>402</v>
      </c>
      <c r="I6704" s="2">
        <v>14622</v>
      </c>
      <c r="J6704" s="2">
        <v>22</v>
      </c>
      <c r="K6704" s="2">
        <v>14644</v>
      </c>
      <c r="L6704" s="3">
        <v>0.73526938203530634</v>
      </c>
      <c r="M6704" s="3">
        <v>1.282895889546904</v>
      </c>
      <c r="N6704" s="2">
        <v>1991651</v>
      </c>
      <c r="O6704">
        <f t="shared" si="104"/>
        <v>5</v>
      </c>
    </row>
    <row r="6705" spans="1:15" x14ac:dyDescent="0.2">
      <c r="A6705" t="s">
        <v>6464</v>
      </c>
      <c r="B6705" t="s">
        <v>7415</v>
      </c>
      <c r="C6705" t="s">
        <v>7428</v>
      </c>
      <c r="D6705" t="s">
        <v>22</v>
      </c>
      <c r="E6705">
        <v>37</v>
      </c>
      <c r="F6705" t="s">
        <v>49</v>
      </c>
      <c r="G6705" t="s">
        <v>38</v>
      </c>
      <c r="H6705" t="s">
        <v>201</v>
      </c>
      <c r="I6705" s="2">
        <v>6737</v>
      </c>
      <c r="J6705" s="2">
        <v>2</v>
      </c>
      <c r="K6705" s="2">
        <v>6739</v>
      </c>
      <c r="L6705" s="3">
        <v>0.33836249423217218</v>
      </c>
      <c r="M6705" s="3">
        <v>0.59037390055016292</v>
      </c>
      <c r="N6705" s="2">
        <v>1991651</v>
      </c>
      <c r="O6705">
        <f t="shared" si="104"/>
        <v>6</v>
      </c>
    </row>
    <row r="6706" spans="1:15" x14ac:dyDescent="0.2">
      <c r="A6706" t="s">
        <v>6464</v>
      </c>
      <c r="B6706" t="s">
        <v>7429</v>
      </c>
      <c r="C6706" t="s">
        <v>46</v>
      </c>
      <c r="G6706" t="s">
        <v>46</v>
      </c>
      <c r="I6706" s="2">
        <v>7762</v>
      </c>
      <c r="J6706" s="2">
        <v>47</v>
      </c>
      <c r="K6706" s="2">
        <v>7809</v>
      </c>
      <c r="L6706" s="3">
        <v>0.46836707887447954</v>
      </c>
      <c r="M6706" s="3">
        <v>0.84503750131208599</v>
      </c>
      <c r="N6706" s="2">
        <v>1667282</v>
      </c>
      <c r="O6706">
        <f t="shared" si="104"/>
        <v>5</v>
      </c>
    </row>
    <row r="6707" spans="1:15" x14ac:dyDescent="0.2">
      <c r="A6707" t="s">
        <v>6464</v>
      </c>
      <c r="B6707" t="s">
        <v>7429</v>
      </c>
      <c r="C6707" t="s">
        <v>7430</v>
      </c>
      <c r="D6707" t="s">
        <v>22</v>
      </c>
      <c r="E6707">
        <v>62</v>
      </c>
      <c r="F6707" t="s">
        <v>49</v>
      </c>
      <c r="G6707" t="s">
        <v>303</v>
      </c>
      <c r="H6707" t="s">
        <v>304</v>
      </c>
      <c r="I6707" s="2">
        <v>352381</v>
      </c>
      <c r="J6707" s="2">
        <v>2944</v>
      </c>
      <c r="K6707" s="2">
        <v>355325</v>
      </c>
      <c r="L6707" s="3">
        <v>21.311631745559538</v>
      </c>
      <c r="M6707" s="3">
        <v>38.450883615535531</v>
      </c>
      <c r="N6707" s="2">
        <v>1667282</v>
      </c>
      <c r="O6707">
        <f t="shared" si="104"/>
        <v>2</v>
      </c>
    </row>
    <row r="6708" spans="1:15" x14ac:dyDescent="0.2">
      <c r="A6708" t="s">
        <v>6464</v>
      </c>
      <c r="B6708" t="s">
        <v>7429</v>
      </c>
      <c r="C6708" t="s">
        <v>7431</v>
      </c>
      <c r="D6708" t="s">
        <v>22</v>
      </c>
      <c r="E6708">
        <v>65</v>
      </c>
      <c r="F6708" t="s">
        <v>49</v>
      </c>
      <c r="G6708" t="s">
        <v>38</v>
      </c>
      <c r="H6708" t="s">
        <v>101</v>
      </c>
      <c r="I6708" s="2">
        <v>2431</v>
      </c>
      <c r="J6708" s="2">
        <v>3</v>
      </c>
      <c r="K6708" s="2">
        <v>2434</v>
      </c>
      <c r="L6708" s="3">
        <v>0.14598610193116701</v>
      </c>
      <c r="M6708" s="3">
        <v>0.26339112283181165</v>
      </c>
      <c r="N6708" s="2">
        <v>1667282</v>
      </c>
      <c r="O6708">
        <f t="shared" si="104"/>
        <v>9</v>
      </c>
    </row>
    <row r="6709" spans="1:15" x14ac:dyDescent="0.2">
      <c r="A6709" t="s">
        <v>6464</v>
      </c>
      <c r="B6709" t="s">
        <v>7429</v>
      </c>
      <c r="C6709" t="s">
        <v>7432</v>
      </c>
      <c r="D6709" t="s">
        <v>22</v>
      </c>
      <c r="E6709">
        <v>44</v>
      </c>
      <c r="F6709" t="s">
        <v>49</v>
      </c>
      <c r="G6709" t="s">
        <v>534</v>
      </c>
      <c r="H6709" t="s">
        <v>535</v>
      </c>
      <c r="I6709" s="2">
        <v>1596</v>
      </c>
      <c r="J6709" s="2">
        <v>2</v>
      </c>
      <c r="K6709" s="2">
        <v>1598</v>
      </c>
      <c r="L6709" s="3">
        <v>9.5844614168448999E-2</v>
      </c>
      <c r="M6709" s="3">
        <v>0.17292482098818204</v>
      </c>
      <c r="N6709" s="2">
        <v>1667282</v>
      </c>
      <c r="O6709">
        <f t="shared" si="104"/>
        <v>14</v>
      </c>
    </row>
    <row r="6710" spans="1:15" x14ac:dyDescent="0.2">
      <c r="A6710" t="s">
        <v>6464</v>
      </c>
      <c r="B6710" t="s">
        <v>7429</v>
      </c>
      <c r="C6710" t="s">
        <v>7433</v>
      </c>
      <c r="D6710" t="s">
        <v>22</v>
      </c>
      <c r="E6710">
        <v>61</v>
      </c>
      <c r="F6710" t="s">
        <v>49</v>
      </c>
      <c r="G6710" t="s">
        <v>19</v>
      </c>
      <c r="H6710" t="s">
        <v>20</v>
      </c>
      <c r="I6710" s="2">
        <v>27045</v>
      </c>
      <c r="J6710" s="2">
        <v>318</v>
      </c>
      <c r="K6710" s="2">
        <v>27363</v>
      </c>
      <c r="L6710" s="3">
        <v>1.6411740785302067</v>
      </c>
      <c r="M6710" s="3">
        <v>2.9610399729033947</v>
      </c>
      <c r="N6710" s="2">
        <v>1667282</v>
      </c>
      <c r="O6710">
        <f t="shared" si="104"/>
        <v>4</v>
      </c>
    </row>
    <row r="6711" spans="1:15" x14ac:dyDescent="0.2">
      <c r="A6711" t="s">
        <v>6464</v>
      </c>
      <c r="B6711" t="s">
        <v>7429</v>
      </c>
      <c r="C6711" t="s">
        <v>6683</v>
      </c>
      <c r="D6711" t="s">
        <v>22</v>
      </c>
      <c r="E6711">
        <v>54</v>
      </c>
      <c r="F6711" t="s">
        <v>49</v>
      </c>
      <c r="G6711" t="s">
        <v>722</v>
      </c>
      <c r="H6711" t="s">
        <v>723</v>
      </c>
      <c r="I6711" s="2">
        <v>33552</v>
      </c>
      <c r="J6711" s="2">
        <v>16</v>
      </c>
      <c r="K6711" s="2">
        <v>33568</v>
      </c>
      <c r="L6711" s="3">
        <v>2.0133366760991844</v>
      </c>
      <c r="M6711" s="3">
        <v>3.6325033735489951</v>
      </c>
      <c r="N6711" s="2">
        <v>1667282</v>
      </c>
      <c r="O6711">
        <f t="shared" si="104"/>
        <v>3</v>
      </c>
    </row>
    <row r="6712" spans="1:15" x14ac:dyDescent="0.2">
      <c r="A6712" t="s">
        <v>6464</v>
      </c>
      <c r="B6712" t="s">
        <v>7429</v>
      </c>
      <c r="C6712" t="s">
        <v>7434</v>
      </c>
      <c r="D6712" t="s">
        <v>22</v>
      </c>
      <c r="E6712">
        <v>55</v>
      </c>
      <c r="F6712" t="s">
        <v>49</v>
      </c>
      <c r="G6712" t="s">
        <v>32</v>
      </c>
      <c r="H6712" t="s">
        <v>33</v>
      </c>
      <c r="I6712" s="2">
        <v>464629</v>
      </c>
      <c r="J6712" s="2">
        <v>3311</v>
      </c>
      <c r="K6712" s="2">
        <v>467940</v>
      </c>
      <c r="L6712" s="3">
        <v>28.066038018763471</v>
      </c>
      <c r="M6712" s="3">
        <v>50.6373221108948</v>
      </c>
      <c r="N6712" s="2">
        <v>1667282</v>
      </c>
      <c r="O6712">
        <f t="shared" si="104"/>
        <v>1</v>
      </c>
    </row>
    <row r="6713" spans="1:15" x14ac:dyDescent="0.2">
      <c r="A6713" t="s">
        <v>6464</v>
      </c>
      <c r="B6713" t="s">
        <v>7429</v>
      </c>
      <c r="C6713" t="s">
        <v>7435</v>
      </c>
      <c r="D6713" t="s">
        <v>22</v>
      </c>
      <c r="E6713">
        <v>39</v>
      </c>
      <c r="F6713" t="s">
        <v>49</v>
      </c>
      <c r="G6713" t="s">
        <v>1105</v>
      </c>
      <c r="H6713" t="s">
        <v>219</v>
      </c>
      <c r="I6713" s="2">
        <v>1292</v>
      </c>
      <c r="J6713" s="2">
        <v>9</v>
      </c>
      <c r="K6713" s="2">
        <v>1301</v>
      </c>
      <c r="L6713" s="3">
        <v>7.8031190884325516E-2</v>
      </c>
      <c r="M6713" s="3">
        <v>0.1407854769121557</v>
      </c>
      <c r="N6713" s="2">
        <v>1667282</v>
      </c>
      <c r="O6713">
        <f t="shared" si="104"/>
        <v>16</v>
      </c>
    </row>
    <row r="6714" spans="1:15" x14ac:dyDescent="0.2">
      <c r="A6714" t="s">
        <v>6464</v>
      </c>
      <c r="B6714" t="s">
        <v>7429</v>
      </c>
      <c r="C6714" t="s">
        <v>7436</v>
      </c>
      <c r="D6714" t="s">
        <v>17</v>
      </c>
      <c r="E6714">
        <v>33</v>
      </c>
      <c r="F6714" t="s">
        <v>49</v>
      </c>
      <c r="G6714" t="s">
        <v>868</v>
      </c>
      <c r="H6714" t="s">
        <v>738</v>
      </c>
      <c r="I6714" s="2">
        <v>1724</v>
      </c>
      <c r="J6714" s="2">
        <v>33</v>
      </c>
      <c r="K6714" s="2">
        <v>1757</v>
      </c>
      <c r="L6714" s="3">
        <v>0.10538109330035351</v>
      </c>
      <c r="M6714" s="3">
        <v>0.19013073246322643</v>
      </c>
      <c r="N6714" s="2">
        <v>1667282</v>
      </c>
      <c r="O6714">
        <f t="shared" si="104"/>
        <v>13</v>
      </c>
    </row>
    <row r="6715" spans="1:15" x14ac:dyDescent="0.2">
      <c r="A6715" t="s">
        <v>6464</v>
      </c>
      <c r="B6715" t="s">
        <v>7429</v>
      </c>
      <c r="C6715" t="s">
        <v>7437</v>
      </c>
      <c r="D6715" t="s">
        <v>22</v>
      </c>
      <c r="E6715">
        <v>64</v>
      </c>
      <c r="F6715" t="s">
        <v>49</v>
      </c>
      <c r="G6715" t="s">
        <v>4157</v>
      </c>
      <c r="H6715" t="s">
        <v>168</v>
      </c>
      <c r="I6715" s="2">
        <v>2197</v>
      </c>
      <c r="J6715" s="2">
        <v>10</v>
      </c>
      <c r="K6715" s="2">
        <v>2207</v>
      </c>
      <c r="L6715" s="3">
        <v>0.13237112857932851</v>
      </c>
      <c r="M6715" s="3">
        <v>0.23882670833599356</v>
      </c>
      <c r="N6715" s="2">
        <v>1667282</v>
      </c>
      <c r="O6715">
        <f t="shared" si="104"/>
        <v>12</v>
      </c>
    </row>
    <row r="6716" spans="1:15" x14ac:dyDescent="0.2">
      <c r="A6716" t="s">
        <v>6464</v>
      </c>
      <c r="B6716" t="s">
        <v>7429</v>
      </c>
      <c r="C6716" t="s">
        <v>7438</v>
      </c>
      <c r="D6716" t="s">
        <v>22</v>
      </c>
      <c r="E6716">
        <v>50</v>
      </c>
      <c r="F6716" t="s">
        <v>49</v>
      </c>
      <c r="G6716" t="s">
        <v>7439</v>
      </c>
      <c r="H6716" t="s">
        <v>99</v>
      </c>
      <c r="I6716" s="2">
        <v>2410</v>
      </c>
      <c r="J6716" s="2">
        <v>10</v>
      </c>
      <c r="K6716" s="2">
        <v>2420</v>
      </c>
      <c r="L6716" s="3">
        <v>0.14514641194471001</v>
      </c>
      <c r="M6716" s="3">
        <v>0.26187613691577005</v>
      </c>
      <c r="N6716" s="2">
        <v>1667282</v>
      </c>
      <c r="O6716">
        <f t="shared" si="104"/>
        <v>10</v>
      </c>
    </row>
    <row r="6717" spans="1:15" x14ac:dyDescent="0.2">
      <c r="A6717" t="s">
        <v>6464</v>
      </c>
      <c r="B6717" t="s">
        <v>7429</v>
      </c>
      <c r="C6717" t="s">
        <v>7440</v>
      </c>
      <c r="D6717" t="s">
        <v>22</v>
      </c>
      <c r="E6717">
        <v>40</v>
      </c>
      <c r="F6717" t="s">
        <v>49</v>
      </c>
      <c r="G6717" t="s">
        <v>38</v>
      </c>
      <c r="H6717" t="s">
        <v>201</v>
      </c>
      <c r="I6717" s="2">
        <v>4822</v>
      </c>
      <c r="J6717" s="2">
        <v>1</v>
      </c>
      <c r="K6717" s="2">
        <v>4823</v>
      </c>
      <c r="L6717" s="3">
        <v>0.28927320033443654</v>
      </c>
      <c r="M6717" s="3">
        <v>0.52191264807634663</v>
      </c>
      <c r="N6717" s="2">
        <v>1667282</v>
      </c>
      <c r="O6717">
        <f t="shared" si="104"/>
        <v>7</v>
      </c>
    </row>
    <row r="6718" spans="1:15" x14ac:dyDescent="0.2">
      <c r="A6718" t="s">
        <v>6464</v>
      </c>
      <c r="B6718" t="s">
        <v>7429</v>
      </c>
      <c r="C6718" t="s">
        <v>7136</v>
      </c>
      <c r="D6718" t="s">
        <v>22</v>
      </c>
      <c r="E6718">
        <v>55</v>
      </c>
      <c r="F6718" t="s">
        <v>69</v>
      </c>
      <c r="G6718" t="s">
        <v>38</v>
      </c>
      <c r="H6718" t="s">
        <v>198</v>
      </c>
      <c r="I6718" s="2">
        <v>2286</v>
      </c>
      <c r="J6718" s="2">
        <f>(0)</f>
        <v>0</v>
      </c>
      <c r="K6718" s="2">
        <v>2286</v>
      </c>
      <c r="L6718" s="3">
        <v>0.13710937921719302</v>
      </c>
      <c r="M6718" s="3">
        <v>0.24737555743365716</v>
      </c>
      <c r="N6718" s="2">
        <v>1667282</v>
      </c>
      <c r="O6718">
        <f t="shared" si="104"/>
        <v>11</v>
      </c>
    </row>
    <row r="6719" spans="1:15" x14ac:dyDescent="0.2">
      <c r="A6719" t="s">
        <v>6464</v>
      </c>
      <c r="B6719" t="s">
        <v>7429</v>
      </c>
      <c r="C6719" t="s">
        <v>7441</v>
      </c>
      <c r="D6719" t="s">
        <v>22</v>
      </c>
      <c r="E6719">
        <v>40</v>
      </c>
      <c r="F6719" t="s">
        <v>49</v>
      </c>
      <c r="G6719" t="s">
        <v>7442</v>
      </c>
      <c r="H6719" t="s">
        <v>84</v>
      </c>
      <c r="I6719" s="2">
        <v>3844</v>
      </c>
      <c r="J6719" s="2">
        <v>1</v>
      </c>
      <c r="K6719" s="2">
        <v>3845</v>
      </c>
      <c r="L6719" s="3">
        <v>0.2306148569947975</v>
      </c>
      <c r="M6719" s="3">
        <v>0.416080060512866</v>
      </c>
      <c r="N6719" s="2">
        <v>1667282</v>
      </c>
      <c r="O6719">
        <f t="shared" si="104"/>
        <v>8</v>
      </c>
    </row>
    <row r="6720" spans="1:15" x14ac:dyDescent="0.2">
      <c r="A6720" t="s">
        <v>6464</v>
      </c>
      <c r="B6720" t="s">
        <v>7429</v>
      </c>
      <c r="C6720" t="s">
        <v>7443</v>
      </c>
      <c r="D6720" t="s">
        <v>22</v>
      </c>
      <c r="E6720">
        <v>41</v>
      </c>
      <c r="F6720" t="s">
        <v>49</v>
      </c>
      <c r="G6720" t="s">
        <v>38</v>
      </c>
      <c r="H6720" t="s">
        <v>540</v>
      </c>
      <c r="I6720" s="2">
        <v>6275</v>
      </c>
      <c r="J6720" s="2">
        <v>1</v>
      </c>
      <c r="K6720" s="2">
        <v>6276</v>
      </c>
      <c r="L6720" s="3">
        <v>0.37642102535743804</v>
      </c>
      <c r="M6720" s="3">
        <v>0.67914654350552595</v>
      </c>
      <c r="N6720" s="2">
        <v>1667282</v>
      </c>
      <c r="O6720">
        <f t="shared" si="104"/>
        <v>6</v>
      </c>
    </row>
    <row r="6721" spans="1:15" x14ac:dyDescent="0.2">
      <c r="A6721" t="s">
        <v>6464</v>
      </c>
      <c r="B6721" t="s">
        <v>7429</v>
      </c>
      <c r="C6721" t="s">
        <v>7444</v>
      </c>
      <c r="D6721" t="s">
        <v>22</v>
      </c>
      <c r="E6721">
        <v>40</v>
      </c>
      <c r="F6721" t="s">
        <v>49</v>
      </c>
      <c r="G6721" t="s">
        <v>3363</v>
      </c>
      <c r="H6721" t="s">
        <v>104</v>
      </c>
      <c r="I6721" s="2">
        <v>1565</v>
      </c>
      <c r="J6721" s="2">
        <v>1</v>
      </c>
      <c r="K6721" s="2">
        <v>1566</v>
      </c>
      <c r="L6721" s="3">
        <v>9.3925322770833014E-2</v>
      </c>
      <c r="M6721" s="3">
        <v>0.1694619960372297</v>
      </c>
      <c r="N6721" s="2">
        <v>1667282</v>
      </c>
      <c r="O6721">
        <f t="shared" si="104"/>
        <v>15</v>
      </c>
    </row>
    <row r="6722" spans="1:15" x14ac:dyDescent="0.2">
      <c r="A6722" t="s">
        <v>6464</v>
      </c>
      <c r="B6722" t="s">
        <v>7445</v>
      </c>
      <c r="C6722" t="s">
        <v>46</v>
      </c>
      <c r="G6722" t="s">
        <v>46</v>
      </c>
      <c r="I6722" s="2">
        <v>9540</v>
      </c>
      <c r="J6722" s="2">
        <v>75</v>
      </c>
      <c r="K6722" s="2">
        <v>9615</v>
      </c>
      <c r="L6722" s="3">
        <v>0.52753583430491735</v>
      </c>
      <c r="M6722" s="3">
        <v>0.97065228035143369</v>
      </c>
      <c r="N6722" s="2">
        <v>1822625</v>
      </c>
      <c r="O6722">
        <f t="shared" si="104"/>
        <v>4</v>
      </c>
    </row>
    <row r="6723" spans="1:15" x14ac:dyDescent="0.2">
      <c r="A6723" t="s">
        <v>6464</v>
      </c>
      <c r="B6723" t="s">
        <v>7445</v>
      </c>
      <c r="C6723" t="s">
        <v>7446</v>
      </c>
      <c r="D6723" t="s">
        <v>22</v>
      </c>
      <c r="E6723">
        <v>60</v>
      </c>
      <c r="F6723" t="s">
        <v>49</v>
      </c>
      <c r="G6723" t="s">
        <v>6749</v>
      </c>
      <c r="H6723" t="s">
        <v>6750</v>
      </c>
      <c r="I6723" s="2">
        <v>3895</v>
      </c>
      <c r="J6723" s="2">
        <v>130</v>
      </c>
      <c r="K6723" s="2">
        <v>4025</v>
      </c>
      <c r="L6723" s="3">
        <v>0.22083533365338451</v>
      </c>
      <c r="M6723" s="3">
        <v>0.40633129780702243</v>
      </c>
      <c r="N6723" s="2">
        <v>1822625</v>
      </c>
      <c r="O6723">
        <f t="shared" si="104"/>
        <v>6</v>
      </c>
    </row>
    <row r="6724" spans="1:15" x14ac:dyDescent="0.2">
      <c r="A6724" t="s">
        <v>6464</v>
      </c>
      <c r="B6724" t="s">
        <v>7445</v>
      </c>
      <c r="C6724" t="s">
        <v>7447</v>
      </c>
      <c r="D6724" t="s">
        <v>22</v>
      </c>
      <c r="E6724">
        <v>62</v>
      </c>
      <c r="F6724" t="s">
        <v>18</v>
      </c>
      <c r="G6724" t="s">
        <v>3312</v>
      </c>
      <c r="H6724" t="s">
        <v>767</v>
      </c>
      <c r="I6724" s="2">
        <v>3950</v>
      </c>
      <c r="J6724" s="2">
        <v>52</v>
      </c>
      <c r="K6724" s="2">
        <v>4002</v>
      </c>
      <c r="L6724" s="3">
        <v>0.2195734174610795</v>
      </c>
      <c r="M6724" s="3">
        <v>0.40400940467669655</v>
      </c>
      <c r="N6724" s="2">
        <v>1822625</v>
      </c>
      <c r="O6724">
        <f t="shared" si="104"/>
        <v>7</v>
      </c>
    </row>
    <row r="6725" spans="1:15" x14ac:dyDescent="0.2">
      <c r="A6725" t="s">
        <v>6464</v>
      </c>
      <c r="B6725" t="s">
        <v>7445</v>
      </c>
      <c r="C6725" t="s">
        <v>7448</v>
      </c>
      <c r="D6725" t="s">
        <v>22</v>
      </c>
      <c r="E6725">
        <v>28</v>
      </c>
      <c r="F6725" t="s">
        <v>49</v>
      </c>
      <c r="G6725" t="s">
        <v>38</v>
      </c>
      <c r="H6725" t="s">
        <v>168</v>
      </c>
      <c r="I6725" s="2">
        <v>1768</v>
      </c>
      <c r="J6725" s="2">
        <v>7</v>
      </c>
      <c r="K6725" s="2">
        <v>1775</v>
      </c>
      <c r="L6725" s="3">
        <v>9.7387010493107468E-2</v>
      </c>
      <c r="M6725" s="3">
        <v>0.17918957853601611</v>
      </c>
      <c r="N6725" s="2">
        <v>1822625</v>
      </c>
      <c r="O6725">
        <f t="shared" si="104"/>
        <v>10</v>
      </c>
    </row>
    <row r="6726" spans="1:15" x14ac:dyDescent="0.2">
      <c r="A6726" t="s">
        <v>6464</v>
      </c>
      <c r="B6726" t="s">
        <v>7445</v>
      </c>
      <c r="C6726" t="s">
        <v>7449</v>
      </c>
      <c r="D6726" t="s">
        <v>22</v>
      </c>
      <c r="E6726">
        <v>42</v>
      </c>
      <c r="F6726" t="s">
        <v>49</v>
      </c>
      <c r="G6726" t="s">
        <v>7450</v>
      </c>
      <c r="H6726" t="s">
        <v>234</v>
      </c>
      <c r="I6726" s="2">
        <v>1352</v>
      </c>
      <c r="J6726" s="2">
        <v>7</v>
      </c>
      <c r="K6726" s="2">
        <v>1359</v>
      </c>
      <c r="L6726" s="3">
        <v>7.456278718880735E-2</v>
      </c>
      <c r="M6726" s="3">
        <v>0.13719359843968781</v>
      </c>
      <c r="N6726" s="2">
        <v>1822625</v>
      </c>
      <c r="O6726">
        <f t="shared" si="104"/>
        <v>11</v>
      </c>
    </row>
    <row r="6727" spans="1:15" x14ac:dyDescent="0.2">
      <c r="A6727" t="s">
        <v>6464</v>
      </c>
      <c r="B6727" t="s">
        <v>7445</v>
      </c>
      <c r="C6727" t="s">
        <v>7451</v>
      </c>
      <c r="D6727" t="s">
        <v>22</v>
      </c>
      <c r="E6727">
        <v>67</v>
      </c>
      <c r="F6727" t="s">
        <v>49</v>
      </c>
      <c r="G6727" t="s">
        <v>38</v>
      </c>
      <c r="H6727" t="s">
        <v>106</v>
      </c>
      <c r="I6727" s="2">
        <v>5435</v>
      </c>
      <c r="J6727" s="2">
        <v>5</v>
      </c>
      <c r="K6727" s="2">
        <v>5440</v>
      </c>
      <c r="L6727" s="3">
        <v>0.29847061244084766</v>
      </c>
      <c r="M6727" s="3">
        <v>0.54917820125967753</v>
      </c>
      <c r="N6727" s="2">
        <v>1822625</v>
      </c>
      <c r="O6727">
        <f t="shared" ref="O6727:O6790" si="105">COUNTIFS($A$2:$A$8573,A6727,$B$2:$B$8573,B6727,$K$2:$K$8573,"&gt;"&amp;K6727)+1</f>
        <v>5</v>
      </c>
    </row>
    <row r="6728" spans="1:15" x14ac:dyDescent="0.2">
      <c r="A6728" t="s">
        <v>6464</v>
      </c>
      <c r="B6728" t="s">
        <v>7445</v>
      </c>
      <c r="C6728" t="s">
        <v>7452</v>
      </c>
      <c r="D6728" t="s">
        <v>22</v>
      </c>
      <c r="E6728">
        <v>51</v>
      </c>
      <c r="F6728" t="s">
        <v>49</v>
      </c>
      <c r="G6728" t="s">
        <v>722</v>
      </c>
      <c r="H6728" t="s">
        <v>723</v>
      </c>
      <c r="I6728" s="2">
        <v>35874</v>
      </c>
      <c r="J6728" s="2">
        <v>26</v>
      </c>
      <c r="K6728" s="2">
        <v>35900</v>
      </c>
      <c r="L6728" s="3">
        <v>1.9696865784239765</v>
      </c>
      <c r="M6728" s="3">
        <v>3.6241723208129453</v>
      </c>
      <c r="N6728" s="2">
        <v>1822625</v>
      </c>
      <c r="O6728">
        <f t="shared" si="105"/>
        <v>3</v>
      </c>
    </row>
    <row r="6729" spans="1:15" x14ac:dyDescent="0.2">
      <c r="A6729" t="s">
        <v>6464</v>
      </c>
      <c r="B6729" t="s">
        <v>7445</v>
      </c>
      <c r="C6729" t="s">
        <v>7453</v>
      </c>
      <c r="D6729" t="s">
        <v>22</v>
      </c>
      <c r="E6729">
        <v>62</v>
      </c>
      <c r="F6729" t="s">
        <v>49</v>
      </c>
      <c r="G6729" t="s">
        <v>32</v>
      </c>
      <c r="H6729" t="s">
        <v>33</v>
      </c>
      <c r="I6729" s="2">
        <v>464039</v>
      </c>
      <c r="J6729" s="2">
        <v>5075</v>
      </c>
      <c r="K6729" s="2">
        <v>469114</v>
      </c>
      <c r="L6729" s="3">
        <v>25.738371853782322</v>
      </c>
      <c r="M6729" s="3">
        <v>47.35793799737727</v>
      </c>
      <c r="N6729" s="2">
        <v>1822625</v>
      </c>
      <c r="O6729">
        <f t="shared" si="105"/>
        <v>1</v>
      </c>
    </row>
    <row r="6730" spans="1:15" x14ac:dyDescent="0.2">
      <c r="A6730" t="s">
        <v>6464</v>
      </c>
      <c r="B6730" t="s">
        <v>7445</v>
      </c>
      <c r="C6730" t="s">
        <v>7454</v>
      </c>
      <c r="D6730" t="s">
        <v>22</v>
      </c>
      <c r="E6730">
        <v>26</v>
      </c>
      <c r="F6730" t="s">
        <v>49</v>
      </c>
      <c r="G6730" t="s">
        <v>1105</v>
      </c>
      <c r="H6730" t="s">
        <v>321</v>
      </c>
      <c r="I6730" s="2">
        <v>2442</v>
      </c>
      <c r="J6730" s="2">
        <v>12</v>
      </c>
      <c r="K6730" s="2">
        <v>2454</v>
      </c>
      <c r="L6730" s="3">
        <v>0.13464097112680887</v>
      </c>
      <c r="M6730" s="3">
        <v>0.24773590181824423</v>
      </c>
      <c r="N6730" s="2">
        <v>1822625</v>
      </c>
      <c r="O6730">
        <f t="shared" si="105"/>
        <v>8</v>
      </c>
    </row>
    <row r="6731" spans="1:15" x14ac:dyDescent="0.2">
      <c r="A6731" t="s">
        <v>6464</v>
      </c>
      <c r="B6731" t="s">
        <v>7445</v>
      </c>
      <c r="C6731" t="s">
        <v>7455</v>
      </c>
      <c r="D6731" t="s">
        <v>17</v>
      </c>
      <c r="E6731">
        <v>30</v>
      </c>
      <c r="F6731" t="s">
        <v>49</v>
      </c>
      <c r="G6731" t="s">
        <v>7439</v>
      </c>
      <c r="H6731" t="s">
        <v>99</v>
      </c>
      <c r="I6731" s="2">
        <v>2409</v>
      </c>
      <c r="J6731" s="2">
        <v>44</v>
      </c>
      <c r="K6731" s="2">
        <v>2453</v>
      </c>
      <c r="L6731" s="3">
        <v>0.13458610520540429</v>
      </c>
      <c r="M6731" s="3">
        <v>0.24763494994301266</v>
      </c>
      <c r="N6731" s="2">
        <v>1822625</v>
      </c>
      <c r="O6731">
        <f t="shared" si="105"/>
        <v>9</v>
      </c>
    </row>
    <row r="6732" spans="1:15" x14ac:dyDescent="0.2">
      <c r="A6732" t="s">
        <v>6464</v>
      </c>
      <c r="B6732" t="s">
        <v>7445</v>
      </c>
      <c r="C6732" t="s">
        <v>7456</v>
      </c>
      <c r="D6732" t="s">
        <v>22</v>
      </c>
      <c r="E6732">
        <v>56</v>
      </c>
      <c r="F6732" t="s">
        <v>49</v>
      </c>
      <c r="G6732" t="s">
        <v>197</v>
      </c>
      <c r="H6732" t="s">
        <v>24</v>
      </c>
      <c r="I6732" s="2">
        <v>450408</v>
      </c>
      <c r="J6732" s="2">
        <v>3187</v>
      </c>
      <c r="K6732" s="2">
        <v>453595</v>
      </c>
      <c r="L6732" s="3">
        <v>24.886907619504836</v>
      </c>
      <c r="M6732" s="3">
        <v>45.791265845658721</v>
      </c>
      <c r="N6732" s="2">
        <v>1822625</v>
      </c>
      <c r="O6732">
        <f t="shared" si="105"/>
        <v>2</v>
      </c>
    </row>
    <row r="6733" spans="1:15" x14ac:dyDescent="0.2">
      <c r="A6733" t="s">
        <v>6464</v>
      </c>
      <c r="B6733" t="s">
        <v>7457</v>
      </c>
      <c r="C6733" t="s">
        <v>46</v>
      </c>
      <c r="G6733" t="s">
        <v>46</v>
      </c>
      <c r="I6733" s="2">
        <v>2426</v>
      </c>
      <c r="J6733" s="2">
        <v>15</v>
      </c>
      <c r="K6733" s="2">
        <v>2441</v>
      </c>
      <c r="L6733" s="3">
        <v>0.13067619712458833</v>
      </c>
      <c r="M6733" s="3">
        <v>0.23429858720159566</v>
      </c>
      <c r="N6733" s="2">
        <v>1867976</v>
      </c>
      <c r="O6733">
        <f t="shared" si="105"/>
        <v>12</v>
      </c>
    </row>
    <row r="6734" spans="1:15" x14ac:dyDescent="0.2">
      <c r="A6734" t="s">
        <v>6464</v>
      </c>
      <c r="B6734" t="s">
        <v>7457</v>
      </c>
      <c r="C6734" t="s">
        <v>5100</v>
      </c>
      <c r="D6734" t="s">
        <v>22</v>
      </c>
      <c r="E6734">
        <v>51</v>
      </c>
      <c r="F6734" t="s">
        <v>49</v>
      </c>
      <c r="G6734" t="s">
        <v>38</v>
      </c>
      <c r="H6734" t="s">
        <v>788</v>
      </c>
      <c r="I6734" s="2">
        <v>1187</v>
      </c>
      <c r="J6734" s="2">
        <f>(0)</f>
        <v>0</v>
      </c>
      <c r="K6734" s="2">
        <v>1187</v>
      </c>
      <c r="L6734" s="3">
        <v>6.3544713636577779E-2</v>
      </c>
      <c r="M6734" s="3">
        <v>0.11393380704969029</v>
      </c>
      <c r="N6734" s="2">
        <v>1867976</v>
      </c>
      <c r="O6734">
        <f t="shared" si="105"/>
        <v>19</v>
      </c>
    </row>
    <row r="6735" spans="1:15" x14ac:dyDescent="0.2">
      <c r="A6735" t="s">
        <v>6464</v>
      </c>
      <c r="B6735" t="s">
        <v>7457</v>
      </c>
      <c r="C6735" t="s">
        <v>7290</v>
      </c>
      <c r="D6735" t="s">
        <v>22</v>
      </c>
      <c r="E6735">
        <v>29</v>
      </c>
      <c r="F6735" t="s">
        <v>49</v>
      </c>
      <c r="G6735" t="s">
        <v>722</v>
      </c>
      <c r="H6735" t="s">
        <v>723</v>
      </c>
      <c r="I6735" s="2">
        <v>5465</v>
      </c>
      <c r="J6735" s="2">
        <v>1</v>
      </c>
      <c r="K6735" s="2">
        <v>5466</v>
      </c>
      <c r="L6735" s="3">
        <v>0.29261617922285937</v>
      </c>
      <c r="M6735" s="3">
        <v>0.52465222353294627</v>
      </c>
      <c r="N6735" s="2">
        <v>1867976</v>
      </c>
      <c r="O6735">
        <f t="shared" si="105"/>
        <v>6</v>
      </c>
    </row>
    <row r="6736" spans="1:15" x14ac:dyDescent="0.2">
      <c r="A6736" t="s">
        <v>6464</v>
      </c>
      <c r="B6736" t="s">
        <v>7457</v>
      </c>
      <c r="C6736" t="s">
        <v>7458</v>
      </c>
      <c r="D6736" t="s">
        <v>22</v>
      </c>
      <c r="E6736">
        <v>41</v>
      </c>
      <c r="F6736" t="s">
        <v>49</v>
      </c>
      <c r="G6736" t="s">
        <v>7459</v>
      </c>
      <c r="H6736" t="s">
        <v>3433</v>
      </c>
      <c r="I6736" s="2">
        <v>2446</v>
      </c>
      <c r="J6736" s="2">
        <v>1</v>
      </c>
      <c r="K6736" s="2">
        <v>2447</v>
      </c>
      <c r="L6736" s="3">
        <v>0.13099740039486588</v>
      </c>
      <c r="M6736" s="3">
        <v>0.23487449524059997</v>
      </c>
      <c r="N6736" s="2">
        <v>1867976</v>
      </c>
      <c r="O6736">
        <f t="shared" si="105"/>
        <v>11</v>
      </c>
    </row>
    <row r="6737" spans="1:15" x14ac:dyDescent="0.2">
      <c r="A6737" t="s">
        <v>6464</v>
      </c>
      <c r="B6737" t="s">
        <v>7457</v>
      </c>
      <c r="C6737" t="s">
        <v>7460</v>
      </c>
      <c r="D6737" t="s">
        <v>22</v>
      </c>
      <c r="E6737">
        <v>65</v>
      </c>
      <c r="F6737" t="s">
        <v>49</v>
      </c>
      <c r="G6737" t="s">
        <v>303</v>
      </c>
      <c r="H6737" t="s">
        <v>304</v>
      </c>
      <c r="I6737" s="2">
        <v>520046</v>
      </c>
      <c r="J6737" s="2">
        <v>1082</v>
      </c>
      <c r="K6737" s="2">
        <v>521128</v>
      </c>
      <c r="L6737" s="3">
        <v>27.898002972200931</v>
      </c>
      <c r="M6737" s="3">
        <v>50.020300758374901</v>
      </c>
      <c r="N6737" s="2">
        <v>1867976</v>
      </c>
      <c r="O6737">
        <f t="shared" si="105"/>
        <v>1</v>
      </c>
    </row>
    <row r="6738" spans="1:15" x14ac:dyDescent="0.2">
      <c r="A6738" t="s">
        <v>6464</v>
      </c>
      <c r="B6738" t="s">
        <v>7457</v>
      </c>
      <c r="C6738" t="s">
        <v>7461</v>
      </c>
      <c r="D6738" t="s">
        <v>22</v>
      </c>
      <c r="E6738">
        <v>42</v>
      </c>
      <c r="F6738" t="s">
        <v>49</v>
      </c>
      <c r="G6738" t="s">
        <v>32</v>
      </c>
      <c r="H6738" t="s">
        <v>33</v>
      </c>
      <c r="I6738" s="2">
        <v>439292</v>
      </c>
      <c r="J6738" s="2">
        <v>900</v>
      </c>
      <c r="K6738" s="2">
        <v>440192</v>
      </c>
      <c r="L6738" s="3">
        <v>23.565184991670129</v>
      </c>
      <c r="M6738" s="3">
        <v>42.251685250899136</v>
      </c>
      <c r="N6738" s="2">
        <v>1867976</v>
      </c>
      <c r="O6738">
        <f t="shared" si="105"/>
        <v>2</v>
      </c>
    </row>
    <row r="6739" spans="1:15" x14ac:dyDescent="0.2">
      <c r="A6739" t="s">
        <v>6464</v>
      </c>
      <c r="B6739" t="s">
        <v>7457</v>
      </c>
      <c r="C6739" t="s">
        <v>7462</v>
      </c>
      <c r="D6739" t="s">
        <v>22</v>
      </c>
      <c r="E6739">
        <v>39</v>
      </c>
      <c r="F6739" t="s">
        <v>49</v>
      </c>
      <c r="G6739" t="s">
        <v>534</v>
      </c>
      <c r="H6739" t="s">
        <v>535</v>
      </c>
      <c r="I6739" s="2">
        <v>3838</v>
      </c>
      <c r="J6739" s="2">
        <v>2</v>
      </c>
      <c r="K6739" s="2">
        <v>3840</v>
      </c>
      <c r="L6739" s="3">
        <v>0.20557009297763998</v>
      </c>
      <c r="M6739" s="3">
        <v>0.36858114496277233</v>
      </c>
      <c r="N6739" s="2">
        <v>1867976</v>
      </c>
      <c r="O6739">
        <f t="shared" si="105"/>
        <v>8</v>
      </c>
    </row>
    <row r="6740" spans="1:15" x14ac:dyDescent="0.2">
      <c r="A6740" t="s">
        <v>6464</v>
      </c>
      <c r="B6740" t="s">
        <v>7457</v>
      </c>
      <c r="C6740" t="s">
        <v>7463</v>
      </c>
      <c r="D6740" t="s">
        <v>17</v>
      </c>
      <c r="E6740">
        <v>44</v>
      </c>
      <c r="F6740" t="s">
        <v>49</v>
      </c>
      <c r="G6740" t="s">
        <v>868</v>
      </c>
      <c r="H6740" t="s">
        <v>738</v>
      </c>
      <c r="I6740" s="2">
        <v>3747</v>
      </c>
      <c r="J6740" s="2">
        <v>5</v>
      </c>
      <c r="K6740" s="2">
        <v>3752</v>
      </c>
      <c r="L6740" s="3">
        <v>0.20085911168023574</v>
      </c>
      <c r="M6740" s="3">
        <v>0.36013449372404216</v>
      </c>
      <c r="N6740" s="2">
        <v>1867976</v>
      </c>
      <c r="O6740">
        <f t="shared" si="105"/>
        <v>9</v>
      </c>
    </row>
    <row r="6741" spans="1:15" x14ac:dyDescent="0.2">
      <c r="A6741" t="s">
        <v>6464</v>
      </c>
      <c r="B6741" t="s">
        <v>7457</v>
      </c>
      <c r="C6741" t="s">
        <v>7464</v>
      </c>
      <c r="D6741" t="s">
        <v>17</v>
      </c>
      <c r="E6741">
        <v>63</v>
      </c>
      <c r="F6741" t="s">
        <v>49</v>
      </c>
      <c r="G6741" t="s">
        <v>7465</v>
      </c>
      <c r="H6741" t="s">
        <v>198</v>
      </c>
      <c r="I6741" s="2">
        <v>2162</v>
      </c>
      <c r="J6741" s="2">
        <v>1</v>
      </c>
      <c r="K6741" s="2">
        <v>2163</v>
      </c>
      <c r="L6741" s="3">
        <v>0.11579377893506126</v>
      </c>
      <c r="M6741" s="3">
        <v>0.20761484806106162</v>
      </c>
      <c r="N6741" s="2">
        <v>1867976</v>
      </c>
      <c r="O6741">
        <f t="shared" si="105"/>
        <v>14</v>
      </c>
    </row>
    <row r="6742" spans="1:15" x14ac:dyDescent="0.2">
      <c r="A6742" t="s">
        <v>6464</v>
      </c>
      <c r="B6742" t="s">
        <v>7457</v>
      </c>
      <c r="C6742" t="s">
        <v>7466</v>
      </c>
      <c r="D6742" t="s">
        <v>22</v>
      </c>
      <c r="E6742">
        <v>48</v>
      </c>
      <c r="F6742" t="s">
        <v>49</v>
      </c>
      <c r="G6742" t="s">
        <v>19</v>
      </c>
      <c r="H6742" t="s">
        <v>20</v>
      </c>
      <c r="I6742" s="2">
        <v>27107</v>
      </c>
      <c r="J6742" s="2">
        <v>78</v>
      </c>
      <c r="K6742" s="2">
        <v>27185</v>
      </c>
      <c r="L6742" s="3">
        <v>1.4553184837492559</v>
      </c>
      <c r="M6742" s="3">
        <v>2.6093433400554598</v>
      </c>
      <c r="N6742" s="2">
        <v>1867976</v>
      </c>
      <c r="O6742">
        <f t="shared" si="105"/>
        <v>3</v>
      </c>
    </row>
    <row r="6743" spans="1:15" x14ac:dyDescent="0.2">
      <c r="A6743" t="s">
        <v>6464</v>
      </c>
      <c r="B6743" t="s">
        <v>7457</v>
      </c>
      <c r="C6743" t="s">
        <v>7467</v>
      </c>
      <c r="D6743" t="s">
        <v>22</v>
      </c>
      <c r="E6743">
        <v>60</v>
      </c>
      <c r="F6743" t="s">
        <v>49</v>
      </c>
      <c r="G6743" t="s">
        <v>385</v>
      </c>
      <c r="H6743" t="s">
        <v>1042</v>
      </c>
      <c r="I6743" s="2">
        <v>1593</v>
      </c>
      <c r="J6743" s="2">
        <f>(0)</f>
        <v>0</v>
      </c>
      <c r="K6743" s="2">
        <v>1593</v>
      </c>
      <c r="L6743" s="3">
        <v>8.5279468258692828E-2</v>
      </c>
      <c r="M6743" s="3">
        <v>0.1529035843556501</v>
      </c>
      <c r="N6743" s="2">
        <v>1867976</v>
      </c>
      <c r="O6743">
        <f t="shared" si="105"/>
        <v>17</v>
      </c>
    </row>
    <row r="6744" spans="1:15" x14ac:dyDescent="0.2">
      <c r="A6744" t="s">
        <v>6464</v>
      </c>
      <c r="B6744" t="s">
        <v>7457</v>
      </c>
      <c r="C6744" t="s">
        <v>1226</v>
      </c>
      <c r="D6744" t="s">
        <v>22</v>
      </c>
      <c r="E6744">
        <v>33</v>
      </c>
      <c r="F6744" t="s">
        <v>49</v>
      </c>
      <c r="G6744" t="s">
        <v>7468</v>
      </c>
      <c r="H6744" t="s">
        <v>1413</v>
      </c>
      <c r="I6744" s="2">
        <v>5768</v>
      </c>
      <c r="J6744" s="2">
        <f>(0)</f>
        <v>0</v>
      </c>
      <c r="K6744" s="2">
        <v>5768</v>
      </c>
      <c r="L6744" s="3">
        <v>0.30878341049349672</v>
      </c>
      <c r="M6744" s="3">
        <v>0.55363959482949754</v>
      </c>
      <c r="N6744" s="2">
        <v>1867976</v>
      </c>
      <c r="O6744">
        <f t="shared" si="105"/>
        <v>5</v>
      </c>
    </row>
    <row r="6745" spans="1:15" x14ac:dyDescent="0.2">
      <c r="A6745" t="s">
        <v>6464</v>
      </c>
      <c r="B6745" t="s">
        <v>7457</v>
      </c>
      <c r="C6745" t="s">
        <v>970</v>
      </c>
      <c r="D6745" t="s">
        <v>22</v>
      </c>
      <c r="E6745">
        <v>43</v>
      </c>
      <c r="F6745" t="s">
        <v>49</v>
      </c>
      <c r="G6745" t="s">
        <v>1945</v>
      </c>
      <c r="H6745" t="s">
        <v>41</v>
      </c>
      <c r="I6745" s="2">
        <v>2195</v>
      </c>
      <c r="J6745" s="2">
        <v>2</v>
      </c>
      <c r="K6745" s="2">
        <v>2197</v>
      </c>
      <c r="L6745" s="3">
        <v>0.11761393079996744</v>
      </c>
      <c r="M6745" s="3">
        <v>0.2108783269487528</v>
      </c>
      <c r="N6745" s="2">
        <v>1867976</v>
      </c>
      <c r="O6745">
        <f t="shared" si="105"/>
        <v>13</v>
      </c>
    </row>
    <row r="6746" spans="1:15" x14ac:dyDescent="0.2">
      <c r="A6746" t="s">
        <v>6464</v>
      </c>
      <c r="B6746" t="s">
        <v>7457</v>
      </c>
      <c r="C6746" t="s">
        <v>2180</v>
      </c>
      <c r="D6746" t="s">
        <v>22</v>
      </c>
      <c r="E6746">
        <v>32</v>
      </c>
      <c r="F6746" t="s">
        <v>49</v>
      </c>
      <c r="G6746" t="s">
        <v>7469</v>
      </c>
      <c r="H6746" t="s">
        <v>36</v>
      </c>
      <c r="I6746" s="2">
        <v>2017</v>
      </c>
      <c r="J6746" s="2">
        <f>(0)</f>
        <v>0</v>
      </c>
      <c r="K6746" s="2">
        <v>2017</v>
      </c>
      <c r="L6746" s="3">
        <v>0.10797783269164059</v>
      </c>
      <c r="M6746" s="3">
        <v>0.19360108577862287</v>
      </c>
      <c r="N6746" s="2">
        <v>1867976</v>
      </c>
      <c r="O6746">
        <f t="shared" si="105"/>
        <v>15</v>
      </c>
    </row>
    <row r="6747" spans="1:15" x14ac:dyDescent="0.2">
      <c r="A6747" t="s">
        <v>6464</v>
      </c>
      <c r="B6747" t="s">
        <v>7457</v>
      </c>
      <c r="C6747" t="s">
        <v>7470</v>
      </c>
      <c r="D6747" t="s">
        <v>22</v>
      </c>
      <c r="E6747">
        <v>38</v>
      </c>
      <c r="F6747" t="s">
        <v>49</v>
      </c>
      <c r="G6747" t="s">
        <v>38</v>
      </c>
      <c r="H6747" t="s">
        <v>1863</v>
      </c>
      <c r="I6747" s="2">
        <v>890</v>
      </c>
      <c r="J6747" s="2">
        <v>1</v>
      </c>
      <c r="K6747" s="2">
        <v>891</v>
      </c>
      <c r="L6747" s="3">
        <v>4.7698685636218027E-2</v>
      </c>
      <c r="M6747" s="3">
        <v>8.5522343792143268E-2</v>
      </c>
      <c r="N6747" s="2">
        <v>1867976</v>
      </c>
      <c r="O6747">
        <f t="shared" si="105"/>
        <v>21</v>
      </c>
    </row>
    <row r="6748" spans="1:15" x14ac:dyDescent="0.2">
      <c r="A6748" t="s">
        <v>6464</v>
      </c>
      <c r="B6748" t="s">
        <v>7457</v>
      </c>
      <c r="C6748" t="s">
        <v>7471</v>
      </c>
      <c r="D6748" t="s">
        <v>22</v>
      </c>
      <c r="E6748">
        <v>43</v>
      </c>
      <c r="F6748" t="s">
        <v>49</v>
      </c>
      <c r="G6748" t="s">
        <v>7472</v>
      </c>
      <c r="H6748" t="s">
        <v>1395</v>
      </c>
      <c r="I6748" s="2">
        <v>1432</v>
      </c>
      <c r="J6748" s="2">
        <f>(0)</f>
        <v>0</v>
      </c>
      <c r="K6748" s="2">
        <v>1432</v>
      </c>
      <c r="L6748" s="3">
        <v>7.666051383957824E-2</v>
      </c>
      <c r="M6748" s="3">
        <v>0.13745005197570054</v>
      </c>
      <c r="N6748" s="2">
        <v>1867976</v>
      </c>
      <c r="O6748">
        <f t="shared" si="105"/>
        <v>18</v>
      </c>
    </row>
    <row r="6749" spans="1:15" x14ac:dyDescent="0.2">
      <c r="A6749" t="s">
        <v>6464</v>
      </c>
      <c r="B6749" t="s">
        <v>7457</v>
      </c>
      <c r="C6749" t="s">
        <v>7473</v>
      </c>
      <c r="D6749" t="s">
        <v>22</v>
      </c>
      <c r="E6749">
        <v>30</v>
      </c>
      <c r="F6749" t="s">
        <v>49</v>
      </c>
      <c r="G6749" t="s">
        <v>571</v>
      </c>
      <c r="H6749" t="s">
        <v>70</v>
      </c>
      <c r="I6749" s="2">
        <v>945</v>
      </c>
      <c r="J6749" s="2">
        <v>1</v>
      </c>
      <c r="K6749" s="2">
        <v>946</v>
      </c>
      <c r="L6749" s="3">
        <v>5.0643048947095683E-2</v>
      </c>
      <c r="M6749" s="3">
        <v>9.0801500816349648E-2</v>
      </c>
      <c r="N6749" s="2">
        <v>1867976</v>
      </c>
      <c r="O6749">
        <f t="shared" si="105"/>
        <v>20</v>
      </c>
    </row>
    <row r="6750" spans="1:15" x14ac:dyDescent="0.2">
      <c r="A6750" t="s">
        <v>6464</v>
      </c>
      <c r="B6750" t="s">
        <v>7457</v>
      </c>
      <c r="C6750" t="s">
        <v>7474</v>
      </c>
      <c r="D6750" t="s">
        <v>22</v>
      </c>
      <c r="E6750">
        <v>35</v>
      </c>
      <c r="F6750" t="s">
        <v>49</v>
      </c>
      <c r="G6750" t="s">
        <v>1488</v>
      </c>
      <c r="H6750" t="s">
        <v>1597</v>
      </c>
      <c r="I6750" s="2">
        <v>2960</v>
      </c>
      <c r="J6750" s="2">
        <f>(0)</f>
        <v>0</v>
      </c>
      <c r="K6750" s="2">
        <v>2960</v>
      </c>
      <c r="L6750" s="3">
        <v>0.15846028000359749</v>
      </c>
      <c r="M6750" s="3">
        <v>0.28411463257547032</v>
      </c>
      <c r="N6750" s="2">
        <v>1867976</v>
      </c>
      <c r="O6750">
        <f t="shared" si="105"/>
        <v>10</v>
      </c>
    </row>
    <row r="6751" spans="1:15" x14ac:dyDescent="0.2">
      <c r="A6751" t="s">
        <v>6464</v>
      </c>
      <c r="B6751" t="s">
        <v>7457</v>
      </c>
      <c r="C6751" t="s">
        <v>7475</v>
      </c>
      <c r="D6751" t="s">
        <v>22</v>
      </c>
      <c r="E6751">
        <v>41</v>
      </c>
      <c r="F6751" t="s">
        <v>49</v>
      </c>
      <c r="G6751" t="s">
        <v>1472</v>
      </c>
      <c r="H6751" t="s">
        <v>540</v>
      </c>
      <c r="I6751" s="2">
        <v>6390</v>
      </c>
      <c r="J6751" s="2">
        <v>2</v>
      </c>
      <c r="K6751" s="2">
        <v>6392</v>
      </c>
      <c r="L6751" s="3">
        <v>0.3421885506023632</v>
      </c>
      <c r="M6751" s="3">
        <v>0.61353403088594805</v>
      </c>
      <c r="N6751" s="2">
        <v>1867976</v>
      </c>
      <c r="O6751">
        <f t="shared" si="105"/>
        <v>4</v>
      </c>
    </row>
    <row r="6752" spans="1:15" x14ac:dyDescent="0.2">
      <c r="A6752" t="s">
        <v>6464</v>
      </c>
      <c r="B6752" t="s">
        <v>7457</v>
      </c>
      <c r="C6752" t="s">
        <v>7476</v>
      </c>
      <c r="D6752" t="s">
        <v>22</v>
      </c>
      <c r="E6752">
        <v>32</v>
      </c>
      <c r="F6752" t="s">
        <v>49</v>
      </c>
      <c r="G6752" t="s">
        <v>38</v>
      </c>
      <c r="H6752" t="s">
        <v>182</v>
      </c>
      <c r="I6752" s="2">
        <v>4924</v>
      </c>
      <c r="J6752" s="2">
        <f>(0)</f>
        <v>0</v>
      </c>
      <c r="K6752" s="2">
        <v>4924</v>
      </c>
      <c r="L6752" s="3">
        <v>0.2636008171411196</v>
      </c>
      <c r="M6752" s="3">
        <v>0.47262853067622168</v>
      </c>
      <c r="N6752" s="2">
        <v>1867976</v>
      </c>
      <c r="O6752">
        <f t="shared" si="105"/>
        <v>7</v>
      </c>
    </row>
    <row r="6753" spans="1:15" x14ac:dyDescent="0.2">
      <c r="A6753" t="s">
        <v>6464</v>
      </c>
      <c r="B6753" t="s">
        <v>7457</v>
      </c>
      <c r="C6753" t="s">
        <v>7477</v>
      </c>
      <c r="D6753" t="s">
        <v>22</v>
      </c>
      <c r="E6753">
        <v>32</v>
      </c>
      <c r="F6753" t="s">
        <v>49</v>
      </c>
      <c r="G6753" t="s">
        <v>815</v>
      </c>
      <c r="H6753" t="s">
        <v>816</v>
      </c>
      <c r="I6753" s="2">
        <v>1730</v>
      </c>
      <c r="J6753" s="2">
        <v>1</v>
      </c>
      <c r="K6753" s="2">
        <v>1731</v>
      </c>
      <c r="L6753" s="3">
        <v>9.2667143475076777E-2</v>
      </c>
      <c r="M6753" s="3">
        <v>0.16614946925274973</v>
      </c>
      <c r="N6753" s="2">
        <v>1867976</v>
      </c>
      <c r="O6753">
        <f t="shared" si="105"/>
        <v>16</v>
      </c>
    </row>
    <row r="6754" spans="1:15" x14ac:dyDescent="0.2">
      <c r="A6754" t="s">
        <v>6464</v>
      </c>
      <c r="B6754" t="s">
        <v>7478</v>
      </c>
      <c r="C6754" t="s">
        <v>46</v>
      </c>
      <c r="G6754" t="s">
        <v>46</v>
      </c>
      <c r="I6754" s="2">
        <v>10812</v>
      </c>
      <c r="J6754" s="2">
        <v>18</v>
      </c>
      <c r="K6754" s="2">
        <v>10830</v>
      </c>
      <c r="L6754" s="3">
        <v>0.58594193818556017</v>
      </c>
      <c r="M6754" s="3">
        <v>1.0459624689736433</v>
      </c>
      <c r="N6754" s="2">
        <v>1848306</v>
      </c>
      <c r="O6754">
        <f t="shared" si="105"/>
        <v>4</v>
      </c>
    </row>
    <row r="6755" spans="1:15" x14ac:dyDescent="0.2">
      <c r="A6755" t="s">
        <v>6464</v>
      </c>
      <c r="B6755" t="s">
        <v>7478</v>
      </c>
      <c r="C6755" t="s">
        <v>7479</v>
      </c>
      <c r="D6755" t="s">
        <v>22</v>
      </c>
      <c r="E6755">
        <v>58</v>
      </c>
      <c r="F6755" t="s">
        <v>69</v>
      </c>
      <c r="G6755" t="s">
        <v>32</v>
      </c>
      <c r="H6755" t="s">
        <v>33</v>
      </c>
      <c r="I6755" s="2">
        <v>487093</v>
      </c>
      <c r="J6755" s="2">
        <v>1304</v>
      </c>
      <c r="K6755" s="2">
        <v>488397</v>
      </c>
      <c r="L6755" s="3">
        <v>26.424033682734354</v>
      </c>
      <c r="M6755" s="3">
        <v>47.169430467157937</v>
      </c>
      <c r="N6755" s="2">
        <v>1848306</v>
      </c>
      <c r="O6755">
        <f t="shared" si="105"/>
        <v>1</v>
      </c>
    </row>
    <row r="6756" spans="1:15" x14ac:dyDescent="0.2">
      <c r="A6756" t="s">
        <v>6464</v>
      </c>
      <c r="B6756" t="s">
        <v>7478</v>
      </c>
      <c r="C6756" t="s">
        <v>7480</v>
      </c>
      <c r="D6756" t="s">
        <v>22</v>
      </c>
      <c r="E6756">
        <v>40</v>
      </c>
      <c r="F6756" t="s">
        <v>69</v>
      </c>
      <c r="G6756" t="s">
        <v>1312</v>
      </c>
      <c r="H6756" t="s">
        <v>214</v>
      </c>
      <c r="I6756" s="2">
        <v>1999</v>
      </c>
      <c r="J6756" s="2">
        <f>(0)</f>
        <v>0</v>
      </c>
      <c r="K6756" s="2">
        <v>1999</v>
      </c>
      <c r="L6756" s="3">
        <v>0.10815308720525715</v>
      </c>
      <c r="M6756" s="3">
        <v>0.1930636173110169</v>
      </c>
      <c r="N6756" s="2">
        <v>1848306</v>
      </c>
      <c r="O6756">
        <f t="shared" si="105"/>
        <v>13</v>
      </c>
    </row>
    <row r="6757" spans="1:15" x14ac:dyDescent="0.2">
      <c r="A6757" t="s">
        <v>6464</v>
      </c>
      <c r="B6757" t="s">
        <v>7478</v>
      </c>
      <c r="C6757" t="s">
        <v>7481</v>
      </c>
      <c r="D6757" t="s">
        <v>22</v>
      </c>
      <c r="E6757">
        <v>70</v>
      </c>
      <c r="F6757" t="s">
        <v>69</v>
      </c>
      <c r="G6757" t="s">
        <v>303</v>
      </c>
      <c r="H6757" t="s">
        <v>304</v>
      </c>
      <c r="I6757" s="2">
        <v>486763</v>
      </c>
      <c r="J6757" s="2">
        <v>1453</v>
      </c>
      <c r="K6757" s="2">
        <v>488216</v>
      </c>
      <c r="L6757" s="3">
        <v>26.414240931966894</v>
      </c>
      <c r="M6757" s="3">
        <v>47.151949469292362</v>
      </c>
      <c r="N6757" s="2">
        <v>1848306</v>
      </c>
      <c r="O6757">
        <f t="shared" si="105"/>
        <v>2</v>
      </c>
    </row>
    <row r="6758" spans="1:15" x14ac:dyDescent="0.2">
      <c r="A6758" t="s">
        <v>6464</v>
      </c>
      <c r="B6758" t="s">
        <v>7478</v>
      </c>
      <c r="C6758" t="s">
        <v>7482</v>
      </c>
      <c r="D6758" t="s">
        <v>22</v>
      </c>
      <c r="E6758">
        <v>49</v>
      </c>
      <c r="F6758" t="s">
        <v>69</v>
      </c>
      <c r="G6758" t="s">
        <v>7012</v>
      </c>
      <c r="H6758" t="s">
        <v>294</v>
      </c>
      <c r="I6758" s="2">
        <v>2806</v>
      </c>
      <c r="J6758" s="2">
        <v>8</v>
      </c>
      <c r="K6758" s="2">
        <v>2814</v>
      </c>
      <c r="L6758" s="3">
        <v>0.15224751745652507</v>
      </c>
      <c r="M6758" s="3">
        <v>0.27177639775547852</v>
      </c>
      <c r="N6758" s="2">
        <v>1848306</v>
      </c>
      <c r="O6758">
        <f t="shared" si="105"/>
        <v>9</v>
      </c>
    </row>
    <row r="6759" spans="1:15" x14ac:dyDescent="0.2">
      <c r="A6759" t="s">
        <v>6464</v>
      </c>
      <c r="B6759" t="s">
        <v>7478</v>
      </c>
      <c r="C6759" t="s">
        <v>7483</v>
      </c>
      <c r="D6759" t="s">
        <v>22</v>
      </c>
      <c r="E6759">
        <v>51</v>
      </c>
      <c r="F6759" t="s">
        <v>69</v>
      </c>
      <c r="G6759" t="s">
        <v>7392</v>
      </c>
      <c r="H6759" t="s">
        <v>165</v>
      </c>
      <c r="I6759" s="2">
        <v>1310</v>
      </c>
      <c r="J6759" s="2">
        <f>(0)</f>
        <v>0</v>
      </c>
      <c r="K6759" s="2">
        <v>1310</v>
      </c>
      <c r="L6759" s="3">
        <v>7.0875709974430642E-2</v>
      </c>
      <c r="M6759" s="3">
        <v>0.12651992930336775</v>
      </c>
      <c r="N6759" s="2">
        <v>1848306</v>
      </c>
      <c r="O6759">
        <f t="shared" si="105"/>
        <v>16</v>
      </c>
    </row>
    <row r="6760" spans="1:15" x14ac:dyDescent="0.2">
      <c r="A6760" t="s">
        <v>6464</v>
      </c>
      <c r="B6760" t="s">
        <v>7478</v>
      </c>
      <c r="C6760" t="s">
        <v>7484</v>
      </c>
      <c r="D6760" t="s">
        <v>22</v>
      </c>
      <c r="E6760">
        <v>38</v>
      </c>
      <c r="F6760" t="s">
        <v>69</v>
      </c>
      <c r="G6760" t="s">
        <v>815</v>
      </c>
      <c r="H6760" t="s">
        <v>816</v>
      </c>
      <c r="I6760" s="2">
        <v>1491</v>
      </c>
      <c r="J6760" s="2">
        <f>(0)</f>
        <v>0</v>
      </c>
      <c r="K6760" s="2">
        <v>1491</v>
      </c>
      <c r="L6760" s="3">
        <v>8.0668460741890144E-2</v>
      </c>
      <c r="M6760" s="3">
        <v>0.14400092716894758</v>
      </c>
      <c r="N6760" s="2">
        <v>1848306</v>
      </c>
      <c r="O6760">
        <f t="shared" si="105"/>
        <v>14</v>
      </c>
    </row>
    <row r="6761" spans="1:15" x14ac:dyDescent="0.2">
      <c r="A6761" t="s">
        <v>6464</v>
      </c>
      <c r="B6761" t="s">
        <v>7478</v>
      </c>
      <c r="C6761" t="s">
        <v>7485</v>
      </c>
      <c r="D6761" t="s">
        <v>22</v>
      </c>
      <c r="E6761">
        <v>42</v>
      </c>
      <c r="F6761" t="s">
        <v>69</v>
      </c>
      <c r="G6761" t="s">
        <v>807</v>
      </c>
      <c r="H6761" t="s">
        <v>104</v>
      </c>
      <c r="I6761" s="2">
        <v>7617</v>
      </c>
      <c r="J6761" s="2">
        <v>5</v>
      </c>
      <c r="K6761" s="2">
        <v>7622</v>
      </c>
      <c r="L6761" s="3">
        <v>0.41237760414130564</v>
      </c>
      <c r="M6761" s="3">
        <v>0.73613351232844959</v>
      </c>
      <c r="N6761" s="2">
        <v>1848306</v>
      </c>
      <c r="O6761">
        <f t="shared" si="105"/>
        <v>5</v>
      </c>
    </row>
    <row r="6762" spans="1:15" x14ac:dyDescent="0.2">
      <c r="A6762" t="s">
        <v>6464</v>
      </c>
      <c r="B6762" t="s">
        <v>7478</v>
      </c>
      <c r="C6762" t="s">
        <v>7486</v>
      </c>
      <c r="D6762" t="s">
        <v>22</v>
      </c>
      <c r="E6762">
        <v>39</v>
      </c>
      <c r="F6762" t="s">
        <v>69</v>
      </c>
      <c r="G6762" t="s">
        <v>7487</v>
      </c>
      <c r="H6762" t="s">
        <v>120</v>
      </c>
      <c r="I6762" s="2">
        <v>2038</v>
      </c>
      <c r="J6762" s="2">
        <v>3</v>
      </c>
      <c r="K6762" s="2">
        <v>2041</v>
      </c>
      <c r="L6762" s="3">
        <v>0.11042543821207094</v>
      </c>
      <c r="M6762" s="3">
        <v>0.19711998145662105</v>
      </c>
      <c r="N6762" s="2">
        <v>1848306</v>
      </c>
      <c r="O6762">
        <f t="shared" si="105"/>
        <v>12</v>
      </c>
    </row>
    <row r="6763" spans="1:15" x14ac:dyDescent="0.2">
      <c r="A6763" t="s">
        <v>6464</v>
      </c>
      <c r="B6763" t="s">
        <v>7478</v>
      </c>
      <c r="C6763" t="s">
        <v>7488</v>
      </c>
      <c r="D6763" t="s">
        <v>22</v>
      </c>
      <c r="E6763">
        <v>70</v>
      </c>
      <c r="F6763" t="s">
        <v>69</v>
      </c>
      <c r="G6763" t="s">
        <v>722</v>
      </c>
      <c r="H6763" t="s">
        <v>723</v>
      </c>
      <c r="I6763" s="2">
        <v>11212</v>
      </c>
      <c r="J6763" s="2">
        <v>11</v>
      </c>
      <c r="K6763" s="2">
        <v>11223</v>
      </c>
      <c r="L6763" s="3">
        <v>0.60720465117788935</v>
      </c>
      <c r="M6763" s="3">
        <v>1.0839184477646537</v>
      </c>
      <c r="N6763" s="2">
        <v>1848306</v>
      </c>
      <c r="O6763">
        <f t="shared" si="105"/>
        <v>3</v>
      </c>
    </row>
    <row r="6764" spans="1:15" x14ac:dyDescent="0.2">
      <c r="A6764" t="s">
        <v>6464</v>
      </c>
      <c r="B6764" t="s">
        <v>7478</v>
      </c>
      <c r="C6764" t="s">
        <v>7489</v>
      </c>
      <c r="D6764" t="s">
        <v>22</v>
      </c>
      <c r="E6764">
        <v>37</v>
      </c>
      <c r="F6764" t="s">
        <v>69</v>
      </c>
      <c r="G6764" t="s">
        <v>3341</v>
      </c>
      <c r="H6764" t="s">
        <v>135</v>
      </c>
      <c r="I6764" s="2">
        <v>1422</v>
      </c>
      <c r="J6764" s="2">
        <v>3</v>
      </c>
      <c r="K6764" s="2">
        <v>1425</v>
      </c>
      <c r="L6764" s="3">
        <v>7.7097623445468444E-2</v>
      </c>
      <c r="M6764" s="3">
        <v>0.13762664065442676</v>
      </c>
      <c r="N6764" s="2">
        <v>1848306</v>
      </c>
      <c r="O6764">
        <f t="shared" si="105"/>
        <v>15</v>
      </c>
    </row>
    <row r="6765" spans="1:15" x14ac:dyDescent="0.2">
      <c r="A6765" t="s">
        <v>6464</v>
      </c>
      <c r="B6765" t="s">
        <v>7478</v>
      </c>
      <c r="C6765" t="s">
        <v>7490</v>
      </c>
      <c r="D6765" t="s">
        <v>22</v>
      </c>
      <c r="E6765">
        <v>27</v>
      </c>
      <c r="F6765" t="s">
        <v>69</v>
      </c>
      <c r="G6765" t="s">
        <v>1945</v>
      </c>
      <c r="H6765" t="s">
        <v>41</v>
      </c>
      <c r="I6765" s="2">
        <v>2615</v>
      </c>
      <c r="J6765" s="2">
        <v>5</v>
      </c>
      <c r="K6765" s="2">
        <v>2620</v>
      </c>
      <c r="L6765" s="3">
        <v>0.14175141994886128</v>
      </c>
      <c r="M6765" s="3">
        <v>0.2530398586067355</v>
      </c>
      <c r="N6765" s="2">
        <v>1848306</v>
      </c>
      <c r="O6765">
        <f t="shared" si="105"/>
        <v>10</v>
      </c>
    </row>
    <row r="6766" spans="1:15" x14ac:dyDescent="0.2">
      <c r="A6766" t="s">
        <v>6464</v>
      </c>
      <c r="B6766" t="s">
        <v>7478</v>
      </c>
      <c r="C6766" t="s">
        <v>7491</v>
      </c>
      <c r="D6766" t="s">
        <v>22</v>
      </c>
      <c r="E6766">
        <v>45</v>
      </c>
      <c r="F6766" t="s">
        <v>69</v>
      </c>
      <c r="G6766" t="s">
        <v>1472</v>
      </c>
      <c r="H6766" t="s">
        <v>540</v>
      </c>
      <c r="I6766" s="2">
        <v>4272</v>
      </c>
      <c r="J6766" s="2">
        <v>1</v>
      </c>
      <c r="K6766" s="2">
        <v>4273</v>
      </c>
      <c r="L6766" s="3">
        <v>0.23118466314560471</v>
      </c>
      <c r="M6766" s="3">
        <v>0.41268676176587055</v>
      </c>
      <c r="N6766" s="2">
        <v>1848306</v>
      </c>
      <c r="O6766">
        <f t="shared" si="105"/>
        <v>7</v>
      </c>
    </row>
    <row r="6767" spans="1:15" x14ac:dyDescent="0.2">
      <c r="A6767" t="s">
        <v>6464</v>
      </c>
      <c r="B6767" t="s">
        <v>7478</v>
      </c>
      <c r="C6767" t="s">
        <v>7492</v>
      </c>
      <c r="D6767" t="s">
        <v>22</v>
      </c>
      <c r="E6767">
        <v>32</v>
      </c>
      <c r="F6767" t="s">
        <v>69</v>
      </c>
      <c r="G6767" t="s">
        <v>38</v>
      </c>
      <c r="H6767" t="s">
        <v>101</v>
      </c>
      <c r="I6767" s="2">
        <v>5018</v>
      </c>
      <c r="J6767" s="2">
        <v>1</v>
      </c>
      <c r="K6767" s="2">
        <v>5019</v>
      </c>
      <c r="L6767" s="3">
        <v>0.27154594531424991</v>
      </c>
      <c r="M6767" s="3">
        <v>0.48473551539969673</v>
      </c>
      <c r="N6767" s="2">
        <v>1848306</v>
      </c>
      <c r="O6767">
        <f t="shared" si="105"/>
        <v>6</v>
      </c>
    </row>
    <row r="6768" spans="1:15" x14ac:dyDescent="0.2">
      <c r="A6768" t="s">
        <v>6464</v>
      </c>
      <c r="B6768" t="s">
        <v>7478</v>
      </c>
      <c r="C6768" t="s">
        <v>7493</v>
      </c>
      <c r="D6768" t="s">
        <v>22</v>
      </c>
      <c r="E6768">
        <v>49</v>
      </c>
      <c r="F6768" t="s">
        <v>69</v>
      </c>
      <c r="G6768" t="s">
        <v>7494</v>
      </c>
      <c r="H6768" t="s">
        <v>774</v>
      </c>
      <c r="I6768" s="2">
        <v>2476</v>
      </c>
      <c r="J6768" s="2">
        <v>1</v>
      </c>
      <c r="K6768" s="2">
        <v>2477</v>
      </c>
      <c r="L6768" s="3">
        <v>0.13401460580661428</v>
      </c>
      <c r="M6768" s="3">
        <v>0.2392289044919404</v>
      </c>
      <c r="N6768" s="2">
        <v>1848306</v>
      </c>
      <c r="O6768">
        <f t="shared" si="105"/>
        <v>11</v>
      </c>
    </row>
    <row r="6769" spans="1:15" x14ac:dyDescent="0.2">
      <c r="A6769" t="s">
        <v>6464</v>
      </c>
      <c r="B6769" t="s">
        <v>7478</v>
      </c>
      <c r="C6769" t="s">
        <v>7495</v>
      </c>
      <c r="D6769" t="s">
        <v>22</v>
      </c>
      <c r="E6769">
        <v>54</v>
      </c>
      <c r="F6769" t="s">
        <v>69</v>
      </c>
      <c r="G6769" t="s">
        <v>38</v>
      </c>
      <c r="H6769" t="s">
        <v>43</v>
      </c>
      <c r="I6769" s="2">
        <v>3167</v>
      </c>
      <c r="J6769" s="2">
        <v>1</v>
      </c>
      <c r="K6769" s="2">
        <v>3168</v>
      </c>
      <c r="L6769" s="3">
        <v>0.17140019022824143</v>
      </c>
      <c r="M6769" s="3">
        <v>0.30596575269699927</v>
      </c>
      <c r="N6769" s="2">
        <v>1848306</v>
      </c>
      <c r="O6769">
        <f t="shared" si="105"/>
        <v>8</v>
      </c>
    </row>
    <row r="6770" spans="1:15" x14ac:dyDescent="0.2">
      <c r="A6770" t="s">
        <v>6464</v>
      </c>
      <c r="B6770" t="s">
        <v>7496</v>
      </c>
      <c r="C6770" t="s">
        <v>46</v>
      </c>
      <c r="G6770" t="s">
        <v>46</v>
      </c>
      <c r="I6770" s="2">
        <v>6831</v>
      </c>
      <c r="J6770" s="2">
        <v>40</v>
      </c>
      <c r="K6770" s="2">
        <v>6871</v>
      </c>
      <c r="L6770" s="3">
        <v>0.3652694706277308</v>
      </c>
      <c r="M6770" s="3">
        <v>0.62040800110519478</v>
      </c>
      <c r="N6770" s="2">
        <v>1881077</v>
      </c>
      <c r="O6770">
        <f t="shared" si="105"/>
        <v>6</v>
      </c>
    </row>
    <row r="6771" spans="1:15" x14ac:dyDescent="0.2">
      <c r="A6771" t="s">
        <v>6464</v>
      </c>
      <c r="B6771" t="s">
        <v>7496</v>
      </c>
      <c r="C6771" t="s">
        <v>7497</v>
      </c>
      <c r="D6771" t="s">
        <v>22</v>
      </c>
      <c r="E6771">
        <v>58</v>
      </c>
      <c r="F6771" t="s">
        <v>49</v>
      </c>
      <c r="G6771" t="s">
        <v>114</v>
      </c>
      <c r="H6771" t="s">
        <v>115</v>
      </c>
      <c r="I6771" s="2">
        <v>4935</v>
      </c>
      <c r="J6771" s="2">
        <v>11</v>
      </c>
      <c r="K6771" s="2">
        <v>4946</v>
      </c>
      <c r="L6771" s="3">
        <v>0.26293447849290591</v>
      </c>
      <c r="M6771" s="3">
        <v>0.44659263185363024</v>
      </c>
      <c r="N6771" s="2">
        <v>1881077</v>
      </c>
      <c r="O6771">
        <f t="shared" si="105"/>
        <v>8</v>
      </c>
    </row>
    <row r="6772" spans="1:15" x14ac:dyDescent="0.2">
      <c r="A6772" t="s">
        <v>6464</v>
      </c>
      <c r="B6772" t="s">
        <v>7496</v>
      </c>
      <c r="C6772" t="s">
        <v>7498</v>
      </c>
      <c r="D6772" t="s">
        <v>22</v>
      </c>
      <c r="E6772">
        <v>65</v>
      </c>
      <c r="F6772" t="s">
        <v>49</v>
      </c>
      <c r="G6772" t="s">
        <v>303</v>
      </c>
      <c r="H6772" t="s">
        <v>304</v>
      </c>
      <c r="I6772" s="2">
        <v>564144</v>
      </c>
      <c r="J6772" s="2">
        <v>1938</v>
      </c>
      <c r="K6772" s="2">
        <v>566082</v>
      </c>
      <c r="L6772" s="3">
        <v>30.093504944242049</v>
      </c>
      <c r="M6772" s="3">
        <v>51.11363732813723</v>
      </c>
      <c r="N6772" s="2">
        <v>1881077</v>
      </c>
      <c r="O6772">
        <f t="shared" si="105"/>
        <v>1</v>
      </c>
    </row>
    <row r="6773" spans="1:15" x14ac:dyDescent="0.2">
      <c r="A6773" t="s">
        <v>6464</v>
      </c>
      <c r="B6773" t="s">
        <v>7496</v>
      </c>
      <c r="C6773" t="s">
        <v>7499</v>
      </c>
      <c r="D6773" t="s">
        <v>22</v>
      </c>
      <c r="E6773">
        <v>49</v>
      </c>
      <c r="F6773" t="s">
        <v>49</v>
      </c>
      <c r="G6773" t="s">
        <v>7450</v>
      </c>
      <c r="H6773" t="s">
        <v>234</v>
      </c>
      <c r="I6773" s="2">
        <v>949</v>
      </c>
      <c r="J6773" s="2">
        <f>(0)</f>
        <v>0</v>
      </c>
      <c r="K6773" s="2">
        <v>949</v>
      </c>
      <c r="L6773" s="3">
        <v>5.0449822096596791E-2</v>
      </c>
      <c r="M6773" s="3">
        <v>8.5688719698563509E-2</v>
      </c>
      <c r="N6773" s="2">
        <v>1881077</v>
      </c>
      <c r="O6773">
        <f t="shared" si="105"/>
        <v>15</v>
      </c>
    </row>
    <row r="6774" spans="1:15" x14ac:dyDescent="0.2">
      <c r="A6774" t="s">
        <v>6464</v>
      </c>
      <c r="B6774" t="s">
        <v>7496</v>
      </c>
      <c r="C6774" t="s">
        <v>7500</v>
      </c>
      <c r="D6774" t="s">
        <v>22</v>
      </c>
      <c r="E6774">
        <v>59</v>
      </c>
      <c r="F6774" t="s">
        <v>49</v>
      </c>
      <c r="G6774" t="s">
        <v>32</v>
      </c>
      <c r="H6774" t="s">
        <v>33</v>
      </c>
      <c r="I6774" s="2">
        <v>443188</v>
      </c>
      <c r="J6774" s="2">
        <v>3502</v>
      </c>
      <c r="K6774" s="2">
        <v>446690</v>
      </c>
      <c r="L6774" s="3">
        <v>23.746502668418145</v>
      </c>
      <c r="M6774" s="3">
        <v>40.333292099211107</v>
      </c>
      <c r="N6774" s="2">
        <v>1881077</v>
      </c>
      <c r="O6774">
        <f t="shared" si="105"/>
        <v>2</v>
      </c>
    </row>
    <row r="6775" spans="1:15" x14ac:dyDescent="0.2">
      <c r="A6775" t="s">
        <v>6464</v>
      </c>
      <c r="B6775" t="s">
        <v>7496</v>
      </c>
      <c r="C6775" t="s">
        <v>7501</v>
      </c>
      <c r="D6775" t="s">
        <v>22</v>
      </c>
      <c r="E6775">
        <v>57</v>
      </c>
      <c r="F6775" t="s">
        <v>49</v>
      </c>
      <c r="G6775" t="s">
        <v>401</v>
      </c>
      <c r="H6775" t="s">
        <v>402</v>
      </c>
      <c r="I6775" s="2">
        <v>7833</v>
      </c>
      <c r="J6775" s="2">
        <v>11</v>
      </c>
      <c r="K6775" s="2">
        <v>7844</v>
      </c>
      <c r="L6775" s="3">
        <v>0.41699515756133321</v>
      </c>
      <c r="M6775" s="3">
        <v>0.70826376956325843</v>
      </c>
      <c r="N6775" s="2">
        <v>1881077</v>
      </c>
      <c r="O6775">
        <f t="shared" si="105"/>
        <v>5</v>
      </c>
    </row>
    <row r="6776" spans="1:15" x14ac:dyDescent="0.2">
      <c r="A6776" t="s">
        <v>6464</v>
      </c>
      <c r="B6776" t="s">
        <v>7496</v>
      </c>
      <c r="C6776" t="s">
        <v>7502</v>
      </c>
      <c r="D6776" t="s">
        <v>22</v>
      </c>
      <c r="E6776">
        <v>46</v>
      </c>
      <c r="F6776" t="s">
        <v>49</v>
      </c>
      <c r="G6776" t="s">
        <v>19</v>
      </c>
      <c r="H6776" t="s">
        <v>20</v>
      </c>
      <c r="I6776" s="2">
        <v>19656</v>
      </c>
      <c r="J6776" s="2">
        <v>178</v>
      </c>
      <c r="K6776" s="2">
        <v>19834</v>
      </c>
      <c r="L6776" s="3">
        <v>1.0543959657153854</v>
      </c>
      <c r="M6776" s="3">
        <v>1.7908852123301462</v>
      </c>
      <c r="N6776" s="2">
        <v>1881077</v>
      </c>
      <c r="O6776">
        <f t="shared" si="105"/>
        <v>4</v>
      </c>
    </row>
    <row r="6777" spans="1:15" x14ac:dyDescent="0.2">
      <c r="A6777" t="s">
        <v>6464</v>
      </c>
      <c r="B6777" t="s">
        <v>7496</v>
      </c>
      <c r="C6777" t="s">
        <v>7503</v>
      </c>
      <c r="D6777" t="s">
        <v>22</v>
      </c>
      <c r="E6777">
        <v>35</v>
      </c>
      <c r="F6777" t="s">
        <v>49</v>
      </c>
      <c r="G6777" t="s">
        <v>7268</v>
      </c>
      <c r="H6777" t="s">
        <v>2413</v>
      </c>
      <c r="I6777" s="2">
        <v>1015</v>
      </c>
      <c r="J6777" s="2">
        <v>4</v>
      </c>
      <c r="K6777" s="2">
        <v>1019</v>
      </c>
      <c r="L6777" s="3">
        <v>5.4171094537863153E-2</v>
      </c>
      <c r="M6777" s="3">
        <v>9.2009278580438586E-2</v>
      </c>
      <c r="N6777" s="2">
        <v>1881077</v>
      </c>
      <c r="O6777">
        <f t="shared" si="105"/>
        <v>14</v>
      </c>
    </row>
    <row r="6778" spans="1:15" x14ac:dyDescent="0.2">
      <c r="A6778" t="s">
        <v>6464</v>
      </c>
      <c r="B6778" t="s">
        <v>7496</v>
      </c>
      <c r="C6778" t="s">
        <v>7504</v>
      </c>
      <c r="D6778" t="s">
        <v>22</v>
      </c>
      <c r="E6778">
        <v>34</v>
      </c>
      <c r="F6778" t="s">
        <v>49</v>
      </c>
      <c r="G6778" t="s">
        <v>1472</v>
      </c>
      <c r="H6778" t="s">
        <v>540</v>
      </c>
      <c r="I6778" s="2">
        <v>3388</v>
      </c>
      <c r="J6778" s="2">
        <v>4</v>
      </c>
      <c r="K6778" s="2">
        <v>3392</v>
      </c>
      <c r="L6778" s="3">
        <v>0.18032223029679273</v>
      </c>
      <c r="M6778" s="3">
        <v>0.30627622467600368</v>
      </c>
      <c r="N6778" s="2">
        <v>1881077</v>
      </c>
      <c r="O6778">
        <f t="shared" si="105"/>
        <v>9</v>
      </c>
    </row>
    <row r="6779" spans="1:15" x14ac:dyDescent="0.2">
      <c r="A6779" t="s">
        <v>6464</v>
      </c>
      <c r="B6779" t="s">
        <v>7496</v>
      </c>
      <c r="C6779" t="s">
        <v>7505</v>
      </c>
      <c r="D6779" t="s">
        <v>22</v>
      </c>
      <c r="E6779">
        <v>59</v>
      </c>
      <c r="F6779" t="s">
        <v>49</v>
      </c>
      <c r="G6779" t="s">
        <v>722</v>
      </c>
      <c r="H6779" t="s">
        <v>723</v>
      </c>
      <c r="I6779" s="2">
        <v>33868</v>
      </c>
      <c r="J6779" s="2">
        <v>9</v>
      </c>
      <c r="K6779" s="2">
        <v>33877</v>
      </c>
      <c r="L6779" s="3">
        <v>1.8009363784682924</v>
      </c>
      <c r="M6779" s="3">
        <v>3.058879617732599</v>
      </c>
      <c r="N6779" s="2">
        <v>1881077</v>
      </c>
      <c r="O6779">
        <f t="shared" si="105"/>
        <v>3</v>
      </c>
    </row>
    <row r="6780" spans="1:15" x14ac:dyDescent="0.2">
      <c r="A6780" t="s">
        <v>6464</v>
      </c>
      <c r="B6780" t="s">
        <v>7496</v>
      </c>
      <c r="C6780" t="s">
        <v>7506</v>
      </c>
      <c r="D6780" t="s">
        <v>22</v>
      </c>
      <c r="E6780">
        <v>43</v>
      </c>
      <c r="F6780" t="s">
        <v>49</v>
      </c>
      <c r="G6780" t="s">
        <v>7459</v>
      </c>
      <c r="H6780" t="s">
        <v>3433</v>
      </c>
      <c r="I6780" s="2">
        <v>2396</v>
      </c>
      <c r="J6780" s="2">
        <v>4</v>
      </c>
      <c r="K6780" s="2">
        <v>2400</v>
      </c>
      <c r="L6780" s="3">
        <v>0.12758648370056089</v>
      </c>
      <c r="M6780" s="3">
        <v>0.21670487595000257</v>
      </c>
      <c r="N6780" s="2">
        <v>1881077</v>
      </c>
      <c r="O6780">
        <f t="shared" si="105"/>
        <v>11</v>
      </c>
    </row>
    <row r="6781" spans="1:15" x14ac:dyDescent="0.2">
      <c r="A6781" t="s">
        <v>6464</v>
      </c>
      <c r="B6781" t="s">
        <v>7496</v>
      </c>
      <c r="C6781" t="s">
        <v>7507</v>
      </c>
      <c r="D6781" t="s">
        <v>22</v>
      </c>
      <c r="E6781">
        <v>47</v>
      </c>
      <c r="F6781" t="s">
        <v>49</v>
      </c>
      <c r="G6781" t="s">
        <v>6749</v>
      </c>
      <c r="H6781" t="s">
        <v>6750</v>
      </c>
      <c r="I6781" s="2">
        <v>1226</v>
      </c>
      <c r="J6781" s="2">
        <v>6</v>
      </c>
      <c r="K6781" s="2">
        <v>1232</v>
      </c>
      <c r="L6781" s="3">
        <v>6.5494394966287936E-2</v>
      </c>
      <c r="M6781" s="3">
        <v>0.11124183632100133</v>
      </c>
      <c r="N6781" s="2">
        <v>1881077</v>
      </c>
      <c r="O6781">
        <f t="shared" si="105"/>
        <v>13</v>
      </c>
    </row>
    <row r="6782" spans="1:15" x14ac:dyDescent="0.2">
      <c r="A6782" t="s">
        <v>6464</v>
      </c>
      <c r="B6782" t="s">
        <v>7496</v>
      </c>
      <c r="C6782" t="s">
        <v>7508</v>
      </c>
      <c r="D6782" t="s">
        <v>22</v>
      </c>
      <c r="E6782">
        <v>56</v>
      </c>
      <c r="F6782" t="s">
        <v>49</v>
      </c>
      <c r="G6782" t="s">
        <v>38</v>
      </c>
      <c r="H6782" t="s">
        <v>1597</v>
      </c>
      <c r="I6782" s="2">
        <v>6219</v>
      </c>
      <c r="J6782" s="2">
        <v>2</v>
      </c>
      <c r="K6782" s="2">
        <v>6221</v>
      </c>
      <c r="L6782" s="3">
        <v>0.33071479795882891</v>
      </c>
      <c r="M6782" s="3">
        <v>0.56171709720206919</v>
      </c>
      <c r="N6782" s="2">
        <v>1881077</v>
      </c>
      <c r="O6782">
        <f t="shared" si="105"/>
        <v>7</v>
      </c>
    </row>
    <row r="6783" spans="1:15" x14ac:dyDescent="0.2">
      <c r="A6783" t="s">
        <v>6464</v>
      </c>
      <c r="B6783" t="s">
        <v>7496</v>
      </c>
      <c r="C6783" t="s">
        <v>7509</v>
      </c>
      <c r="D6783" t="s">
        <v>22</v>
      </c>
      <c r="E6783">
        <v>36</v>
      </c>
      <c r="F6783" t="s">
        <v>49</v>
      </c>
      <c r="G6783" t="s">
        <v>7465</v>
      </c>
      <c r="H6783" t="s">
        <v>198</v>
      </c>
      <c r="I6783" s="2">
        <v>1813</v>
      </c>
      <c r="J6783" s="2">
        <v>9</v>
      </c>
      <c r="K6783" s="2">
        <v>1822</v>
      </c>
      <c r="L6783" s="3">
        <v>9.6859405542675817E-2</v>
      </c>
      <c r="M6783" s="3">
        <v>0.16451511832537694</v>
      </c>
      <c r="N6783" s="2">
        <v>1881077</v>
      </c>
      <c r="O6783">
        <f t="shared" si="105"/>
        <v>12</v>
      </c>
    </row>
    <row r="6784" spans="1:15" x14ac:dyDescent="0.2">
      <c r="A6784" t="s">
        <v>6464</v>
      </c>
      <c r="B6784" t="s">
        <v>7496</v>
      </c>
      <c r="C6784" t="s">
        <v>7510</v>
      </c>
      <c r="D6784" t="s">
        <v>22</v>
      </c>
      <c r="E6784">
        <v>38</v>
      </c>
      <c r="F6784" t="s">
        <v>49</v>
      </c>
      <c r="G6784" t="s">
        <v>868</v>
      </c>
      <c r="H6784" t="s">
        <v>738</v>
      </c>
      <c r="I6784" s="2">
        <v>2429</v>
      </c>
      <c r="J6784" s="2">
        <v>19</v>
      </c>
      <c r="K6784" s="2">
        <v>2448</v>
      </c>
      <c r="L6784" s="3">
        <v>0.1301382133745721</v>
      </c>
      <c r="M6784" s="3">
        <v>0.22103897346900264</v>
      </c>
      <c r="N6784" s="2">
        <v>1881077</v>
      </c>
      <c r="O6784">
        <f t="shared" si="105"/>
        <v>10</v>
      </c>
    </row>
    <row r="6785" spans="1:15" x14ac:dyDescent="0.2">
      <c r="A6785" t="s">
        <v>6464</v>
      </c>
      <c r="B6785" t="s">
        <v>7511</v>
      </c>
      <c r="C6785" t="s">
        <v>46</v>
      </c>
      <c r="G6785" t="s">
        <v>46</v>
      </c>
      <c r="I6785" s="2">
        <v>11182</v>
      </c>
      <c r="J6785" s="2">
        <v>36</v>
      </c>
      <c r="K6785" s="2">
        <v>11218</v>
      </c>
      <c r="L6785" s="3">
        <v>0.63853391065875775</v>
      </c>
      <c r="M6785" s="3">
        <v>1.0327814670136892</v>
      </c>
      <c r="N6785" s="2">
        <v>1756837</v>
      </c>
      <c r="O6785">
        <f t="shared" si="105"/>
        <v>5</v>
      </c>
    </row>
    <row r="6786" spans="1:15" x14ac:dyDescent="0.2">
      <c r="A6786" t="s">
        <v>6464</v>
      </c>
      <c r="B6786" t="s">
        <v>7511</v>
      </c>
      <c r="C6786" t="s">
        <v>7512</v>
      </c>
      <c r="D6786" t="s">
        <v>22</v>
      </c>
      <c r="E6786">
        <v>68</v>
      </c>
      <c r="F6786" t="s">
        <v>49</v>
      </c>
      <c r="G6786" t="s">
        <v>38</v>
      </c>
      <c r="H6786" t="s">
        <v>1597</v>
      </c>
      <c r="I6786" s="2">
        <v>5411</v>
      </c>
      <c r="J6786" s="2">
        <v>5</v>
      </c>
      <c r="K6786" s="2">
        <v>5416</v>
      </c>
      <c r="L6786" s="3">
        <v>0.30828130327400893</v>
      </c>
      <c r="M6786" s="3">
        <v>0.49862225221484585</v>
      </c>
      <c r="N6786" s="2">
        <v>1756837</v>
      </c>
      <c r="O6786">
        <f t="shared" si="105"/>
        <v>6</v>
      </c>
    </row>
    <row r="6787" spans="1:15" x14ac:dyDescent="0.2">
      <c r="A6787" t="s">
        <v>6464</v>
      </c>
      <c r="B6787" t="s">
        <v>7511</v>
      </c>
      <c r="C6787" t="s">
        <v>7513</v>
      </c>
      <c r="D6787" t="s">
        <v>22</v>
      </c>
      <c r="E6787">
        <v>32</v>
      </c>
      <c r="F6787" t="s">
        <v>49</v>
      </c>
      <c r="G6787" t="s">
        <v>722</v>
      </c>
      <c r="H6787" t="s">
        <v>723</v>
      </c>
      <c r="I6787" s="2">
        <v>18971</v>
      </c>
      <c r="J6787" s="2">
        <v>14</v>
      </c>
      <c r="K6787" s="2">
        <v>18985</v>
      </c>
      <c r="L6787" s="3">
        <v>1.0806352552911851</v>
      </c>
      <c r="M6787" s="3">
        <v>1.7478477581792555</v>
      </c>
      <c r="N6787" s="2">
        <v>1756837</v>
      </c>
      <c r="O6787">
        <f t="shared" si="105"/>
        <v>4</v>
      </c>
    </row>
    <row r="6788" spans="1:15" x14ac:dyDescent="0.2">
      <c r="A6788" t="s">
        <v>6464</v>
      </c>
      <c r="B6788" t="s">
        <v>7511</v>
      </c>
      <c r="C6788" t="s">
        <v>7514</v>
      </c>
      <c r="D6788" t="s">
        <v>22</v>
      </c>
      <c r="E6788">
        <v>62</v>
      </c>
      <c r="F6788" t="s">
        <v>49</v>
      </c>
      <c r="G6788" t="s">
        <v>32</v>
      </c>
      <c r="H6788" t="s">
        <v>33</v>
      </c>
      <c r="I6788" s="2">
        <v>508113</v>
      </c>
      <c r="J6788" s="2">
        <v>2620</v>
      </c>
      <c r="K6788" s="2">
        <v>510733</v>
      </c>
      <c r="L6788" s="3">
        <v>29.071165964742317</v>
      </c>
      <c r="M6788" s="3">
        <v>47.020465055473565</v>
      </c>
      <c r="N6788" s="2">
        <v>1756837</v>
      </c>
      <c r="O6788">
        <f t="shared" si="105"/>
        <v>1</v>
      </c>
    </row>
    <row r="6789" spans="1:15" x14ac:dyDescent="0.2">
      <c r="A6789" t="s">
        <v>6464</v>
      </c>
      <c r="B6789" t="s">
        <v>7511</v>
      </c>
      <c r="C6789" t="s">
        <v>7515</v>
      </c>
      <c r="D6789" t="s">
        <v>22</v>
      </c>
      <c r="E6789">
        <v>36</v>
      </c>
      <c r="F6789" t="s">
        <v>49</v>
      </c>
      <c r="G6789" t="s">
        <v>1472</v>
      </c>
      <c r="H6789" t="s">
        <v>540</v>
      </c>
      <c r="I6789" s="2">
        <v>3077</v>
      </c>
      <c r="J6789" s="2">
        <v>4</v>
      </c>
      <c r="K6789" s="2">
        <v>3081</v>
      </c>
      <c r="L6789" s="3">
        <v>0.17537198954712363</v>
      </c>
      <c r="M6789" s="3">
        <v>0.28365124798263291</v>
      </c>
      <c r="N6789" s="2">
        <v>1756837</v>
      </c>
      <c r="O6789">
        <f t="shared" si="105"/>
        <v>9</v>
      </c>
    </row>
    <row r="6790" spans="1:15" x14ac:dyDescent="0.2">
      <c r="A6790" t="s">
        <v>6464</v>
      </c>
      <c r="B6790" t="s">
        <v>7511</v>
      </c>
      <c r="C6790" t="s">
        <v>7516</v>
      </c>
      <c r="D6790" t="s">
        <v>22</v>
      </c>
      <c r="E6790">
        <v>25</v>
      </c>
      <c r="F6790" t="s">
        <v>49</v>
      </c>
      <c r="G6790" t="s">
        <v>3341</v>
      </c>
      <c r="H6790" t="s">
        <v>135</v>
      </c>
      <c r="I6790" s="2">
        <v>1166</v>
      </c>
      <c r="J6790" s="2">
        <v>6</v>
      </c>
      <c r="K6790" s="2">
        <v>1172</v>
      </c>
      <c r="L6790" s="3">
        <v>6.6710799009811389E-2</v>
      </c>
      <c r="M6790" s="3">
        <v>0.10789979313068673</v>
      </c>
      <c r="N6790" s="2">
        <v>1756837</v>
      </c>
      <c r="O6790">
        <f t="shared" si="105"/>
        <v>12</v>
      </c>
    </row>
    <row r="6791" spans="1:15" x14ac:dyDescent="0.2">
      <c r="A6791" t="s">
        <v>6464</v>
      </c>
      <c r="B6791" t="s">
        <v>7511</v>
      </c>
      <c r="C6791" t="s">
        <v>7517</v>
      </c>
      <c r="D6791" t="s">
        <v>17</v>
      </c>
      <c r="E6791">
        <v>52</v>
      </c>
      <c r="F6791" t="s">
        <v>49</v>
      </c>
      <c r="G6791" t="s">
        <v>807</v>
      </c>
      <c r="H6791" t="s">
        <v>774</v>
      </c>
      <c r="I6791" s="2">
        <v>22190</v>
      </c>
      <c r="J6791" s="2">
        <v>101</v>
      </c>
      <c r="K6791" s="2">
        <v>22291</v>
      </c>
      <c r="L6791" s="3">
        <v>1.2688143521567452</v>
      </c>
      <c r="M6791" s="3">
        <v>2.0522135568909023</v>
      </c>
      <c r="N6791" s="2">
        <v>1756837</v>
      </c>
      <c r="O6791">
        <f t="shared" ref="O6791:O6854" si="106">COUNTIFS($A$2:$A$8573,A6791,$B$2:$B$8573,B6791,$K$2:$K$8573,"&gt;"&amp;K6791)+1</f>
        <v>3</v>
      </c>
    </row>
    <row r="6792" spans="1:15" x14ac:dyDescent="0.2">
      <c r="A6792" t="s">
        <v>6464</v>
      </c>
      <c r="B6792" t="s">
        <v>7511</v>
      </c>
      <c r="C6792" t="s">
        <v>7518</v>
      </c>
      <c r="D6792" t="s">
        <v>22</v>
      </c>
      <c r="E6792">
        <v>43</v>
      </c>
      <c r="F6792" t="s">
        <v>49</v>
      </c>
      <c r="G6792" t="s">
        <v>197</v>
      </c>
      <c r="H6792" t="s">
        <v>24</v>
      </c>
      <c r="I6792" s="2">
        <v>494689</v>
      </c>
      <c r="J6792" s="2">
        <v>2085</v>
      </c>
      <c r="K6792" s="2">
        <v>496774</v>
      </c>
      <c r="L6792" s="3">
        <v>28.276613026706521</v>
      </c>
      <c r="M6792" s="3">
        <v>45.735334328245528</v>
      </c>
      <c r="N6792" s="2">
        <v>1756837</v>
      </c>
      <c r="O6792">
        <f t="shared" si="106"/>
        <v>2</v>
      </c>
    </row>
    <row r="6793" spans="1:15" x14ac:dyDescent="0.2">
      <c r="A6793" t="s">
        <v>6464</v>
      </c>
      <c r="B6793" t="s">
        <v>7511</v>
      </c>
      <c r="C6793" t="s">
        <v>7519</v>
      </c>
      <c r="D6793" t="s">
        <v>22</v>
      </c>
      <c r="E6793">
        <v>66</v>
      </c>
      <c r="F6793" t="s">
        <v>49</v>
      </c>
      <c r="G6793" t="s">
        <v>7520</v>
      </c>
      <c r="H6793" t="s">
        <v>99</v>
      </c>
      <c r="I6793" s="2">
        <v>4086</v>
      </c>
      <c r="J6793" s="2">
        <v>10</v>
      </c>
      <c r="K6793" s="2">
        <v>4096</v>
      </c>
      <c r="L6793" s="3">
        <v>0.23314627367251486</v>
      </c>
      <c r="M6793" s="3">
        <v>0.37709688793796314</v>
      </c>
      <c r="N6793" s="2">
        <v>1756837</v>
      </c>
      <c r="O6793">
        <f t="shared" si="106"/>
        <v>8</v>
      </c>
    </row>
    <row r="6794" spans="1:15" x14ac:dyDescent="0.2">
      <c r="A6794" t="s">
        <v>6464</v>
      </c>
      <c r="B6794" t="s">
        <v>7511</v>
      </c>
      <c r="C6794" t="s">
        <v>7521</v>
      </c>
      <c r="D6794" t="s">
        <v>22</v>
      </c>
      <c r="E6794">
        <v>67</v>
      </c>
      <c r="F6794" t="s">
        <v>49</v>
      </c>
      <c r="G6794" t="s">
        <v>7392</v>
      </c>
      <c r="H6794" t="s">
        <v>165</v>
      </c>
      <c r="I6794" s="2">
        <v>2260</v>
      </c>
      <c r="J6794" s="2">
        <v>1</v>
      </c>
      <c r="K6794" s="2">
        <v>2261</v>
      </c>
      <c r="L6794" s="3">
        <v>0.12869719843104399</v>
      </c>
      <c r="M6794" s="3">
        <v>0.20815821865911491</v>
      </c>
      <c r="N6794" s="2">
        <v>1756837</v>
      </c>
      <c r="O6794">
        <f t="shared" si="106"/>
        <v>11</v>
      </c>
    </row>
    <row r="6795" spans="1:15" x14ac:dyDescent="0.2">
      <c r="A6795" t="s">
        <v>6464</v>
      </c>
      <c r="B6795" t="s">
        <v>7511</v>
      </c>
      <c r="C6795" t="s">
        <v>7522</v>
      </c>
      <c r="D6795" t="s">
        <v>22</v>
      </c>
      <c r="E6795">
        <v>63</v>
      </c>
      <c r="F6795" t="s">
        <v>49</v>
      </c>
      <c r="G6795" t="s">
        <v>7465</v>
      </c>
      <c r="H6795" t="s">
        <v>198</v>
      </c>
      <c r="I6795" s="2">
        <v>4218</v>
      </c>
      <c r="J6795" s="2">
        <v>7</v>
      </c>
      <c r="K6795" s="2">
        <v>4225</v>
      </c>
      <c r="L6795" s="3">
        <v>0.24048901520175178</v>
      </c>
      <c r="M6795" s="3">
        <v>0.38897323035593123</v>
      </c>
      <c r="N6795" s="2">
        <v>1756837</v>
      </c>
      <c r="O6795">
        <f t="shared" si="106"/>
        <v>7</v>
      </c>
    </row>
    <row r="6796" spans="1:15" x14ac:dyDescent="0.2">
      <c r="A6796" t="s">
        <v>6464</v>
      </c>
      <c r="B6796" t="s">
        <v>7511</v>
      </c>
      <c r="C6796" t="s">
        <v>7523</v>
      </c>
      <c r="D6796" t="s">
        <v>22</v>
      </c>
      <c r="E6796">
        <v>47</v>
      </c>
      <c r="F6796" t="s">
        <v>49</v>
      </c>
      <c r="G6796" t="s">
        <v>1280</v>
      </c>
      <c r="H6796" t="s">
        <v>193</v>
      </c>
      <c r="I6796" s="2">
        <v>2741</v>
      </c>
      <c r="J6796" s="2">
        <v>3</v>
      </c>
      <c r="K6796" s="2">
        <v>2744</v>
      </c>
      <c r="L6796" s="3">
        <v>0.15618978880795428</v>
      </c>
      <c r="M6796" s="3">
        <v>0.25262545422406518</v>
      </c>
      <c r="N6796" s="2">
        <v>1756837</v>
      </c>
      <c r="O6796">
        <f t="shared" si="106"/>
        <v>10</v>
      </c>
    </row>
    <row r="6797" spans="1:15" x14ac:dyDescent="0.2">
      <c r="A6797" t="s">
        <v>6464</v>
      </c>
      <c r="B6797" t="s">
        <v>7511</v>
      </c>
      <c r="C6797" t="s">
        <v>7524</v>
      </c>
      <c r="D6797" t="s">
        <v>22</v>
      </c>
      <c r="E6797">
        <v>35</v>
      </c>
      <c r="F6797" t="s">
        <v>69</v>
      </c>
      <c r="G6797" t="s">
        <v>7012</v>
      </c>
      <c r="H6797" t="s">
        <v>294</v>
      </c>
      <c r="I6797" s="2">
        <v>829</v>
      </c>
      <c r="J6797" s="2">
        <v>9</v>
      </c>
      <c r="K6797" s="2">
        <v>838</v>
      </c>
      <c r="L6797" s="3">
        <v>4.7699359701554554E-2</v>
      </c>
      <c r="M6797" s="3">
        <v>7.7150193381839136E-2</v>
      </c>
      <c r="N6797" s="2">
        <v>1756837</v>
      </c>
      <c r="O6797">
        <f t="shared" si="106"/>
        <v>14</v>
      </c>
    </row>
    <row r="6798" spans="1:15" x14ac:dyDescent="0.2">
      <c r="A6798" t="s">
        <v>6464</v>
      </c>
      <c r="B6798" t="s">
        <v>7511</v>
      </c>
      <c r="C6798" t="s">
        <v>7525</v>
      </c>
      <c r="D6798" t="s">
        <v>22</v>
      </c>
      <c r="E6798">
        <v>67</v>
      </c>
      <c r="F6798" t="s">
        <v>49</v>
      </c>
      <c r="G6798" t="s">
        <v>7526</v>
      </c>
      <c r="H6798" t="s">
        <v>1785</v>
      </c>
      <c r="I6798" s="2">
        <v>1127</v>
      </c>
      <c r="J6798" s="2">
        <f>(0)</f>
        <v>0</v>
      </c>
      <c r="K6798" s="2">
        <v>1127</v>
      </c>
      <c r="L6798" s="3">
        <v>6.4149377546124084E-2</v>
      </c>
      <c r="M6798" s="3">
        <v>0.10375688298488389</v>
      </c>
      <c r="N6798" s="2">
        <v>1756837</v>
      </c>
      <c r="O6798">
        <f t="shared" si="106"/>
        <v>13</v>
      </c>
    </row>
    <row r="6799" spans="1:15" x14ac:dyDescent="0.2">
      <c r="A6799" t="s">
        <v>6464</v>
      </c>
      <c r="B6799" t="s">
        <v>7527</v>
      </c>
      <c r="C6799" t="s">
        <v>46</v>
      </c>
      <c r="G6799" t="s">
        <v>46</v>
      </c>
      <c r="I6799" s="2">
        <v>4019</v>
      </c>
      <c r="J6799" s="2">
        <v>18</v>
      </c>
      <c r="K6799" s="2">
        <v>4037</v>
      </c>
      <c r="L6799" s="3">
        <v>0.21741811544756517</v>
      </c>
      <c r="M6799" s="3">
        <v>0.38055143665944274</v>
      </c>
      <c r="N6799" s="2">
        <v>1856791</v>
      </c>
      <c r="O6799">
        <f t="shared" si="106"/>
        <v>5</v>
      </c>
    </row>
    <row r="6800" spans="1:15" x14ac:dyDescent="0.2">
      <c r="A6800" t="s">
        <v>6464</v>
      </c>
      <c r="B6800" t="s">
        <v>7527</v>
      </c>
      <c r="C6800" t="s">
        <v>7528</v>
      </c>
      <c r="D6800" t="s">
        <v>22</v>
      </c>
      <c r="E6800">
        <v>38</v>
      </c>
      <c r="F6800" t="s">
        <v>49</v>
      </c>
      <c r="G6800" t="s">
        <v>6950</v>
      </c>
      <c r="H6800" t="s">
        <v>135</v>
      </c>
      <c r="I6800" s="2">
        <v>498</v>
      </c>
      <c r="J6800" s="2">
        <v>1</v>
      </c>
      <c r="K6800" s="2">
        <v>499</v>
      </c>
      <c r="L6800" s="3">
        <v>2.6874322419701516E-2</v>
      </c>
      <c r="M6800" s="3">
        <v>4.7038683897216237E-2</v>
      </c>
      <c r="N6800" s="2">
        <v>1856791</v>
      </c>
      <c r="O6800">
        <f t="shared" si="106"/>
        <v>25</v>
      </c>
    </row>
    <row r="6801" spans="1:15" x14ac:dyDescent="0.2">
      <c r="A6801" t="s">
        <v>6464</v>
      </c>
      <c r="B6801" t="s">
        <v>7527</v>
      </c>
      <c r="C6801" t="s">
        <v>7529</v>
      </c>
      <c r="D6801" t="s">
        <v>22</v>
      </c>
      <c r="E6801">
        <v>58</v>
      </c>
      <c r="F6801" t="s">
        <v>49</v>
      </c>
      <c r="G6801" t="s">
        <v>38</v>
      </c>
      <c r="H6801" t="s">
        <v>1597</v>
      </c>
      <c r="I6801" s="2">
        <v>657</v>
      </c>
      <c r="J6801" s="2">
        <f>(0)</f>
        <v>0</v>
      </c>
      <c r="K6801" s="2">
        <v>657</v>
      </c>
      <c r="L6801" s="3">
        <v>3.5383626913314419E-2</v>
      </c>
      <c r="M6801" s="3">
        <v>6.193269603300814E-2</v>
      </c>
      <c r="N6801" s="2">
        <v>1856791</v>
      </c>
      <c r="O6801">
        <f t="shared" si="106"/>
        <v>21</v>
      </c>
    </row>
    <row r="6802" spans="1:15" x14ac:dyDescent="0.2">
      <c r="A6802" t="s">
        <v>6464</v>
      </c>
      <c r="B6802" t="s">
        <v>7527</v>
      </c>
      <c r="C6802" t="s">
        <v>7530</v>
      </c>
      <c r="D6802" t="s">
        <v>22</v>
      </c>
      <c r="E6802">
        <v>58</v>
      </c>
      <c r="F6802" t="s">
        <v>49</v>
      </c>
      <c r="G6802" t="s">
        <v>38</v>
      </c>
      <c r="H6802" t="s">
        <v>106</v>
      </c>
      <c r="I6802" s="2">
        <v>2134</v>
      </c>
      <c r="J6802" s="2">
        <f>(0)</f>
        <v>0</v>
      </c>
      <c r="K6802" s="2">
        <v>2134</v>
      </c>
      <c r="L6802" s="3">
        <v>0.11492946702132874</v>
      </c>
      <c r="M6802" s="3">
        <v>0.20116342973278445</v>
      </c>
      <c r="N6802" s="2">
        <v>1856791</v>
      </c>
      <c r="O6802">
        <f t="shared" si="106"/>
        <v>7</v>
      </c>
    </row>
    <row r="6803" spans="1:15" x14ac:dyDescent="0.2">
      <c r="A6803" t="s">
        <v>6464</v>
      </c>
      <c r="B6803" t="s">
        <v>7527</v>
      </c>
      <c r="C6803" t="s">
        <v>7531</v>
      </c>
      <c r="D6803" t="s">
        <v>22</v>
      </c>
      <c r="E6803">
        <v>32</v>
      </c>
      <c r="F6803" t="s">
        <v>49</v>
      </c>
      <c r="G6803" t="s">
        <v>2981</v>
      </c>
      <c r="H6803" t="s">
        <v>54</v>
      </c>
      <c r="I6803" s="2">
        <v>503</v>
      </c>
      <c r="J6803" s="2">
        <v>1</v>
      </c>
      <c r="K6803" s="2">
        <v>504</v>
      </c>
      <c r="L6803" s="3">
        <v>2.7143604207474078E-2</v>
      </c>
      <c r="M6803" s="3">
        <v>4.7510013395184333E-2</v>
      </c>
      <c r="N6803" s="2">
        <v>1856791</v>
      </c>
      <c r="O6803">
        <f t="shared" si="106"/>
        <v>24</v>
      </c>
    </row>
    <row r="6804" spans="1:15" x14ac:dyDescent="0.2">
      <c r="A6804" t="s">
        <v>6464</v>
      </c>
      <c r="B6804" t="s">
        <v>7527</v>
      </c>
      <c r="C6804" t="s">
        <v>7532</v>
      </c>
      <c r="D6804" t="s">
        <v>22</v>
      </c>
      <c r="E6804">
        <v>57</v>
      </c>
      <c r="F6804" t="s">
        <v>49</v>
      </c>
      <c r="G6804" t="s">
        <v>1472</v>
      </c>
      <c r="H6804" t="s">
        <v>540</v>
      </c>
      <c r="I6804" s="2">
        <v>1603</v>
      </c>
      <c r="J6804" s="2">
        <v>3</v>
      </c>
      <c r="K6804" s="2">
        <v>1606</v>
      </c>
      <c r="L6804" s="3">
        <v>8.6493310232546361E-2</v>
      </c>
      <c r="M6804" s="3">
        <v>0.15139103474735324</v>
      </c>
      <c r="N6804" s="2">
        <v>1856791</v>
      </c>
      <c r="O6804">
        <f t="shared" si="106"/>
        <v>11</v>
      </c>
    </row>
    <row r="6805" spans="1:15" x14ac:dyDescent="0.2">
      <c r="A6805" t="s">
        <v>6464</v>
      </c>
      <c r="B6805" t="s">
        <v>7527</v>
      </c>
      <c r="C6805" t="s">
        <v>7533</v>
      </c>
      <c r="D6805" t="s">
        <v>22</v>
      </c>
      <c r="E6805">
        <v>35</v>
      </c>
      <c r="F6805" t="s">
        <v>49</v>
      </c>
      <c r="G6805" t="s">
        <v>722</v>
      </c>
      <c r="H6805" t="s">
        <v>723</v>
      </c>
      <c r="I6805" s="2">
        <v>8890</v>
      </c>
      <c r="J6805" s="2">
        <v>2</v>
      </c>
      <c r="K6805" s="2">
        <v>8892</v>
      </c>
      <c r="L6805" s="3">
        <v>0.47889073137472127</v>
      </c>
      <c r="M6805" s="3">
        <v>0.83821237918646641</v>
      </c>
      <c r="N6805" s="2">
        <v>1856791</v>
      </c>
      <c r="O6805">
        <f t="shared" si="106"/>
        <v>4</v>
      </c>
    </row>
    <row r="6806" spans="1:15" x14ac:dyDescent="0.2">
      <c r="A6806" t="s">
        <v>6464</v>
      </c>
      <c r="B6806" t="s">
        <v>7527</v>
      </c>
      <c r="C6806" t="s">
        <v>1226</v>
      </c>
      <c r="D6806" t="s">
        <v>22</v>
      </c>
      <c r="E6806">
        <v>27</v>
      </c>
      <c r="F6806" t="s">
        <v>69</v>
      </c>
      <c r="G6806" t="s">
        <v>38</v>
      </c>
      <c r="H6806" t="s">
        <v>45</v>
      </c>
      <c r="I6806" s="2">
        <v>1097</v>
      </c>
      <c r="J6806" s="2">
        <f>(0)</f>
        <v>0</v>
      </c>
      <c r="K6806" s="2">
        <v>1097</v>
      </c>
      <c r="L6806" s="3">
        <v>5.9080424237299735E-2</v>
      </c>
      <c r="M6806" s="3">
        <v>0.10340969185420083</v>
      </c>
      <c r="N6806" s="2">
        <v>1856791</v>
      </c>
      <c r="O6806">
        <f t="shared" si="106"/>
        <v>16</v>
      </c>
    </row>
    <row r="6807" spans="1:15" x14ac:dyDescent="0.2">
      <c r="A6807" t="s">
        <v>6464</v>
      </c>
      <c r="B6807" t="s">
        <v>7527</v>
      </c>
      <c r="C6807" t="s">
        <v>7534</v>
      </c>
      <c r="D6807" t="s">
        <v>22</v>
      </c>
      <c r="E6807">
        <v>68</v>
      </c>
      <c r="F6807" t="s">
        <v>49</v>
      </c>
      <c r="G6807" t="s">
        <v>32</v>
      </c>
      <c r="H6807" t="s">
        <v>33</v>
      </c>
      <c r="I6807" s="2">
        <v>673453</v>
      </c>
      <c r="J6807" s="2">
        <v>1211</v>
      </c>
      <c r="K6807" s="2">
        <v>674664</v>
      </c>
      <c r="L6807" s="3">
        <v>36.334945613157323</v>
      </c>
      <c r="M6807" s="3">
        <v>63.597808883429842</v>
      </c>
      <c r="N6807" s="2">
        <v>1856791</v>
      </c>
      <c r="O6807">
        <f t="shared" si="106"/>
        <v>1</v>
      </c>
    </row>
    <row r="6808" spans="1:15" x14ac:dyDescent="0.2">
      <c r="A6808" t="s">
        <v>6464</v>
      </c>
      <c r="B6808" t="s">
        <v>7527</v>
      </c>
      <c r="C6808" t="s">
        <v>7535</v>
      </c>
      <c r="D6808" t="s">
        <v>22</v>
      </c>
      <c r="E6808">
        <v>44</v>
      </c>
      <c r="F6808" t="s">
        <v>49</v>
      </c>
      <c r="G6808" t="s">
        <v>38</v>
      </c>
      <c r="H6808" t="s">
        <v>6305</v>
      </c>
      <c r="I6808" s="2">
        <v>331</v>
      </c>
      <c r="J6808" s="2">
        <f>(0)</f>
        <v>0</v>
      </c>
      <c r="K6808" s="2">
        <v>331</v>
      </c>
      <c r="L6808" s="3">
        <v>1.7826454350543492E-2</v>
      </c>
      <c r="M6808" s="3">
        <v>3.1202012765488122E-2</v>
      </c>
      <c r="N6808" s="2">
        <v>1856791</v>
      </c>
      <c r="O6808">
        <f t="shared" si="106"/>
        <v>27</v>
      </c>
    </row>
    <row r="6809" spans="1:15" x14ac:dyDescent="0.2">
      <c r="A6809" t="s">
        <v>6464</v>
      </c>
      <c r="B6809" t="s">
        <v>7527</v>
      </c>
      <c r="C6809" t="s">
        <v>7536</v>
      </c>
      <c r="D6809" t="s">
        <v>22</v>
      </c>
      <c r="E6809">
        <v>45</v>
      </c>
      <c r="F6809" t="s">
        <v>49</v>
      </c>
      <c r="G6809" t="s">
        <v>7537</v>
      </c>
      <c r="H6809" t="s">
        <v>321</v>
      </c>
      <c r="I6809" s="2">
        <v>838</v>
      </c>
      <c r="J6809" s="2">
        <f>(0)</f>
        <v>0</v>
      </c>
      <c r="K6809" s="2">
        <v>838</v>
      </c>
      <c r="L6809" s="3">
        <v>4.5131627630681105E-2</v>
      </c>
      <c r="M6809" s="3">
        <v>7.899482385945332E-2</v>
      </c>
      <c r="N6809" s="2">
        <v>1856791</v>
      </c>
      <c r="O6809">
        <f t="shared" si="106"/>
        <v>19</v>
      </c>
    </row>
    <row r="6810" spans="1:15" x14ac:dyDescent="0.2">
      <c r="A6810" t="s">
        <v>6464</v>
      </c>
      <c r="B6810" t="s">
        <v>7527</v>
      </c>
      <c r="C6810" t="s">
        <v>7538</v>
      </c>
      <c r="D6810" t="s">
        <v>22</v>
      </c>
      <c r="E6810">
        <v>49</v>
      </c>
      <c r="F6810" t="s">
        <v>49</v>
      </c>
      <c r="G6810" t="s">
        <v>7526</v>
      </c>
      <c r="H6810" t="s">
        <v>1785</v>
      </c>
      <c r="I6810" s="2">
        <v>637</v>
      </c>
      <c r="J6810" s="2">
        <f>(0)</f>
        <v>0</v>
      </c>
      <c r="K6810" s="2">
        <v>637</v>
      </c>
      <c r="L6810" s="3">
        <v>3.4306499762224184E-2</v>
      </c>
      <c r="M6810" s="3">
        <v>6.0047378041135753E-2</v>
      </c>
      <c r="N6810" s="2">
        <v>1856791</v>
      </c>
      <c r="O6810">
        <f t="shared" si="106"/>
        <v>22</v>
      </c>
    </row>
    <row r="6811" spans="1:15" x14ac:dyDescent="0.2">
      <c r="A6811" t="s">
        <v>6464</v>
      </c>
      <c r="B6811" t="s">
        <v>7527</v>
      </c>
      <c r="C6811" t="s">
        <v>7539</v>
      </c>
      <c r="D6811" t="s">
        <v>22</v>
      </c>
      <c r="E6811">
        <v>60</v>
      </c>
      <c r="F6811" t="s">
        <v>49</v>
      </c>
      <c r="G6811" t="s">
        <v>7143</v>
      </c>
      <c r="H6811" t="s">
        <v>168</v>
      </c>
      <c r="I6811" s="2">
        <v>1236</v>
      </c>
      <c r="J6811" s="2">
        <v>1</v>
      </c>
      <c r="K6811" s="2">
        <v>1237</v>
      </c>
      <c r="L6811" s="3">
        <v>6.6620314294931413E-2</v>
      </c>
      <c r="M6811" s="3">
        <v>0.11660691779730757</v>
      </c>
      <c r="N6811" s="2">
        <v>1856791</v>
      </c>
      <c r="O6811">
        <f t="shared" si="106"/>
        <v>15</v>
      </c>
    </row>
    <row r="6812" spans="1:15" x14ac:dyDescent="0.2">
      <c r="A6812" t="s">
        <v>6464</v>
      </c>
      <c r="B6812" t="s">
        <v>7527</v>
      </c>
      <c r="C6812" t="s">
        <v>7540</v>
      </c>
      <c r="D6812" t="s">
        <v>22</v>
      </c>
      <c r="E6812">
        <v>37</v>
      </c>
      <c r="F6812" t="s">
        <v>49</v>
      </c>
      <c r="G6812" t="s">
        <v>719</v>
      </c>
      <c r="H6812" t="s">
        <v>198</v>
      </c>
      <c r="I6812" s="2">
        <v>2756</v>
      </c>
      <c r="J6812" s="2">
        <v>2</v>
      </c>
      <c r="K6812" s="2">
        <v>2758</v>
      </c>
      <c r="L6812" s="3">
        <v>0.14853583413534427</v>
      </c>
      <c r="M6812" s="3">
        <v>0.25998535107920318</v>
      </c>
      <c r="N6812" s="2">
        <v>1856791</v>
      </c>
      <c r="O6812">
        <f t="shared" si="106"/>
        <v>6</v>
      </c>
    </row>
    <row r="6813" spans="1:15" x14ac:dyDescent="0.2">
      <c r="A6813" t="s">
        <v>6464</v>
      </c>
      <c r="B6813" t="s">
        <v>7527</v>
      </c>
      <c r="C6813" t="s">
        <v>7541</v>
      </c>
      <c r="D6813" t="s">
        <v>22</v>
      </c>
      <c r="E6813">
        <v>49</v>
      </c>
      <c r="F6813" t="s">
        <v>49</v>
      </c>
      <c r="G6813" t="s">
        <v>19</v>
      </c>
      <c r="H6813" t="s">
        <v>20</v>
      </c>
      <c r="I6813" s="2">
        <v>152456</v>
      </c>
      <c r="J6813" s="2">
        <v>92</v>
      </c>
      <c r="K6813" s="2">
        <v>152548</v>
      </c>
      <c r="L6813" s="3">
        <v>8.2156796322257062</v>
      </c>
      <c r="M6813" s="3">
        <v>14.3800744512075</v>
      </c>
      <c r="N6813" s="2">
        <v>1856791</v>
      </c>
      <c r="O6813">
        <f t="shared" si="106"/>
        <v>3</v>
      </c>
    </row>
    <row r="6814" spans="1:15" x14ac:dyDescent="0.2">
      <c r="A6814" t="s">
        <v>6464</v>
      </c>
      <c r="B6814" t="s">
        <v>7527</v>
      </c>
      <c r="C6814" t="s">
        <v>7542</v>
      </c>
      <c r="D6814" t="s">
        <v>22</v>
      </c>
      <c r="E6814">
        <v>43</v>
      </c>
      <c r="F6814" t="s">
        <v>69</v>
      </c>
      <c r="G6814" t="s">
        <v>7543</v>
      </c>
      <c r="H6814" t="s">
        <v>41</v>
      </c>
      <c r="I6814" s="2">
        <v>1257</v>
      </c>
      <c r="J6814" s="2">
        <v>1</v>
      </c>
      <c r="K6814" s="2">
        <v>1258</v>
      </c>
      <c r="L6814" s="3">
        <v>6.7751297803576166E-2</v>
      </c>
      <c r="M6814" s="3">
        <v>0.11858650168877359</v>
      </c>
      <c r="N6814" s="2">
        <v>1856791</v>
      </c>
      <c r="O6814">
        <f t="shared" si="106"/>
        <v>14</v>
      </c>
    </row>
    <row r="6815" spans="1:15" x14ac:dyDescent="0.2">
      <c r="A6815" t="s">
        <v>6464</v>
      </c>
      <c r="B6815" t="s">
        <v>7527</v>
      </c>
      <c r="C6815" t="s">
        <v>7544</v>
      </c>
      <c r="D6815" t="s">
        <v>17</v>
      </c>
      <c r="E6815">
        <v>47</v>
      </c>
      <c r="F6815" t="s">
        <v>49</v>
      </c>
      <c r="G6815" t="s">
        <v>197</v>
      </c>
      <c r="H6815" t="s">
        <v>24</v>
      </c>
      <c r="I6815" s="2">
        <v>194763</v>
      </c>
      <c r="J6815" s="2">
        <v>396</v>
      </c>
      <c r="K6815" s="2">
        <v>195159</v>
      </c>
      <c r="L6815" s="3">
        <v>10.510552883981019</v>
      </c>
      <c r="M6815" s="3">
        <v>18.396838698791228</v>
      </c>
      <c r="N6815" s="2">
        <v>1856791</v>
      </c>
      <c r="O6815">
        <f t="shared" si="106"/>
        <v>2</v>
      </c>
    </row>
    <row r="6816" spans="1:15" x14ac:dyDescent="0.2">
      <c r="A6816" t="s">
        <v>6464</v>
      </c>
      <c r="B6816" t="s">
        <v>7527</v>
      </c>
      <c r="C6816" t="s">
        <v>7545</v>
      </c>
      <c r="D6816" t="s">
        <v>22</v>
      </c>
      <c r="E6816">
        <v>54</v>
      </c>
      <c r="F6816" t="s">
        <v>49</v>
      </c>
      <c r="G6816" t="s">
        <v>38</v>
      </c>
      <c r="H6816" t="s">
        <v>542</v>
      </c>
      <c r="I6816" s="2">
        <v>854</v>
      </c>
      <c r="J6816" s="2">
        <v>1</v>
      </c>
      <c r="K6816" s="2">
        <v>855</v>
      </c>
      <c r="L6816" s="3">
        <v>4.6047185709107812E-2</v>
      </c>
      <c r="M6816" s="3">
        <v>8.0597344152544839E-2</v>
      </c>
      <c r="N6816" s="2">
        <v>1856791</v>
      </c>
      <c r="O6816">
        <f t="shared" si="106"/>
        <v>18</v>
      </c>
    </row>
    <row r="6817" spans="1:15" x14ac:dyDescent="0.2">
      <c r="A6817" t="s">
        <v>6464</v>
      </c>
      <c r="B6817" t="s">
        <v>7527</v>
      </c>
      <c r="C6817" t="s">
        <v>7546</v>
      </c>
      <c r="D6817" t="s">
        <v>17</v>
      </c>
      <c r="E6817">
        <v>30</v>
      </c>
      <c r="F6817" t="s">
        <v>49</v>
      </c>
      <c r="G6817" t="s">
        <v>7151</v>
      </c>
      <c r="H6817" t="s">
        <v>1733</v>
      </c>
      <c r="I6817" s="2">
        <v>1914</v>
      </c>
      <c r="J6817" s="2">
        <f>(0)</f>
        <v>0</v>
      </c>
      <c r="K6817" s="2">
        <v>1914</v>
      </c>
      <c r="L6817" s="3">
        <v>0.10308106835933609</v>
      </c>
      <c r="M6817" s="3">
        <v>0.18042493182218811</v>
      </c>
      <c r="N6817" s="2">
        <v>1856791</v>
      </c>
      <c r="O6817">
        <f t="shared" si="106"/>
        <v>8</v>
      </c>
    </row>
    <row r="6818" spans="1:15" x14ac:dyDescent="0.2">
      <c r="A6818" t="s">
        <v>6464</v>
      </c>
      <c r="B6818" t="s">
        <v>7527</v>
      </c>
      <c r="C6818" t="s">
        <v>7547</v>
      </c>
      <c r="D6818" t="s">
        <v>22</v>
      </c>
      <c r="E6818">
        <v>48</v>
      </c>
      <c r="F6818" t="s">
        <v>49</v>
      </c>
      <c r="G6818" t="s">
        <v>7548</v>
      </c>
      <c r="H6818" t="s">
        <v>79</v>
      </c>
      <c r="I6818" s="2">
        <v>1771</v>
      </c>
      <c r="J6818" s="2">
        <f>(0)</f>
        <v>0</v>
      </c>
      <c r="K6818" s="2">
        <v>1771</v>
      </c>
      <c r="L6818" s="3">
        <v>9.5379609229040846E-2</v>
      </c>
      <c r="M6818" s="3">
        <v>0.1669449081803005</v>
      </c>
      <c r="N6818" s="2">
        <v>1856791</v>
      </c>
      <c r="O6818">
        <f t="shared" si="106"/>
        <v>9</v>
      </c>
    </row>
    <row r="6819" spans="1:15" x14ac:dyDescent="0.2">
      <c r="A6819" t="s">
        <v>6464</v>
      </c>
      <c r="B6819" t="s">
        <v>7527</v>
      </c>
      <c r="C6819" t="s">
        <v>7549</v>
      </c>
      <c r="D6819" t="s">
        <v>22</v>
      </c>
      <c r="E6819">
        <v>31</v>
      </c>
      <c r="F6819" t="s">
        <v>49</v>
      </c>
      <c r="G6819" t="s">
        <v>38</v>
      </c>
      <c r="H6819" t="s">
        <v>846</v>
      </c>
      <c r="I6819" s="2">
        <v>1434</v>
      </c>
      <c r="J6819" s="2">
        <v>1</v>
      </c>
      <c r="K6819" s="2">
        <v>1435</v>
      </c>
      <c r="L6819" s="3">
        <v>7.7283873090724806E-2</v>
      </c>
      <c r="M6819" s="3">
        <v>0.13527156591684428</v>
      </c>
      <c r="N6819" s="2">
        <v>1856791</v>
      </c>
      <c r="O6819">
        <f t="shared" si="106"/>
        <v>12</v>
      </c>
    </row>
    <row r="6820" spans="1:15" x14ac:dyDescent="0.2">
      <c r="A6820" t="s">
        <v>6464</v>
      </c>
      <c r="B6820" t="s">
        <v>7527</v>
      </c>
      <c r="C6820" t="s">
        <v>7550</v>
      </c>
      <c r="D6820" t="s">
        <v>22</v>
      </c>
      <c r="E6820">
        <v>53</v>
      </c>
      <c r="F6820" t="s">
        <v>49</v>
      </c>
      <c r="G6820" t="s">
        <v>815</v>
      </c>
      <c r="H6820" t="s">
        <v>816</v>
      </c>
      <c r="I6820" s="2">
        <v>555</v>
      </c>
      <c r="J6820" s="2">
        <f>(0)</f>
        <v>0</v>
      </c>
      <c r="K6820" s="2">
        <v>555</v>
      </c>
      <c r="L6820" s="3">
        <v>2.9890278442754194E-2</v>
      </c>
      <c r="M6820" s="3">
        <v>5.2317574274458933E-2</v>
      </c>
      <c r="N6820" s="2">
        <v>1856791</v>
      </c>
      <c r="O6820">
        <f t="shared" si="106"/>
        <v>23</v>
      </c>
    </row>
    <row r="6821" spans="1:15" x14ac:dyDescent="0.2">
      <c r="A6821" t="s">
        <v>6464</v>
      </c>
      <c r="B6821" t="s">
        <v>7527</v>
      </c>
      <c r="C6821" t="s">
        <v>7551</v>
      </c>
      <c r="D6821" t="s">
        <v>22</v>
      </c>
      <c r="E6821">
        <v>64</v>
      </c>
      <c r="F6821" t="s">
        <v>49</v>
      </c>
      <c r="G6821" t="s">
        <v>7552</v>
      </c>
      <c r="H6821" t="s">
        <v>124</v>
      </c>
      <c r="I6821" s="2">
        <v>1694</v>
      </c>
      <c r="J6821" s="2">
        <v>1</v>
      </c>
      <c r="K6821" s="2">
        <v>1695</v>
      </c>
      <c r="L6821" s="3">
        <v>9.128652605489794E-2</v>
      </c>
      <c r="M6821" s="3">
        <v>0.15978069981118539</v>
      </c>
      <c r="N6821" s="2">
        <v>1856791</v>
      </c>
      <c r="O6821">
        <f t="shared" si="106"/>
        <v>10</v>
      </c>
    </row>
    <row r="6822" spans="1:15" x14ac:dyDescent="0.2">
      <c r="A6822" t="s">
        <v>6464</v>
      </c>
      <c r="B6822" t="s">
        <v>7527</v>
      </c>
      <c r="C6822" t="s">
        <v>7553</v>
      </c>
      <c r="D6822" t="s">
        <v>22</v>
      </c>
      <c r="E6822">
        <v>62</v>
      </c>
      <c r="F6822" t="s">
        <v>49</v>
      </c>
      <c r="G6822" t="s">
        <v>1112</v>
      </c>
      <c r="H6822" t="s">
        <v>1113</v>
      </c>
      <c r="I6822" s="2">
        <v>907</v>
      </c>
      <c r="J6822" s="2">
        <f>(0)</f>
        <v>0</v>
      </c>
      <c r="K6822" s="2">
        <v>907</v>
      </c>
      <c r="L6822" s="3">
        <v>4.8847716301942443E-2</v>
      </c>
      <c r="M6822" s="3">
        <v>8.5499170931413071E-2</v>
      </c>
      <c r="N6822" s="2">
        <v>1856791</v>
      </c>
      <c r="O6822">
        <f t="shared" si="106"/>
        <v>17</v>
      </c>
    </row>
    <row r="6823" spans="1:15" x14ac:dyDescent="0.2">
      <c r="A6823" t="s">
        <v>6464</v>
      </c>
      <c r="B6823" t="s">
        <v>7527</v>
      </c>
      <c r="C6823" t="s">
        <v>7554</v>
      </c>
      <c r="D6823" t="s">
        <v>22</v>
      </c>
      <c r="E6823">
        <v>42</v>
      </c>
      <c r="F6823" t="s">
        <v>49</v>
      </c>
      <c r="G6823" t="s">
        <v>6717</v>
      </c>
      <c r="H6823" t="s">
        <v>43</v>
      </c>
      <c r="I6823" s="2">
        <v>1339</v>
      </c>
      <c r="J6823" s="2">
        <v>1</v>
      </c>
      <c r="K6823" s="2">
        <v>1340</v>
      </c>
      <c r="L6823" s="3">
        <v>7.2167519123046156E-2</v>
      </c>
      <c r="M6823" s="3">
        <v>0.12631630545545039</v>
      </c>
      <c r="N6823" s="2">
        <v>1856791</v>
      </c>
      <c r="O6823">
        <f t="shared" si="106"/>
        <v>13</v>
      </c>
    </row>
    <row r="6824" spans="1:15" x14ac:dyDescent="0.2">
      <c r="A6824" t="s">
        <v>6464</v>
      </c>
      <c r="B6824" t="s">
        <v>7527</v>
      </c>
      <c r="C6824" t="s">
        <v>7555</v>
      </c>
      <c r="D6824" t="s">
        <v>22</v>
      </c>
      <c r="E6824">
        <v>74</v>
      </c>
      <c r="F6824" t="s">
        <v>49</v>
      </c>
      <c r="G6824" t="s">
        <v>38</v>
      </c>
      <c r="H6824" t="s">
        <v>276</v>
      </c>
      <c r="I6824" s="2">
        <v>798</v>
      </c>
      <c r="J6824" s="2">
        <f>(0)</f>
        <v>0</v>
      </c>
      <c r="K6824" s="2">
        <v>798</v>
      </c>
      <c r="L6824" s="3">
        <v>4.2977373328500622E-2</v>
      </c>
      <c r="M6824" s="3">
        <v>7.5224187875708531E-2</v>
      </c>
      <c r="N6824" s="2">
        <v>1856791</v>
      </c>
      <c r="O6824">
        <f t="shared" si="106"/>
        <v>20</v>
      </c>
    </row>
    <row r="6825" spans="1:15" x14ac:dyDescent="0.2">
      <c r="A6825" t="s">
        <v>6464</v>
      </c>
      <c r="B6825" t="s">
        <v>7527</v>
      </c>
      <c r="C6825" t="s">
        <v>7556</v>
      </c>
      <c r="D6825" t="s">
        <v>22</v>
      </c>
      <c r="E6825">
        <v>45</v>
      </c>
      <c r="F6825" t="s">
        <v>49</v>
      </c>
      <c r="G6825" t="s">
        <v>38</v>
      </c>
      <c r="H6825" t="s">
        <v>1711</v>
      </c>
      <c r="I6825" s="2">
        <v>350</v>
      </c>
      <c r="J6825" s="2">
        <f>(0)</f>
        <v>0</v>
      </c>
      <c r="K6825" s="2">
        <v>350</v>
      </c>
      <c r="L6825" s="3">
        <v>1.8849725144079222E-2</v>
      </c>
      <c r="M6825" s="3">
        <v>3.2993064857766902E-2</v>
      </c>
      <c r="N6825" s="2">
        <v>1856791</v>
      </c>
      <c r="O6825">
        <f t="shared" si="106"/>
        <v>26</v>
      </c>
    </row>
    <row r="6826" spans="1:15" x14ac:dyDescent="0.2">
      <c r="A6826" t="s">
        <v>6464</v>
      </c>
      <c r="B6826" t="s">
        <v>7557</v>
      </c>
      <c r="C6826" t="s">
        <v>46</v>
      </c>
      <c r="G6826" t="s">
        <v>46</v>
      </c>
      <c r="I6826" s="2">
        <v>9079</v>
      </c>
      <c r="J6826" s="2">
        <v>8</v>
      </c>
      <c r="K6826" s="2">
        <v>9087</v>
      </c>
      <c r="L6826" s="3">
        <v>0.46779585629756082</v>
      </c>
      <c r="M6826" s="3">
        <v>0.87386511492379282</v>
      </c>
      <c r="N6826" s="2">
        <v>1942514</v>
      </c>
      <c r="O6826">
        <f t="shared" si="106"/>
        <v>4</v>
      </c>
    </row>
    <row r="6827" spans="1:15" x14ac:dyDescent="0.2">
      <c r="A6827" t="s">
        <v>6464</v>
      </c>
      <c r="B6827" t="s">
        <v>7557</v>
      </c>
      <c r="C6827" t="s">
        <v>7558</v>
      </c>
      <c r="D6827" t="s">
        <v>22</v>
      </c>
      <c r="E6827">
        <v>51</v>
      </c>
      <c r="F6827" t="s">
        <v>49</v>
      </c>
      <c r="G6827" t="s">
        <v>891</v>
      </c>
      <c r="H6827" t="s">
        <v>749</v>
      </c>
      <c r="I6827" s="2">
        <v>4647</v>
      </c>
      <c r="J6827" s="2">
        <v>1</v>
      </c>
      <c r="K6827" s="2">
        <v>4648</v>
      </c>
      <c r="L6827" s="3">
        <v>0.23927755475636214</v>
      </c>
      <c r="M6827" s="3">
        <v>0.44698195820026293</v>
      </c>
      <c r="N6827" s="2">
        <v>1942514</v>
      </c>
      <c r="O6827">
        <f t="shared" si="106"/>
        <v>6</v>
      </c>
    </row>
    <row r="6828" spans="1:15" x14ac:dyDescent="0.2">
      <c r="A6828" t="s">
        <v>6464</v>
      </c>
      <c r="B6828" t="s">
        <v>7557</v>
      </c>
      <c r="C6828" t="s">
        <v>7388</v>
      </c>
      <c r="D6828" t="s">
        <v>22</v>
      </c>
      <c r="E6828">
        <v>51</v>
      </c>
      <c r="F6828" t="s">
        <v>49</v>
      </c>
      <c r="G6828" t="s">
        <v>656</v>
      </c>
      <c r="H6828" t="s">
        <v>657</v>
      </c>
      <c r="I6828" s="2">
        <v>4558</v>
      </c>
      <c r="J6828" s="2">
        <v>12</v>
      </c>
      <c r="K6828" s="2">
        <v>4570</v>
      </c>
      <c r="L6828" s="3">
        <v>0.23526213968084658</v>
      </c>
      <c r="M6828" s="3">
        <v>0.43948097008932907</v>
      </c>
      <c r="N6828" s="2">
        <v>1942514</v>
      </c>
      <c r="O6828">
        <f t="shared" si="106"/>
        <v>7</v>
      </c>
    </row>
    <row r="6829" spans="1:15" x14ac:dyDescent="0.2">
      <c r="A6829" t="s">
        <v>6464</v>
      </c>
      <c r="B6829" t="s">
        <v>7557</v>
      </c>
      <c r="C6829" t="s">
        <v>7559</v>
      </c>
      <c r="D6829" t="s">
        <v>22</v>
      </c>
      <c r="E6829">
        <v>42</v>
      </c>
      <c r="F6829" t="s">
        <v>49</v>
      </c>
      <c r="G6829" t="s">
        <v>534</v>
      </c>
      <c r="H6829" t="s">
        <v>535</v>
      </c>
      <c r="I6829" s="2">
        <v>1943</v>
      </c>
      <c r="J6829" s="2">
        <f>(0)</f>
        <v>0</v>
      </c>
      <c r="K6829" s="2">
        <v>1943</v>
      </c>
      <c r="L6829" s="3">
        <v>0.10002501912470128</v>
      </c>
      <c r="M6829" s="3">
        <v>0.18685153717364691</v>
      </c>
      <c r="N6829" s="2">
        <v>1942514</v>
      </c>
      <c r="O6829">
        <f t="shared" si="106"/>
        <v>10</v>
      </c>
    </row>
    <row r="6830" spans="1:15" x14ac:dyDescent="0.2">
      <c r="A6830" t="s">
        <v>6464</v>
      </c>
      <c r="B6830" t="s">
        <v>7557</v>
      </c>
      <c r="C6830" t="s">
        <v>2187</v>
      </c>
      <c r="D6830" t="s">
        <v>22</v>
      </c>
      <c r="E6830">
        <v>44</v>
      </c>
      <c r="F6830" t="s">
        <v>49</v>
      </c>
      <c r="G6830" t="s">
        <v>32</v>
      </c>
      <c r="H6830" t="s">
        <v>33</v>
      </c>
      <c r="I6830" s="2">
        <v>508989</v>
      </c>
      <c r="J6830" s="2">
        <v>1040</v>
      </c>
      <c r="K6830" s="2">
        <v>510029</v>
      </c>
      <c r="L6830" s="3">
        <v>26.256129942950217</v>
      </c>
      <c r="M6830" s="3">
        <v>49.047711092711246</v>
      </c>
      <c r="N6830" s="2">
        <v>1942514</v>
      </c>
      <c r="O6830">
        <f t="shared" si="106"/>
        <v>1</v>
      </c>
    </row>
    <row r="6831" spans="1:15" x14ac:dyDescent="0.2">
      <c r="A6831" t="s">
        <v>6464</v>
      </c>
      <c r="B6831" t="s">
        <v>7557</v>
      </c>
      <c r="C6831" t="s">
        <v>7560</v>
      </c>
      <c r="D6831" t="s">
        <v>22</v>
      </c>
      <c r="E6831">
        <v>48</v>
      </c>
      <c r="F6831" t="s">
        <v>69</v>
      </c>
      <c r="G6831" t="s">
        <v>38</v>
      </c>
      <c r="H6831" t="s">
        <v>59</v>
      </c>
      <c r="I6831" s="2">
        <v>1819</v>
      </c>
      <c r="J6831" s="2">
        <f>(0)</f>
        <v>0</v>
      </c>
      <c r="K6831" s="2">
        <v>1819</v>
      </c>
      <c r="L6831" s="3">
        <v>9.3641538748240688E-2</v>
      </c>
      <c r="M6831" s="3">
        <v>0.17492688940754694</v>
      </c>
      <c r="N6831" s="2">
        <v>1942514</v>
      </c>
      <c r="O6831">
        <f t="shared" si="106"/>
        <v>11</v>
      </c>
    </row>
    <row r="6832" spans="1:15" x14ac:dyDescent="0.2">
      <c r="A6832" t="s">
        <v>6464</v>
      </c>
      <c r="B6832" t="s">
        <v>7557</v>
      </c>
      <c r="C6832" t="s">
        <v>7561</v>
      </c>
      <c r="D6832" t="s">
        <v>22</v>
      </c>
      <c r="E6832">
        <v>59</v>
      </c>
      <c r="F6832" t="s">
        <v>49</v>
      </c>
      <c r="G6832" t="s">
        <v>303</v>
      </c>
      <c r="H6832" t="s">
        <v>304</v>
      </c>
      <c r="I6832" s="2">
        <v>465412</v>
      </c>
      <c r="J6832" s="2">
        <v>1002</v>
      </c>
      <c r="K6832" s="2">
        <v>466414</v>
      </c>
      <c r="L6832" s="3">
        <v>24.01084367989111</v>
      </c>
      <c r="M6832" s="3">
        <v>44.853408574014075</v>
      </c>
      <c r="N6832" s="2">
        <v>1942514</v>
      </c>
      <c r="O6832">
        <f t="shared" si="106"/>
        <v>2</v>
      </c>
    </row>
    <row r="6833" spans="1:15" x14ac:dyDescent="0.2">
      <c r="A6833" t="s">
        <v>6464</v>
      </c>
      <c r="B6833" t="s">
        <v>7557</v>
      </c>
      <c r="C6833" t="s">
        <v>7562</v>
      </c>
      <c r="D6833" t="s">
        <v>22</v>
      </c>
      <c r="E6833">
        <v>59</v>
      </c>
      <c r="F6833" t="s">
        <v>49</v>
      </c>
      <c r="G6833" t="s">
        <v>19</v>
      </c>
      <c r="H6833" t="s">
        <v>20</v>
      </c>
      <c r="I6833" s="2">
        <v>25508</v>
      </c>
      <c r="J6833" s="2">
        <v>96</v>
      </c>
      <c r="K6833" s="2">
        <v>25604</v>
      </c>
      <c r="L6833" s="3">
        <v>1.3180857383782048</v>
      </c>
      <c r="M6833" s="3">
        <v>2.4622474306711557</v>
      </c>
      <c r="N6833" s="2">
        <v>1942514</v>
      </c>
      <c r="O6833">
        <f t="shared" si="106"/>
        <v>3</v>
      </c>
    </row>
    <row r="6834" spans="1:15" x14ac:dyDescent="0.2">
      <c r="A6834" t="s">
        <v>6464</v>
      </c>
      <c r="B6834" t="s">
        <v>7557</v>
      </c>
      <c r="C6834" t="s">
        <v>7563</v>
      </c>
      <c r="D6834" t="s">
        <v>22</v>
      </c>
      <c r="E6834">
        <v>38</v>
      </c>
      <c r="F6834" t="s">
        <v>49</v>
      </c>
      <c r="G6834" t="s">
        <v>38</v>
      </c>
      <c r="H6834" t="s">
        <v>41</v>
      </c>
      <c r="I6834" s="2">
        <v>4052</v>
      </c>
      <c r="J6834" s="2">
        <f>(0)</f>
        <v>0</v>
      </c>
      <c r="K6834" s="2">
        <v>4052</v>
      </c>
      <c r="L6834" s="3">
        <v>0.20859566520498693</v>
      </c>
      <c r="M6834" s="3">
        <v>0.38966671571158895</v>
      </c>
      <c r="N6834" s="2">
        <v>1942514</v>
      </c>
      <c r="O6834">
        <f t="shared" si="106"/>
        <v>8</v>
      </c>
    </row>
    <row r="6835" spans="1:15" x14ac:dyDescent="0.2">
      <c r="A6835" t="s">
        <v>6464</v>
      </c>
      <c r="B6835" t="s">
        <v>7557</v>
      </c>
      <c r="C6835" t="s">
        <v>7564</v>
      </c>
      <c r="D6835" t="s">
        <v>22</v>
      </c>
      <c r="E6835">
        <v>45</v>
      </c>
      <c r="F6835" t="s">
        <v>49</v>
      </c>
      <c r="G6835" t="s">
        <v>38</v>
      </c>
      <c r="H6835" t="s">
        <v>198</v>
      </c>
      <c r="I6835" s="2">
        <v>5050</v>
      </c>
      <c r="J6835" s="2">
        <f>(0)</f>
        <v>0</v>
      </c>
      <c r="K6835" s="2">
        <v>5050</v>
      </c>
      <c r="L6835" s="3">
        <v>0.25997238629940378</v>
      </c>
      <c r="M6835" s="3">
        <v>0.485640896925845</v>
      </c>
      <c r="N6835" s="2">
        <v>1942514</v>
      </c>
      <c r="O6835">
        <f t="shared" si="106"/>
        <v>5</v>
      </c>
    </row>
    <row r="6836" spans="1:15" x14ac:dyDescent="0.2">
      <c r="A6836" t="s">
        <v>6464</v>
      </c>
      <c r="B6836" t="s">
        <v>7557</v>
      </c>
      <c r="C6836" t="s">
        <v>7565</v>
      </c>
      <c r="D6836" t="s">
        <v>22</v>
      </c>
      <c r="E6836">
        <v>31</v>
      </c>
      <c r="F6836" t="s">
        <v>49</v>
      </c>
      <c r="G6836" t="s">
        <v>38</v>
      </c>
      <c r="H6836" t="s">
        <v>537</v>
      </c>
      <c r="I6836" s="2">
        <v>1644</v>
      </c>
      <c r="J6836" s="2">
        <v>2</v>
      </c>
      <c r="K6836" s="2">
        <v>1646</v>
      </c>
      <c r="L6836" s="3">
        <v>8.4735554029469029E-2</v>
      </c>
      <c r="M6836" s="3">
        <v>0.15829008244355264</v>
      </c>
      <c r="N6836" s="2">
        <v>1942514</v>
      </c>
      <c r="O6836">
        <f t="shared" si="106"/>
        <v>13</v>
      </c>
    </row>
    <row r="6837" spans="1:15" x14ac:dyDescent="0.2">
      <c r="A6837" t="s">
        <v>6464</v>
      </c>
      <c r="B6837" t="s">
        <v>7557</v>
      </c>
      <c r="C6837" t="s">
        <v>7566</v>
      </c>
      <c r="D6837" t="s">
        <v>22</v>
      </c>
      <c r="E6837">
        <v>35</v>
      </c>
      <c r="F6837" t="s">
        <v>49</v>
      </c>
      <c r="G6837" t="s">
        <v>38</v>
      </c>
      <c r="H6837" t="s">
        <v>165</v>
      </c>
      <c r="I6837" s="2">
        <v>2764</v>
      </c>
      <c r="J6837" s="2">
        <f>(0)</f>
        <v>0</v>
      </c>
      <c r="K6837" s="2">
        <v>2764</v>
      </c>
      <c r="L6837" s="3">
        <v>0.14228983677852514</v>
      </c>
      <c r="M6837" s="3">
        <v>0.26580424536693775</v>
      </c>
      <c r="N6837" s="2">
        <v>1942514</v>
      </c>
      <c r="O6837">
        <f t="shared" si="106"/>
        <v>9</v>
      </c>
    </row>
    <row r="6838" spans="1:15" x14ac:dyDescent="0.2">
      <c r="A6838" t="s">
        <v>6464</v>
      </c>
      <c r="B6838" t="s">
        <v>7557</v>
      </c>
      <c r="C6838" t="s">
        <v>7567</v>
      </c>
      <c r="D6838" t="s">
        <v>22</v>
      </c>
      <c r="E6838">
        <v>60</v>
      </c>
      <c r="F6838" t="s">
        <v>49</v>
      </c>
      <c r="G6838" t="s">
        <v>38</v>
      </c>
      <c r="H6838" t="s">
        <v>219</v>
      </c>
      <c r="I6838" s="2">
        <v>1764</v>
      </c>
      <c r="J6838" s="2">
        <f>(0)</f>
        <v>0</v>
      </c>
      <c r="K6838" s="2">
        <v>1764</v>
      </c>
      <c r="L6838" s="3">
        <v>9.0810156323197666E-2</v>
      </c>
      <c r="M6838" s="3">
        <v>0.16963773112419617</v>
      </c>
      <c r="N6838" s="2">
        <v>1942514</v>
      </c>
      <c r="O6838">
        <f t="shared" si="106"/>
        <v>12</v>
      </c>
    </row>
    <row r="6839" spans="1:15" x14ac:dyDescent="0.2">
      <c r="A6839" t="s">
        <v>6464</v>
      </c>
      <c r="B6839" t="s">
        <v>7568</v>
      </c>
      <c r="C6839" t="s">
        <v>46</v>
      </c>
      <c r="G6839" t="s">
        <v>46</v>
      </c>
      <c r="I6839" s="2">
        <v>15333</v>
      </c>
      <c r="J6839" s="2">
        <v>20</v>
      </c>
      <c r="K6839" s="2">
        <v>15353</v>
      </c>
      <c r="L6839" s="3">
        <v>0.83207327317562263</v>
      </c>
      <c r="M6839" s="3">
        <v>1.3843267130062513</v>
      </c>
      <c r="N6839" s="2">
        <v>1845150</v>
      </c>
      <c r="O6839">
        <f t="shared" si="106"/>
        <v>4</v>
      </c>
    </row>
    <row r="6840" spans="1:15" x14ac:dyDescent="0.2">
      <c r="A6840" t="s">
        <v>6464</v>
      </c>
      <c r="B6840" t="s">
        <v>7568</v>
      </c>
      <c r="C6840" t="s">
        <v>7569</v>
      </c>
      <c r="D6840" t="s">
        <v>17</v>
      </c>
      <c r="E6840">
        <v>51</v>
      </c>
      <c r="F6840" t="s">
        <v>69</v>
      </c>
      <c r="G6840" t="s">
        <v>114</v>
      </c>
      <c r="H6840" t="s">
        <v>115</v>
      </c>
      <c r="I6840" s="2">
        <v>8545</v>
      </c>
      <c r="J6840" s="2">
        <v>8</v>
      </c>
      <c r="K6840" s="2">
        <v>8553</v>
      </c>
      <c r="L6840" s="3">
        <v>0.46353954963011135</v>
      </c>
      <c r="M6840" s="3">
        <v>0.77119431878736844</v>
      </c>
      <c r="N6840" s="2">
        <v>1845150</v>
      </c>
      <c r="O6840">
        <f t="shared" si="106"/>
        <v>7</v>
      </c>
    </row>
    <row r="6841" spans="1:15" x14ac:dyDescent="0.2">
      <c r="A6841" t="s">
        <v>6464</v>
      </c>
      <c r="B6841" t="s">
        <v>7568</v>
      </c>
      <c r="C6841" t="s">
        <v>7570</v>
      </c>
      <c r="D6841" t="s">
        <v>22</v>
      </c>
      <c r="E6841">
        <v>54</v>
      </c>
      <c r="F6841" t="s">
        <v>69</v>
      </c>
      <c r="G6841" t="s">
        <v>197</v>
      </c>
      <c r="H6841" t="s">
        <v>24</v>
      </c>
      <c r="I6841" s="2">
        <v>359208</v>
      </c>
      <c r="J6841" s="2">
        <v>348</v>
      </c>
      <c r="K6841" s="2">
        <v>359556</v>
      </c>
      <c r="L6841" s="3">
        <v>19.486545809283797</v>
      </c>
      <c r="M6841" s="3">
        <v>32.419916343494798</v>
      </c>
      <c r="N6841" s="2">
        <v>1845150</v>
      </c>
      <c r="O6841">
        <f t="shared" si="106"/>
        <v>2</v>
      </c>
    </row>
    <row r="6842" spans="1:15" x14ac:dyDescent="0.2">
      <c r="A6842" t="s">
        <v>6464</v>
      </c>
      <c r="B6842" t="s">
        <v>7568</v>
      </c>
      <c r="C6842" t="s">
        <v>7571</v>
      </c>
      <c r="D6842" t="s">
        <v>17</v>
      </c>
      <c r="E6842">
        <v>33</v>
      </c>
      <c r="F6842" t="s">
        <v>49</v>
      </c>
      <c r="G6842" t="s">
        <v>2272</v>
      </c>
      <c r="H6842" t="s">
        <v>354</v>
      </c>
      <c r="I6842" s="2">
        <v>9165</v>
      </c>
      <c r="J6842" s="2">
        <v>41</v>
      </c>
      <c r="K6842" s="2">
        <v>9206</v>
      </c>
      <c r="L6842" s="3">
        <v>0.49892962631764354</v>
      </c>
      <c r="M6842" s="3">
        <v>0.83007306193809349</v>
      </c>
      <c r="N6842" s="2">
        <v>1845150</v>
      </c>
      <c r="O6842">
        <f t="shared" si="106"/>
        <v>6</v>
      </c>
    </row>
    <row r="6843" spans="1:15" x14ac:dyDescent="0.2">
      <c r="A6843" t="s">
        <v>6464</v>
      </c>
      <c r="B6843" t="s">
        <v>7568</v>
      </c>
      <c r="C6843" t="s">
        <v>7572</v>
      </c>
      <c r="D6843" t="s">
        <v>22</v>
      </c>
      <c r="E6843">
        <v>41</v>
      </c>
      <c r="F6843" t="s">
        <v>49</v>
      </c>
      <c r="G6843" t="s">
        <v>19</v>
      </c>
      <c r="H6843" t="s">
        <v>20</v>
      </c>
      <c r="I6843" s="2">
        <v>91392</v>
      </c>
      <c r="J6843" s="2">
        <v>109</v>
      </c>
      <c r="K6843" s="2">
        <v>91501</v>
      </c>
      <c r="L6843" s="3">
        <v>4.9590006232555623</v>
      </c>
      <c r="M6843" s="3">
        <v>8.2503275299149994</v>
      </c>
      <c r="N6843" s="2">
        <v>1845150</v>
      </c>
      <c r="O6843">
        <f t="shared" si="106"/>
        <v>3</v>
      </c>
    </row>
    <row r="6844" spans="1:15" x14ac:dyDescent="0.2">
      <c r="A6844" t="s">
        <v>6464</v>
      </c>
      <c r="B6844" t="s">
        <v>7568</v>
      </c>
      <c r="C6844" t="s">
        <v>7573</v>
      </c>
      <c r="D6844" t="s">
        <v>22</v>
      </c>
      <c r="E6844">
        <v>64</v>
      </c>
      <c r="F6844" t="s">
        <v>69</v>
      </c>
      <c r="G6844" t="s">
        <v>7574</v>
      </c>
      <c r="H6844" t="s">
        <v>36</v>
      </c>
      <c r="I6844" s="2">
        <v>14136</v>
      </c>
      <c r="J6844" s="2">
        <v>6</v>
      </c>
      <c r="K6844" s="2">
        <v>14142</v>
      </c>
      <c r="L6844" s="3">
        <v>0.76644175270303228</v>
      </c>
      <c r="M6844" s="3">
        <v>1.2751350469181533</v>
      </c>
      <c r="N6844" s="2">
        <v>1845150</v>
      </c>
      <c r="O6844">
        <f t="shared" si="106"/>
        <v>5</v>
      </c>
    </row>
    <row r="6845" spans="1:15" x14ac:dyDescent="0.2">
      <c r="A6845" t="s">
        <v>6464</v>
      </c>
      <c r="B6845" t="s">
        <v>7568</v>
      </c>
      <c r="C6845" t="s">
        <v>7575</v>
      </c>
      <c r="D6845" t="s">
        <v>22</v>
      </c>
      <c r="E6845">
        <v>34</v>
      </c>
      <c r="F6845" t="s">
        <v>49</v>
      </c>
      <c r="G6845" t="s">
        <v>1945</v>
      </c>
      <c r="H6845" t="s">
        <v>230</v>
      </c>
      <c r="I6845" s="2">
        <v>7135</v>
      </c>
      <c r="J6845" s="2">
        <v>10</v>
      </c>
      <c r="K6845" s="2">
        <v>7145</v>
      </c>
      <c r="L6845" s="3">
        <v>0.38723139040186433</v>
      </c>
      <c r="M6845" s="3">
        <v>0.644239846572635</v>
      </c>
      <c r="N6845" s="2">
        <v>1845150</v>
      </c>
      <c r="O6845">
        <f t="shared" si="106"/>
        <v>9</v>
      </c>
    </row>
    <row r="6846" spans="1:15" x14ac:dyDescent="0.2">
      <c r="A6846" t="s">
        <v>6464</v>
      </c>
      <c r="B6846" t="s">
        <v>7568</v>
      </c>
      <c r="C6846" t="s">
        <v>7576</v>
      </c>
      <c r="D6846" t="s">
        <v>22</v>
      </c>
      <c r="E6846">
        <v>49</v>
      </c>
      <c r="F6846" t="s">
        <v>49</v>
      </c>
      <c r="G6846" t="s">
        <v>815</v>
      </c>
      <c r="H6846" t="s">
        <v>816</v>
      </c>
      <c r="I6846" s="2">
        <v>7866</v>
      </c>
      <c r="J6846" s="2">
        <v>55</v>
      </c>
      <c r="K6846" s="2">
        <v>7921</v>
      </c>
      <c r="L6846" s="3">
        <v>0.42928759179470505</v>
      </c>
      <c r="M6846" s="3">
        <v>0.71420907273643697</v>
      </c>
      <c r="N6846" s="2">
        <v>1845150</v>
      </c>
      <c r="O6846">
        <f t="shared" si="106"/>
        <v>8</v>
      </c>
    </row>
    <row r="6847" spans="1:15" x14ac:dyDescent="0.2">
      <c r="A6847" t="s">
        <v>6464</v>
      </c>
      <c r="B6847" t="s">
        <v>7568</v>
      </c>
      <c r="C6847" t="s">
        <v>7577</v>
      </c>
      <c r="D6847" t="s">
        <v>17</v>
      </c>
      <c r="E6847">
        <v>37</v>
      </c>
      <c r="F6847" t="s">
        <v>49</v>
      </c>
      <c r="G6847" t="s">
        <v>7578</v>
      </c>
      <c r="H6847" t="s">
        <v>41</v>
      </c>
      <c r="I6847" s="2">
        <v>590867</v>
      </c>
      <c r="J6847" s="2">
        <v>697</v>
      </c>
      <c r="K6847" s="2">
        <v>591564</v>
      </c>
      <c r="L6847" s="3">
        <v>32.060482887570117</v>
      </c>
      <c r="M6847" s="3">
        <v>53.339272302014592</v>
      </c>
      <c r="N6847" s="2">
        <v>1845150</v>
      </c>
      <c r="O6847">
        <f t="shared" si="106"/>
        <v>1</v>
      </c>
    </row>
    <row r="6848" spans="1:15" x14ac:dyDescent="0.2">
      <c r="A6848" t="s">
        <v>6464</v>
      </c>
      <c r="B6848" t="s">
        <v>7568</v>
      </c>
      <c r="C6848" t="s">
        <v>7579</v>
      </c>
      <c r="D6848" t="s">
        <v>22</v>
      </c>
      <c r="E6848">
        <v>27</v>
      </c>
      <c r="F6848" t="s">
        <v>49</v>
      </c>
      <c r="G6848" t="s">
        <v>868</v>
      </c>
      <c r="H6848" t="s">
        <v>738</v>
      </c>
      <c r="I6848" s="2">
        <v>4013</v>
      </c>
      <c r="J6848" s="2">
        <v>11</v>
      </c>
      <c r="K6848" s="2">
        <v>4024</v>
      </c>
      <c r="L6848" s="3">
        <v>0.2180852505216378</v>
      </c>
      <c r="M6848" s="3">
        <v>0.36283011093188011</v>
      </c>
      <c r="N6848" s="2">
        <v>1845150</v>
      </c>
      <c r="O6848">
        <f t="shared" si="106"/>
        <v>10</v>
      </c>
    </row>
    <row r="6849" spans="1:15" x14ac:dyDescent="0.2">
      <c r="A6849" t="s">
        <v>6464</v>
      </c>
      <c r="B6849" t="s">
        <v>7580</v>
      </c>
      <c r="C6849" t="s">
        <v>46</v>
      </c>
      <c r="G6849" t="s">
        <v>46</v>
      </c>
      <c r="I6849" s="2">
        <v>21103</v>
      </c>
      <c r="J6849" s="2">
        <v>15</v>
      </c>
      <c r="K6849" s="2">
        <v>21118</v>
      </c>
      <c r="L6849" s="3">
        <v>1.2252703450692704</v>
      </c>
      <c r="M6849" s="3">
        <v>2.1357114251155944</v>
      </c>
      <c r="N6849" s="2">
        <v>1723538</v>
      </c>
      <c r="O6849">
        <f t="shared" si="106"/>
        <v>4</v>
      </c>
    </row>
    <row r="6850" spans="1:15" x14ac:dyDescent="0.2">
      <c r="A6850" t="s">
        <v>6464</v>
      </c>
      <c r="B6850" t="s">
        <v>7580</v>
      </c>
      <c r="C6850" t="s">
        <v>7581</v>
      </c>
      <c r="D6850" t="s">
        <v>17</v>
      </c>
      <c r="E6850">
        <v>45</v>
      </c>
      <c r="F6850" t="s">
        <v>69</v>
      </c>
      <c r="G6850" t="s">
        <v>868</v>
      </c>
      <c r="H6850" t="s">
        <v>738</v>
      </c>
      <c r="I6850" s="2">
        <v>9120</v>
      </c>
      <c r="J6850" s="2">
        <v>10</v>
      </c>
      <c r="K6850" s="2">
        <v>9130</v>
      </c>
      <c r="L6850" s="3">
        <v>0.52972432287538773</v>
      </c>
      <c r="M6850" s="3">
        <v>0.92333768876339506</v>
      </c>
      <c r="N6850" s="2">
        <v>1723538</v>
      </c>
      <c r="O6850">
        <f t="shared" si="106"/>
        <v>8</v>
      </c>
    </row>
    <row r="6851" spans="1:15" x14ac:dyDescent="0.2">
      <c r="A6851" t="s">
        <v>6464</v>
      </c>
      <c r="B6851" t="s">
        <v>7580</v>
      </c>
      <c r="C6851" t="s">
        <v>7582</v>
      </c>
      <c r="D6851" t="s">
        <v>22</v>
      </c>
      <c r="E6851">
        <v>55</v>
      </c>
      <c r="F6851" t="s">
        <v>69</v>
      </c>
      <c r="G6851" t="s">
        <v>401</v>
      </c>
      <c r="H6851" t="s">
        <v>402</v>
      </c>
      <c r="I6851" s="2">
        <v>17445</v>
      </c>
      <c r="J6851" s="2">
        <v>21</v>
      </c>
      <c r="K6851" s="2">
        <v>17466</v>
      </c>
      <c r="L6851" s="3">
        <v>1.0133806159191152</v>
      </c>
      <c r="M6851" s="3">
        <v>1.7663763496102363</v>
      </c>
      <c r="N6851" s="2">
        <v>1723538</v>
      </c>
      <c r="O6851">
        <f t="shared" si="106"/>
        <v>6</v>
      </c>
    </row>
    <row r="6852" spans="1:15" x14ac:dyDescent="0.2">
      <c r="A6852" t="s">
        <v>6464</v>
      </c>
      <c r="B6852" t="s">
        <v>7580</v>
      </c>
      <c r="C6852" t="s">
        <v>7583</v>
      </c>
      <c r="D6852" t="s">
        <v>22</v>
      </c>
      <c r="E6852">
        <v>64</v>
      </c>
      <c r="F6852" t="s">
        <v>69</v>
      </c>
      <c r="G6852" t="s">
        <v>7584</v>
      </c>
      <c r="H6852" t="s">
        <v>315</v>
      </c>
      <c r="I6852" s="2">
        <v>11029</v>
      </c>
      <c r="J6852" s="2">
        <v>3</v>
      </c>
      <c r="K6852" s="2">
        <v>11032</v>
      </c>
      <c r="L6852" s="3">
        <v>0.64007872179203473</v>
      </c>
      <c r="M6852" s="3">
        <v>1.1156912795660212</v>
      </c>
      <c r="N6852" s="2">
        <v>1723538</v>
      </c>
      <c r="O6852">
        <f t="shared" si="106"/>
        <v>7</v>
      </c>
    </row>
    <row r="6853" spans="1:15" x14ac:dyDescent="0.2">
      <c r="A6853" t="s">
        <v>6464</v>
      </c>
      <c r="B6853" t="s">
        <v>7580</v>
      </c>
      <c r="C6853" t="s">
        <v>7585</v>
      </c>
      <c r="D6853" t="s">
        <v>22</v>
      </c>
      <c r="E6853">
        <v>40</v>
      </c>
      <c r="F6853" t="s">
        <v>69</v>
      </c>
      <c r="G6853" t="s">
        <v>722</v>
      </c>
      <c r="H6853" t="s">
        <v>723</v>
      </c>
      <c r="I6853" s="2">
        <v>4813</v>
      </c>
      <c r="J6853" s="2">
        <v>4</v>
      </c>
      <c r="K6853" s="2">
        <v>4817</v>
      </c>
      <c r="L6853" s="3">
        <v>0.27948324899131899</v>
      </c>
      <c r="M6853" s="3">
        <v>0.4871541781788909</v>
      </c>
      <c r="N6853" s="2">
        <v>1723538</v>
      </c>
      <c r="O6853">
        <f t="shared" si="106"/>
        <v>13</v>
      </c>
    </row>
    <row r="6854" spans="1:15" x14ac:dyDescent="0.2">
      <c r="A6854" t="s">
        <v>6464</v>
      </c>
      <c r="B6854" t="s">
        <v>7580</v>
      </c>
      <c r="C6854" t="s">
        <v>7586</v>
      </c>
      <c r="D6854" t="s">
        <v>22</v>
      </c>
      <c r="E6854">
        <v>66</v>
      </c>
      <c r="F6854" t="s">
        <v>69</v>
      </c>
      <c r="G6854" t="s">
        <v>7578</v>
      </c>
      <c r="H6854" t="s">
        <v>41</v>
      </c>
      <c r="I6854" s="2">
        <v>447691</v>
      </c>
      <c r="J6854" s="2">
        <v>223</v>
      </c>
      <c r="K6854" s="2">
        <v>447914</v>
      </c>
      <c r="L6854" s="3">
        <v>25.988054803549442</v>
      </c>
      <c r="M6854" s="3">
        <v>45.298562708079658</v>
      </c>
      <c r="N6854" s="2">
        <v>1723538</v>
      </c>
      <c r="O6854">
        <f t="shared" si="106"/>
        <v>1</v>
      </c>
    </row>
    <row r="6855" spans="1:15" x14ac:dyDescent="0.2">
      <c r="A6855" t="s">
        <v>6464</v>
      </c>
      <c r="B6855" t="s">
        <v>7580</v>
      </c>
      <c r="C6855" t="s">
        <v>7587</v>
      </c>
      <c r="D6855" t="s">
        <v>22</v>
      </c>
      <c r="E6855">
        <v>64</v>
      </c>
      <c r="F6855" t="s">
        <v>69</v>
      </c>
      <c r="G6855" t="s">
        <v>19</v>
      </c>
      <c r="H6855" t="s">
        <v>20</v>
      </c>
      <c r="I6855" s="2">
        <v>35222</v>
      </c>
      <c r="J6855" s="2">
        <v>47</v>
      </c>
      <c r="K6855" s="2">
        <v>35269</v>
      </c>
      <c r="L6855" s="3">
        <v>2.0463140354317688</v>
      </c>
      <c r="M6855" s="3">
        <v>3.5668342765603698</v>
      </c>
      <c r="N6855" s="2">
        <v>1723538</v>
      </c>
      <c r="O6855">
        <f t="shared" ref="O6855:O6918" si="107">COUNTIFS($A$2:$A$8573,A6855,$B$2:$B$8573,B6855,$K$2:$K$8573,"&gt;"&amp;K6855)+1</f>
        <v>3</v>
      </c>
    </row>
    <row r="6856" spans="1:15" x14ac:dyDescent="0.2">
      <c r="A6856" t="s">
        <v>6464</v>
      </c>
      <c r="B6856" t="s">
        <v>7580</v>
      </c>
      <c r="C6856" t="s">
        <v>7588</v>
      </c>
      <c r="D6856" t="s">
        <v>22</v>
      </c>
      <c r="E6856">
        <v>28</v>
      </c>
      <c r="F6856" t="s">
        <v>69</v>
      </c>
      <c r="G6856" t="s">
        <v>1192</v>
      </c>
      <c r="H6856" t="s">
        <v>270</v>
      </c>
      <c r="I6856" s="2">
        <v>18333</v>
      </c>
      <c r="J6856" s="2">
        <v>5</v>
      </c>
      <c r="K6856" s="2">
        <v>18338</v>
      </c>
      <c r="L6856" s="3">
        <v>1.0639742204697547</v>
      </c>
      <c r="M6856" s="3">
        <v>1.8545636951306832</v>
      </c>
      <c r="N6856" s="2">
        <v>1723538</v>
      </c>
      <c r="O6856">
        <f t="shared" si="107"/>
        <v>5</v>
      </c>
    </row>
    <row r="6857" spans="1:15" x14ac:dyDescent="0.2">
      <c r="A6857" t="s">
        <v>6464</v>
      </c>
      <c r="B6857" t="s">
        <v>7580</v>
      </c>
      <c r="C6857" t="s">
        <v>7589</v>
      </c>
      <c r="D6857" t="s">
        <v>22</v>
      </c>
      <c r="E6857">
        <v>65</v>
      </c>
      <c r="F6857" t="s">
        <v>69</v>
      </c>
      <c r="G6857" t="s">
        <v>38</v>
      </c>
      <c r="H6857" t="s">
        <v>770</v>
      </c>
      <c r="I6857" s="2">
        <v>8357</v>
      </c>
      <c r="J6857" s="2">
        <v>1</v>
      </c>
      <c r="K6857" s="2">
        <v>8358</v>
      </c>
      <c r="L6857" s="3">
        <v>0.48493273719523444</v>
      </c>
      <c r="M6857" s="3">
        <v>0.84526357094024707</v>
      </c>
      <c r="N6857" s="2">
        <v>1723538</v>
      </c>
      <c r="O6857">
        <f t="shared" si="107"/>
        <v>10</v>
      </c>
    </row>
    <row r="6858" spans="1:15" x14ac:dyDescent="0.2">
      <c r="A6858" t="s">
        <v>6464</v>
      </c>
      <c r="B6858" t="s">
        <v>7580</v>
      </c>
      <c r="C6858" t="s">
        <v>7590</v>
      </c>
      <c r="D6858" t="s">
        <v>22</v>
      </c>
      <c r="E6858">
        <v>67</v>
      </c>
      <c r="F6858" t="s">
        <v>69</v>
      </c>
      <c r="G6858" t="s">
        <v>197</v>
      </c>
      <c r="H6858" t="s">
        <v>24</v>
      </c>
      <c r="I6858" s="2">
        <v>393304</v>
      </c>
      <c r="J6858" s="2">
        <v>274</v>
      </c>
      <c r="K6858" s="2">
        <v>393578</v>
      </c>
      <c r="L6858" s="3">
        <v>22.835469830082076</v>
      </c>
      <c r="M6858" s="3">
        <v>39.803439306475298</v>
      </c>
      <c r="N6858" s="2">
        <v>1723538</v>
      </c>
      <c r="O6858">
        <f t="shared" si="107"/>
        <v>2</v>
      </c>
    </row>
    <row r="6859" spans="1:15" x14ac:dyDescent="0.2">
      <c r="A6859" t="s">
        <v>6464</v>
      </c>
      <c r="B6859" t="s">
        <v>7580</v>
      </c>
      <c r="C6859" t="s">
        <v>7591</v>
      </c>
      <c r="D6859" t="s">
        <v>17</v>
      </c>
      <c r="E6859">
        <v>38</v>
      </c>
      <c r="F6859" t="s">
        <v>69</v>
      </c>
      <c r="G6859" t="s">
        <v>715</v>
      </c>
      <c r="H6859" t="s">
        <v>716</v>
      </c>
      <c r="I6859" s="2">
        <v>6597</v>
      </c>
      <c r="J6859" s="2">
        <v>86</v>
      </c>
      <c r="K6859" s="2">
        <v>6683</v>
      </c>
      <c r="L6859" s="3">
        <v>0.38774892111459103</v>
      </c>
      <c r="M6859" s="3">
        <v>0.67586700701048941</v>
      </c>
      <c r="N6859" s="2">
        <v>1723538</v>
      </c>
      <c r="O6859">
        <f t="shared" si="107"/>
        <v>11</v>
      </c>
    </row>
    <row r="6860" spans="1:15" x14ac:dyDescent="0.2">
      <c r="A6860" t="s">
        <v>6464</v>
      </c>
      <c r="B6860" t="s">
        <v>7580</v>
      </c>
      <c r="C6860" t="s">
        <v>7592</v>
      </c>
      <c r="D6860" t="s">
        <v>22</v>
      </c>
      <c r="E6860">
        <v>63</v>
      </c>
      <c r="F6860" t="s">
        <v>69</v>
      </c>
      <c r="G6860" t="s">
        <v>38</v>
      </c>
      <c r="H6860" t="s">
        <v>230</v>
      </c>
      <c r="I6860" s="2">
        <v>8788</v>
      </c>
      <c r="J6860" s="2">
        <v>3</v>
      </c>
      <c r="K6860" s="2">
        <v>8791</v>
      </c>
      <c r="L6860" s="3">
        <v>0.51005547890443959</v>
      </c>
      <c r="M6860" s="3">
        <v>0.88905384686955147</v>
      </c>
      <c r="N6860" s="2">
        <v>1723538</v>
      </c>
      <c r="O6860">
        <f t="shared" si="107"/>
        <v>9</v>
      </c>
    </row>
    <row r="6861" spans="1:15" x14ac:dyDescent="0.2">
      <c r="A6861" t="s">
        <v>6464</v>
      </c>
      <c r="B6861" t="s">
        <v>7580</v>
      </c>
      <c r="C6861" t="s">
        <v>7092</v>
      </c>
      <c r="D6861" t="s">
        <v>22</v>
      </c>
      <c r="E6861">
        <v>42</v>
      </c>
      <c r="F6861" t="s">
        <v>69</v>
      </c>
      <c r="G6861" t="s">
        <v>815</v>
      </c>
      <c r="H6861" t="s">
        <v>816</v>
      </c>
      <c r="I6861" s="2">
        <v>5787</v>
      </c>
      <c r="J6861" s="2">
        <v>6</v>
      </c>
      <c r="K6861" s="2">
        <v>5793</v>
      </c>
      <c r="L6861" s="3">
        <v>0.33611095316726408</v>
      </c>
      <c r="M6861" s="3">
        <v>0.58585928050452862</v>
      </c>
      <c r="N6861" s="2">
        <v>1723538</v>
      </c>
      <c r="O6861">
        <f t="shared" si="107"/>
        <v>12</v>
      </c>
    </row>
    <row r="6862" spans="1:15" x14ac:dyDescent="0.2">
      <c r="A6862" t="s">
        <v>7593</v>
      </c>
      <c r="B6862" t="s">
        <v>7594</v>
      </c>
      <c r="C6862" t="s">
        <v>7595</v>
      </c>
      <c r="D6862" t="s">
        <v>22</v>
      </c>
      <c r="E6862">
        <v>52</v>
      </c>
      <c r="F6862" t="s">
        <v>69</v>
      </c>
      <c r="G6862" t="s">
        <v>385</v>
      </c>
      <c r="H6862" t="s">
        <v>39</v>
      </c>
      <c r="I6862" s="2">
        <v>3169</v>
      </c>
      <c r="J6862" s="2">
        <v>5</v>
      </c>
      <c r="K6862" s="2">
        <v>3174</v>
      </c>
      <c r="L6862" s="3">
        <v>0.17495314739279019</v>
      </c>
      <c r="M6862" s="3">
        <v>0.20807029550701894</v>
      </c>
      <c r="N6862" s="2">
        <v>1814200</v>
      </c>
      <c r="O6862">
        <f t="shared" si="107"/>
        <v>9</v>
      </c>
    </row>
    <row r="6863" spans="1:15" x14ac:dyDescent="0.2">
      <c r="A6863" t="s">
        <v>7593</v>
      </c>
      <c r="B6863" t="s">
        <v>7594</v>
      </c>
      <c r="C6863" t="s">
        <v>7596</v>
      </c>
      <c r="D6863" t="s">
        <v>22</v>
      </c>
      <c r="E6863">
        <v>61</v>
      </c>
      <c r="F6863" t="s">
        <v>69</v>
      </c>
      <c r="G6863" t="s">
        <v>144</v>
      </c>
      <c r="H6863" t="s">
        <v>145</v>
      </c>
      <c r="I6863" s="2">
        <v>46648</v>
      </c>
      <c r="J6863" s="2">
        <v>162</v>
      </c>
      <c r="K6863" s="2">
        <v>46810</v>
      </c>
      <c r="L6863" s="3">
        <v>2.5802006394002865</v>
      </c>
      <c r="M6863" s="3">
        <v>3.0686107538385499</v>
      </c>
      <c r="N6863" s="2">
        <v>1814200</v>
      </c>
      <c r="O6863">
        <f t="shared" si="107"/>
        <v>3</v>
      </c>
    </row>
    <row r="6864" spans="1:15" x14ac:dyDescent="0.2">
      <c r="A6864" t="s">
        <v>7593</v>
      </c>
      <c r="B6864" t="s">
        <v>7594</v>
      </c>
      <c r="C6864" t="s">
        <v>7597</v>
      </c>
      <c r="D6864" t="s">
        <v>22</v>
      </c>
      <c r="E6864">
        <v>46</v>
      </c>
      <c r="F6864" t="s">
        <v>69</v>
      </c>
      <c r="G6864" t="s">
        <v>38</v>
      </c>
      <c r="H6864" t="s">
        <v>1113</v>
      </c>
      <c r="I6864" s="2">
        <v>6144</v>
      </c>
      <c r="J6864" s="2">
        <v>1</v>
      </c>
      <c r="K6864" s="2">
        <v>6145</v>
      </c>
      <c r="L6864" s="3">
        <v>0.33871678976959541</v>
      </c>
      <c r="M6864" s="3">
        <v>0.40283300752697898</v>
      </c>
      <c r="N6864" s="2">
        <v>1814200</v>
      </c>
      <c r="O6864">
        <f t="shared" si="107"/>
        <v>7</v>
      </c>
    </row>
    <row r="6865" spans="1:15" x14ac:dyDescent="0.2">
      <c r="A6865" t="s">
        <v>7593</v>
      </c>
      <c r="B6865" t="s">
        <v>7594</v>
      </c>
      <c r="C6865" t="s">
        <v>7598</v>
      </c>
      <c r="D6865" t="s">
        <v>22</v>
      </c>
      <c r="E6865">
        <v>66</v>
      </c>
      <c r="F6865" t="s">
        <v>69</v>
      </c>
      <c r="G6865" t="s">
        <v>522</v>
      </c>
      <c r="H6865" t="s">
        <v>523</v>
      </c>
      <c r="I6865" s="2">
        <v>676339</v>
      </c>
      <c r="J6865" s="2">
        <v>1024</v>
      </c>
      <c r="K6865" s="2">
        <v>677363</v>
      </c>
      <c r="L6865" s="3">
        <v>37.336732444052473</v>
      </c>
      <c r="M6865" s="3">
        <v>44.404259475589434</v>
      </c>
      <c r="N6865" s="2">
        <v>1814200</v>
      </c>
      <c r="O6865">
        <f t="shared" si="107"/>
        <v>2</v>
      </c>
    </row>
    <row r="6866" spans="1:15" x14ac:dyDescent="0.2">
      <c r="A6866" t="s">
        <v>7593</v>
      </c>
      <c r="B6866" t="s">
        <v>7594</v>
      </c>
      <c r="C6866" t="s">
        <v>7599</v>
      </c>
      <c r="D6866" t="s">
        <v>22</v>
      </c>
      <c r="E6866">
        <v>49</v>
      </c>
      <c r="F6866" t="s">
        <v>69</v>
      </c>
      <c r="G6866" t="s">
        <v>7600</v>
      </c>
      <c r="H6866" t="s">
        <v>767</v>
      </c>
      <c r="I6866" s="2">
        <v>2066</v>
      </c>
      <c r="J6866" s="2">
        <v>12</v>
      </c>
      <c r="K6866" s="2">
        <v>2078</v>
      </c>
      <c r="L6866" s="3">
        <v>0.11454084444934406</v>
      </c>
      <c r="M6866" s="3">
        <v>0.13622245559659274</v>
      </c>
      <c r="N6866" s="2">
        <v>1814200</v>
      </c>
      <c r="O6866">
        <f t="shared" si="107"/>
        <v>10</v>
      </c>
    </row>
    <row r="6867" spans="1:15" x14ac:dyDescent="0.2">
      <c r="A6867" t="s">
        <v>7593</v>
      </c>
      <c r="B6867" t="s">
        <v>7594</v>
      </c>
      <c r="C6867" t="s">
        <v>7601</v>
      </c>
      <c r="D6867" t="s">
        <v>17</v>
      </c>
      <c r="E6867">
        <v>38</v>
      </c>
      <c r="F6867" t="s">
        <v>69</v>
      </c>
      <c r="G6867" t="s">
        <v>19</v>
      </c>
      <c r="H6867" t="s">
        <v>20</v>
      </c>
      <c r="I6867" s="2">
        <v>28087</v>
      </c>
      <c r="J6867" s="2">
        <v>128</v>
      </c>
      <c r="K6867" s="2">
        <v>28215</v>
      </c>
      <c r="L6867" s="3">
        <v>1.5552309557931872</v>
      </c>
      <c r="M6867" s="3">
        <v>1.8496229955042656</v>
      </c>
      <c r="N6867" s="2">
        <v>1814200</v>
      </c>
      <c r="O6867">
        <f t="shared" si="107"/>
        <v>4</v>
      </c>
    </row>
    <row r="6868" spans="1:15" x14ac:dyDescent="0.2">
      <c r="A6868" t="s">
        <v>7593</v>
      </c>
      <c r="B6868" t="s">
        <v>7594</v>
      </c>
      <c r="C6868" t="s">
        <v>7602</v>
      </c>
      <c r="D6868" t="s">
        <v>22</v>
      </c>
      <c r="E6868">
        <v>33</v>
      </c>
      <c r="F6868" t="s">
        <v>69</v>
      </c>
      <c r="G6868" t="s">
        <v>32</v>
      </c>
      <c r="H6868" t="s">
        <v>33</v>
      </c>
      <c r="I6868" s="2">
        <v>728634</v>
      </c>
      <c r="J6868" s="2">
        <v>2960</v>
      </c>
      <c r="K6868" s="2">
        <v>731594</v>
      </c>
      <c r="L6868" s="3">
        <v>40.325983904751403</v>
      </c>
      <c r="M6868" s="3">
        <v>47.959350904587907</v>
      </c>
      <c r="N6868" s="2">
        <v>1814200</v>
      </c>
      <c r="O6868">
        <f t="shared" si="107"/>
        <v>1</v>
      </c>
    </row>
    <row r="6869" spans="1:15" x14ac:dyDescent="0.2">
      <c r="A6869" t="s">
        <v>7593</v>
      </c>
      <c r="B6869" t="s">
        <v>7594</v>
      </c>
      <c r="C6869" t="s">
        <v>7603</v>
      </c>
      <c r="D6869" t="s">
        <v>22</v>
      </c>
      <c r="E6869">
        <v>62</v>
      </c>
      <c r="F6869" t="s">
        <v>69</v>
      </c>
      <c r="G6869" t="s">
        <v>6438</v>
      </c>
      <c r="H6869" t="s">
        <v>270</v>
      </c>
      <c r="I6869" s="2">
        <v>1930</v>
      </c>
      <c r="J6869" s="2">
        <v>5</v>
      </c>
      <c r="K6869" s="2">
        <v>1935</v>
      </c>
      <c r="L6869" s="3">
        <v>0.10665858229522654</v>
      </c>
      <c r="M6869" s="3">
        <v>0.12684814801703895</v>
      </c>
      <c r="N6869" s="2">
        <v>1814200</v>
      </c>
      <c r="O6869">
        <f t="shared" si="107"/>
        <v>11</v>
      </c>
    </row>
    <row r="6870" spans="1:15" x14ac:dyDescent="0.2">
      <c r="A6870" t="s">
        <v>7593</v>
      </c>
      <c r="B6870" t="s">
        <v>7594</v>
      </c>
      <c r="C6870" t="s">
        <v>7604</v>
      </c>
      <c r="D6870" t="s">
        <v>22</v>
      </c>
      <c r="E6870">
        <v>33</v>
      </c>
      <c r="F6870" t="s">
        <v>69</v>
      </c>
      <c r="G6870" t="s">
        <v>7605</v>
      </c>
      <c r="H6870" t="s">
        <v>193</v>
      </c>
      <c r="I6870" s="2">
        <v>1729</v>
      </c>
      <c r="J6870" s="2">
        <v>4</v>
      </c>
      <c r="K6870" s="2">
        <v>1733</v>
      </c>
      <c r="L6870" s="3">
        <v>9.5524197993605994E-2</v>
      </c>
      <c r="M6870" s="3">
        <v>0.11360611912843852</v>
      </c>
      <c r="N6870" s="2">
        <v>1814200</v>
      </c>
      <c r="O6870">
        <f t="shared" si="107"/>
        <v>12</v>
      </c>
    </row>
    <row r="6871" spans="1:15" x14ac:dyDescent="0.2">
      <c r="A6871" t="s">
        <v>7593</v>
      </c>
      <c r="B6871" t="s">
        <v>7594</v>
      </c>
      <c r="C6871" t="s">
        <v>7606</v>
      </c>
      <c r="D6871" t="s">
        <v>22</v>
      </c>
      <c r="E6871">
        <v>46</v>
      </c>
      <c r="F6871" t="s">
        <v>69</v>
      </c>
      <c r="G6871" t="s">
        <v>38</v>
      </c>
      <c r="H6871" t="s">
        <v>346</v>
      </c>
      <c r="I6871" s="2">
        <v>4068</v>
      </c>
      <c r="J6871" s="2">
        <v>9</v>
      </c>
      <c r="K6871" s="2">
        <v>4077</v>
      </c>
      <c r="L6871" s="3">
        <v>0.22472715246389594</v>
      </c>
      <c r="M6871" s="3">
        <v>0.26726609791497041</v>
      </c>
      <c r="N6871" s="2">
        <v>1814200</v>
      </c>
      <c r="O6871">
        <f t="shared" si="107"/>
        <v>8</v>
      </c>
    </row>
    <row r="6872" spans="1:15" x14ac:dyDescent="0.2">
      <c r="A6872" t="s">
        <v>7593</v>
      </c>
      <c r="B6872" t="s">
        <v>7594</v>
      </c>
      <c r="C6872" t="s">
        <v>7607</v>
      </c>
      <c r="D6872" t="s">
        <v>22</v>
      </c>
      <c r="E6872">
        <v>64</v>
      </c>
      <c r="F6872" t="s">
        <v>69</v>
      </c>
      <c r="G6872" t="s">
        <v>38</v>
      </c>
      <c r="H6872" t="s">
        <v>41</v>
      </c>
      <c r="I6872" s="2">
        <v>7068</v>
      </c>
      <c r="J6872" s="2">
        <v>1</v>
      </c>
      <c r="K6872" s="2">
        <v>7069</v>
      </c>
      <c r="L6872" s="3">
        <v>0.38964832984235476</v>
      </c>
      <c r="M6872" s="3">
        <v>0.46340545650255727</v>
      </c>
      <c r="N6872" s="2">
        <v>1814200</v>
      </c>
      <c r="O6872">
        <f t="shared" si="107"/>
        <v>6</v>
      </c>
    </row>
    <row r="6873" spans="1:15" x14ac:dyDescent="0.2">
      <c r="A6873" t="s">
        <v>7593</v>
      </c>
      <c r="B6873" t="s">
        <v>7594</v>
      </c>
      <c r="C6873" t="s">
        <v>46</v>
      </c>
      <c r="G6873" t="s">
        <v>46</v>
      </c>
      <c r="I6873" s="2">
        <v>14470</v>
      </c>
      <c r="J6873" s="2">
        <v>20</v>
      </c>
      <c r="K6873" s="2">
        <v>14490</v>
      </c>
      <c r="L6873" s="3">
        <v>0.79869915114099876</v>
      </c>
      <c r="M6873" s="3">
        <v>0.94988613166247771</v>
      </c>
      <c r="N6873" s="2">
        <v>1814200</v>
      </c>
      <c r="O6873">
        <f t="shared" si="107"/>
        <v>5</v>
      </c>
    </row>
    <row r="6874" spans="1:15" x14ac:dyDescent="0.2">
      <c r="A6874" t="s">
        <v>7593</v>
      </c>
      <c r="B6874" t="s">
        <v>7608</v>
      </c>
      <c r="C6874" t="s">
        <v>7609</v>
      </c>
      <c r="D6874" t="s">
        <v>17</v>
      </c>
      <c r="E6874">
        <v>42</v>
      </c>
      <c r="F6874" t="s">
        <v>18</v>
      </c>
      <c r="G6874" t="s">
        <v>3140</v>
      </c>
      <c r="H6874" t="s">
        <v>3141</v>
      </c>
      <c r="I6874" s="2">
        <v>53859</v>
      </c>
      <c r="J6874" s="2">
        <v>151</v>
      </c>
      <c r="K6874" s="2">
        <v>54010</v>
      </c>
      <c r="L6874" s="3">
        <v>3.2765443467931905</v>
      </c>
      <c r="M6874" s="3">
        <v>3.9104357446118376</v>
      </c>
      <c r="N6874" s="2">
        <v>1648383</v>
      </c>
      <c r="O6874">
        <f t="shared" si="107"/>
        <v>3</v>
      </c>
    </row>
    <row r="6875" spans="1:15" x14ac:dyDescent="0.2">
      <c r="A6875" t="s">
        <v>7593</v>
      </c>
      <c r="B6875" t="s">
        <v>7608</v>
      </c>
      <c r="C6875" t="s">
        <v>7610</v>
      </c>
      <c r="D6875" t="s">
        <v>22</v>
      </c>
      <c r="E6875">
        <v>49</v>
      </c>
      <c r="F6875" t="s">
        <v>18</v>
      </c>
      <c r="G6875" t="s">
        <v>385</v>
      </c>
      <c r="H6875" t="s">
        <v>39</v>
      </c>
      <c r="I6875" s="2">
        <v>4152</v>
      </c>
      <c r="J6875" s="2">
        <v>13</v>
      </c>
      <c r="K6875" s="2">
        <v>4165</v>
      </c>
      <c r="L6875" s="3">
        <v>0.25267186084787335</v>
      </c>
      <c r="M6875" s="3">
        <v>0.30155461722474181</v>
      </c>
      <c r="N6875" s="2">
        <v>1648383</v>
      </c>
      <c r="O6875">
        <f t="shared" si="107"/>
        <v>8</v>
      </c>
    </row>
    <row r="6876" spans="1:15" x14ac:dyDescent="0.2">
      <c r="A6876" t="s">
        <v>7593</v>
      </c>
      <c r="B6876" t="s">
        <v>7608</v>
      </c>
      <c r="C6876" t="s">
        <v>7611</v>
      </c>
      <c r="D6876" t="s">
        <v>22</v>
      </c>
      <c r="E6876">
        <v>52</v>
      </c>
      <c r="F6876" t="s">
        <v>18</v>
      </c>
      <c r="G6876" t="s">
        <v>522</v>
      </c>
      <c r="H6876" t="s">
        <v>523</v>
      </c>
      <c r="I6876" s="2">
        <v>505885</v>
      </c>
      <c r="J6876" s="2">
        <v>930</v>
      </c>
      <c r="K6876" s="2">
        <v>506815</v>
      </c>
      <c r="L6876" s="3">
        <v>30.746191874097224</v>
      </c>
      <c r="M6876" s="3">
        <v>36.694454580734096</v>
      </c>
      <c r="N6876" s="2">
        <v>1648383</v>
      </c>
      <c r="O6876">
        <f t="shared" si="107"/>
        <v>2</v>
      </c>
    </row>
    <row r="6877" spans="1:15" x14ac:dyDescent="0.2">
      <c r="A6877" t="s">
        <v>7593</v>
      </c>
      <c r="B6877" t="s">
        <v>7608</v>
      </c>
      <c r="C6877" t="s">
        <v>7612</v>
      </c>
      <c r="D6877" t="s">
        <v>22</v>
      </c>
      <c r="E6877">
        <v>44</v>
      </c>
      <c r="F6877" t="s">
        <v>18</v>
      </c>
      <c r="G6877" t="s">
        <v>19</v>
      </c>
      <c r="H6877" t="s">
        <v>20</v>
      </c>
      <c r="I6877" s="2">
        <v>27279</v>
      </c>
      <c r="J6877" s="2">
        <v>148</v>
      </c>
      <c r="K6877" s="2">
        <v>27427</v>
      </c>
      <c r="L6877" s="3">
        <v>1.6638730198018301</v>
      </c>
      <c r="M6877" s="3">
        <v>1.9857715454076816</v>
      </c>
      <c r="N6877" s="2">
        <v>1648383</v>
      </c>
      <c r="O6877">
        <f t="shared" si="107"/>
        <v>4</v>
      </c>
    </row>
    <row r="6878" spans="1:15" x14ac:dyDescent="0.2">
      <c r="A6878" t="s">
        <v>7593</v>
      </c>
      <c r="B6878" t="s">
        <v>7608</v>
      </c>
      <c r="C6878" t="s">
        <v>7613</v>
      </c>
      <c r="D6878" t="s">
        <v>22</v>
      </c>
      <c r="E6878">
        <v>43</v>
      </c>
      <c r="F6878" t="s">
        <v>18</v>
      </c>
      <c r="G6878" t="s">
        <v>32</v>
      </c>
      <c r="H6878" t="s">
        <v>33</v>
      </c>
      <c r="I6878" s="2">
        <v>747788</v>
      </c>
      <c r="J6878" s="2">
        <v>3016</v>
      </c>
      <c r="K6878" s="2">
        <v>750804</v>
      </c>
      <c r="L6878" s="3">
        <v>45.547909678757911</v>
      </c>
      <c r="M6878" s="3">
        <v>54.359762984587043</v>
      </c>
      <c r="N6878" s="2">
        <v>1648383</v>
      </c>
      <c r="O6878">
        <f t="shared" si="107"/>
        <v>1</v>
      </c>
    </row>
    <row r="6879" spans="1:15" x14ac:dyDescent="0.2">
      <c r="A6879" t="s">
        <v>7593</v>
      </c>
      <c r="B6879" t="s">
        <v>7608</v>
      </c>
      <c r="C6879" t="s">
        <v>7614</v>
      </c>
      <c r="D6879" t="s">
        <v>22</v>
      </c>
      <c r="E6879">
        <v>36</v>
      </c>
      <c r="F6879" t="s">
        <v>18</v>
      </c>
      <c r="G6879" t="s">
        <v>38</v>
      </c>
      <c r="H6879" t="s">
        <v>1426</v>
      </c>
      <c r="I6879" s="2">
        <v>4289</v>
      </c>
      <c r="J6879" s="2">
        <v>14</v>
      </c>
      <c r="K6879" s="2">
        <v>4303</v>
      </c>
      <c r="L6879" s="3">
        <v>0.26104370161546198</v>
      </c>
      <c r="M6879" s="3">
        <v>0.31154610274143196</v>
      </c>
      <c r="N6879" s="2">
        <v>1648383</v>
      </c>
      <c r="O6879">
        <f t="shared" si="107"/>
        <v>7</v>
      </c>
    </row>
    <row r="6880" spans="1:15" x14ac:dyDescent="0.2">
      <c r="A6880" t="s">
        <v>7593</v>
      </c>
      <c r="B6880" t="s">
        <v>7608</v>
      </c>
      <c r="C6880" t="s">
        <v>7615</v>
      </c>
      <c r="D6880" t="s">
        <v>22</v>
      </c>
      <c r="E6880">
        <v>32</v>
      </c>
      <c r="F6880" t="s">
        <v>18</v>
      </c>
      <c r="G6880" t="s">
        <v>38</v>
      </c>
      <c r="H6880" t="s">
        <v>54</v>
      </c>
      <c r="I6880" s="2">
        <v>11506</v>
      </c>
      <c r="J6880" s="2">
        <v>12</v>
      </c>
      <c r="K6880" s="2">
        <v>11518</v>
      </c>
      <c r="L6880" s="3">
        <v>0.69874537652960511</v>
      </c>
      <c r="M6880" s="3">
        <v>0.83392703029881787</v>
      </c>
      <c r="N6880" s="2">
        <v>1648383</v>
      </c>
      <c r="O6880">
        <f t="shared" si="107"/>
        <v>6</v>
      </c>
    </row>
    <row r="6881" spans="1:15" x14ac:dyDescent="0.2">
      <c r="A6881" t="s">
        <v>7593</v>
      </c>
      <c r="B6881" t="s">
        <v>7608</v>
      </c>
      <c r="C6881" t="s">
        <v>46</v>
      </c>
      <c r="G6881" t="s">
        <v>46</v>
      </c>
      <c r="I6881" s="2">
        <v>21147</v>
      </c>
      <c r="J6881" s="2">
        <v>28</v>
      </c>
      <c r="K6881" s="2">
        <v>21175</v>
      </c>
      <c r="L6881" s="3">
        <v>1.2845922337223812</v>
      </c>
      <c r="M6881" s="3">
        <v>1.5331138102602422</v>
      </c>
      <c r="N6881" s="2">
        <v>1648383</v>
      </c>
      <c r="O6881">
        <f t="shared" si="107"/>
        <v>5</v>
      </c>
    </row>
    <row r="6882" spans="1:15" x14ac:dyDescent="0.2">
      <c r="A6882" t="s">
        <v>7593</v>
      </c>
      <c r="B6882" t="s">
        <v>7616</v>
      </c>
      <c r="C6882" t="s">
        <v>7617</v>
      </c>
      <c r="D6882" t="s">
        <v>22</v>
      </c>
      <c r="E6882">
        <v>63</v>
      </c>
      <c r="F6882" t="s">
        <v>69</v>
      </c>
      <c r="G6882" t="s">
        <v>385</v>
      </c>
      <c r="H6882" t="s">
        <v>39</v>
      </c>
      <c r="I6882" s="2">
        <v>4686</v>
      </c>
      <c r="J6882" s="2">
        <v>6</v>
      </c>
      <c r="K6882" s="2">
        <v>4692</v>
      </c>
      <c r="L6882" s="3">
        <v>0.27035997289485697</v>
      </c>
      <c r="M6882" s="3">
        <v>0.31251269666086978</v>
      </c>
      <c r="N6882" s="2">
        <v>1735464</v>
      </c>
      <c r="O6882">
        <f t="shared" si="107"/>
        <v>9</v>
      </c>
    </row>
    <row r="6883" spans="1:15" x14ac:dyDescent="0.2">
      <c r="A6883" t="s">
        <v>7593</v>
      </c>
      <c r="B6883" t="s">
        <v>7616</v>
      </c>
      <c r="C6883" t="s">
        <v>7618</v>
      </c>
      <c r="D6883" t="s">
        <v>22</v>
      </c>
      <c r="E6883">
        <v>63</v>
      </c>
      <c r="F6883" t="s">
        <v>69</v>
      </c>
      <c r="G6883" t="s">
        <v>303</v>
      </c>
      <c r="H6883" t="s">
        <v>304</v>
      </c>
      <c r="I6883" s="2">
        <v>8101</v>
      </c>
      <c r="J6883" s="2">
        <v>33</v>
      </c>
      <c r="K6883" s="2">
        <v>8134</v>
      </c>
      <c r="L6883" s="3">
        <v>0.46869309879087095</v>
      </c>
      <c r="M6883" s="3">
        <v>0.54176860073305944</v>
      </c>
      <c r="N6883" s="2">
        <v>1735464</v>
      </c>
      <c r="O6883">
        <f t="shared" si="107"/>
        <v>7</v>
      </c>
    </row>
    <row r="6884" spans="1:15" x14ac:dyDescent="0.2">
      <c r="A6884" t="s">
        <v>7593</v>
      </c>
      <c r="B6884" t="s">
        <v>7616</v>
      </c>
      <c r="C6884" t="s">
        <v>7619</v>
      </c>
      <c r="D6884" t="s">
        <v>22</v>
      </c>
      <c r="E6884">
        <v>62</v>
      </c>
      <c r="F6884" t="s">
        <v>69</v>
      </c>
      <c r="G6884" t="s">
        <v>522</v>
      </c>
      <c r="H6884" t="s">
        <v>523</v>
      </c>
      <c r="I6884" s="2">
        <v>575547</v>
      </c>
      <c r="J6884" s="2">
        <v>594</v>
      </c>
      <c r="K6884" s="2">
        <v>576141</v>
      </c>
      <c r="L6884" s="3">
        <v>33.198095725408308</v>
      </c>
      <c r="M6884" s="3">
        <v>38.37412139106781</v>
      </c>
      <c r="N6884" s="2">
        <v>1735464</v>
      </c>
      <c r="O6884">
        <f t="shared" si="107"/>
        <v>2</v>
      </c>
    </row>
    <row r="6885" spans="1:15" x14ac:dyDescent="0.2">
      <c r="A6885" t="s">
        <v>7593</v>
      </c>
      <c r="B6885" t="s">
        <v>7616</v>
      </c>
      <c r="C6885" t="s">
        <v>7620</v>
      </c>
      <c r="D6885" t="s">
        <v>22</v>
      </c>
      <c r="E6885">
        <v>62</v>
      </c>
      <c r="F6885" t="s">
        <v>69</v>
      </c>
      <c r="G6885" t="s">
        <v>7600</v>
      </c>
      <c r="H6885" t="s">
        <v>767</v>
      </c>
      <c r="I6885" s="2">
        <v>2668</v>
      </c>
      <c r="J6885" s="2">
        <v>17</v>
      </c>
      <c r="K6885" s="2">
        <v>2685</v>
      </c>
      <c r="L6885" s="3">
        <v>0.15471366735351469</v>
      </c>
      <c r="M6885" s="3">
        <v>0.17883559048048495</v>
      </c>
      <c r="N6885" s="2">
        <v>1735464</v>
      </c>
      <c r="O6885">
        <f t="shared" si="107"/>
        <v>11</v>
      </c>
    </row>
    <row r="6886" spans="1:15" x14ac:dyDescent="0.2">
      <c r="A6886" t="s">
        <v>7593</v>
      </c>
      <c r="B6886" t="s">
        <v>7616</v>
      </c>
      <c r="C6886" t="s">
        <v>7621</v>
      </c>
      <c r="D6886" t="s">
        <v>22</v>
      </c>
      <c r="E6886">
        <v>58</v>
      </c>
      <c r="F6886" t="s">
        <v>69</v>
      </c>
      <c r="G6886" t="s">
        <v>38</v>
      </c>
      <c r="H6886" t="s">
        <v>270</v>
      </c>
      <c r="I6886" s="2">
        <v>3411</v>
      </c>
      <c r="J6886" s="2">
        <v>2</v>
      </c>
      <c r="K6886" s="2">
        <v>3413</v>
      </c>
      <c r="L6886" s="3">
        <v>0.19666210304564083</v>
      </c>
      <c r="M6886" s="3">
        <v>0.22732434648413224</v>
      </c>
      <c r="N6886" s="2">
        <v>1735464</v>
      </c>
      <c r="O6886">
        <f t="shared" si="107"/>
        <v>10</v>
      </c>
    </row>
    <row r="6887" spans="1:15" x14ac:dyDescent="0.2">
      <c r="A6887" t="s">
        <v>7593</v>
      </c>
      <c r="B6887" t="s">
        <v>7616</v>
      </c>
      <c r="C6887" t="s">
        <v>7622</v>
      </c>
      <c r="D6887" t="s">
        <v>22</v>
      </c>
      <c r="E6887">
        <v>53</v>
      </c>
      <c r="F6887" t="s">
        <v>69</v>
      </c>
      <c r="G6887" t="s">
        <v>7623</v>
      </c>
      <c r="H6887" t="s">
        <v>537</v>
      </c>
      <c r="I6887" s="2">
        <v>1894</v>
      </c>
      <c r="J6887" s="2">
        <v>5</v>
      </c>
      <c r="K6887" s="2">
        <v>1899</v>
      </c>
      <c r="L6887" s="3">
        <v>0.10942318596064222</v>
      </c>
      <c r="M6887" s="3">
        <v>0.12648371930072286</v>
      </c>
      <c r="N6887" s="2">
        <v>1735464</v>
      </c>
      <c r="O6887">
        <f t="shared" si="107"/>
        <v>13</v>
      </c>
    </row>
    <row r="6888" spans="1:15" x14ac:dyDescent="0.2">
      <c r="A6888" t="s">
        <v>7593</v>
      </c>
      <c r="B6888" t="s">
        <v>7616</v>
      </c>
      <c r="C6888" t="s">
        <v>7624</v>
      </c>
      <c r="D6888" t="s">
        <v>22</v>
      </c>
      <c r="E6888">
        <v>62</v>
      </c>
      <c r="F6888" t="s">
        <v>69</v>
      </c>
      <c r="G6888" t="s">
        <v>376</v>
      </c>
      <c r="H6888" t="s">
        <v>377</v>
      </c>
      <c r="I6888" s="2">
        <v>76054</v>
      </c>
      <c r="J6888" s="2">
        <v>112</v>
      </c>
      <c r="K6888" s="2">
        <v>76166</v>
      </c>
      <c r="L6888" s="3">
        <v>4.3887974628110982</v>
      </c>
      <c r="M6888" s="3">
        <v>5.0730694914475292</v>
      </c>
      <c r="N6888" s="2">
        <v>1735464</v>
      </c>
      <c r="O6888">
        <f t="shared" si="107"/>
        <v>3</v>
      </c>
    </row>
    <row r="6889" spans="1:15" x14ac:dyDescent="0.2">
      <c r="A6889" t="s">
        <v>7593</v>
      </c>
      <c r="B6889" t="s">
        <v>7616</v>
      </c>
      <c r="C6889" t="s">
        <v>7625</v>
      </c>
      <c r="D6889" t="s">
        <v>22</v>
      </c>
      <c r="E6889">
        <v>51</v>
      </c>
      <c r="F6889" t="s">
        <v>69</v>
      </c>
      <c r="G6889" t="s">
        <v>32</v>
      </c>
      <c r="H6889" t="s">
        <v>33</v>
      </c>
      <c r="I6889" s="2">
        <v>757806</v>
      </c>
      <c r="J6889" s="2">
        <v>2339</v>
      </c>
      <c r="K6889" s="2">
        <v>760145</v>
      </c>
      <c r="L6889" s="3">
        <v>43.800678089548384</v>
      </c>
      <c r="M6889" s="3">
        <v>50.629787681857806</v>
      </c>
      <c r="N6889" s="2">
        <v>1735464</v>
      </c>
      <c r="O6889">
        <f t="shared" si="107"/>
        <v>1</v>
      </c>
    </row>
    <row r="6890" spans="1:15" x14ac:dyDescent="0.2">
      <c r="A6890" t="s">
        <v>7593</v>
      </c>
      <c r="B6890" t="s">
        <v>7616</v>
      </c>
      <c r="C6890" t="s">
        <v>7626</v>
      </c>
      <c r="D6890" t="s">
        <v>22</v>
      </c>
      <c r="E6890">
        <v>61</v>
      </c>
      <c r="F6890" t="s">
        <v>69</v>
      </c>
      <c r="G6890" t="s">
        <v>19</v>
      </c>
      <c r="H6890" t="s">
        <v>20</v>
      </c>
      <c r="I6890" s="2">
        <v>28488</v>
      </c>
      <c r="J6890" s="2">
        <v>74</v>
      </c>
      <c r="K6890" s="2">
        <v>28562</v>
      </c>
      <c r="L6890" s="3">
        <v>1.6457846431847623</v>
      </c>
      <c r="M6890" s="3">
        <v>1.9023844079343057</v>
      </c>
      <c r="N6890" s="2">
        <v>1735464</v>
      </c>
      <c r="O6890">
        <f t="shared" si="107"/>
        <v>4</v>
      </c>
    </row>
    <row r="6891" spans="1:15" x14ac:dyDescent="0.2">
      <c r="A6891" t="s">
        <v>7593</v>
      </c>
      <c r="B6891" t="s">
        <v>7616</v>
      </c>
      <c r="C6891" t="s">
        <v>7627</v>
      </c>
      <c r="D6891" t="s">
        <v>22</v>
      </c>
      <c r="E6891">
        <v>61</v>
      </c>
      <c r="F6891" t="s">
        <v>69</v>
      </c>
      <c r="G6891" t="s">
        <v>6438</v>
      </c>
      <c r="H6891" t="s">
        <v>193</v>
      </c>
      <c r="I6891" s="2">
        <v>2199</v>
      </c>
      <c r="J6891" s="2">
        <v>6</v>
      </c>
      <c r="K6891" s="2">
        <v>2205</v>
      </c>
      <c r="L6891" s="3">
        <v>0.12705535810595897</v>
      </c>
      <c r="M6891" s="3">
        <v>0.14686498212643176</v>
      </c>
      <c r="N6891" s="2">
        <v>1735464</v>
      </c>
      <c r="O6891">
        <f t="shared" si="107"/>
        <v>12</v>
      </c>
    </row>
    <row r="6892" spans="1:15" x14ac:dyDescent="0.2">
      <c r="A6892" t="s">
        <v>7593</v>
      </c>
      <c r="B6892" t="s">
        <v>7616</v>
      </c>
      <c r="C6892" t="s">
        <v>7597</v>
      </c>
      <c r="D6892" t="s">
        <v>22</v>
      </c>
      <c r="E6892">
        <v>46</v>
      </c>
      <c r="F6892" t="s">
        <v>69</v>
      </c>
      <c r="G6892" t="s">
        <v>38</v>
      </c>
      <c r="H6892" t="s">
        <v>54</v>
      </c>
      <c r="I6892" s="2">
        <v>6094</v>
      </c>
      <c r="J6892" s="2">
        <v>1</v>
      </c>
      <c r="K6892" s="2">
        <v>6095</v>
      </c>
      <c r="L6892" s="3">
        <v>0.35120290596635828</v>
      </c>
      <c r="M6892" s="3">
        <v>0.40596012066240439</v>
      </c>
      <c r="N6892" s="2">
        <v>1735464</v>
      </c>
      <c r="O6892">
        <f t="shared" si="107"/>
        <v>8</v>
      </c>
    </row>
    <row r="6893" spans="1:15" x14ac:dyDescent="0.2">
      <c r="A6893" t="s">
        <v>7593</v>
      </c>
      <c r="B6893" t="s">
        <v>7616</v>
      </c>
      <c r="C6893" t="s">
        <v>7628</v>
      </c>
      <c r="D6893" t="s">
        <v>22</v>
      </c>
      <c r="E6893">
        <v>66</v>
      </c>
      <c r="F6893" t="s">
        <v>69</v>
      </c>
      <c r="G6893" t="s">
        <v>38</v>
      </c>
      <c r="H6893" t="s">
        <v>101</v>
      </c>
      <c r="I6893" s="2">
        <v>10854</v>
      </c>
      <c r="J6893" s="2">
        <v>3</v>
      </c>
      <c r="K6893" s="2">
        <v>10857</v>
      </c>
      <c r="L6893" s="3">
        <v>0.6255963822931504</v>
      </c>
      <c r="M6893" s="3">
        <v>0.7231351977082402</v>
      </c>
      <c r="N6893" s="2">
        <v>1735464</v>
      </c>
      <c r="O6893">
        <f t="shared" si="107"/>
        <v>6</v>
      </c>
    </row>
    <row r="6894" spans="1:15" x14ac:dyDescent="0.2">
      <c r="A6894" t="s">
        <v>7593</v>
      </c>
      <c r="B6894" t="s">
        <v>7616</v>
      </c>
      <c r="C6894" t="s">
        <v>46</v>
      </c>
      <c r="G6894" t="s">
        <v>46</v>
      </c>
      <c r="I6894" s="2">
        <v>19909</v>
      </c>
      <c r="J6894" s="2">
        <v>19</v>
      </c>
      <c r="K6894" s="2">
        <v>19928</v>
      </c>
      <c r="L6894" s="3">
        <v>1.1482808055943541</v>
      </c>
      <c r="M6894" s="3">
        <v>1.3273130901657741</v>
      </c>
      <c r="N6894" s="2">
        <v>1735464</v>
      </c>
      <c r="O6894">
        <f t="shared" si="107"/>
        <v>5</v>
      </c>
    </row>
    <row r="6895" spans="1:15" x14ac:dyDescent="0.2">
      <c r="A6895" t="s">
        <v>7593</v>
      </c>
      <c r="B6895" t="s">
        <v>7629</v>
      </c>
      <c r="C6895" t="s">
        <v>7630</v>
      </c>
      <c r="D6895" t="s">
        <v>22</v>
      </c>
      <c r="E6895">
        <v>40</v>
      </c>
      <c r="F6895" t="s">
        <v>69</v>
      </c>
      <c r="G6895" t="s">
        <v>303</v>
      </c>
      <c r="H6895" t="s">
        <v>304</v>
      </c>
      <c r="I6895" s="2">
        <v>2232</v>
      </c>
      <c r="J6895" s="2">
        <v>27</v>
      </c>
      <c r="K6895" s="2">
        <v>2259</v>
      </c>
      <c r="L6895" s="3">
        <v>0.14019587703723105</v>
      </c>
      <c r="M6895" s="3">
        <v>0.17792080751945785</v>
      </c>
      <c r="N6895" s="2">
        <v>1611317</v>
      </c>
      <c r="O6895">
        <f t="shared" si="107"/>
        <v>12</v>
      </c>
    </row>
    <row r="6896" spans="1:15" x14ac:dyDescent="0.2">
      <c r="A6896" t="s">
        <v>7593</v>
      </c>
      <c r="B6896" t="s">
        <v>7629</v>
      </c>
      <c r="C6896" t="s">
        <v>7631</v>
      </c>
      <c r="D6896" t="s">
        <v>22</v>
      </c>
      <c r="E6896">
        <v>75</v>
      </c>
      <c r="F6896" t="s">
        <v>49</v>
      </c>
      <c r="G6896" t="s">
        <v>7632</v>
      </c>
      <c r="H6896" t="s">
        <v>106</v>
      </c>
      <c r="I6896" s="2">
        <v>2927</v>
      </c>
      <c r="J6896" s="2">
        <v>25</v>
      </c>
      <c r="K6896" s="2">
        <v>2952</v>
      </c>
      <c r="L6896" s="3">
        <v>0.18320417397693936</v>
      </c>
      <c r="M6896" s="3">
        <v>0.23250209110112421</v>
      </c>
      <c r="N6896" s="2">
        <v>1611317</v>
      </c>
      <c r="O6896">
        <f t="shared" si="107"/>
        <v>11</v>
      </c>
    </row>
    <row r="6897" spans="1:15" x14ac:dyDescent="0.2">
      <c r="A6897" t="s">
        <v>7593</v>
      </c>
      <c r="B6897" t="s">
        <v>7629</v>
      </c>
      <c r="C6897" t="s">
        <v>7633</v>
      </c>
      <c r="D6897" t="s">
        <v>22</v>
      </c>
      <c r="E6897">
        <v>65</v>
      </c>
      <c r="F6897" t="s">
        <v>69</v>
      </c>
      <c r="G6897" t="s">
        <v>19</v>
      </c>
      <c r="H6897" t="s">
        <v>20</v>
      </c>
      <c r="I6897" s="2">
        <v>64744</v>
      </c>
      <c r="J6897" s="2">
        <v>442</v>
      </c>
      <c r="K6897" s="2">
        <v>65186</v>
      </c>
      <c r="L6897" s="3">
        <v>4.0455105978525641</v>
      </c>
      <c r="M6897" s="3">
        <v>5.1341061349992838</v>
      </c>
      <c r="N6897" s="2">
        <v>1611317</v>
      </c>
      <c r="O6897">
        <f t="shared" si="107"/>
        <v>3</v>
      </c>
    </row>
    <row r="6898" spans="1:15" x14ac:dyDescent="0.2">
      <c r="A6898" t="s">
        <v>7593</v>
      </c>
      <c r="B6898" t="s">
        <v>7629</v>
      </c>
      <c r="C6898" t="s">
        <v>7634</v>
      </c>
      <c r="D6898" t="s">
        <v>22</v>
      </c>
      <c r="E6898">
        <v>49</v>
      </c>
      <c r="F6898" t="s">
        <v>49</v>
      </c>
      <c r="G6898" t="s">
        <v>38</v>
      </c>
      <c r="H6898" t="s">
        <v>556</v>
      </c>
      <c r="I6898" s="2">
        <v>15972</v>
      </c>
      <c r="J6898" s="2">
        <v>1</v>
      </c>
      <c r="K6898" s="2">
        <v>15973</v>
      </c>
      <c r="L6898" s="3">
        <v>0.99130090478782262</v>
      </c>
      <c r="M6898" s="3">
        <v>1.2580473919912796</v>
      </c>
      <c r="N6898" s="2">
        <v>1611317</v>
      </c>
      <c r="O6898">
        <f t="shared" si="107"/>
        <v>5</v>
      </c>
    </row>
    <row r="6899" spans="1:15" x14ac:dyDescent="0.2">
      <c r="A6899" t="s">
        <v>7593</v>
      </c>
      <c r="B6899" t="s">
        <v>7629</v>
      </c>
      <c r="C6899" t="s">
        <v>7635</v>
      </c>
      <c r="D6899" t="s">
        <v>22</v>
      </c>
      <c r="E6899">
        <v>71</v>
      </c>
      <c r="F6899" t="s">
        <v>49</v>
      </c>
      <c r="G6899" t="s">
        <v>522</v>
      </c>
      <c r="H6899" t="s">
        <v>523</v>
      </c>
      <c r="I6899" s="2">
        <v>335793</v>
      </c>
      <c r="J6899" s="2">
        <v>831</v>
      </c>
      <c r="K6899" s="2">
        <v>336624</v>
      </c>
      <c r="L6899" s="3">
        <v>20.891233692687411</v>
      </c>
      <c r="M6899" s="3">
        <v>26.512799429141211</v>
      </c>
      <c r="N6899" s="2">
        <v>1611317</v>
      </c>
      <c r="O6899">
        <f t="shared" si="107"/>
        <v>2</v>
      </c>
    </row>
    <row r="6900" spans="1:15" x14ac:dyDescent="0.2">
      <c r="A6900" t="s">
        <v>7593</v>
      </c>
      <c r="B6900" t="s">
        <v>7629</v>
      </c>
      <c r="C6900" t="s">
        <v>7636</v>
      </c>
      <c r="D6900" t="s">
        <v>22</v>
      </c>
      <c r="E6900">
        <v>46</v>
      </c>
      <c r="F6900" t="s">
        <v>49</v>
      </c>
      <c r="G6900" t="s">
        <v>376</v>
      </c>
      <c r="H6900" t="s">
        <v>377</v>
      </c>
      <c r="I6900" s="2">
        <v>50446</v>
      </c>
      <c r="J6900" s="2">
        <v>78</v>
      </c>
      <c r="K6900" s="2">
        <v>50524</v>
      </c>
      <c r="L6900" s="3">
        <v>3.1355717093532807</v>
      </c>
      <c r="M6900" s="3">
        <v>3.9793142448486454</v>
      </c>
      <c r="N6900" s="2">
        <v>1611317</v>
      </c>
      <c r="O6900">
        <f t="shared" si="107"/>
        <v>4</v>
      </c>
    </row>
    <row r="6901" spans="1:15" x14ac:dyDescent="0.2">
      <c r="A6901" t="s">
        <v>7593</v>
      </c>
      <c r="B6901" t="s">
        <v>7629</v>
      </c>
      <c r="C6901" t="s">
        <v>7637</v>
      </c>
      <c r="D6901" t="s">
        <v>22</v>
      </c>
      <c r="E6901">
        <v>49</v>
      </c>
      <c r="F6901" t="s">
        <v>69</v>
      </c>
      <c r="G6901" t="s">
        <v>7600</v>
      </c>
      <c r="H6901" t="s">
        <v>135</v>
      </c>
      <c r="I6901" s="2">
        <v>1525</v>
      </c>
      <c r="J6901" s="2">
        <v>14</v>
      </c>
      <c r="K6901" s="2">
        <v>1539</v>
      </c>
      <c r="L6901" s="3">
        <v>9.5511932164806801E-2</v>
      </c>
      <c r="M6901" s="3">
        <v>0.12121298042162269</v>
      </c>
      <c r="N6901" s="2">
        <v>1611317</v>
      </c>
      <c r="O6901">
        <f t="shared" si="107"/>
        <v>15</v>
      </c>
    </row>
    <row r="6902" spans="1:15" x14ac:dyDescent="0.2">
      <c r="A6902" t="s">
        <v>7593</v>
      </c>
      <c r="B6902" t="s">
        <v>7629</v>
      </c>
      <c r="C6902" t="s">
        <v>7638</v>
      </c>
      <c r="D6902" t="s">
        <v>22</v>
      </c>
      <c r="E6902">
        <v>53</v>
      </c>
      <c r="F6902" t="s">
        <v>49</v>
      </c>
      <c r="G6902" t="s">
        <v>385</v>
      </c>
      <c r="H6902" t="s">
        <v>324</v>
      </c>
      <c r="I6902" s="2">
        <v>1445</v>
      </c>
      <c r="J6902" s="2">
        <v>4</v>
      </c>
      <c r="K6902" s="2">
        <v>1449</v>
      </c>
      <c r="L6902" s="3">
        <v>8.9926439055753773E-2</v>
      </c>
      <c r="M6902" s="3">
        <v>0.11412450203439331</v>
      </c>
      <c r="N6902" s="2">
        <v>1611317</v>
      </c>
      <c r="O6902">
        <f t="shared" si="107"/>
        <v>17</v>
      </c>
    </row>
    <row r="6903" spans="1:15" x14ac:dyDescent="0.2">
      <c r="A6903" t="s">
        <v>7593</v>
      </c>
      <c r="B6903" t="s">
        <v>7629</v>
      </c>
      <c r="C6903" t="s">
        <v>7639</v>
      </c>
      <c r="D6903" t="s">
        <v>22</v>
      </c>
      <c r="E6903">
        <v>62</v>
      </c>
      <c r="F6903" t="s">
        <v>49</v>
      </c>
      <c r="G6903" t="s">
        <v>7640</v>
      </c>
      <c r="H6903" t="s">
        <v>79</v>
      </c>
      <c r="I6903" s="2">
        <v>6364</v>
      </c>
      <c r="J6903" s="2">
        <v>131</v>
      </c>
      <c r="K6903" s="2">
        <v>6495</v>
      </c>
      <c r="L6903" s="3">
        <v>0.40308641936999356</v>
      </c>
      <c r="M6903" s="3">
        <v>0.51155185694505489</v>
      </c>
      <c r="N6903" s="2">
        <v>1611317</v>
      </c>
      <c r="O6903">
        <f t="shared" si="107"/>
        <v>8</v>
      </c>
    </row>
    <row r="6904" spans="1:15" x14ac:dyDescent="0.2">
      <c r="A6904" t="s">
        <v>7593</v>
      </c>
      <c r="B6904" t="s">
        <v>7629</v>
      </c>
      <c r="C6904" t="s">
        <v>7641</v>
      </c>
      <c r="D6904" t="s">
        <v>22</v>
      </c>
      <c r="E6904">
        <v>57</v>
      </c>
      <c r="F6904" t="s">
        <v>69</v>
      </c>
      <c r="G6904" t="s">
        <v>38</v>
      </c>
      <c r="H6904" t="s">
        <v>343</v>
      </c>
      <c r="I6904" s="2">
        <v>4115</v>
      </c>
      <c r="J6904" s="2">
        <v>2</v>
      </c>
      <c r="K6904" s="2">
        <v>4117</v>
      </c>
      <c r="L6904" s="3">
        <v>0.25550527922190358</v>
      </c>
      <c r="M6904" s="3">
        <v>0.32425850578026033</v>
      </c>
      <c r="N6904" s="2">
        <v>1611317</v>
      </c>
      <c r="O6904">
        <f t="shared" si="107"/>
        <v>9</v>
      </c>
    </row>
    <row r="6905" spans="1:15" x14ac:dyDescent="0.2">
      <c r="A6905" t="s">
        <v>7593</v>
      </c>
      <c r="B6905" t="s">
        <v>7629</v>
      </c>
      <c r="C6905" t="s">
        <v>7642</v>
      </c>
      <c r="D6905" t="s">
        <v>22</v>
      </c>
      <c r="E6905">
        <v>65</v>
      </c>
      <c r="F6905" t="s">
        <v>49</v>
      </c>
      <c r="G6905" t="s">
        <v>5129</v>
      </c>
      <c r="H6905" t="s">
        <v>39</v>
      </c>
      <c r="I6905" s="2">
        <v>1670</v>
      </c>
      <c r="J6905" s="2">
        <v>8</v>
      </c>
      <c r="K6905" s="2">
        <v>1678</v>
      </c>
      <c r="L6905" s="3">
        <v>0.10413841596656648</v>
      </c>
      <c r="M6905" s="3">
        <v>0.13216074148634366</v>
      </c>
      <c r="N6905" s="2">
        <v>1611317</v>
      </c>
      <c r="O6905">
        <f t="shared" si="107"/>
        <v>14</v>
      </c>
    </row>
    <row r="6906" spans="1:15" x14ac:dyDescent="0.2">
      <c r="A6906" t="s">
        <v>7593</v>
      </c>
      <c r="B6906" t="s">
        <v>7629</v>
      </c>
      <c r="C6906" t="s">
        <v>7643</v>
      </c>
      <c r="D6906" t="s">
        <v>17</v>
      </c>
      <c r="E6906">
        <v>29</v>
      </c>
      <c r="F6906" t="s">
        <v>49</v>
      </c>
      <c r="G6906" t="s">
        <v>38</v>
      </c>
      <c r="H6906" t="s">
        <v>1989</v>
      </c>
      <c r="I6906" s="2">
        <v>3281</v>
      </c>
      <c r="J6906" s="2">
        <v>78</v>
      </c>
      <c r="K6906" s="2">
        <v>3359</v>
      </c>
      <c r="L6906" s="3">
        <v>0.20846301503676806</v>
      </c>
      <c r="M6906" s="3">
        <v>0.26455776558559496</v>
      </c>
      <c r="N6906" s="2">
        <v>1611317</v>
      </c>
      <c r="O6906">
        <f t="shared" si="107"/>
        <v>10</v>
      </c>
    </row>
    <row r="6907" spans="1:15" x14ac:dyDescent="0.2">
      <c r="A6907" t="s">
        <v>7593</v>
      </c>
      <c r="B6907" t="s">
        <v>7629</v>
      </c>
      <c r="C6907" t="s">
        <v>7644</v>
      </c>
      <c r="D6907" t="s">
        <v>22</v>
      </c>
      <c r="E6907">
        <v>46</v>
      </c>
      <c r="F6907" t="s">
        <v>49</v>
      </c>
      <c r="G6907" t="s">
        <v>38</v>
      </c>
      <c r="H6907" t="s">
        <v>193</v>
      </c>
      <c r="I6907" s="2">
        <v>2189</v>
      </c>
      <c r="J6907" s="2">
        <v>10</v>
      </c>
      <c r="K6907" s="2">
        <v>2199</v>
      </c>
      <c r="L6907" s="3">
        <v>0.13647221496452902</v>
      </c>
      <c r="M6907" s="3">
        <v>0.17319515526130494</v>
      </c>
      <c r="N6907" s="2">
        <v>1611317</v>
      </c>
      <c r="O6907">
        <f t="shared" si="107"/>
        <v>13</v>
      </c>
    </row>
    <row r="6908" spans="1:15" x14ac:dyDescent="0.2">
      <c r="A6908" t="s">
        <v>7593</v>
      </c>
      <c r="B6908" t="s">
        <v>7629</v>
      </c>
      <c r="C6908" t="s">
        <v>7645</v>
      </c>
      <c r="D6908" t="s">
        <v>22</v>
      </c>
      <c r="E6908">
        <v>33</v>
      </c>
      <c r="F6908" t="s">
        <v>49</v>
      </c>
      <c r="G6908" t="s">
        <v>32</v>
      </c>
      <c r="H6908" t="s">
        <v>33</v>
      </c>
      <c r="I6908" s="2">
        <v>744657</v>
      </c>
      <c r="J6908" s="2">
        <v>5410</v>
      </c>
      <c r="K6908" s="2">
        <v>750067</v>
      </c>
      <c r="L6908" s="3">
        <v>46.549933998089763</v>
      </c>
      <c r="M6908" s="3">
        <v>59.07593020526658</v>
      </c>
      <c r="N6908" s="2">
        <v>1611317</v>
      </c>
      <c r="O6908">
        <f t="shared" si="107"/>
        <v>1</v>
      </c>
    </row>
    <row r="6909" spans="1:15" x14ac:dyDescent="0.2">
      <c r="A6909" t="s">
        <v>7593</v>
      </c>
      <c r="B6909" t="s">
        <v>7629</v>
      </c>
      <c r="C6909" t="s">
        <v>7646</v>
      </c>
      <c r="D6909" t="s">
        <v>22</v>
      </c>
      <c r="E6909">
        <v>39</v>
      </c>
      <c r="F6909" t="s">
        <v>49</v>
      </c>
      <c r="G6909" t="s">
        <v>7647</v>
      </c>
      <c r="H6909" t="s">
        <v>984</v>
      </c>
      <c r="I6909" s="2">
        <v>1486</v>
      </c>
      <c r="J6909" s="2">
        <v>19</v>
      </c>
      <c r="K6909" s="2">
        <v>1505</v>
      </c>
      <c r="L6909" s="3">
        <v>9.3401856990275658E-2</v>
      </c>
      <c r="M6909" s="3">
        <v>0.11853511080866938</v>
      </c>
      <c r="N6909" s="2">
        <v>1611317</v>
      </c>
      <c r="O6909">
        <f t="shared" si="107"/>
        <v>16</v>
      </c>
    </row>
    <row r="6910" spans="1:15" x14ac:dyDescent="0.2">
      <c r="A6910" t="s">
        <v>7593</v>
      </c>
      <c r="B6910" t="s">
        <v>7629</v>
      </c>
      <c r="C6910" t="s">
        <v>7648</v>
      </c>
      <c r="D6910" t="s">
        <v>22</v>
      </c>
      <c r="E6910">
        <v>66</v>
      </c>
      <c r="F6910" t="s">
        <v>69</v>
      </c>
      <c r="G6910" t="s">
        <v>38</v>
      </c>
      <c r="H6910" t="s">
        <v>346</v>
      </c>
      <c r="I6910" s="2">
        <v>10718</v>
      </c>
      <c r="J6910" s="2">
        <v>1</v>
      </c>
      <c r="K6910" s="2">
        <v>10719</v>
      </c>
      <c r="L6910" s="3">
        <v>0.66523222928821579</v>
      </c>
      <c r="M6910" s="3">
        <v>0.84423777591902116</v>
      </c>
      <c r="N6910" s="2">
        <v>1611317</v>
      </c>
      <c r="O6910">
        <f t="shared" si="107"/>
        <v>6</v>
      </c>
    </row>
    <row r="6911" spans="1:15" x14ac:dyDescent="0.2">
      <c r="A6911" t="s">
        <v>7593</v>
      </c>
      <c r="B6911" t="s">
        <v>7629</v>
      </c>
      <c r="C6911" t="s">
        <v>46</v>
      </c>
      <c r="G6911" t="s">
        <v>46</v>
      </c>
      <c r="I6911" s="2">
        <v>10561</v>
      </c>
      <c r="J6911" s="2">
        <v>64</v>
      </c>
      <c r="K6911" s="2">
        <v>10625</v>
      </c>
      <c r="L6911" s="3">
        <v>0.65939849204098266</v>
      </c>
      <c r="M6911" s="3">
        <v>0.836834254047915</v>
      </c>
      <c r="N6911" s="2">
        <v>1611317</v>
      </c>
      <c r="O6911">
        <f t="shared" si="107"/>
        <v>7</v>
      </c>
    </row>
    <row r="6912" spans="1:15" x14ac:dyDescent="0.2">
      <c r="A6912" t="s">
        <v>7593</v>
      </c>
      <c r="B6912" t="s">
        <v>7649</v>
      </c>
      <c r="C6912" t="s">
        <v>7650</v>
      </c>
      <c r="D6912" t="s">
        <v>22</v>
      </c>
      <c r="E6912">
        <v>40</v>
      </c>
      <c r="F6912" t="s">
        <v>49</v>
      </c>
      <c r="G6912" t="s">
        <v>385</v>
      </c>
      <c r="H6912" t="s">
        <v>39</v>
      </c>
      <c r="I6912" s="2">
        <v>1629</v>
      </c>
      <c r="J6912" s="2">
        <v>3</v>
      </c>
      <c r="K6912" s="2">
        <v>1632</v>
      </c>
      <c r="L6912" s="3">
        <v>0.10192228425825309</v>
      </c>
      <c r="M6912" s="3">
        <v>0.12769193694271702</v>
      </c>
      <c r="N6912" s="2">
        <v>1601220</v>
      </c>
      <c r="O6912">
        <f t="shared" si="107"/>
        <v>15</v>
      </c>
    </row>
    <row r="6913" spans="1:15" x14ac:dyDescent="0.2">
      <c r="A6913" t="s">
        <v>7593</v>
      </c>
      <c r="B6913" t="s">
        <v>7649</v>
      </c>
      <c r="C6913" t="s">
        <v>7651</v>
      </c>
      <c r="D6913" t="s">
        <v>22</v>
      </c>
      <c r="E6913">
        <v>30</v>
      </c>
      <c r="F6913" t="s">
        <v>49</v>
      </c>
      <c r="G6913" t="s">
        <v>38</v>
      </c>
      <c r="H6913" t="s">
        <v>99</v>
      </c>
      <c r="I6913" s="2">
        <v>2638</v>
      </c>
      <c r="J6913" s="2">
        <f>(0)</f>
        <v>0</v>
      </c>
      <c r="K6913" s="2">
        <v>2638</v>
      </c>
      <c r="L6913" s="3">
        <v>0.16474937859881839</v>
      </c>
      <c r="M6913" s="3">
        <v>0.2064040010140242</v>
      </c>
      <c r="N6913" s="2">
        <v>1601220</v>
      </c>
      <c r="O6913">
        <f t="shared" si="107"/>
        <v>13</v>
      </c>
    </row>
    <row r="6914" spans="1:15" x14ac:dyDescent="0.2">
      <c r="A6914" t="s">
        <v>7593</v>
      </c>
      <c r="B6914" t="s">
        <v>7649</v>
      </c>
      <c r="C6914" t="s">
        <v>7652</v>
      </c>
      <c r="D6914" t="s">
        <v>22</v>
      </c>
      <c r="E6914">
        <v>63</v>
      </c>
      <c r="F6914" t="s">
        <v>18</v>
      </c>
      <c r="G6914" t="s">
        <v>303</v>
      </c>
      <c r="H6914" t="s">
        <v>304</v>
      </c>
      <c r="I6914" s="2">
        <v>4080</v>
      </c>
      <c r="J6914" s="2">
        <v>11</v>
      </c>
      <c r="K6914" s="2">
        <v>4091</v>
      </c>
      <c r="L6914" s="3">
        <v>0.25549268682629495</v>
      </c>
      <c r="M6914" s="3">
        <v>0.32009051104942116</v>
      </c>
      <c r="N6914" s="2">
        <v>1601220</v>
      </c>
      <c r="O6914">
        <f t="shared" si="107"/>
        <v>8</v>
      </c>
    </row>
    <row r="6915" spans="1:15" x14ac:dyDescent="0.2">
      <c r="A6915" t="s">
        <v>7593</v>
      </c>
      <c r="B6915" t="s">
        <v>7649</v>
      </c>
      <c r="C6915" t="s">
        <v>7653</v>
      </c>
      <c r="D6915" t="s">
        <v>22</v>
      </c>
      <c r="E6915">
        <v>73</v>
      </c>
      <c r="F6915" t="s">
        <v>49</v>
      </c>
      <c r="G6915" t="s">
        <v>38</v>
      </c>
      <c r="H6915" t="s">
        <v>381</v>
      </c>
      <c r="I6915" s="2">
        <v>6925</v>
      </c>
      <c r="J6915" s="2">
        <f>(0)</f>
        <v>0</v>
      </c>
      <c r="K6915" s="2">
        <v>6925</v>
      </c>
      <c r="L6915" s="3">
        <v>0.43248273191691339</v>
      </c>
      <c r="M6915" s="3">
        <v>0.5418300633139187</v>
      </c>
      <c r="N6915" s="2">
        <v>1601220</v>
      </c>
      <c r="O6915">
        <f t="shared" si="107"/>
        <v>6</v>
      </c>
    </row>
    <row r="6916" spans="1:15" x14ac:dyDescent="0.2">
      <c r="A6916" t="s">
        <v>7593</v>
      </c>
      <c r="B6916" t="s">
        <v>7649</v>
      </c>
      <c r="C6916" t="s">
        <v>7654</v>
      </c>
      <c r="D6916" t="s">
        <v>22</v>
      </c>
      <c r="E6916">
        <v>49</v>
      </c>
      <c r="F6916" t="s">
        <v>49</v>
      </c>
      <c r="G6916" t="s">
        <v>7600</v>
      </c>
      <c r="H6916" t="s">
        <v>135</v>
      </c>
      <c r="I6916" s="2">
        <v>2959</v>
      </c>
      <c r="J6916" s="2">
        <f>(0)</f>
        <v>0</v>
      </c>
      <c r="K6916" s="2">
        <v>2959</v>
      </c>
      <c r="L6916" s="3">
        <v>0.18479659259814391</v>
      </c>
      <c r="M6916" s="3">
        <v>0.23151987831709539</v>
      </c>
      <c r="N6916" s="2">
        <v>1601220</v>
      </c>
      <c r="O6916">
        <f t="shared" si="107"/>
        <v>11</v>
      </c>
    </row>
    <row r="6917" spans="1:15" x14ac:dyDescent="0.2">
      <c r="A6917" t="s">
        <v>7593</v>
      </c>
      <c r="B6917" t="s">
        <v>7649</v>
      </c>
      <c r="C6917" t="s">
        <v>7655</v>
      </c>
      <c r="D6917" t="s">
        <v>22</v>
      </c>
      <c r="E6917">
        <v>38</v>
      </c>
      <c r="F6917" t="s">
        <v>69</v>
      </c>
      <c r="G6917" t="s">
        <v>38</v>
      </c>
      <c r="H6917" t="s">
        <v>456</v>
      </c>
      <c r="I6917" s="2">
        <v>2369</v>
      </c>
      <c r="J6917" s="2">
        <v>2</v>
      </c>
      <c r="K6917" s="2">
        <v>2371</v>
      </c>
      <c r="L6917" s="3">
        <v>0.1480745931227439</v>
      </c>
      <c r="M6917" s="3">
        <v>0.18551322456567529</v>
      </c>
      <c r="N6917" s="2">
        <v>1601220</v>
      </c>
      <c r="O6917">
        <f t="shared" si="107"/>
        <v>14</v>
      </c>
    </row>
    <row r="6918" spans="1:15" x14ac:dyDescent="0.2">
      <c r="A6918" t="s">
        <v>7593</v>
      </c>
      <c r="B6918" t="s">
        <v>7649</v>
      </c>
      <c r="C6918" t="s">
        <v>7656</v>
      </c>
      <c r="D6918" t="s">
        <v>22</v>
      </c>
      <c r="E6918">
        <v>61</v>
      </c>
      <c r="F6918" t="s">
        <v>49</v>
      </c>
      <c r="G6918" t="s">
        <v>376</v>
      </c>
      <c r="H6918" t="s">
        <v>377</v>
      </c>
      <c r="I6918" s="2">
        <v>181310</v>
      </c>
      <c r="J6918" s="2">
        <v>725</v>
      </c>
      <c r="K6918" s="2">
        <v>182035</v>
      </c>
      <c r="L6918" s="3">
        <v>11.368519004259252</v>
      </c>
      <c r="M6918" s="3">
        <v>14.24289322387714</v>
      </c>
      <c r="N6918" s="2">
        <v>1601220</v>
      </c>
      <c r="O6918">
        <f t="shared" si="107"/>
        <v>3</v>
      </c>
    </row>
    <row r="6919" spans="1:15" x14ac:dyDescent="0.2">
      <c r="A6919" t="s">
        <v>7593</v>
      </c>
      <c r="B6919" t="s">
        <v>7649</v>
      </c>
      <c r="C6919" t="s">
        <v>7657</v>
      </c>
      <c r="D6919" t="s">
        <v>17</v>
      </c>
      <c r="E6919">
        <v>58</v>
      </c>
      <c r="F6919" t="s">
        <v>49</v>
      </c>
      <c r="G6919" t="s">
        <v>19</v>
      </c>
      <c r="H6919" t="s">
        <v>20</v>
      </c>
      <c r="I6919" s="2">
        <v>83460</v>
      </c>
      <c r="J6919" s="2">
        <v>202</v>
      </c>
      <c r="K6919" s="2">
        <v>83662</v>
      </c>
      <c r="L6919" s="3">
        <v>5.2248910205967949</v>
      </c>
      <c r="M6919" s="3">
        <v>6.545933105699504</v>
      </c>
      <c r="N6919" s="2">
        <v>1601220</v>
      </c>
      <c r="O6919">
        <f t="shared" ref="O6919:O6982" si="108">COUNTIFS($A$2:$A$8573,A6919,$B$2:$B$8573,B6919,$K$2:$K$8573,"&gt;"&amp;K6919)+1</f>
        <v>4</v>
      </c>
    </row>
    <row r="6920" spans="1:15" x14ac:dyDescent="0.2">
      <c r="A6920" t="s">
        <v>7593</v>
      </c>
      <c r="B6920" t="s">
        <v>7649</v>
      </c>
      <c r="C6920" t="s">
        <v>7658</v>
      </c>
      <c r="D6920" t="s">
        <v>22</v>
      </c>
      <c r="E6920">
        <v>64</v>
      </c>
      <c r="F6920" t="s">
        <v>49</v>
      </c>
      <c r="G6920" t="s">
        <v>522</v>
      </c>
      <c r="H6920" t="s">
        <v>523</v>
      </c>
      <c r="I6920" s="2">
        <v>449269</v>
      </c>
      <c r="J6920" s="2">
        <v>1809</v>
      </c>
      <c r="K6920" s="2">
        <v>451078</v>
      </c>
      <c r="L6920" s="3">
        <v>28.170894692796743</v>
      </c>
      <c r="M6920" s="3">
        <v>35.293519321229724</v>
      </c>
      <c r="N6920" s="2">
        <v>1601220</v>
      </c>
      <c r="O6920">
        <f t="shared" si="108"/>
        <v>2</v>
      </c>
    </row>
    <row r="6921" spans="1:15" x14ac:dyDescent="0.2">
      <c r="A6921" t="s">
        <v>7593</v>
      </c>
      <c r="B6921" t="s">
        <v>7649</v>
      </c>
      <c r="C6921" t="s">
        <v>7659</v>
      </c>
      <c r="D6921" t="s">
        <v>17</v>
      </c>
      <c r="E6921">
        <v>48</v>
      </c>
      <c r="F6921" t="s">
        <v>49</v>
      </c>
      <c r="G6921" t="s">
        <v>32</v>
      </c>
      <c r="H6921" t="s">
        <v>33</v>
      </c>
      <c r="I6921" s="2">
        <v>509862</v>
      </c>
      <c r="J6921" s="2">
        <v>1790</v>
      </c>
      <c r="K6921" s="2">
        <v>511652</v>
      </c>
      <c r="L6921" s="3">
        <v>31.953885162563544</v>
      </c>
      <c r="M6921" s="3">
        <v>40.032987083710204</v>
      </c>
      <c r="N6921" s="2">
        <v>1601220</v>
      </c>
      <c r="O6921">
        <f t="shared" si="108"/>
        <v>1</v>
      </c>
    </row>
    <row r="6922" spans="1:15" x14ac:dyDescent="0.2">
      <c r="A6922" t="s">
        <v>7593</v>
      </c>
      <c r="B6922" t="s">
        <v>7649</v>
      </c>
      <c r="C6922" t="s">
        <v>7660</v>
      </c>
      <c r="D6922" t="s">
        <v>22</v>
      </c>
      <c r="E6922">
        <v>34</v>
      </c>
      <c r="F6922" t="s">
        <v>49</v>
      </c>
      <c r="G6922" t="s">
        <v>38</v>
      </c>
      <c r="H6922" t="s">
        <v>124</v>
      </c>
      <c r="I6922" s="2">
        <v>5054</v>
      </c>
      <c r="J6922" s="2">
        <f>(0)</f>
        <v>0</v>
      </c>
      <c r="K6922" s="2">
        <v>5054</v>
      </c>
      <c r="L6922" s="3">
        <v>0.3156343288242715</v>
      </c>
      <c r="M6922" s="3">
        <v>0.39543814295863472</v>
      </c>
      <c r="N6922" s="2">
        <v>1601220</v>
      </c>
      <c r="O6922">
        <f t="shared" si="108"/>
        <v>7</v>
      </c>
    </row>
    <row r="6923" spans="1:15" x14ac:dyDescent="0.2">
      <c r="A6923" t="s">
        <v>7593</v>
      </c>
      <c r="B6923" t="s">
        <v>7649</v>
      </c>
      <c r="C6923" t="s">
        <v>7661</v>
      </c>
      <c r="D6923" t="s">
        <v>22</v>
      </c>
      <c r="E6923">
        <v>30</v>
      </c>
      <c r="F6923" t="s">
        <v>18</v>
      </c>
      <c r="G6923" t="s">
        <v>174</v>
      </c>
      <c r="H6923" t="s">
        <v>84</v>
      </c>
      <c r="I6923" s="2">
        <v>3267</v>
      </c>
      <c r="J6923" s="2">
        <v>2</v>
      </c>
      <c r="K6923" s="2">
        <v>3269</v>
      </c>
      <c r="L6923" s="3">
        <v>0.20415683041680718</v>
      </c>
      <c r="M6923" s="3">
        <v>0.25577508692753798</v>
      </c>
      <c r="N6923" s="2">
        <v>1601220</v>
      </c>
      <c r="O6923">
        <f t="shared" si="108"/>
        <v>9</v>
      </c>
    </row>
    <row r="6924" spans="1:15" x14ac:dyDescent="0.2">
      <c r="A6924" t="s">
        <v>7593</v>
      </c>
      <c r="B6924" t="s">
        <v>7649</v>
      </c>
      <c r="C6924" t="s">
        <v>7662</v>
      </c>
      <c r="D6924" t="s">
        <v>22</v>
      </c>
      <c r="E6924">
        <v>44</v>
      </c>
      <c r="F6924" t="s">
        <v>69</v>
      </c>
      <c r="G6924" t="s">
        <v>38</v>
      </c>
      <c r="H6924" t="s">
        <v>101</v>
      </c>
      <c r="I6924" s="2">
        <v>3159</v>
      </c>
      <c r="J6924" s="2">
        <v>4</v>
      </c>
      <c r="K6924" s="2">
        <v>3163</v>
      </c>
      <c r="L6924" s="3">
        <v>0.19753687813042556</v>
      </c>
      <c r="M6924" s="3">
        <v>0.24748137043493504</v>
      </c>
      <c r="N6924" s="2">
        <v>1601220</v>
      </c>
      <c r="O6924">
        <f t="shared" si="108"/>
        <v>10</v>
      </c>
    </row>
    <row r="6925" spans="1:15" x14ac:dyDescent="0.2">
      <c r="A6925" t="s">
        <v>7593</v>
      </c>
      <c r="B6925" t="s">
        <v>7649</v>
      </c>
      <c r="C6925" t="s">
        <v>7663</v>
      </c>
      <c r="D6925" t="s">
        <v>22</v>
      </c>
      <c r="E6925">
        <v>43</v>
      </c>
      <c r="F6925" t="s">
        <v>18</v>
      </c>
      <c r="G6925" t="s">
        <v>950</v>
      </c>
      <c r="H6925" t="s">
        <v>1521</v>
      </c>
      <c r="I6925" s="2">
        <v>2829</v>
      </c>
      <c r="J6925" s="2">
        <v>2</v>
      </c>
      <c r="K6925" s="2">
        <v>2831</v>
      </c>
      <c r="L6925" s="3">
        <v>0.1768026879504378</v>
      </c>
      <c r="M6925" s="3">
        <v>0.22150482443923522</v>
      </c>
      <c r="N6925" s="2">
        <v>1601220</v>
      </c>
      <c r="O6925">
        <f t="shared" si="108"/>
        <v>12</v>
      </c>
    </row>
    <row r="6926" spans="1:15" x14ac:dyDescent="0.2">
      <c r="A6926" t="s">
        <v>7593</v>
      </c>
      <c r="B6926" t="s">
        <v>7649</v>
      </c>
      <c r="C6926" t="s">
        <v>46</v>
      </c>
      <c r="G6926" t="s">
        <v>46</v>
      </c>
      <c r="I6926" s="2">
        <v>13747</v>
      </c>
      <c r="J6926" s="2">
        <v>2</v>
      </c>
      <c r="K6926" s="2">
        <v>13749</v>
      </c>
      <c r="L6926" s="3">
        <v>0.85865777344774608</v>
      </c>
      <c r="M6926" s="3">
        <v>1.0757576231773385</v>
      </c>
      <c r="N6926" s="2">
        <v>1601220</v>
      </c>
      <c r="O6926">
        <f t="shared" si="108"/>
        <v>5</v>
      </c>
    </row>
    <row r="6927" spans="1:15" x14ac:dyDescent="0.2">
      <c r="A6927" t="s">
        <v>7593</v>
      </c>
      <c r="B6927" t="s">
        <v>7664</v>
      </c>
      <c r="C6927" t="s">
        <v>7665</v>
      </c>
      <c r="D6927" t="s">
        <v>22</v>
      </c>
      <c r="E6927">
        <v>43</v>
      </c>
      <c r="F6927" t="s">
        <v>49</v>
      </c>
      <c r="G6927" t="s">
        <v>385</v>
      </c>
      <c r="H6927" t="s">
        <v>39</v>
      </c>
      <c r="I6927" s="2">
        <v>1525</v>
      </c>
      <c r="J6927" s="2">
        <v>1</v>
      </c>
      <c r="K6927" s="2">
        <v>1526</v>
      </c>
      <c r="L6927" s="3">
        <v>0.10658627761045579</v>
      </c>
      <c r="M6927" s="3">
        <v>0.12735377058127897</v>
      </c>
      <c r="N6927" s="2">
        <v>1431704</v>
      </c>
      <c r="O6927">
        <f t="shared" si="108"/>
        <v>13</v>
      </c>
    </row>
    <row r="6928" spans="1:15" x14ac:dyDescent="0.2">
      <c r="A6928" t="s">
        <v>7593</v>
      </c>
      <c r="B6928" t="s">
        <v>7664</v>
      </c>
      <c r="C6928" t="s">
        <v>46</v>
      </c>
      <c r="G6928" t="s">
        <v>46</v>
      </c>
      <c r="I6928" s="2">
        <v>13403</v>
      </c>
      <c r="J6928" s="2">
        <v>11</v>
      </c>
      <c r="K6928" s="2">
        <v>13414</v>
      </c>
      <c r="L6928" s="3">
        <v>0.93692550974223721</v>
      </c>
      <c r="M6928" s="3">
        <v>1.1194780331436938</v>
      </c>
      <c r="N6928" s="2">
        <v>1431704</v>
      </c>
      <c r="O6928">
        <f t="shared" si="108"/>
        <v>5</v>
      </c>
    </row>
    <row r="6929" spans="1:15" x14ac:dyDescent="0.2">
      <c r="A6929" t="s">
        <v>7593</v>
      </c>
      <c r="B6929" t="s">
        <v>7664</v>
      </c>
      <c r="C6929" t="s">
        <v>7666</v>
      </c>
      <c r="D6929" t="s">
        <v>17</v>
      </c>
      <c r="E6929">
        <v>52</v>
      </c>
      <c r="F6929" t="s">
        <v>49</v>
      </c>
      <c r="G6929" t="s">
        <v>522</v>
      </c>
      <c r="H6929" t="s">
        <v>523</v>
      </c>
      <c r="I6929" s="2">
        <v>505463</v>
      </c>
      <c r="J6929" s="2">
        <v>561</v>
      </c>
      <c r="K6929" s="2">
        <v>506024</v>
      </c>
      <c r="L6929" s="3">
        <v>35.344177288042779</v>
      </c>
      <c r="M6929" s="3">
        <v>42.230710619017778</v>
      </c>
      <c r="N6929" s="2">
        <v>1431704</v>
      </c>
      <c r="O6929">
        <f t="shared" si="108"/>
        <v>2</v>
      </c>
    </row>
    <row r="6930" spans="1:15" x14ac:dyDescent="0.2">
      <c r="A6930" t="s">
        <v>7593</v>
      </c>
      <c r="B6930" t="s">
        <v>7664</v>
      </c>
      <c r="C6930" t="s">
        <v>7667</v>
      </c>
      <c r="D6930" t="s">
        <v>22</v>
      </c>
      <c r="E6930">
        <v>55</v>
      </c>
      <c r="F6930" t="s">
        <v>49</v>
      </c>
      <c r="G6930" t="s">
        <v>258</v>
      </c>
      <c r="H6930" t="s">
        <v>767</v>
      </c>
      <c r="I6930" s="2">
        <v>1345</v>
      </c>
      <c r="J6930" s="2">
        <v>4</v>
      </c>
      <c r="K6930" s="2">
        <v>1349</v>
      </c>
      <c r="L6930" s="3">
        <v>9.4223386957080518E-2</v>
      </c>
      <c r="M6930" s="3">
        <v>0.11258206848895502</v>
      </c>
      <c r="N6930" s="2">
        <v>1431704</v>
      </c>
      <c r="O6930">
        <f t="shared" si="108"/>
        <v>14</v>
      </c>
    </row>
    <row r="6931" spans="1:15" x14ac:dyDescent="0.2">
      <c r="A6931" t="s">
        <v>7593</v>
      </c>
      <c r="B6931" t="s">
        <v>7664</v>
      </c>
      <c r="C6931" t="s">
        <v>7668</v>
      </c>
      <c r="D6931" t="s">
        <v>22</v>
      </c>
      <c r="E6931">
        <v>62</v>
      </c>
      <c r="F6931" t="s">
        <v>18</v>
      </c>
      <c r="G6931" t="s">
        <v>303</v>
      </c>
      <c r="H6931" t="s">
        <v>304</v>
      </c>
      <c r="I6931" s="2">
        <v>3302</v>
      </c>
      <c r="J6931" s="2">
        <v>18</v>
      </c>
      <c r="K6931" s="2">
        <v>3320</v>
      </c>
      <c r="L6931" s="3">
        <v>0.23189150830059843</v>
      </c>
      <c r="M6931" s="3">
        <v>0.27707373416110503</v>
      </c>
      <c r="N6931" s="2">
        <v>1431704</v>
      </c>
      <c r="O6931">
        <f t="shared" si="108"/>
        <v>9</v>
      </c>
    </row>
    <row r="6932" spans="1:15" x14ac:dyDescent="0.2">
      <c r="A6932" t="s">
        <v>7593</v>
      </c>
      <c r="B6932" t="s">
        <v>7664</v>
      </c>
      <c r="C6932" t="s">
        <v>7669</v>
      </c>
      <c r="D6932" t="s">
        <v>22</v>
      </c>
      <c r="E6932">
        <v>39</v>
      </c>
      <c r="F6932" t="s">
        <v>49</v>
      </c>
      <c r="G6932" t="s">
        <v>32</v>
      </c>
      <c r="H6932" t="s">
        <v>33</v>
      </c>
      <c r="I6932" s="2">
        <v>537577</v>
      </c>
      <c r="J6932" s="2">
        <v>1740</v>
      </c>
      <c r="K6932" s="2">
        <v>539317</v>
      </c>
      <c r="L6932" s="3">
        <v>37.669588127154775</v>
      </c>
      <c r="M6932" s="3">
        <v>45.009209363423096</v>
      </c>
      <c r="N6932" s="2">
        <v>1431704</v>
      </c>
      <c r="O6932">
        <f t="shared" si="108"/>
        <v>1</v>
      </c>
    </row>
    <row r="6933" spans="1:15" x14ac:dyDescent="0.2">
      <c r="A6933" t="s">
        <v>7593</v>
      </c>
      <c r="B6933" t="s">
        <v>7664</v>
      </c>
      <c r="C6933" t="s">
        <v>7670</v>
      </c>
      <c r="D6933" t="s">
        <v>22</v>
      </c>
      <c r="E6933">
        <v>57</v>
      </c>
      <c r="F6933" t="s">
        <v>69</v>
      </c>
      <c r="G6933" t="s">
        <v>7600</v>
      </c>
      <c r="H6933" t="s">
        <v>135</v>
      </c>
      <c r="I6933" s="2">
        <v>1762</v>
      </c>
      <c r="J6933" s="2">
        <v>1</v>
      </c>
      <c r="K6933" s="2">
        <v>1763</v>
      </c>
      <c r="L6933" s="3">
        <v>0.12313997865480573</v>
      </c>
      <c r="M6933" s="3">
        <v>0.14713282931506871</v>
      </c>
      <c r="N6933" s="2">
        <v>1431704</v>
      </c>
      <c r="O6933">
        <f t="shared" si="108"/>
        <v>12</v>
      </c>
    </row>
    <row r="6934" spans="1:15" x14ac:dyDescent="0.2">
      <c r="A6934" t="s">
        <v>7593</v>
      </c>
      <c r="B6934" t="s">
        <v>7664</v>
      </c>
      <c r="C6934" t="s">
        <v>7671</v>
      </c>
      <c r="D6934" t="s">
        <v>22</v>
      </c>
      <c r="E6934">
        <v>42</v>
      </c>
      <c r="F6934" t="s">
        <v>18</v>
      </c>
      <c r="G6934" t="s">
        <v>38</v>
      </c>
      <c r="H6934" t="s">
        <v>41</v>
      </c>
      <c r="I6934" s="2">
        <v>4714</v>
      </c>
      <c r="J6934" s="2">
        <v>5</v>
      </c>
      <c r="K6934" s="2">
        <v>4719</v>
      </c>
      <c r="L6934" s="3">
        <v>0.32960723725015784</v>
      </c>
      <c r="M6934" s="3">
        <v>0.39382859985128149</v>
      </c>
      <c r="N6934" s="2">
        <v>1431704</v>
      </c>
      <c r="O6934">
        <f t="shared" si="108"/>
        <v>8</v>
      </c>
    </row>
    <row r="6935" spans="1:15" x14ac:dyDescent="0.2">
      <c r="A6935" t="s">
        <v>7593</v>
      </c>
      <c r="B6935" t="s">
        <v>7664</v>
      </c>
      <c r="C6935" t="s">
        <v>7672</v>
      </c>
      <c r="D6935" t="s">
        <v>22</v>
      </c>
      <c r="E6935">
        <v>40</v>
      </c>
      <c r="F6935" t="s">
        <v>49</v>
      </c>
      <c r="G6935" t="s">
        <v>19</v>
      </c>
      <c r="H6935" t="s">
        <v>20</v>
      </c>
      <c r="I6935" s="2">
        <v>36698</v>
      </c>
      <c r="J6935" s="2">
        <v>85</v>
      </c>
      <c r="K6935" s="2">
        <v>36783</v>
      </c>
      <c r="L6935" s="3">
        <v>2.569176310187022</v>
      </c>
      <c r="M6935" s="3">
        <v>3.06975998905058</v>
      </c>
      <c r="N6935" s="2">
        <v>1431704</v>
      </c>
      <c r="O6935">
        <f t="shared" si="108"/>
        <v>4</v>
      </c>
    </row>
    <row r="6936" spans="1:15" x14ac:dyDescent="0.2">
      <c r="A6936" t="s">
        <v>7593</v>
      </c>
      <c r="B6936" t="s">
        <v>7664</v>
      </c>
      <c r="C6936" t="s">
        <v>7673</v>
      </c>
      <c r="D6936" t="s">
        <v>22</v>
      </c>
      <c r="E6936">
        <v>65</v>
      </c>
      <c r="F6936" t="s">
        <v>69</v>
      </c>
      <c r="G6936" t="s">
        <v>694</v>
      </c>
      <c r="H6936" t="s">
        <v>315</v>
      </c>
      <c r="I6936" s="2">
        <v>2005</v>
      </c>
      <c r="J6936" s="2">
        <v>2</v>
      </c>
      <c r="K6936" s="2">
        <v>2007</v>
      </c>
      <c r="L6936" s="3">
        <v>0.14018260757810275</v>
      </c>
      <c r="M6936" s="3">
        <v>0.16749607965702945</v>
      </c>
      <c r="N6936" s="2">
        <v>1431704</v>
      </c>
      <c r="O6936">
        <f t="shared" si="108"/>
        <v>11</v>
      </c>
    </row>
    <row r="6937" spans="1:15" x14ac:dyDescent="0.2">
      <c r="A6937" t="s">
        <v>7593</v>
      </c>
      <c r="B6937" t="s">
        <v>7664</v>
      </c>
      <c r="C6937" t="s">
        <v>7674</v>
      </c>
      <c r="D6937" t="s">
        <v>22</v>
      </c>
      <c r="E6937">
        <v>50</v>
      </c>
      <c r="F6937" t="s">
        <v>69</v>
      </c>
      <c r="G6937" t="s">
        <v>3140</v>
      </c>
      <c r="H6937" t="s">
        <v>3141</v>
      </c>
      <c r="I6937" s="2">
        <v>72917</v>
      </c>
      <c r="J6937" s="2">
        <v>73</v>
      </c>
      <c r="K6937" s="2">
        <v>72990</v>
      </c>
      <c r="L6937" s="3">
        <v>5.0981208406206866</v>
      </c>
      <c r="M6937" s="3">
        <v>6.091449354343089</v>
      </c>
      <c r="N6937" s="2">
        <v>1431704</v>
      </c>
      <c r="O6937">
        <f t="shared" si="108"/>
        <v>3</v>
      </c>
    </row>
    <row r="6938" spans="1:15" x14ac:dyDescent="0.2">
      <c r="A6938" t="s">
        <v>7593</v>
      </c>
      <c r="B6938" t="s">
        <v>7664</v>
      </c>
      <c r="C6938" t="s">
        <v>7675</v>
      </c>
      <c r="D6938" t="s">
        <v>22</v>
      </c>
      <c r="E6938">
        <v>61</v>
      </c>
      <c r="F6938" t="s">
        <v>49</v>
      </c>
      <c r="G6938" t="s">
        <v>736</v>
      </c>
      <c r="H6938" t="s">
        <v>6374</v>
      </c>
      <c r="I6938" s="2">
        <v>3297</v>
      </c>
      <c r="J6938" s="2">
        <v>3</v>
      </c>
      <c r="K6938" s="2">
        <v>3300</v>
      </c>
      <c r="L6938" s="3">
        <v>0.23049457150360692</v>
      </c>
      <c r="M6938" s="3">
        <v>0.27540461528061644</v>
      </c>
      <c r="N6938" s="2">
        <v>1431704</v>
      </c>
      <c r="O6938">
        <f t="shared" si="108"/>
        <v>10</v>
      </c>
    </row>
    <row r="6939" spans="1:15" x14ac:dyDescent="0.2">
      <c r="A6939" t="s">
        <v>7593</v>
      </c>
      <c r="B6939" t="s">
        <v>7664</v>
      </c>
      <c r="C6939" t="s">
        <v>7676</v>
      </c>
      <c r="D6939" t="s">
        <v>22</v>
      </c>
      <c r="E6939">
        <v>25</v>
      </c>
      <c r="F6939" t="s">
        <v>18</v>
      </c>
      <c r="G6939" t="s">
        <v>950</v>
      </c>
      <c r="H6939" t="s">
        <v>54</v>
      </c>
      <c r="I6939" s="2">
        <v>6383</v>
      </c>
      <c r="J6939" s="2">
        <v>4</v>
      </c>
      <c r="K6939" s="2">
        <v>6387</v>
      </c>
      <c r="L6939" s="3">
        <v>0.44611176611925368</v>
      </c>
      <c r="M6939" s="3">
        <v>0.53303311448402946</v>
      </c>
      <c r="N6939" s="2">
        <v>1431704</v>
      </c>
      <c r="O6939">
        <f t="shared" si="108"/>
        <v>6</v>
      </c>
    </row>
    <row r="6940" spans="1:15" x14ac:dyDescent="0.2">
      <c r="A6940" t="s">
        <v>7593</v>
      </c>
      <c r="B6940" t="s">
        <v>7664</v>
      </c>
      <c r="C6940" t="s">
        <v>7677</v>
      </c>
      <c r="D6940" t="s">
        <v>17</v>
      </c>
      <c r="E6940">
        <v>32</v>
      </c>
      <c r="F6940" t="s">
        <v>49</v>
      </c>
      <c r="G6940" t="s">
        <v>38</v>
      </c>
      <c r="H6940" t="s">
        <v>124</v>
      </c>
      <c r="I6940" s="2">
        <v>4949</v>
      </c>
      <c r="J6940" s="2">
        <v>1</v>
      </c>
      <c r="K6940" s="2">
        <v>4950</v>
      </c>
      <c r="L6940" s="3">
        <v>0.34574185725541035</v>
      </c>
      <c r="M6940" s="3">
        <v>0.41310692292092466</v>
      </c>
      <c r="N6940" s="2">
        <v>1431704</v>
      </c>
      <c r="O6940">
        <f t="shared" si="108"/>
        <v>7</v>
      </c>
    </row>
    <row r="6941" spans="1:15" x14ac:dyDescent="0.2">
      <c r="A6941" t="s">
        <v>7593</v>
      </c>
      <c r="B6941" t="s">
        <v>7678</v>
      </c>
      <c r="C6941" t="s">
        <v>46</v>
      </c>
      <c r="G6941" t="s">
        <v>46</v>
      </c>
      <c r="I6941" s="2">
        <v>8028</v>
      </c>
      <c r="J6941" s="2">
        <v>11</v>
      </c>
      <c r="K6941" s="2">
        <v>8039</v>
      </c>
      <c r="L6941" s="3">
        <v>0.47682174198006472</v>
      </c>
      <c r="M6941" s="3">
        <v>0.59312348611114185</v>
      </c>
      <c r="N6941" s="2">
        <v>1685955</v>
      </c>
      <c r="O6941">
        <f t="shared" si="108"/>
        <v>6</v>
      </c>
    </row>
    <row r="6942" spans="1:15" x14ac:dyDescent="0.2">
      <c r="A6942" t="s">
        <v>7593</v>
      </c>
      <c r="B6942" t="s">
        <v>7678</v>
      </c>
      <c r="C6942" t="s">
        <v>7679</v>
      </c>
      <c r="D6942" t="s">
        <v>22</v>
      </c>
      <c r="E6942">
        <v>35</v>
      </c>
      <c r="F6942" t="s">
        <v>69</v>
      </c>
      <c r="G6942" t="s">
        <v>385</v>
      </c>
      <c r="H6942" t="s">
        <v>39</v>
      </c>
      <c r="I6942" s="2">
        <v>2029</v>
      </c>
      <c r="J6942" s="2">
        <v>1</v>
      </c>
      <c r="K6942" s="2">
        <v>2030</v>
      </c>
      <c r="L6942" s="3">
        <v>0.120406535168495</v>
      </c>
      <c r="M6942" s="3">
        <v>0.14977493180813758</v>
      </c>
      <c r="N6942" s="2">
        <v>1685955</v>
      </c>
      <c r="O6942">
        <f t="shared" si="108"/>
        <v>14</v>
      </c>
    </row>
    <row r="6943" spans="1:15" x14ac:dyDescent="0.2">
      <c r="A6943" t="s">
        <v>7593</v>
      </c>
      <c r="B6943" t="s">
        <v>7678</v>
      </c>
      <c r="C6943" t="s">
        <v>7680</v>
      </c>
      <c r="D6943" t="s">
        <v>22</v>
      </c>
      <c r="E6943">
        <v>54</v>
      </c>
      <c r="F6943" t="s">
        <v>69</v>
      </c>
      <c r="G6943" t="s">
        <v>303</v>
      </c>
      <c r="H6943" t="s">
        <v>304</v>
      </c>
      <c r="I6943" s="2">
        <v>6332</v>
      </c>
      <c r="J6943" s="2">
        <v>15</v>
      </c>
      <c r="K6943" s="2">
        <v>6347</v>
      </c>
      <c r="L6943" s="3">
        <v>0.37646319148494478</v>
      </c>
      <c r="M6943" s="3">
        <v>0.46828644935283209</v>
      </c>
      <c r="N6943" s="2">
        <v>1685955</v>
      </c>
      <c r="O6943">
        <f t="shared" si="108"/>
        <v>8</v>
      </c>
    </row>
    <row r="6944" spans="1:15" x14ac:dyDescent="0.2">
      <c r="A6944" t="s">
        <v>7593</v>
      </c>
      <c r="B6944" t="s">
        <v>7678</v>
      </c>
      <c r="C6944" t="s">
        <v>7681</v>
      </c>
      <c r="D6944" t="s">
        <v>22</v>
      </c>
      <c r="E6944">
        <v>59</v>
      </c>
      <c r="F6944" t="s">
        <v>18</v>
      </c>
      <c r="G6944" t="s">
        <v>32</v>
      </c>
      <c r="H6944" t="s">
        <v>33</v>
      </c>
      <c r="I6944" s="2">
        <v>507798</v>
      </c>
      <c r="J6944" s="2">
        <v>1726</v>
      </c>
      <c r="K6944" s="2">
        <v>509524</v>
      </c>
      <c r="L6944" s="3">
        <v>30.221684445907513</v>
      </c>
      <c r="M6944" s="3">
        <v>37.593065199315021</v>
      </c>
      <c r="N6944" s="2">
        <v>1685955</v>
      </c>
      <c r="O6944">
        <f t="shared" si="108"/>
        <v>1</v>
      </c>
    </row>
    <row r="6945" spans="1:15" x14ac:dyDescent="0.2">
      <c r="A6945" t="s">
        <v>7593</v>
      </c>
      <c r="B6945" t="s">
        <v>7678</v>
      </c>
      <c r="C6945" t="s">
        <v>7682</v>
      </c>
      <c r="D6945" t="s">
        <v>22</v>
      </c>
      <c r="E6945">
        <v>26</v>
      </c>
      <c r="F6945" t="s">
        <v>18</v>
      </c>
      <c r="G6945" t="s">
        <v>950</v>
      </c>
      <c r="H6945" t="s">
        <v>54</v>
      </c>
      <c r="I6945" s="2">
        <v>1917</v>
      </c>
      <c r="J6945" s="2">
        <v>3</v>
      </c>
      <c r="K6945" s="2">
        <v>1920</v>
      </c>
      <c r="L6945" s="3">
        <v>0.11388204311502975</v>
      </c>
      <c r="M6945" s="3">
        <v>0.14165904880375574</v>
      </c>
      <c r="N6945" s="2">
        <v>1685955</v>
      </c>
      <c r="O6945">
        <f t="shared" si="108"/>
        <v>15</v>
      </c>
    </row>
    <row r="6946" spans="1:15" x14ac:dyDescent="0.2">
      <c r="A6946" t="s">
        <v>7593</v>
      </c>
      <c r="B6946" t="s">
        <v>7678</v>
      </c>
      <c r="C6946" t="s">
        <v>7683</v>
      </c>
      <c r="D6946" t="s">
        <v>22</v>
      </c>
      <c r="E6946">
        <v>27</v>
      </c>
      <c r="F6946" t="s">
        <v>49</v>
      </c>
      <c r="G6946" t="s">
        <v>38</v>
      </c>
      <c r="H6946" t="s">
        <v>193</v>
      </c>
      <c r="I6946" s="2">
        <v>2534</v>
      </c>
      <c r="J6946" s="2">
        <v>1</v>
      </c>
      <c r="K6946" s="2">
        <v>2535</v>
      </c>
      <c r="L6946" s="3">
        <v>0.15035988505031272</v>
      </c>
      <c r="M6946" s="3">
        <v>0.18703421287370875</v>
      </c>
      <c r="N6946" s="2">
        <v>1685955</v>
      </c>
      <c r="O6946">
        <f t="shared" si="108"/>
        <v>13</v>
      </c>
    </row>
    <row r="6947" spans="1:15" x14ac:dyDescent="0.2">
      <c r="A6947" t="s">
        <v>7593</v>
      </c>
      <c r="B6947" t="s">
        <v>7678</v>
      </c>
      <c r="C6947" t="s">
        <v>7684</v>
      </c>
      <c r="D6947" t="s">
        <v>22</v>
      </c>
      <c r="E6947">
        <v>47</v>
      </c>
      <c r="F6947" t="s">
        <v>49</v>
      </c>
      <c r="G6947" t="s">
        <v>19</v>
      </c>
      <c r="H6947" t="s">
        <v>20</v>
      </c>
      <c r="I6947" s="2">
        <v>304964</v>
      </c>
      <c r="J6947" s="2">
        <v>306</v>
      </c>
      <c r="K6947" s="2">
        <v>305270</v>
      </c>
      <c r="L6947" s="3">
        <v>18.106651719648507</v>
      </c>
      <c r="M6947" s="3">
        <v>22.523050952251307</v>
      </c>
      <c r="N6947" s="2">
        <v>1685955</v>
      </c>
      <c r="O6947">
        <f t="shared" si="108"/>
        <v>3</v>
      </c>
    </row>
    <row r="6948" spans="1:15" x14ac:dyDescent="0.2">
      <c r="A6948" t="s">
        <v>7593</v>
      </c>
      <c r="B6948" t="s">
        <v>7678</v>
      </c>
      <c r="C6948" t="s">
        <v>7685</v>
      </c>
      <c r="D6948" t="s">
        <v>22</v>
      </c>
      <c r="E6948">
        <v>69</v>
      </c>
      <c r="F6948" t="s">
        <v>49</v>
      </c>
      <c r="G6948" t="s">
        <v>376</v>
      </c>
      <c r="H6948" t="s">
        <v>377</v>
      </c>
      <c r="I6948" s="2">
        <v>50315</v>
      </c>
      <c r="J6948" s="2">
        <v>86</v>
      </c>
      <c r="K6948" s="2">
        <v>50401</v>
      </c>
      <c r="L6948" s="3">
        <v>2.9894629453336536</v>
      </c>
      <c r="M6948" s="3">
        <v>3.7186238118531736</v>
      </c>
      <c r="N6948" s="2">
        <v>1685955</v>
      </c>
      <c r="O6948">
        <f t="shared" si="108"/>
        <v>4</v>
      </c>
    </row>
    <row r="6949" spans="1:15" x14ac:dyDescent="0.2">
      <c r="A6949" t="s">
        <v>7593</v>
      </c>
      <c r="B6949" t="s">
        <v>7678</v>
      </c>
      <c r="C6949" t="s">
        <v>7686</v>
      </c>
      <c r="D6949" t="s">
        <v>22</v>
      </c>
      <c r="E6949">
        <v>35</v>
      </c>
      <c r="F6949" t="s">
        <v>18</v>
      </c>
      <c r="G6949" t="s">
        <v>694</v>
      </c>
      <c r="H6949" t="s">
        <v>315</v>
      </c>
      <c r="I6949" s="2">
        <v>5981</v>
      </c>
      <c r="J6949" s="2">
        <v>4</v>
      </c>
      <c r="K6949" s="2">
        <v>5985</v>
      </c>
      <c r="L6949" s="3">
        <v>0.35499168127263181</v>
      </c>
      <c r="M6949" s="3">
        <v>0.44157781619295733</v>
      </c>
      <c r="N6949" s="2">
        <v>1685955</v>
      </c>
      <c r="O6949">
        <f t="shared" si="108"/>
        <v>9</v>
      </c>
    </row>
    <row r="6950" spans="1:15" x14ac:dyDescent="0.2">
      <c r="A6950" t="s">
        <v>7593</v>
      </c>
      <c r="B6950" t="s">
        <v>7678</v>
      </c>
      <c r="C6950" t="s">
        <v>7687</v>
      </c>
      <c r="D6950" t="s">
        <v>22</v>
      </c>
      <c r="E6950">
        <v>40</v>
      </c>
      <c r="F6950" t="s">
        <v>49</v>
      </c>
      <c r="G6950" t="s">
        <v>38</v>
      </c>
      <c r="H6950" t="s">
        <v>43</v>
      </c>
      <c r="I6950" s="2">
        <v>5534</v>
      </c>
      <c r="J6950" s="2">
        <f>(0)</f>
        <v>0</v>
      </c>
      <c r="K6950" s="2">
        <v>5534</v>
      </c>
      <c r="L6950" s="3">
        <v>0.32824126385342428</v>
      </c>
      <c r="M6950" s="3">
        <v>0.40830269587499179</v>
      </c>
      <c r="N6950" s="2">
        <v>1685955</v>
      </c>
      <c r="O6950">
        <f t="shared" si="108"/>
        <v>10</v>
      </c>
    </row>
    <row r="6951" spans="1:15" x14ac:dyDescent="0.2">
      <c r="A6951" t="s">
        <v>7593</v>
      </c>
      <c r="B6951" t="s">
        <v>7678</v>
      </c>
      <c r="C6951" t="s">
        <v>7688</v>
      </c>
      <c r="D6951" t="s">
        <v>17</v>
      </c>
      <c r="E6951">
        <v>39</v>
      </c>
      <c r="F6951" t="s">
        <v>49</v>
      </c>
      <c r="G6951" t="s">
        <v>522</v>
      </c>
      <c r="H6951" t="s">
        <v>523</v>
      </c>
      <c r="I6951" s="2">
        <v>424517</v>
      </c>
      <c r="J6951" s="2">
        <v>719</v>
      </c>
      <c r="K6951" s="2">
        <v>425236</v>
      </c>
      <c r="L6951" s="3">
        <v>25.222262753157704</v>
      </c>
      <c r="M6951" s="3">
        <v>31.374232956830145</v>
      </c>
      <c r="N6951" s="2">
        <v>1685955</v>
      </c>
      <c r="O6951">
        <f t="shared" si="108"/>
        <v>2</v>
      </c>
    </row>
    <row r="6952" spans="1:15" x14ac:dyDescent="0.2">
      <c r="A6952" t="s">
        <v>7593</v>
      </c>
      <c r="B6952" t="s">
        <v>7678</v>
      </c>
      <c r="C6952" t="s">
        <v>7689</v>
      </c>
      <c r="D6952" t="s">
        <v>22</v>
      </c>
      <c r="E6952">
        <v>59</v>
      </c>
      <c r="F6952" t="s">
        <v>69</v>
      </c>
      <c r="G6952" t="s">
        <v>7600</v>
      </c>
      <c r="H6952" t="s">
        <v>767</v>
      </c>
      <c r="I6952" s="2">
        <v>1641</v>
      </c>
      <c r="J6952" s="2">
        <v>1</v>
      </c>
      <c r="K6952" s="2">
        <v>1642</v>
      </c>
      <c r="L6952" s="3">
        <v>9.7392872288999399E-2</v>
      </c>
      <c r="M6952" s="3">
        <v>0.12114799902904526</v>
      </c>
      <c r="N6952" s="2">
        <v>1685955</v>
      </c>
      <c r="O6952">
        <f t="shared" si="108"/>
        <v>16</v>
      </c>
    </row>
    <row r="6953" spans="1:15" x14ac:dyDescent="0.2">
      <c r="A6953" t="s">
        <v>7593</v>
      </c>
      <c r="B6953" t="s">
        <v>7678</v>
      </c>
      <c r="C6953" t="s">
        <v>7690</v>
      </c>
      <c r="D6953" t="s">
        <v>22</v>
      </c>
      <c r="E6953">
        <v>30</v>
      </c>
      <c r="F6953" t="s">
        <v>18</v>
      </c>
      <c r="G6953" t="s">
        <v>38</v>
      </c>
      <c r="H6953" t="s">
        <v>41</v>
      </c>
      <c r="I6953" s="2">
        <v>13471</v>
      </c>
      <c r="J6953" s="2">
        <v>2</v>
      </c>
      <c r="K6953" s="2">
        <v>13473</v>
      </c>
      <c r="L6953" s="3">
        <v>0.79913164942124781</v>
      </c>
      <c r="M6953" s="3">
        <v>0.99404810652760478</v>
      </c>
      <c r="N6953" s="2">
        <v>1685955</v>
      </c>
      <c r="O6953">
        <f t="shared" si="108"/>
        <v>5</v>
      </c>
    </row>
    <row r="6954" spans="1:15" x14ac:dyDescent="0.2">
      <c r="A6954" t="s">
        <v>7593</v>
      </c>
      <c r="B6954" t="s">
        <v>7678</v>
      </c>
      <c r="C6954" t="s">
        <v>7691</v>
      </c>
      <c r="D6954" t="s">
        <v>22</v>
      </c>
      <c r="E6954">
        <v>67</v>
      </c>
      <c r="F6954" t="s">
        <v>18</v>
      </c>
      <c r="G6954" t="s">
        <v>38</v>
      </c>
      <c r="H6954" t="s">
        <v>101</v>
      </c>
      <c r="I6954" s="2">
        <v>3090</v>
      </c>
      <c r="J6954" s="2">
        <f>(0)</f>
        <v>0</v>
      </c>
      <c r="K6954" s="2">
        <v>3090</v>
      </c>
      <c r="L6954" s="3">
        <v>0.18327891313825101</v>
      </c>
      <c r="M6954" s="3">
        <v>0.2279825316685444</v>
      </c>
      <c r="N6954" s="2">
        <v>1685955</v>
      </c>
      <c r="O6954">
        <f t="shared" si="108"/>
        <v>12</v>
      </c>
    </row>
    <row r="6955" spans="1:15" x14ac:dyDescent="0.2">
      <c r="A6955" t="s">
        <v>7593</v>
      </c>
      <c r="B6955" t="s">
        <v>7678</v>
      </c>
      <c r="C6955" t="s">
        <v>7692</v>
      </c>
      <c r="D6955" t="s">
        <v>22</v>
      </c>
      <c r="E6955">
        <v>27</v>
      </c>
      <c r="F6955" t="s">
        <v>49</v>
      </c>
      <c r="G6955" t="s">
        <v>736</v>
      </c>
      <c r="H6955" t="s">
        <v>104</v>
      </c>
      <c r="I6955" s="2">
        <v>4985</v>
      </c>
      <c r="J6955" s="2">
        <f>(0)</f>
        <v>0</v>
      </c>
      <c r="K6955" s="2">
        <v>4985</v>
      </c>
      <c r="L6955" s="3">
        <v>0.29567811715022052</v>
      </c>
      <c r="M6955" s="3">
        <v>0.3677970616076679</v>
      </c>
      <c r="N6955" s="2">
        <v>1685955</v>
      </c>
      <c r="O6955">
        <f t="shared" si="108"/>
        <v>11</v>
      </c>
    </row>
    <row r="6956" spans="1:15" x14ac:dyDescent="0.2">
      <c r="A6956" t="s">
        <v>7593</v>
      </c>
      <c r="B6956" t="s">
        <v>7678</v>
      </c>
      <c r="C6956" t="s">
        <v>7693</v>
      </c>
      <c r="D6956" t="s">
        <v>22</v>
      </c>
      <c r="E6956">
        <v>30</v>
      </c>
      <c r="F6956" t="s">
        <v>49</v>
      </c>
      <c r="G6956" t="s">
        <v>2733</v>
      </c>
      <c r="H6956" t="s">
        <v>877</v>
      </c>
      <c r="I6956" s="2">
        <v>1469</v>
      </c>
      <c r="J6956" s="2">
        <v>1</v>
      </c>
      <c r="K6956" s="2">
        <v>1470</v>
      </c>
      <c r="L6956" s="3">
        <v>8.7190939259944658E-2</v>
      </c>
      <c r="M6956" s="3">
        <v>0.10845770924037548</v>
      </c>
      <c r="N6956" s="2">
        <v>1685955</v>
      </c>
      <c r="O6956">
        <f t="shared" si="108"/>
        <v>17</v>
      </c>
    </row>
    <row r="6957" spans="1:15" x14ac:dyDescent="0.2">
      <c r="A6957" t="s">
        <v>7593</v>
      </c>
      <c r="B6957" t="s">
        <v>7678</v>
      </c>
      <c r="C6957" t="s">
        <v>7694</v>
      </c>
      <c r="D6957" t="s">
        <v>17</v>
      </c>
      <c r="E6957">
        <v>44</v>
      </c>
      <c r="F6957" t="s">
        <v>49</v>
      </c>
      <c r="G6957" t="s">
        <v>38</v>
      </c>
      <c r="H6957" t="s">
        <v>537</v>
      </c>
      <c r="I6957" s="2">
        <v>7225</v>
      </c>
      <c r="J6957" s="2">
        <f>(0)</f>
        <v>0</v>
      </c>
      <c r="K6957" s="2">
        <v>7225</v>
      </c>
      <c r="L6957" s="3">
        <v>0.42854050078442191</v>
      </c>
      <c r="M6957" s="3">
        <v>0.53306595187871619</v>
      </c>
      <c r="N6957" s="2">
        <v>1685955</v>
      </c>
      <c r="O6957">
        <f t="shared" si="108"/>
        <v>7</v>
      </c>
    </row>
    <row r="6958" spans="1:15" x14ac:dyDescent="0.2">
      <c r="A6958" t="s">
        <v>7593</v>
      </c>
      <c r="B6958" t="s">
        <v>7695</v>
      </c>
      <c r="C6958" t="s">
        <v>46</v>
      </c>
      <c r="G6958" t="s">
        <v>46</v>
      </c>
      <c r="I6958" s="2">
        <v>12043</v>
      </c>
      <c r="J6958" s="2">
        <v>19</v>
      </c>
      <c r="K6958" s="2">
        <v>12062</v>
      </c>
      <c r="L6958" s="3">
        <v>0.76555449069872239</v>
      </c>
      <c r="M6958" s="3">
        <v>0.94236068304352338</v>
      </c>
      <c r="N6958" s="2">
        <v>1575590</v>
      </c>
      <c r="O6958">
        <f t="shared" si="108"/>
        <v>4</v>
      </c>
    </row>
    <row r="6959" spans="1:15" x14ac:dyDescent="0.2">
      <c r="A6959" t="s">
        <v>7593</v>
      </c>
      <c r="B6959" t="s">
        <v>7695</v>
      </c>
      <c r="C6959" t="s">
        <v>7696</v>
      </c>
      <c r="D6959" t="s">
        <v>22</v>
      </c>
      <c r="E6959">
        <v>45</v>
      </c>
      <c r="F6959" t="s">
        <v>69</v>
      </c>
      <c r="G6959" t="s">
        <v>385</v>
      </c>
      <c r="H6959" t="s">
        <v>39</v>
      </c>
      <c r="I6959" s="2">
        <v>5600</v>
      </c>
      <c r="J6959" s="2">
        <v>5</v>
      </c>
      <c r="K6959" s="2">
        <v>5605</v>
      </c>
      <c r="L6959" s="3">
        <v>0.35573975463159835</v>
      </c>
      <c r="M6959" s="3">
        <v>0.43789849348855492</v>
      </c>
      <c r="N6959" s="2">
        <v>1575590</v>
      </c>
      <c r="O6959">
        <f t="shared" si="108"/>
        <v>7</v>
      </c>
    </row>
    <row r="6960" spans="1:15" x14ac:dyDescent="0.2">
      <c r="A6960" t="s">
        <v>7593</v>
      </c>
      <c r="B6960" t="s">
        <v>7695</v>
      </c>
      <c r="C6960" t="s">
        <v>7697</v>
      </c>
      <c r="D6960" t="s">
        <v>22</v>
      </c>
      <c r="E6960">
        <v>52</v>
      </c>
      <c r="F6960" t="s">
        <v>69</v>
      </c>
      <c r="G6960" t="s">
        <v>303</v>
      </c>
      <c r="H6960" t="s">
        <v>304</v>
      </c>
      <c r="I6960" s="2">
        <v>6171</v>
      </c>
      <c r="J6960" s="2">
        <v>19</v>
      </c>
      <c r="K6960" s="2">
        <v>6190</v>
      </c>
      <c r="L6960" s="3">
        <v>0.39286870315246986</v>
      </c>
      <c r="M6960" s="3">
        <v>0.48360243973133893</v>
      </c>
      <c r="N6960" s="2">
        <v>1575590</v>
      </c>
      <c r="O6960">
        <f t="shared" si="108"/>
        <v>6</v>
      </c>
    </row>
    <row r="6961" spans="1:15" x14ac:dyDescent="0.2">
      <c r="A6961" t="s">
        <v>7593</v>
      </c>
      <c r="B6961" t="s">
        <v>7695</v>
      </c>
      <c r="C6961" t="s">
        <v>7698</v>
      </c>
      <c r="D6961" t="s">
        <v>17</v>
      </c>
      <c r="E6961">
        <v>54</v>
      </c>
      <c r="F6961" t="s">
        <v>49</v>
      </c>
      <c r="G6961" t="s">
        <v>32</v>
      </c>
      <c r="H6961" t="s">
        <v>33</v>
      </c>
      <c r="I6961" s="2">
        <v>434003</v>
      </c>
      <c r="J6961" s="2">
        <v>2045</v>
      </c>
      <c r="K6961" s="2">
        <v>436048</v>
      </c>
      <c r="L6961" s="3">
        <v>27.67522007628888</v>
      </c>
      <c r="M6961" s="3">
        <v>34.066862138929061</v>
      </c>
      <c r="N6961" s="2">
        <v>1575590</v>
      </c>
      <c r="O6961">
        <f t="shared" si="108"/>
        <v>2</v>
      </c>
    </row>
    <row r="6962" spans="1:15" x14ac:dyDescent="0.2">
      <c r="A6962" t="s">
        <v>7593</v>
      </c>
      <c r="B6962" t="s">
        <v>7695</v>
      </c>
      <c r="C6962" t="s">
        <v>7699</v>
      </c>
      <c r="D6962" t="s">
        <v>22</v>
      </c>
      <c r="E6962">
        <v>72</v>
      </c>
      <c r="F6962" t="s">
        <v>49</v>
      </c>
      <c r="G6962" t="s">
        <v>19</v>
      </c>
      <c r="H6962" t="s">
        <v>20</v>
      </c>
      <c r="I6962" s="2">
        <v>443540</v>
      </c>
      <c r="J6962" s="2">
        <v>730</v>
      </c>
      <c r="K6962" s="2">
        <v>444270</v>
      </c>
      <c r="L6962" s="3">
        <v>28.197056340799321</v>
      </c>
      <c r="M6962" s="3">
        <v>34.709217431250714</v>
      </c>
      <c r="N6962" s="2">
        <v>1575590</v>
      </c>
      <c r="O6962">
        <f t="shared" si="108"/>
        <v>1</v>
      </c>
    </row>
    <row r="6963" spans="1:15" x14ac:dyDescent="0.2">
      <c r="A6963" t="s">
        <v>7593</v>
      </c>
      <c r="B6963" t="s">
        <v>7695</v>
      </c>
      <c r="C6963" t="s">
        <v>7700</v>
      </c>
      <c r="D6963" t="s">
        <v>22</v>
      </c>
      <c r="E6963">
        <v>54</v>
      </c>
      <c r="F6963" t="s">
        <v>49</v>
      </c>
      <c r="G6963" t="s">
        <v>38</v>
      </c>
      <c r="H6963" t="s">
        <v>101</v>
      </c>
      <c r="I6963" s="2">
        <v>5542</v>
      </c>
      <c r="J6963" s="2">
        <v>1</v>
      </c>
      <c r="K6963" s="2">
        <v>5543</v>
      </c>
      <c r="L6963" s="3">
        <v>0.35180472077126662</v>
      </c>
      <c r="M6963" s="3">
        <v>0.43305465645085806</v>
      </c>
      <c r="N6963" s="2">
        <v>1575590</v>
      </c>
      <c r="O6963">
        <f t="shared" si="108"/>
        <v>8</v>
      </c>
    </row>
    <row r="6964" spans="1:15" x14ac:dyDescent="0.2">
      <c r="A6964" t="s">
        <v>7593</v>
      </c>
      <c r="B6964" t="s">
        <v>7695</v>
      </c>
      <c r="C6964" t="s">
        <v>7701</v>
      </c>
      <c r="D6964" t="s">
        <v>22</v>
      </c>
      <c r="E6964">
        <v>40</v>
      </c>
      <c r="F6964" t="s">
        <v>49</v>
      </c>
      <c r="G6964" t="s">
        <v>38</v>
      </c>
      <c r="H6964" t="s">
        <v>351</v>
      </c>
      <c r="I6964" s="2">
        <v>3866</v>
      </c>
      <c r="J6964" s="2">
        <v>3</v>
      </c>
      <c r="K6964" s="2">
        <v>3869</v>
      </c>
      <c r="L6964" s="3">
        <v>0.24555880654231113</v>
      </c>
      <c r="M6964" s="3">
        <v>0.30227105643304525</v>
      </c>
      <c r="N6964" s="2">
        <v>1575590</v>
      </c>
      <c r="O6964">
        <f t="shared" si="108"/>
        <v>9</v>
      </c>
    </row>
    <row r="6965" spans="1:15" x14ac:dyDescent="0.2">
      <c r="A6965" t="s">
        <v>7593</v>
      </c>
      <c r="B6965" t="s">
        <v>7695</v>
      </c>
      <c r="C6965" t="s">
        <v>7702</v>
      </c>
      <c r="D6965" t="s">
        <v>22</v>
      </c>
      <c r="E6965">
        <v>63</v>
      </c>
      <c r="F6965" t="s">
        <v>49</v>
      </c>
      <c r="G6965" t="s">
        <v>522</v>
      </c>
      <c r="H6965" t="s">
        <v>523</v>
      </c>
      <c r="I6965" s="2">
        <v>350374</v>
      </c>
      <c r="J6965" s="2">
        <v>979</v>
      </c>
      <c r="K6965" s="2">
        <v>351353</v>
      </c>
      <c r="L6965" s="3">
        <v>22.29977341821159</v>
      </c>
      <c r="M6965" s="3">
        <v>27.44994636622377</v>
      </c>
      <c r="N6965" s="2">
        <v>1575590</v>
      </c>
      <c r="O6965">
        <f t="shared" si="108"/>
        <v>3</v>
      </c>
    </row>
    <row r="6966" spans="1:15" x14ac:dyDescent="0.2">
      <c r="A6966" t="s">
        <v>7593</v>
      </c>
      <c r="B6966" t="s">
        <v>7695</v>
      </c>
      <c r="C6966" t="s">
        <v>7703</v>
      </c>
      <c r="D6966" t="s">
        <v>22</v>
      </c>
      <c r="E6966">
        <v>40</v>
      </c>
      <c r="F6966" t="s">
        <v>49</v>
      </c>
      <c r="G6966" t="s">
        <v>7704</v>
      </c>
      <c r="H6966" t="s">
        <v>54</v>
      </c>
      <c r="I6966" s="2">
        <v>2416</v>
      </c>
      <c r="J6966" s="2">
        <v>1</v>
      </c>
      <c r="K6966" s="2">
        <v>2417</v>
      </c>
      <c r="L6966" s="3">
        <v>0.15340285226486586</v>
      </c>
      <c r="M6966" s="3">
        <v>0.18883151806634027</v>
      </c>
      <c r="N6966" s="2">
        <v>1575590</v>
      </c>
      <c r="O6966">
        <f t="shared" si="108"/>
        <v>10</v>
      </c>
    </row>
    <row r="6967" spans="1:15" x14ac:dyDescent="0.2">
      <c r="A6967" t="s">
        <v>7593</v>
      </c>
      <c r="B6967" t="s">
        <v>7695</v>
      </c>
      <c r="C6967" t="s">
        <v>7705</v>
      </c>
      <c r="D6967" t="s">
        <v>22</v>
      </c>
      <c r="E6967">
        <v>43</v>
      </c>
      <c r="F6967" t="s">
        <v>49</v>
      </c>
      <c r="G6967" t="s">
        <v>2733</v>
      </c>
      <c r="H6967" t="s">
        <v>877</v>
      </c>
      <c r="I6967" s="2">
        <v>2415</v>
      </c>
      <c r="J6967" s="2">
        <f>(0)</f>
        <v>0</v>
      </c>
      <c r="K6967" s="2">
        <v>2415</v>
      </c>
      <c r="L6967" s="3">
        <v>0.15327591568872612</v>
      </c>
      <c r="M6967" s="3">
        <v>0.18867526525867262</v>
      </c>
      <c r="N6967" s="2">
        <v>1575590</v>
      </c>
      <c r="O6967">
        <f t="shared" si="108"/>
        <v>11</v>
      </c>
    </row>
    <row r="6968" spans="1:15" x14ac:dyDescent="0.2">
      <c r="A6968" t="s">
        <v>7593</v>
      </c>
      <c r="B6968" t="s">
        <v>7695</v>
      </c>
      <c r="C6968" t="s">
        <v>7706</v>
      </c>
      <c r="D6968" t="s">
        <v>22</v>
      </c>
      <c r="E6968">
        <v>47</v>
      </c>
      <c r="F6968" t="s">
        <v>69</v>
      </c>
      <c r="G6968" t="s">
        <v>38</v>
      </c>
      <c r="H6968" t="s">
        <v>104</v>
      </c>
      <c r="I6968" s="2">
        <v>9428</v>
      </c>
      <c r="J6968" s="2">
        <v>2</v>
      </c>
      <c r="K6968" s="2">
        <v>9430</v>
      </c>
      <c r="L6968" s="3">
        <v>0.59850595649883542</v>
      </c>
      <c r="M6968" s="3">
        <v>0.73673198815291208</v>
      </c>
      <c r="N6968" s="2">
        <v>1575590</v>
      </c>
      <c r="O6968">
        <f t="shared" si="108"/>
        <v>5</v>
      </c>
    </row>
    <row r="6969" spans="1:15" x14ac:dyDescent="0.2">
      <c r="A6969" t="s">
        <v>7593</v>
      </c>
      <c r="B6969" t="s">
        <v>7707</v>
      </c>
      <c r="C6969" t="s">
        <v>46</v>
      </c>
      <c r="G6969" t="s">
        <v>46</v>
      </c>
      <c r="I6969" s="2">
        <v>11349</v>
      </c>
      <c r="J6969" s="2">
        <v>6</v>
      </c>
      <c r="K6969" s="2">
        <v>11355</v>
      </c>
      <c r="L6969" s="3">
        <v>0.7025682877195023</v>
      </c>
      <c r="M6969" s="3">
        <v>0.87036237888319201</v>
      </c>
      <c r="N6969" s="2">
        <v>1616213</v>
      </c>
      <c r="O6969">
        <f t="shared" si="108"/>
        <v>8</v>
      </c>
    </row>
    <row r="6970" spans="1:15" x14ac:dyDescent="0.2">
      <c r="A6970" t="s">
        <v>7593</v>
      </c>
      <c r="B6970" t="s">
        <v>7707</v>
      </c>
      <c r="C6970" t="s">
        <v>7708</v>
      </c>
      <c r="D6970" t="s">
        <v>22</v>
      </c>
      <c r="E6970">
        <v>57</v>
      </c>
      <c r="F6970" t="s">
        <v>49</v>
      </c>
      <c r="G6970" t="s">
        <v>383</v>
      </c>
      <c r="H6970" t="s">
        <v>311</v>
      </c>
      <c r="I6970" s="2">
        <v>11693</v>
      </c>
      <c r="J6970" s="2">
        <v>3</v>
      </c>
      <c r="K6970" s="2">
        <v>11696</v>
      </c>
      <c r="L6970" s="3">
        <v>0.72366699191257589</v>
      </c>
      <c r="M6970" s="3">
        <v>0.8965000777998956</v>
      </c>
      <c r="N6970" s="2">
        <v>1616213</v>
      </c>
      <c r="O6970">
        <f t="shared" si="108"/>
        <v>7</v>
      </c>
    </row>
    <row r="6971" spans="1:15" x14ac:dyDescent="0.2">
      <c r="A6971" t="s">
        <v>7593</v>
      </c>
      <c r="B6971" t="s">
        <v>7707</v>
      </c>
      <c r="C6971" t="s">
        <v>7709</v>
      </c>
      <c r="D6971" t="s">
        <v>22</v>
      </c>
      <c r="E6971">
        <v>48</v>
      </c>
      <c r="F6971" t="s">
        <v>49</v>
      </c>
      <c r="G6971" t="s">
        <v>385</v>
      </c>
      <c r="H6971" t="s">
        <v>324</v>
      </c>
      <c r="I6971" s="2">
        <v>3856</v>
      </c>
      <c r="J6971" s="2">
        <v>1</v>
      </c>
      <c r="K6971" s="2">
        <v>3857</v>
      </c>
      <c r="L6971" s="3">
        <v>0.23864428760318104</v>
      </c>
      <c r="M6971" s="3">
        <v>0.29563960328951755</v>
      </c>
      <c r="N6971" s="2">
        <v>1616213</v>
      </c>
      <c r="O6971">
        <f t="shared" si="108"/>
        <v>10</v>
      </c>
    </row>
    <row r="6972" spans="1:15" x14ac:dyDescent="0.2">
      <c r="A6972" t="s">
        <v>7593</v>
      </c>
      <c r="B6972" t="s">
        <v>7707</v>
      </c>
      <c r="C6972" t="s">
        <v>7710</v>
      </c>
      <c r="D6972" t="s">
        <v>22</v>
      </c>
      <c r="E6972">
        <v>65</v>
      </c>
      <c r="F6972" t="s">
        <v>49</v>
      </c>
      <c r="G6972" t="s">
        <v>7605</v>
      </c>
      <c r="H6972" t="s">
        <v>39</v>
      </c>
      <c r="I6972" s="2">
        <v>21292</v>
      </c>
      <c r="J6972" s="2">
        <v>10</v>
      </c>
      <c r="K6972" s="2">
        <v>21302</v>
      </c>
      <c r="L6972" s="3">
        <v>1.3180193452224427</v>
      </c>
      <c r="M6972" s="3">
        <v>1.6328013557877374</v>
      </c>
      <c r="N6972" s="2">
        <v>1616213</v>
      </c>
      <c r="O6972">
        <f t="shared" si="108"/>
        <v>5</v>
      </c>
    </row>
    <row r="6973" spans="1:15" x14ac:dyDescent="0.2">
      <c r="A6973" t="s">
        <v>7593</v>
      </c>
      <c r="B6973" t="s">
        <v>7707</v>
      </c>
      <c r="C6973" t="s">
        <v>7711</v>
      </c>
      <c r="D6973" t="s">
        <v>22</v>
      </c>
      <c r="E6973">
        <v>53</v>
      </c>
      <c r="F6973" t="s">
        <v>49</v>
      </c>
      <c r="G6973" t="s">
        <v>376</v>
      </c>
      <c r="H6973" t="s">
        <v>377</v>
      </c>
      <c r="I6973" s="2">
        <v>95450</v>
      </c>
      <c r="J6973" s="2">
        <v>51</v>
      </c>
      <c r="K6973" s="2">
        <v>95501</v>
      </c>
      <c r="L6973" s="3">
        <v>5.9089365077499068</v>
      </c>
      <c r="M6973" s="3">
        <v>7.3201653496894519</v>
      </c>
      <c r="N6973" s="2">
        <v>1616213</v>
      </c>
      <c r="O6973">
        <f t="shared" si="108"/>
        <v>4</v>
      </c>
    </row>
    <row r="6974" spans="1:15" x14ac:dyDescent="0.2">
      <c r="A6974" t="s">
        <v>7593</v>
      </c>
      <c r="B6974" t="s">
        <v>7707</v>
      </c>
      <c r="C6974" t="s">
        <v>7712</v>
      </c>
      <c r="D6974" t="s">
        <v>22</v>
      </c>
      <c r="E6974">
        <v>59</v>
      </c>
      <c r="F6974" t="s">
        <v>49</v>
      </c>
      <c r="G6974" t="s">
        <v>19</v>
      </c>
      <c r="H6974" t="s">
        <v>20</v>
      </c>
      <c r="I6974" s="2">
        <v>255554</v>
      </c>
      <c r="J6974" s="2">
        <v>282</v>
      </c>
      <c r="K6974" s="2">
        <v>255836</v>
      </c>
      <c r="L6974" s="3">
        <v>15.829349225628059</v>
      </c>
      <c r="M6974" s="3">
        <v>19.609866099864405</v>
      </c>
      <c r="N6974" s="2">
        <v>1616213</v>
      </c>
      <c r="O6974">
        <f t="shared" si="108"/>
        <v>3</v>
      </c>
    </row>
    <row r="6975" spans="1:15" x14ac:dyDescent="0.2">
      <c r="A6975" t="s">
        <v>7593</v>
      </c>
      <c r="B6975" t="s">
        <v>7707</v>
      </c>
      <c r="C6975" t="s">
        <v>7713</v>
      </c>
      <c r="D6975" t="s">
        <v>22</v>
      </c>
      <c r="E6975">
        <v>42</v>
      </c>
      <c r="F6975" t="s">
        <v>49</v>
      </c>
      <c r="G6975" t="s">
        <v>303</v>
      </c>
      <c r="H6975" t="s">
        <v>304</v>
      </c>
      <c r="I6975" s="2">
        <v>3497</v>
      </c>
      <c r="J6975" s="2">
        <v>1</v>
      </c>
      <c r="K6975" s="2">
        <v>3498</v>
      </c>
      <c r="L6975" s="3">
        <v>0.21643186881927073</v>
      </c>
      <c r="M6975" s="3">
        <v>0.26812220179070068</v>
      </c>
      <c r="N6975" s="2">
        <v>1616213</v>
      </c>
      <c r="O6975">
        <f t="shared" si="108"/>
        <v>11</v>
      </c>
    </row>
    <row r="6976" spans="1:15" x14ac:dyDescent="0.2">
      <c r="A6976" t="s">
        <v>7593</v>
      </c>
      <c r="B6976" t="s">
        <v>7707</v>
      </c>
      <c r="C6976" t="s">
        <v>7714</v>
      </c>
      <c r="D6976" t="s">
        <v>22</v>
      </c>
      <c r="E6976">
        <v>58</v>
      </c>
      <c r="F6976" t="s">
        <v>49</v>
      </c>
      <c r="G6976" t="s">
        <v>522</v>
      </c>
      <c r="H6976" t="s">
        <v>523</v>
      </c>
      <c r="I6976" s="2">
        <v>562518</v>
      </c>
      <c r="J6976" s="2">
        <v>320</v>
      </c>
      <c r="K6976" s="2">
        <v>562838</v>
      </c>
      <c r="L6976" s="3">
        <v>34.824494048742338</v>
      </c>
      <c r="M6976" s="3">
        <v>43.14161343952955</v>
      </c>
      <c r="N6976" s="2">
        <v>1616213</v>
      </c>
      <c r="O6976">
        <f t="shared" si="108"/>
        <v>1</v>
      </c>
    </row>
    <row r="6977" spans="1:15" x14ac:dyDescent="0.2">
      <c r="A6977" t="s">
        <v>7593</v>
      </c>
      <c r="B6977" t="s">
        <v>7707</v>
      </c>
      <c r="C6977" t="s">
        <v>7715</v>
      </c>
      <c r="D6977" t="s">
        <v>17</v>
      </c>
      <c r="E6977">
        <v>48</v>
      </c>
      <c r="F6977" t="s">
        <v>49</v>
      </c>
      <c r="G6977" t="s">
        <v>32</v>
      </c>
      <c r="H6977" t="s">
        <v>33</v>
      </c>
      <c r="I6977" s="2">
        <v>316147</v>
      </c>
      <c r="J6977" s="2">
        <v>909</v>
      </c>
      <c r="K6977" s="2">
        <v>317056</v>
      </c>
      <c r="L6977" s="3">
        <v>19.617216295129417</v>
      </c>
      <c r="M6977" s="3">
        <v>24.302387881918921</v>
      </c>
      <c r="N6977" s="2">
        <v>1616213</v>
      </c>
      <c r="O6977">
        <f t="shared" si="108"/>
        <v>2</v>
      </c>
    </row>
    <row r="6978" spans="1:15" x14ac:dyDescent="0.2">
      <c r="A6978" t="s">
        <v>7593</v>
      </c>
      <c r="B6978" t="s">
        <v>7707</v>
      </c>
      <c r="C6978" t="s">
        <v>7716</v>
      </c>
      <c r="D6978" t="s">
        <v>22</v>
      </c>
      <c r="E6978">
        <v>35</v>
      </c>
      <c r="F6978" t="s">
        <v>49</v>
      </c>
      <c r="G6978" t="s">
        <v>38</v>
      </c>
      <c r="H6978" t="s">
        <v>1069</v>
      </c>
      <c r="I6978" s="2">
        <v>5788</v>
      </c>
      <c r="J6978" s="2">
        <v>2</v>
      </c>
      <c r="K6978" s="2">
        <v>5790</v>
      </c>
      <c r="L6978" s="3">
        <v>0.35824486005248074</v>
      </c>
      <c r="M6978" s="3">
        <v>0.44380433057980467</v>
      </c>
      <c r="N6978" s="2">
        <v>1616213</v>
      </c>
      <c r="O6978">
        <f t="shared" si="108"/>
        <v>9</v>
      </c>
    </row>
    <row r="6979" spans="1:15" x14ac:dyDescent="0.2">
      <c r="A6979" t="s">
        <v>7593</v>
      </c>
      <c r="B6979" t="s">
        <v>7707</v>
      </c>
      <c r="C6979" t="s">
        <v>7717</v>
      </c>
      <c r="D6979" t="s">
        <v>22</v>
      </c>
      <c r="E6979">
        <v>44</v>
      </c>
      <c r="F6979" t="s">
        <v>49</v>
      </c>
      <c r="G6979" t="s">
        <v>583</v>
      </c>
      <c r="H6979" t="s">
        <v>584</v>
      </c>
      <c r="I6979" s="2">
        <v>2934</v>
      </c>
      <c r="J6979" s="2">
        <v>2</v>
      </c>
      <c r="K6979" s="2">
        <v>2936</v>
      </c>
      <c r="L6979" s="3">
        <v>0.18165922437203513</v>
      </c>
      <c r="M6979" s="3">
        <v>0.22504482117138283</v>
      </c>
      <c r="N6979" s="2">
        <v>1616213</v>
      </c>
      <c r="O6979">
        <f t="shared" si="108"/>
        <v>12</v>
      </c>
    </row>
    <row r="6980" spans="1:15" x14ac:dyDescent="0.2">
      <c r="A6980" t="s">
        <v>7593</v>
      </c>
      <c r="B6980" t="s">
        <v>7707</v>
      </c>
      <c r="C6980" t="s">
        <v>7718</v>
      </c>
      <c r="D6980" t="s">
        <v>22</v>
      </c>
      <c r="E6980">
        <v>44</v>
      </c>
      <c r="F6980" t="s">
        <v>69</v>
      </c>
      <c r="G6980" t="s">
        <v>38</v>
      </c>
      <c r="H6980" t="s">
        <v>351</v>
      </c>
      <c r="I6980" s="2">
        <v>12838</v>
      </c>
      <c r="J6980" s="2">
        <v>1</v>
      </c>
      <c r="K6980" s="2">
        <v>12839</v>
      </c>
      <c r="L6980" s="3">
        <v>0.79438786843070808</v>
      </c>
      <c r="M6980" s="3">
        <v>0.98411119176409545</v>
      </c>
      <c r="N6980" s="2">
        <v>1616213</v>
      </c>
      <c r="O6980">
        <f t="shared" si="108"/>
        <v>6</v>
      </c>
    </row>
    <row r="6981" spans="1:15" x14ac:dyDescent="0.2">
      <c r="A6981" t="s">
        <v>7593</v>
      </c>
      <c r="B6981" t="s">
        <v>7719</v>
      </c>
      <c r="C6981" t="s">
        <v>46</v>
      </c>
      <c r="G6981" t="s">
        <v>46</v>
      </c>
      <c r="I6981" s="2">
        <v>14072</v>
      </c>
      <c r="J6981" s="2">
        <v>14</v>
      </c>
      <c r="K6981" s="2">
        <v>14086</v>
      </c>
      <c r="L6981" s="3">
        <v>0.85975275546912866</v>
      </c>
      <c r="M6981" s="3">
        <v>1.0826781488248183</v>
      </c>
      <c r="N6981" s="2">
        <v>1638378</v>
      </c>
      <c r="O6981">
        <f t="shared" si="108"/>
        <v>4</v>
      </c>
    </row>
    <row r="6982" spans="1:15" x14ac:dyDescent="0.2">
      <c r="A6982" t="s">
        <v>7593</v>
      </c>
      <c r="B6982" t="s">
        <v>7719</v>
      </c>
      <c r="C6982" t="s">
        <v>7720</v>
      </c>
      <c r="D6982" t="s">
        <v>22</v>
      </c>
      <c r="E6982">
        <v>56</v>
      </c>
      <c r="F6982" t="s">
        <v>49</v>
      </c>
      <c r="G6982" t="s">
        <v>385</v>
      </c>
      <c r="H6982" t="s">
        <v>39</v>
      </c>
      <c r="I6982" s="2">
        <v>2634</v>
      </c>
      <c r="J6982" s="2">
        <v>8</v>
      </c>
      <c r="K6982" s="2">
        <v>2642</v>
      </c>
      <c r="L6982" s="3">
        <v>0.16125704812930838</v>
      </c>
      <c r="M6982" s="3">
        <v>0.2030694071556986</v>
      </c>
      <c r="N6982" s="2">
        <v>1638378</v>
      </c>
      <c r="O6982">
        <f t="shared" si="108"/>
        <v>10</v>
      </c>
    </row>
    <row r="6983" spans="1:15" x14ac:dyDescent="0.2">
      <c r="A6983" t="s">
        <v>7593</v>
      </c>
      <c r="B6983" t="s">
        <v>7719</v>
      </c>
      <c r="C6983" t="s">
        <v>7721</v>
      </c>
      <c r="D6983" t="s">
        <v>22</v>
      </c>
      <c r="E6983">
        <v>79</v>
      </c>
      <c r="F6983" t="s">
        <v>49</v>
      </c>
      <c r="G6983" t="s">
        <v>7722</v>
      </c>
      <c r="H6983" t="s">
        <v>54</v>
      </c>
      <c r="I6983" s="2">
        <v>3040</v>
      </c>
      <c r="J6983" s="2">
        <v>6</v>
      </c>
      <c r="K6983" s="2">
        <v>3046</v>
      </c>
      <c r="L6983" s="3">
        <v>0.18591558236255612</v>
      </c>
      <c r="M6983" s="3">
        <v>0.23412165563825052</v>
      </c>
      <c r="N6983" s="2">
        <v>1638378</v>
      </c>
      <c r="O6983">
        <f t="shared" ref="O6983:O7046" si="109">COUNTIFS($A$2:$A$8573,A6983,$B$2:$B$8573,B6983,$K$2:$K$8573,"&gt;"&amp;K6983)+1</f>
        <v>7</v>
      </c>
    </row>
    <row r="6984" spans="1:15" x14ac:dyDescent="0.2">
      <c r="A6984" t="s">
        <v>7593</v>
      </c>
      <c r="B6984" t="s">
        <v>7719</v>
      </c>
      <c r="C6984" t="s">
        <v>7723</v>
      </c>
      <c r="D6984" t="s">
        <v>22</v>
      </c>
      <c r="E6984">
        <v>55</v>
      </c>
      <c r="F6984" t="s">
        <v>49</v>
      </c>
      <c r="G6984" t="s">
        <v>522</v>
      </c>
      <c r="H6984" t="s">
        <v>523</v>
      </c>
      <c r="I6984" s="2">
        <v>509886</v>
      </c>
      <c r="J6984" s="2">
        <v>524</v>
      </c>
      <c r="K6984" s="2">
        <v>510410</v>
      </c>
      <c r="L6984" s="3">
        <v>31.15337242077225</v>
      </c>
      <c r="M6984" s="3">
        <v>39.23113402965182</v>
      </c>
      <c r="N6984" s="2">
        <v>1638378</v>
      </c>
      <c r="O6984">
        <f t="shared" si="109"/>
        <v>2</v>
      </c>
    </row>
    <row r="6985" spans="1:15" x14ac:dyDescent="0.2">
      <c r="A6985" t="s">
        <v>7593</v>
      </c>
      <c r="B6985" t="s">
        <v>7719</v>
      </c>
      <c r="C6985" t="s">
        <v>7724</v>
      </c>
      <c r="D6985" t="s">
        <v>22</v>
      </c>
      <c r="E6985">
        <v>66</v>
      </c>
      <c r="F6985" t="s">
        <v>49</v>
      </c>
      <c r="G6985" t="s">
        <v>3140</v>
      </c>
      <c r="H6985" t="s">
        <v>3141</v>
      </c>
      <c r="I6985" s="2">
        <v>13342</v>
      </c>
      <c r="J6985" s="2">
        <v>20</v>
      </c>
      <c r="K6985" s="2">
        <v>13362</v>
      </c>
      <c r="L6985" s="3">
        <v>0.81556270897192218</v>
      </c>
      <c r="M6985" s="3">
        <v>1.027030059960047</v>
      </c>
      <c r="N6985" s="2">
        <v>1638378</v>
      </c>
      <c r="O6985">
        <f t="shared" si="109"/>
        <v>6</v>
      </c>
    </row>
    <row r="6986" spans="1:15" x14ac:dyDescent="0.2">
      <c r="A6986" t="s">
        <v>7593</v>
      </c>
      <c r="B6986" t="s">
        <v>7719</v>
      </c>
      <c r="C6986" t="s">
        <v>7725</v>
      </c>
      <c r="D6986" t="s">
        <v>22</v>
      </c>
      <c r="E6986">
        <v>55</v>
      </c>
      <c r="F6986" t="s">
        <v>49</v>
      </c>
      <c r="G6986" t="s">
        <v>32</v>
      </c>
      <c r="H6986" t="s">
        <v>33</v>
      </c>
      <c r="I6986" s="2">
        <v>141231</v>
      </c>
      <c r="J6986" s="2">
        <v>1807</v>
      </c>
      <c r="K6986" s="2">
        <v>143038</v>
      </c>
      <c r="L6986" s="3">
        <v>8.7304639100378534</v>
      </c>
      <c r="M6986" s="3">
        <v>10.994186926849665</v>
      </c>
      <c r="N6986" s="2">
        <v>1638378</v>
      </c>
      <c r="O6986">
        <f t="shared" si="109"/>
        <v>3</v>
      </c>
    </row>
    <row r="6987" spans="1:15" x14ac:dyDescent="0.2">
      <c r="A6987" t="s">
        <v>7593</v>
      </c>
      <c r="B6987" t="s">
        <v>7719</v>
      </c>
      <c r="C6987" t="s">
        <v>7726</v>
      </c>
      <c r="D6987" t="s">
        <v>22</v>
      </c>
      <c r="E6987">
        <v>48</v>
      </c>
      <c r="F6987" t="s">
        <v>69</v>
      </c>
      <c r="G6987" t="s">
        <v>303</v>
      </c>
      <c r="H6987" t="s">
        <v>304</v>
      </c>
      <c r="I6987" s="2">
        <v>2892</v>
      </c>
      <c r="J6987" s="2">
        <v>22</v>
      </c>
      <c r="K6987" s="2">
        <v>2914</v>
      </c>
      <c r="L6987" s="3">
        <v>0.17785883355367321</v>
      </c>
      <c r="M6987" s="3">
        <v>0.22397587148058504</v>
      </c>
      <c r="N6987" s="2">
        <v>1638378</v>
      </c>
      <c r="O6987">
        <f t="shared" si="109"/>
        <v>8</v>
      </c>
    </row>
    <row r="6988" spans="1:15" x14ac:dyDescent="0.2">
      <c r="A6988" t="s">
        <v>7593</v>
      </c>
      <c r="B6988" t="s">
        <v>7719</v>
      </c>
      <c r="C6988" t="s">
        <v>7727</v>
      </c>
      <c r="D6988" t="s">
        <v>22</v>
      </c>
      <c r="E6988">
        <v>63</v>
      </c>
      <c r="F6988" t="s">
        <v>49</v>
      </c>
      <c r="G6988" t="s">
        <v>19</v>
      </c>
      <c r="H6988" t="s">
        <v>20</v>
      </c>
      <c r="I6988" s="2">
        <v>589580</v>
      </c>
      <c r="J6988" s="2">
        <v>1526</v>
      </c>
      <c r="K6988" s="2">
        <v>591106</v>
      </c>
      <c r="L6988" s="3">
        <v>36.078731525936021</v>
      </c>
      <c r="M6988" s="3">
        <v>45.433590078037987</v>
      </c>
      <c r="N6988" s="2">
        <v>1638378</v>
      </c>
      <c r="O6988">
        <f t="shared" si="109"/>
        <v>1</v>
      </c>
    </row>
    <row r="6989" spans="1:15" x14ac:dyDescent="0.2">
      <c r="A6989" t="s">
        <v>7593</v>
      </c>
      <c r="B6989" t="s">
        <v>7719</v>
      </c>
      <c r="C6989" t="s">
        <v>7728</v>
      </c>
      <c r="D6989" t="s">
        <v>22</v>
      </c>
      <c r="E6989">
        <v>30</v>
      </c>
      <c r="F6989" t="s">
        <v>49</v>
      </c>
      <c r="G6989" t="s">
        <v>736</v>
      </c>
      <c r="H6989" t="s">
        <v>2348</v>
      </c>
      <c r="I6989" s="2">
        <v>1210</v>
      </c>
      <c r="J6989" s="2">
        <v>7</v>
      </c>
      <c r="K6989" s="2">
        <v>1217</v>
      </c>
      <c r="L6989" s="3">
        <v>7.4280782578867638E-2</v>
      </c>
      <c r="M6989" s="3">
        <v>9.3541055453627994E-2</v>
      </c>
      <c r="N6989" s="2">
        <v>1638378</v>
      </c>
      <c r="O6989">
        <f t="shared" si="109"/>
        <v>12</v>
      </c>
    </row>
    <row r="6990" spans="1:15" x14ac:dyDescent="0.2">
      <c r="A6990" t="s">
        <v>7593</v>
      </c>
      <c r="B6990" t="s">
        <v>7719</v>
      </c>
      <c r="C6990" t="s">
        <v>7729</v>
      </c>
      <c r="D6990" t="s">
        <v>22</v>
      </c>
      <c r="E6990">
        <v>68</v>
      </c>
      <c r="F6990" t="s">
        <v>49</v>
      </c>
      <c r="G6990" t="s">
        <v>200</v>
      </c>
      <c r="H6990" t="s">
        <v>456</v>
      </c>
      <c r="I6990" s="2">
        <v>1798</v>
      </c>
      <c r="J6990" s="2">
        <v>5</v>
      </c>
      <c r="K6990" s="2">
        <v>1803</v>
      </c>
      <c r="L6990" s="3">
        <v>0.11004786441224186</v>
      </c>
      <c r="M6990" s="3">
        <v>0.13858218815356721</v>
      </c>
      <c r="N6990" s="2">
        <v>1638378</v>
      </c>
      <c r="O6990">
        <f t="shared" si="109"/>
        <v>11</v>
      </c>
    </row>
    <row r="6991" spans="1:15" x14ac:dyDescent="0.2">
      <c r="A6991" t="s">
        <v>7593</v>
      </c>
      <c r="B6991" t="s">
        <v>7719</v>
      </c>
      <c r="C6991" t="s">
        <v>7730</v>
      </c>
      <c r="D6991" t="s">
        <v>22</v>
      </c>
      <c r="E6991">
        <v>38</v>
      </c>
      <c r="F6991" t="s">
        <v>69</v>
      </c>
      <c r="G6991" t="s">
        <v>38</v>
      </c>
      <c r="H6991" t="s">
        <v>727</v>
      </c>
      <c r="I6991" s="2">
        <v>13681</v>
      </c>
      <c r="J6991" s="2">
        <v>1</v>
      </c>
      <c r="K6991" s="2">
        <v>13682</v>
      </c>
      <c r="L6991" s="3">
        <v>0.83509422123588073</v>
      </c>
      <c r="M6991" s="3">
        <v>1.0516259003422666</v>
      </c>
      <c r="N6991" s="2">
        <v>1638378</v>
      </c>
      <c r="O6991">
        <f t="shared" si="109"/>
        <v>5</v>
      </c>
    </row>
    <row r="6992" spans="1:15" x14ac:dyDescent="0.2">
      <c r="A6992" t="s">
        <v>7593</v>
      </c>
      <c r="B6992" t="s">
        <v>7719</v>
      </c>
      <c r="C6992" t="s">
        <v>7731</v>
      </c>
      <c r="D6992" t="s">
        <v>22</v>
      </c>
      <c r="E6992">
        <v>43</v>
      </c>
      <c r="F6992" t="s">
        <v>69</v>
      </c>
      <c r="G6992" t="s">
        <v>38</v>
      </c>
      <c r="H6992" t="s">
        <v>219</v>
      </c>
      <c r="I6992" s="2">
        <v>2691</v>
      </c>
      <c r="J6992" s="2">
        <f>(0)</f>
        <v>0</v>
      </c>
      <c r="K6992" s="2">
        <v>2691</v>
      </c>
      <c r="L6992" s="3">
        <v>0.16424781094472704</v>
      </c>
      <c r="M6992" s="3">
        <v>0.20683564521422593</v>
      </c>
      <c r="N6992" s="2">
        <v>1638378</v>
      </c>
      <c r="O6992">
        <f t="shared" si="109"/>
        <v>9</v>
      </c>
    </row>
    <row r="6993" spans="1:15" x14ac:dyDescent="0.2">
      <c r="A6993" t="s">
        <v>7593</v>
      </c>
      <c r="B6993" t="s">
        <v>7732</v>
      </c>
      <c r="C6993" t="s">
        <v>46</v>
      </c>
      <c r="G6993" t="s">
        <v>46</v>
      </c>
      <c r="I6993" s="2">
        <v>15012</v>
      </c>
      <c r="J6993" s="2">
        <v>13</v>
      </c>
      <c r="K6993" s="2">
        <v>15025</v>
      </c>
      <c r="L6993" s="3">
        <v>0.87092007996814258</v>
      </c>
      <c r="M6993" s="3">
        <v>1.0332198224168472</v>
      </c>
      <c r="N6993" s="2">
        <v>1725187</v>
      </c>
      <c r="O6993">
        <f t="shared" si="109"/>
        <v>5</v>
      </c>
    </row>
    <row r="6994" spans="1:15" x14ac:dyDescent="0.2">
      <c r="A6994" t="s">
        <v>7593</v>
      </c>
      <c r="B6994" t="s">
        <v>7732</v>
      </c>
      <c r="C6994" t="s">
        <v>7733</v>
      </c>
      <c r="D6994" t="s">
        <v>22</v>
      </c>
      <c r="E6994">
        <v>60</v>
      </c>
      <c r="F6994" t="s">
        <v>49</v>
      </c>
      <c r="G6994" t="s">
        <v>385</v>
      </c>
      <c r="H6994" t="s">
        <v>39</v>
      </c>
      <c r="I6994" s="2">
        <v>5649</v>
      </c>
      <c r="J6994" s="2">
        <v>6</v>
      </c>
      <c r="K6994" s="2">
        <v>5655</v>
      </c>
      <c r="L6994" s="3">
        <v>0.32779055256038908</v>
      </c>
      <c r="M6994" s="3">
        <v>0.38887574680647397</v>
      </c>
      <c r="N6994" s="2">
        <v>1725187</v>
      </c>
      <c r="O6994">
        <f t="shared" si="109"/>
        <v>7</v>
      </c>
    </row>
    <row r="6995" spans="1:15" x14ac:dyDescent="0.2">
      <c r="A6995" t="s">
        <v>7593</v>
      </c>
      <c r="B6995" t="s">
        <v>7732</v>
      </c>
      <c r="C6995" t="s">
        <v>7734</v>
      </c>
      <c r="D6995" t="s">
        <v>22</v>
      </c>
      <c r="E6995">
        <v>61</v>
      </c>
      <c r="F6995" t="s">
        <v>49</v>
      </c>
      <c r="G6995" t="s">
        <v>7722</v>
      </c>
      <c r="H6995" t="s">
        <v>311</v>
      </c>
      <c r="I6995" s="2">
        <v>2836</v>
      </c>
      <c r="J6995" s="2">
        <v>3</v>
      </c>
      <c r="K6995" s="2">
        <v>2839</v>
      </c>
      <c r="L6995" s="3">
        <v>0.1645618706841635</v>
      </c>
      <c r="M6995" s="3">
        <v>0.19522869057180894</v>
      </c>
      <c r="N6995" s="2">
        <v>1725187</v>
      </c>
      <c r="O6995">
        <f t="shared" si="109"/>
        <v>10</v>
      </c>
    </row>
    <row r="6996" spans="1:15" x14ac:dyDescent="0.2">
      <c r="A6996" t="s">
        <v>7593</v>
      </c>
      <c r="B6996" t="s">
        <v>7732</v>
      </c>
      <c r="C6996" t="s">
        <v>7735</v>
      </c>
      <c r="D6996" t="s">
        <v>22</v>
      </c>
      <c r="E6996">
        <v>64</v>
      </c>
      <c r="F6996" t="s">
        <v>49</v>
      </c>
      <c r="G6996" t="s">
        <v>376</v>
      </c>
      <c r="H6996" t="s">
        <v>377</v>
      </c>
      <c r="I6996" s="2">
        <v>180662</v>
      </c>
      <c r="J6996" s="2">
        <v>131</v>
      </c>
      <c r="K6996" s="2">
        <v>180793</v>
      </c>
      <c r="L6996" s="3">
        <v>10.479617571892206</v>
      </c>
      <c r="M6996" s="3">
        <v>12.432539857185295</v>
      </c>
      <c r="N6996" s="2">
        <v>1725187</v>
      </c>
      <c r="O6996">
        <f t="shared" si="109"/>
        <v>4</v>
      </c>
    </row>
    <row r="6997" spans="1:15" x14ac:dyDescent="0.2">
      <c r="A6997" t="s">
        <v>7593</v>
      </c>
      <c r="B6997" t="s">
        <v>7732</v>
      </c>
      <c r="C6997" t="s">
        <v>7736</v>
      </c>
      <c r="D6997" t="s">
        <v>22</v>
      </c>
      <c r="E6997">
        <v>69</v>
      </c>
      <c r="F6997" t="s">
        <v>49</v>
      </c>
      <c r="G6997" t="s">
        <v>19</v>
      </c>
      <c r="H6997" t="s">
        <v>20</v>
      </c>
      <c r="I6997" s="2">
        <v>377721</v>
      </c>
      <c r="J6997" s="2">
        <v>208</v>
      </c>
      <c r="K6997" s="2">
        <v>377929</v>
      </c>
      <c r="L6997" s="3">
        <v>21.906552738920475</v>
      </c>
      <c r="M6997" s="3">
        <v>25.988934060976813</v>
      </c>
      <c r="N6997" s="2">
        <v>1725187</v>
      </c>
      <c r="O6997">
        <f t="shared" si="109"/>
        <v>2</v>
      </c>
    </row>
    <row r="6998" spans="1:15" x14ac:dyDescent="0.2">
      <c r="A6998" t="s">
        <v>7593</v>
      </c>
      <c r="B6998" t="s">
        <v>7732</v>
      </c>
      <c r="C6998" t="s">
        <v>7737</v>
      </c>
      <c r="D6998" t="s">
        <v>22</v>
      </c>
      <c r="E6998">
        <v>36</v>
      </c>
      <c r="F6998" t="s">
        <v>49</v>
      </c>
      <c r="G6998" t="s">
        <v>303</v>
      </c>
      <c r="H6998" t="s">
        <v>304</v>
      </c>
      <c r="I6998" s="2">
        <v>4509</v>
      </c>
      <c r="J6998" s="2">
        <v>12</v>
      </c>
      <c r="K6998" s="2">
        <v>4521</v>
      </c>
      <c r="L6998" s="3">
        <v>0.26205854785597155</v>
      </c>
      <c r="M6998" s="3">
        <v>0.31089429731424739</v>
      </c>
      <c r="N6998" s="2">
        <v>1725187</v>
      </c>
      <c r="O6998">
        <f t="shared" si="109"/>
        <v>8</v>
      </c>
    </row>
    <row r="6999" spans="1:15" x14ac:dyDescent="0.2">
      <c r="A6999" t="s">
        <v>7593</v>
      </c>
      <c r="B6999" t="s">
        <v>7732</v>
      </c>
      <c r="C6999" t="s">
        <v>7738</v>
      </c>
      <c r="D6999" t="s">
        <v>22</v>
      </c>
      <c r="E6999">
        <v>57</v>
      </c>
      <c r="F6999" t="s">
        <v>49</v>
      </c>
      <c r="G6999" t="s">
        <v>522</v>
      </c>
      <c r="H6999" t="s">
        <v>523</v>
      </c>
      <c r="I6999" s="2">
        <v>604024</v>
      </c>
      <c r="J6999" s="2">
        <v>322</v>
      </c>
      <c r="K6999" s="2">
        <v>604346</v>
      </c>
      <c r="L6999" s="3">
        <v>35.03075318791528</v>
      </c>
      <c r="M6999" s="3">
        <v>41.558886309373179</v>
      </c>
      <c r="N6999" s="2">
        <v>1725187</v>
      </c>
      <c r="O6999">
        <f t="shared" si="109"/>
        <v>1</v>
      </c>
    </row>
    <row r="7000" spans="1:15" x14ac:dyDescent="0.2">
      <c r="A7000" t="s">
        <v>7593</v>
      </c>
      <c r="B7000" t="s">
        <v>7732</v>
      </c>
      <c r="C7000" t="s">
        <v>7739</v>
      </c>
      <c r="D7000" t="s">
        <v>22</v>
      </c>
      <c r="E7000">
        <v>56</v>
      </c>
      <c r="F7000" t="s">
        <v>49</v>
      </c>
      <c r="G7000" t="s">
        <v>32</v>
      </c>
      <c r="H7000" t="s">
        <v>33</v>
      </c>
      <c r="I7000" s="2">
        <v>246745</v>
      </c>
      <c r="J7000" s="2">
        <v>1064</v>
      </c>
      <c r="K7000" s="2">
        <v>247809</v>
      </c>
      <c r="L7000" s="3">
        <v>14.364181969838633</v>
      </c>
      <c r="M7000" s="3">
        <v>17.041009715360833</v>
      </c>
      <c r="N7000" s="2">
        <v>1725187</v>
      </c>
      <c r="O7000">
        <f t="shared" si="109"/>
        <v>3</v>
      </c>
    </row>
    <row r="7001" spans="1:15" x14ac:dyDescent="0.2">
      <c r="A7001" t="s">
        <v>7593</v>
      </c>
      <c r="B7001" t="s">
        <v>7732</v>
      </c>
      <c r="C7001" t="s">
        <v>7740</v>
      </c>
      <c r="D7001" t="s">
        <v>22</v>
      </c>
      <c r="E7001">
        <v>26</v>
      </c>
      <c r="F7001" t="s">
        <v>49</v>
      </c>
      <c r="G7001" t="s">
        <v>38</v>
      </c>
      <c r="H7001" t="s">
        <v>54</v>
      </c>
      <c r="I7001" s="2">
        <v>2500</v>
      </c>
      <c r="J7001" s="2">
        <v>3</v>
      </c>
      <c r="K7001" s="2">
        <v>2503</v>
      </c>
      <c r="L7001" s="3">
        <v>0.14508572114211388</v>
      </c>
      <c r="M7001" s="3">
        <v>0.17212307590744549</v>
      </c>
      <c r="N7001" s="2">
        <v>1725187</v>
      </c>
      <c r="O7001">
        <f t="shared" si="109"/>
        <v>11</v>
      </c>
    </row>
    <row r="7002" spans="1:15" x14ac:dyDescent="0.2">
      <c r="A7002" t="s">
        <v>7593</v>
      </c>
      <c r="B7002" t="s">
        <v>7732</v>
      </c>
      <c r="C7002" t="s">
        <v>7741</v>
      </c>
      <c r="D7002" t="s">
        <v>22</v>
      </c>
      <c r="E7002">
        <v>36</v>
      </c>
      <c r="F7002" t="s">
        <v>49</v>
      </c>
      <c r="G7002" t="s">
        <v>38</v>
      </c>
      <c r="H7002" t="s">
        <v>1648</v>
      </c>
      <c r="I7002" s="2">
        <v>7178</v>
      </c>
      <c r="J7002" s="2">
        <v>2</v>
      </c>
      <c r="K7002" s="2">
        <v>7180</v>
      </c>
      <c r="L7002" s="3">
        <v>0.41618676699975138</v>
      </c>
      <c r="M7002" s="3">
        <v>0.49374498003014733</v>
      </c>
      <c r="N7002" s="2">
        <v>1725187</v>
      </c>
      <c r="O7002">
        <f t="shared" si="109"/>
        <v>6</v>
      </c>
    </row>
    <row r="7003" spans="1:15" x14ac:dyDescent="0.2">
      <c r="A7003" t="s">
        <v>7593</v>
      </c>
      <c r="B7003" t="s">
        <v>7732</v>
      </c>
      <c r="C7003" t="s">
        <v>7742</v>
      </c>
      <c r="D7003" t="s">
        <v>22</v>
      </c>
      <c r="E7003">
        <v>39</v>
      </c>
      <c r="F7003" t="s">
        <v>69</v>
      </c>
      <c r="G7003" t="s">
        <v>694</v>
      </c>
      <c r="H7003" t="s">
        <v>315</v>
      </c>
      <c r="I7003" s="2">
        <v>1107</v>
      </c>
      <c r="J7003" s="2">
        <v>8</v>
      </c>
      <c r="K7003" s="2">
        <v>1115</v>
      </c>
      <c r="L7003" s="3">
        <v>6.4630674819599276E-2</v>
      </c>
      <c r="M7003" s="3">
        <v>7.6674881996325106E-2</v>
      </c>
      <c r="N7003" s="2">
        <v>1725187</v>
      </c>
      <c r="O7003">
        <f t="shared" si="109"/>
        <v>12</v>
      </c>
    </row>
    <row r="7004" spans="1:15" x14ac:dyDescent="0.2">
      <c r="A7004" t="s">
        <v>7593</v>
      </c>
      <c r="B7004" t="s">
        <v>7732</v>
      </c>
      <c r="C7004" t="s">
        <v>7743</v>
      </c>
      <c r="D7004" t="s">
        <v>22</v>
      </c>
      <c r="E7004">
        <v>59</v>
      </c>
      <c r="F7004" t="s">
        <v>49</v>
      </c>
      <c r="G7004" t="s">
        <v>38</v>
      </c>
      <c r="H7004" t="s">
        <v>43</v>
      </c>
      <c r="I7004" s="2">
        <v>4040</v>
      </c>
      <c r="J7004" s="2">
        <f>(0)</f>
        <v>0</v>
      </c>
      <c r="K7004" s="2">
        <v>4040</v>
      </c>
      <c r="L7004" s="3">
        <v>0.234177512350835</v>
      </c>
      <c r="M7004" s="3">
        <v>0.27781750965484614</v>
      </c>
      <c r="N7004" s="2">
        <v>1725187</v>
      </c>
      <c r="O7004">
        <f t="shared" si="109"/>
        <v>9</v>
      </c>
    </row>
    <row r="7005" spans="1:15" x14ac:dyDescent="0.2">
      <c r="A7005" t="s">
        <v>7593</v>
      </c>
      <c r="B7005" t="s">
        <v>7744</v>
      </c>
      <c r="C7005" t="s">
        <v>46</v>
      </c>
      <c r="G7005" t="s">
        <v>46</v>
      </c>
      <c r="I7005" s="2">
        <v>7484</v>
      </c>
      <c r="J7005" s="2">
        <v>24</v>
      </c>
      <c r="K7005" s="2">
        <v>7508</v>
      </c>
      <c r="L7005" s="3">
        <v>0.46013416698433163</v>
      </c>
      <c r="M7005" s="3">
        <v>0.54939225128622038</v>
      </c>
      <c r="N7005" s="2">
        <v>1631698</v>
      </c>
      <c r="O7005">
        <f t="shared" si="109"/>
        <v>7</v>
      </c>
    </row>
    <row r="7006" spans="1:15" x14ac:dyDescent="0.2">
      <c r="A7006" t="s">
        <v>7593</v>
      </c>
      <c r="B7006" t="s">
        <v>7744</v>
      </c>
      <c r="C7006" t="s">
        <v>7745</v>
      </c>
      <c r="D7006" t="s">
        <v>22</v>
      </c>
      <c r="E7006">
        <v>74</v>
      </c>
      <c r="F7006" t="s">
        <v>49</v>
      </c>
      <c r="G7006" t="s">
        <v>385</v>
      </c>
      <c r="H7006" t="s">
        <v>39</v>
      </c>
      <c r="I7006" s="2">
        <v>8096</v>
      </c>
      <c r="J7006" s="2">
        <v>16</v>
      </c>
      <c r="K7006" s="2">
        <v>8112</v>
      </c>
      <c r="L7006" s="3">
        <v>0.49715082080139833</v>
      </c>
      <c r="M7006" s="3">
        <v>0.59358949686119067</v>
      </c>
      <c r="N7006" s="2">
        <v>1631698</v>
      </c>
      <c r="O7006">
        <f t="shared" si="109"/>
        <v>5</v>
      </c>
    </row>
    <row r="7007" spans="1:15" x14ac:dyDescent="0.2">
      <c r="A7007" t="s">
        <v>7593</v>
      </c>
      <c r="B7007" t="s">
        <v>7744</v>
      </c>
      <c r="C7007" t="s">
        <v>7746</v>
      </c>
      <c r="D7007" t="s">
        <v>22</v>
      </c>
      <c r="E7007">
        <v>54</v>
      </c>
      <c r="F7007" t="s">
        <v>69</v>
      </c>
      <c r="G7007" t="s">
        <v>303</v>
      </c>
      <c r="H7007" t="s">
        <v>304</v>
      </c>
      <c r="I7007" s="2">
        <v>4166</v>
      </c>
      <c r="J7007" s="2">
        <v>33</v>
      </c>
      <c r="K7007" s="2">
        <v>4199</v>
      </c>
      <c r="L7007" s="3">
        <v>0.25733928704944176</v>
      </c>
      <c r="M7007" s="3">
        <v>0.30725866584321249</v>
      </c>
      <c r="N7007" s="2">
        <v>1631698</v>
      </c>
      <c r="O7007">
        <f t="shared" si="109"/>
        <v>9</v>
      </c>
    </row>
    <row r="7008" spans="1:15" x14ac:dyDescent="0.2">
      <c r="A7008" t="s">
        <v>7593</v>
      </c>
      <c r="B7008" t="s">
        <v>7744</v>
      </c>
      <c r="C7008" t="s">
        <v>7747</v>
      </c>
      <c r="D7008" t="s">
        <v>22</v>
      </c>
      <c r="E7008">
        <v>60</v>
      </c>
      <c r="F7008" t="s">
        <v>49</v>
      </c>
      <c r="G7008" t="s">
        <v>114</v>
      </c>
      <c r="H7008" t="s">
        <v>115</v>
      </c>
      <c r="I7008" s="2">
        <v>7581</v>
      </c>
      <c r="J7008" s="2">
        <v>4</v>
      </c>
      <c r="K7008" s="2">
        <v>7585</v>
      </c>
      <c r="L7008" s="3">
        <v>0.46485317748750077</v>
      </c>
      <c r="M7008" s="3">
        <v>0.55502666835455261</v>
      </c>
      <c r="N7008" s="2">
        <v>1631698</v>
      </c>
      <c r="O7008">
        <f t="shared" si="109"/>
        <v>6</v>
      </c>
    </row>
    <row r="7009" spans="1:15" x14ac:dyDescent="0.2">
      <c r="A7009" t="s">
        <v>7593</v>
      </c>
      <c r="B7009" t="s">
        <v>7744</v>
      </c>
      <c r="C7009" t="s">
        <v>7748</v>
      </c>
      <c r="D7009" t="s">
        <v>22</v>
      </c>
      <c r="E7009">
        <v>32</v>
      </c>
      <c r="F7009" t="s">
        <v>49</v>
      </c>
      <c r="G7009" t="s">
        <v>38</v>
      </c>
      <c r="H7009" t="s">
        <v>439</v>
      </c>
      <c r="I7009" s="2">
        <v>2279</v>
      </c>
      <c r="J7009" s="2">
        <v>3</v>
      </c>
      <c r="K7009" s="2">
        <v>2282</v>
      </c>
      <c r="L7009" s="3">
        <v>0.13985431127573852</v>
      </c>
      <c r="M7009" s="3">
        <v>0.16698363311603021</v>
      </c>
      <c r="N7009" s="2">
        <v>1631698</v>
      </c>
      <c r="O7009">
        <f t="shared" si="109"/>
        <v>11</v>
      </c>
    </row>
    <row r="7010" spans="1:15" x14ac:dyDescent="0.2">
      <c r="A7010" t="s">
        <v>7593</v>
      </c>
      <c r="B7010" t="s">
        <v>7744</v>
      </c>
      <c r="C7010" t="s">
        <v>7749</v>
      </c>
      <c r="D7010" t="s">
        <v>17</v>
      </c>
      <c r="E7010">
        <v>44</v>
      </c>
      <c r="F7010" t="s">
        <v>49</v>
      </c>
      <c r="G7010" t="s">
        <v>522</v>
      </c>
      <c r="H7010" t="s">
        <v>523</v>
      </c>
      <c r="I7010" s="2">
        <v>613652</v>
      </c>
      <c r="J7010" s="2">
        <v>1220</v>
      </c>
      <c r="K7010" s="2">
        <v>614872</v>
      </c>
      <c r="L7010" s="3">
        <v>37.682953585773838</v>
      </c>
      <c r="M7010" s="3">
        <v>44.992795995319774</v>
      </c>
      <c r="N7010" s="2">
        <v>1631698</v>
      </c>
      <c r="O7010">
        <f t="shared" si="109"/>
        <v>1</v>
      </c>
    </row>
    <row r="7011" spans="1:15" x14ac:dyDescent="0.2">
      <c r="A7011" t="s">
        <v>7593</v>
      </c>
      <c r="B7011" t="s">
        <v>7744</v>
      </c>
      <c r="C7011" t="s">
        <v>7750</v>
      </c>
      <c r="D7011" t="s">
        <v>22</v>
      </c>
      <c r="E7011">
        <v>57</v>
      </c>
      <c r="F7011" t="s">
        <v>49</v>
      </c>
      <c r="G7011" t="s">
        <v>376</v>
      </c>
      <c r="H7011" t="s">
        <v>377</v>
      </c>
      <c r="I7011" s="2">
        <v>120016</v>
      </c>
      <c r="J7011" s="2">
        <v>206</v>
      </c>
      <c r="K7011" s="2">
        <v>120222</v>
      </c>
      <c r="L7011" s="3">
        <v>7.3679075417142137</v>
      </c>
      <c r="M7011" s="3">
        <v>8.7971543998577495</v>
      </c>
      <c r="N7011" s="2">
        <v>1631698</v>
      </c>
      <c r="O7011">
        <f t="shared" si="109"/>
        <v>3</v>
      </c>
    </row>
    <row r="7012" spans="1:15" x14ac:dyDescent="0.2">
      <c r="A7012" t="s">
        <v>7593</v>
      </c>
      <c r="B7012" t="s">
        <v>7744</v>
      </c>
      <c r="C7012" t="s">
        <v>7751</v>
      </c>
      <c r="D7012" t="s">
        <v>22</v>
      </c>
      <c r="E7012">
        <v>47</v>
      </c>
      <c r="F7012" t="s">
        <v>49</v>
      </c>
      <c r="G7012" t="s">
        <v>2733</v>
      </c>
      <c r="H7012" t="s">
        <v>877</v>
      </c>
      <c r="I7012" s="2">
        <v>2218</v>
      </c>
      <c r="J7012" s="2">
        <v>7</v>
      </c>
      <c r="K7012" s="2">
        <v>2225</v>
      </c>
      <c r="L7012" s="3">
        <v>0.13636101778637957</v>
      </c>
      <c r="M7012" s="3">
        <v>0.16281270100051148</v>
      </c>
      <c r="N7012" s="2">
        <v>1631698</v>
      </c>
      <c r="O7012">
        <f t="shared" si="109"/>
        <v>12</v>
      </c>
    </row>
    <row r="7013" spans="1:15" x14ac:dyDescent="0.2">
      <c r="A7013" t="s">
        <v>7593</v>
      </c>
      <c r="B7013" t="s">
        <v>7744</v>
      </c>
      <c r="C7013" t="s">
        <v>7752</v>
      </c>
      <c r="D7013" t="s">
        <v>22</v>
      </c>
      <c r="E7013">
        <v>70</v>
      </c>
      <c r="F7013" t="s">
        <v>49</v>
      </c>
      <c r="G7013" t="s">
        <v>19</v>
      </c>
      <c r="H7013" t="s">
        <v>20</v>
      </c>
      <c r="I7013" s="2">
        <v>38116</v>
      </c>
      <c r="J7013" s="2">
        <v>189</v>
      </c>
      <c r="K7013" s="2">
        <v>38305</v>
      </c>
      <c r="L7013" s="3">
        <v>2.3475545106998967</v>
      </c>
      <c r="M7013" s="3">
        <v>2.8029395558762213</v>
      </c>
      <c r="N7013" s="2">
        <v>1631698</v>
      </c>
      <c r="O7013">
        <f t="shared" si="109"/>
        <v>4</v>
      </c>
    </row>
    <row r="7014" spans="1:15" x14ac:dyDescent="0.2">
      <c r="A7014" t="s">
        <v>7593</v>
      </c>
      <c r="B7014" t="s">
        <v>7744</v>
      </c>
      <c r="C7014" t="s">
        <v>7753</v>
      </c>
      <c r="D7014" t="s">
        <v>22</v>
      </c>
      <c r="E7014">
        <v>40</v>
      </c>
      <c r="F7014" t="s">
        <v>49</v>
      </c>
      <c r="G7014" t="s">
        <v>32</v>
      </c>
      <c r="H7014" t="s">
        <v>33</v>
      </c>
      <c r="I7014" s="2">
        <v>548248</v>
      </c>
      <c r="J7014" s="2">
        <v>3406</v>
      </c>
      <c r="K7014" s="2">
        <v>551654</v>
      </c>
      <c r="L7014" s="3">
        <v>33.808584676821326</v>
      </c>
      <c r="M7014" s="3">
        <v>40.366866407971308</v>
      </c>
      <c r="N7014" s="2">
        <v>1631698</v>
      </c>
      <c r="O7014">
        <f t="shared" si="109"/>
        <v>2</v>
      </c>
    </row>
    <row r="7015" spans="1:15" x14ac:dyDescent="0.2">
      <c r="A7015" t="s">
        <v>7593</v>
      </c>
      <c r="B7015" t="s">
        <v>7744</v>
      </c>
      <c r="C7015" t="s">
        <v>7754</v>
      </c>
      <c r="D7015" t="s">
        <v>22</v>
      </c>
      <c r="E7015">
        <v>52</v>
      </c>
      <c r="F7015" t="s">
        <v>49</v>
      </c>
      <c r="G7015" t="s">
        <v>38</v>
      </c>
      <c r="H7015" t="s">
        <v>774</v>
      </c>
      <c r="I7015" s="2">
        <v>2963</v>
      </c>
      <c r="J7015" s="2">
        <v>4</v>
      </c>
      <c r="K7015" s="2">
        <v>2967</v>
      </c>
      <c r="L7015" s="3">
        <v>0.18183511899873628</v>
      </c>
      <c r="M7015" s="3">
        <v>0.21710799274989556</v>
      </c>
      <c r="N7015" s="2">
        <v>1631698</v>
      </c>
      <c r="O7015">
        <f t="shared" si="109"/>
        <v>10</v>
      </c>
    </row>
    <row r="7016" spans="1:15" x14ac:dyDescent="0.2">
      <c r="A7016" t="s">
        <v>7593</v>
      </c>
      <c r="B7016" t="s">
        <v>7744</v>
      </c>
      <c r="C7016" t="s">
        <v>7755</v>
      </c>
      <c r="D7016" t="s">
        <v>22</v>
      </c>
      <c r="E7016">
        <v>56</v>
      </c>
      <c r="F7016" t="s">
        <v>49</v>
      </c>
      <c r="G7016" t="s">
        <v>38</v>
      </c>
      <c r="H7016" t="s">
        <v>456</v>
      </c>
      <c r="I7016" s="2">
        <v>6512</v>
      </c>
      <c r="J7016" s="2">
        <f>(0)</f>
        <v>0</v>
      </c>
      <c r="K7016" s="2">
        <v>6512</v>
      </c>
      <c r="L7016" s="3">
        <v>0.39909345969658605</v>
      </c>
      <c r="M7016" s="3">
        <v>0.47651070063610379</v>
      </c>
      <c r="N7016" s="2">
        <v>1631698</v>
      </c>
      <c r="O7016">
        <f t="shared" si="109"/>
        <v>8</v>
      </c>
    </row>
    <row r="7017" spans="1:15" x14ac:dyDescent="0.2">
      <c r="A7017" t="s">
        <v>7593</v>
      </c>
      <c r="B7017" t="s">
        <v>7756</v>
      </c>
      <c r="C7017" t="s">
        <v>46</v>
      </c>
      <c r="G7017" t="s">
        <v>46</v>
      </c>
      <c r="I7017" s="2">
        <v>9111</v>
      </c>
      <c r="J7017" s="2">
        <v>26</v>
      </c>
      <c r="K7017" s="2">
        <v>9137</v>
      </c>
      <c r="L7017" s="3">
        <v>0.51848430303951987</v>
      </c>
      <c r="M7017" s="3">
        <v>0.61537031661567199</v>
      </c>
      <c r="N7017" s="2">
        <v>1762252</v>
      </c>
      <c r="O7017">
        <f t="shared" si="109"/>
        <v>5</v>
      </c>
    </row>
    <row r="7018" spans="1:15" x14ac:dyDescent="0.2">
      <c r="A7018" t="s">
        <v>7593</v>
      </c>
      <c r="B7018" t="s">
        <v>7756</v>
      </c>
      <c r="C7018" t="s">
        <v>7757</v>
      </c>
      <c r="D7018" t="s">
        <v>22</v>
      </c>
      <c r="E7018">
        <v>58</v>
      </c>
      <c r="F7018" t="s">
        <v>69</v>
      </c>
      <c r="G7018" t="s">
        <v>385</v>
      </c>
      <c r="H7018" t="s">
        <v>39</v>
      </c>
      <c r="I7018" s="2">
        <v>6449</v>
      </c>
      <c r="J7018" s="2">
        <v>5</v>
      </c>
      <c r="K7018" s="2">
        <v>6454</v>
      </c>
      <c r="L7018" s="3">
        <v>0.36623592993510573</v>
      </c>
      <c r="M7018" s="3">
        <v>0.43467221445086435</v>
      </c>
      <c r="N7018" s="2">
        <v>1762252</v>
      </c>
      <c r="O7018">
        <f t="shared" si="109"/>
        <v>7</v>
      </c>
    </row>
    <row r="7019" spans="1:15" x14ac:dyDescent="0.2">
      <c r="A7019" t="s">
        <v>7593</v>
      </c>
      <c r="B7019" t="s">
        <v>7756</v>
      </c>
      <c r="C7019" t="s">
        <v>7758</v>
      </c>
      <c r="D7019" t="s">
        <v>17</v>
      </c>
      <c r="E7019">
        <v>25</v>
      </c>
      <c r="F7019" t="s">
        <v>69</v>
      </c>
      <c r="G7019" t="s">
        <v>522</v>
      </c>
      <c r="H7019" t="s">
        <v>523</v>
      </c>
      <c r="I7019" s="2">
        <v>548736</v>
      </c>
      <c r="J7019" s="2">
        <v>1089</v>
      </c>
      <c r="K7019" s="2">
        <v>549825</v>
      </c>
      <c r="L7019" s="3">
        <v>31.200134827482106</v>
      </c>
      <c r="M7019" s="3">
        <v>37.030314581723964</v>
      </c>
      <c r="N7019" s="2">
        <v>1762252</v>
      </c>
      <c r="O7019">
        <f t="shared" si="109"/>
        <v>2</v>
      </c>
    </row>
    <row r="7020" spans="1:15" x14ac:dyDescent="0.2">
      <c r="A7020" t="s">
        <v>7593</v>
      </c>
      <c r="B7020" t="s">
        <v>7756</v>
      </c>
      <c r="C7020" t="s">
        <v>7759</v>
      </c>
      <c r="D7020" t="s">
        <v>17</v>
      </c>
      <c r="E7020">
        <v>56</v>
      </c>
      <c r="F7020" t="s">
        <v>69</v>
      </c>
      <c r="G7020" t="s">
        <v>376</v>
      </c>
      <c r="H7020" t="s">
        <v>377</v>
      </c>
      <c r="I7020" s="2">
        <v>97462</v>
      </c>
      <c r="J7020" s="2">
        <v>309</v>
      </c>
      <c r="K7020" s="2">
        <v>97771</v>
      </c>
      <c r="L7020" s="3">
        <v>5.5480714449465802</v>
      </c>
      <c r="M7020" s="3">
        <v>6.5848058690851339</v>
      </c>
      <c r="N7020" s="2">
        <v>1762252</v>
      </c>
      <c r="O7020">
        <f t="shared" si="109"/>
        <v>3</v>
      </c>
    </row>
    <row r="7021" spans="1:15" x14ac:dyDescent="0.2">
      <c r="A7021" t="s">
        <v>7593</v>
      </c>
      <c r="B7021" t="s">
        <v>7756</v>
      </c>
      <c r="C7021" t="s">
        <v>7760</v>
      </c>
      <c r="D7021" t="s">
        <v>22</v>
      </c>
      <c r="E7021">
        <v>39</v>
      </c>
      <c r="F7021" t="s">
        <v>69</v>
      </c>
      <c r="G7021" t="s">
        <v>303</v>
      </c>
      <c r="H7021" t="s">
        <v>304</v>
      </c>
      <c r="I7021" s="2">
        <v>8536</v>
      </c>
      <c r="J7021" s="2">
        <v>33</v>
      </c>
      <c r="K7021" s="2">
        <v>8569</v>
      </c>
      <c r="L7021" s="3">
        <v>0.48625281741771326</v>
      </c>
      <c r="M7021" s="3">
        <v>0.57711592897884356</v>
      </c>
      <c r="N7021" s="2">
        <v>1762252</v>
      </c>
      <c r="O7021">
        <f t="shared" si="109"/>
        <v>6</v>
      </c>
    </row>
    <row r="7022" spans="1:15" x14ac:dyDescent="0.2">
      <c r="A7022" t="s">
        <v>7593</v>
      </c>
      <c r="B7022" t="s">
        <v>7756</v>
      </c>
      <c r="C7022" t="s">
        <v>7761</v>
      </c>
      <c r="D7022" t="s">
        <v>22</v>
      </c>
      <c r="E7022">
        <v>37</v>
      </c>
      <c r="F7022" t="s">
        <v>69</v>
      </c>
      <c r="G7022" t="s">
        <v>38</v>
      </c>
      <c r="H7022" t="s">
        <v>120</v>
      </c>
      <c r="I7022" s="2">
        <v>5716</v>
      </c>
      <c r="J7022" s="2">
        <v>13</v>
      </c>
      <c r="K7022" s="2">
        <v>5729</v>
      </c>
      <c r="L7022" s="3">
        <v>0.32509538930868004</v>
      </c>
      <c r="M7022" s="3">
        <v>0.38584399079470122</v>
      </c>
      <c r="N7022" s="2">
        <v>1762252</v>
      </c>
      <c r="O7022">
        <f t="shared" si="109"/>
        <v>8</v>
      </c>
    </row>
    <row r="7023" spans="1:15" x14ac:dyDescent="0.2">
      <c r="A7023" t="s">
        <v>7593</v>
      </c>
      <c r="B7023" t="s">
        <v>7756</v>
      </c>
      <c r="C7023" t="s">
        <v>7762</v>
      </c>
      <c r="D7023" t="s">
        <v>17</v>
      </c>
      <c r="E7023">
        <v>56</v>
      </c>
      <c r="F7023" t="s">
        <v>69</v>
      </c>
      <c r="G7023" t="s">
        <v>19</v>
      </c>
      <c r="H7023" t="s">
        <v>20</v>
      </c>
      <c r="I7023" s="2">
        <v>23178</v>
      </c>
      <c r="J7023" s="2">
        <v>119</v>
      </c>
      <c r="K7023" s="2">
        <v>23297</v>
      </c>
      <c r="L7023" s="3">
        <v>1.322001620653573</v>
      </c>
      <c r="M7023" s="3">
        <v>1.5690360365760436</v>
      </c>
      <c r="N7023" s="2">
        <v>1762252</v>
      </c>
      <c r="O7023">
        <f t="shared" si="109"/>
        <v>4</v>
      </c>
    </row>
    <row r="7024" spans="1:15" x14ac:dyDescent="0.2">
      <c r="A7024" t="s">
        <v>7593</v>
      </c>
      <c r="B7024" t="s">
        <v>7756</v>
      </c>
      <c r="C7024" t="s">
        <v>7763</v>
      </c>
      <c r="D7024" t="s">
        <v>22</v>
      </c>
      <c r="E7024">
        <v>56</v>
      </c>
      <c r="F7024" t="s">
        <v>69</v>
      </c>
      <c r="G7024" t="s">
        <v>32</v>
      </c>
      <c r="H7024" t="s">
        <v>33</v>
      </c>
      <c r="I7024" s="2">
        <v>779767</v>
      </c>
      <c r="J7024" s="2">
        <v>3486</v>
      </c>
      <c r="K7024" s="2">
        <v>783253</v>
      </c>
      <c r="L7024" s="3">
        <v>44.446140506579077</v>
      </c>
      <c r="M7024" s="3">
        <v>52.751520914980297</v>
      </c>
      <c r="N7024" s="2">
        <v>1762252</v>
      </c>
      <c r="O7024">
        <f t="shared" si="109"/>
        <v>1</v>
      </c>
    </row>
    <row r="7025" spans="1:15" x14ac:dyDescent="0.2">
      <c r="A7025" t="s">
        <v>7593</v>
      </c>
      <c r="B7025" t="s">
        <v>7764</v>
      </c>
      <c r="C7025" t="s">
        <v>46</v>
      </c>
      <c r="G7025" t="s">
        <v>46</v>
      </c>
      <c r="I7025" s="2">
        <v>7513</v>
      </c>
      <c r="J7025" s="2">
        <v>17</v>
      </c>
      <c r="K7025" s="2">
        <v>7530</v>
      </c>
      <c r="L7025" s="3">
        <v>0.44173757151103582</v>
      </c>
      <c r="M7025" s="3">
        <v>0.53455322212070688</v>
      </c>
      <c r="N7025" s="2">
        <v>1704632</v>
      </c>
      <c r="O7025">
        <f t="shared" si="109"/>
        <v>6</v>
      </c>
    </row>
    <row r="7026" spans="1:15" x14ac:dyDescent="0.2">
      <c r="A7026" t="s">
        <v>7593</v>
      </c>
      <c r="B7026" t="s">
        <v>7764</v>
      </c>
      <c r="C7026" t="s">
        <v>7765</v>
      </c>
      <c r="D7026" t="s">
        <v>22</v>
      </c>
      <c r="E7026">
        <v>48</v>
      </c>
      <c r="F7026" t="s">
        <v>69</v>
      </c>
      <c r="G7026" t="s">
        <v>385</v>
      </c>
      <c r="H7026" t="s">
        <v>1042</v>
      </c>
      <c r="I7026" s="2">
        <v>4539</v>
      </c>
      <c r="J7026" s="2">
        <v>5</v>
      </c>
      <c r="K7026" s="2">
        <v>4544</v>
      </c>
      <c r="L7026" s="3">
        <v>0.26656779879762904</v>
      </c>
      <c r="M7026" s="3">
        <v>0.32257766816952083</v>
      </c>
      <c r="N7026" s="2">
        <v>1704632</v>
      </c>
      <c r="O7026">
        <f t="shared" si="109"/>
        <v>8</v>
      </c>
    </row>
    <row r="7027" spans="1:15" x14ac:dyDescent="0.2">
      <c r="A7027" t="s">
        <v>7593</v>
      </c>
      <c r="B7027" t="s">
        <v>7764</v>
      </c>
      <c r="C7027" t="s">
        <v>7766</v>
      </c>
      <c r="D7027" t="s">
        <v>22</v>
      </c>
      <c r="E7027">
        <v>48</v>
      </c>
      <c r="F7027" t="s">
        <v>69</v>
      </c>
      <c r="G7027" t="s">
        <v>303</v>
      </c>
      <c r="H7027" t="s">
        <v>304</v>
      </c>
      <c r="I7027" s="2">
        <v>4669</v>
      </c>
      <c r="J7027" s="2">
        <v>38</v>
      </c>
      <c r="K7027" s="2">
        <v>4707</v>
      </c>
      <c r="L7027" s="3">
        <v>0.27612997996048416</v>
      </c>
      <c r="M7027" s="3">
        <v>0.33414900617824261</v>
      </c>
      <c r="N7027" s="2">
        <v>1704632</v>
      </c>
      <c r="O7027">
        <f t="shared" si="109"/>
        <v>7</v>
      </c>
    </row>
    <row r="7028" spans="1:15" x14ac:dyDescent="0.2">
      <c r="A7028" t="s">
        <v>7593</v>
      </c>
      <c r="B7028" t="s">
        <v>7764</v>
      </c>
      <c r="C7028" t="s">
        <v>7767</v>
      </c>
      <c r="D7028" t="s">
        <v>22</v>
      </c>
      <c r="E7028">
        <v>53</v>
      </c>
      <c r="F7028" t="s">
        <v>69</v>
      </c>
      <c r="G7028" t="s">
        <v>7704</v>
      </c>
      <c r="H7028" t="s">
        <v>54</v>
      </c>
      <c r="I7028" s="2">
        <v>1912</v>
      </c>
      <c r="J7028" s="2">
        <v>1</v>
      </c>
      <c r="K7028" s="2">
        <v>1913</v>
      </c>
      <c r="L7028" s="3">
        <v>0.11222363536528704</v>
      </c>
      <c r="M7028" s="3">
        <v>0.13580349454407864</v>
      </c>
      <c r="N7028" s="2">
        <v>1704632</v>
      </c>
      <c r="O7028">
        <f t="shared" si="109"/>
        <v>9</v>
      </c>
    </row>
    <row r="7029" spans="1:15" x14ac:dyDescent="0.2">
      <c r="A7029" t="s">
        <v>7593</v>
      </c>
      <c r="B7029" t="s">
        <v>7764</v>
      </c>
      <c r="C7029" t="s">
        <v>7768</v>
      </c>
      <c r="D7029" t="s">
        <v>17</v>
      </c>
      <c r="E7029">
        <v>51</v>
      </c>
      <c r="F7029" t="s">
        <v>69</v>
      </c>
      <c r="G7029" t="s">
        <v>522</v>
      </c>
      <c r="H7029" t="s">
        <v>523</v>
      </c>
      <c r="I7029" s="2">
        <v>575382</v>
      </c>
      <c r="J7029" s="2">
        <v>646</v>
      </c>
      <c r="K7029" s="2">
        <v>576028</v>
      </c>
      <c r="L7029" s="3">
        <v>33.791926937896271</v>
      </c>
      <c r="M7029" s="3">
        <v>40.892114665570581</v>
      </c>
      <c r="N7029" s="2">
        <v>1704632</v>
      </c>
      <c r="O7029">
        <f t="shared" si="109"/>
        <v>2</v>
      </c>
    </row>
    <row r="7030" spans="1:15" x14ac:dyDescent="0.2">
      <c r="A7030" t="s">
        <v>7593</v>
      </c>
      <c r="B7030" t="s">
        <v>7764</v>
      </c>
      <c r="C7030" t="s">
        <v>7769</v>
      </c>
      <c r="D7030" t="s">
        <v>22</v>
      </c>
      <c r="E7030">
        <v>55</v>
      </c>
      <c r="F7030" t="s">
        <v>69</v>
      </c>
      <c r="G7030" t="s">
        <v>376</v>
      </c>
      <c r="H7030" t="s">
        <v>377</v>
      </c>
      <c r="I7030" s="2">
        <v>89996</v>
      </c>
      <c r="J7030" s="2">
        <v>126</v>
      </c>
      <c r="K7030" s="2">
        <v>90122</v>
      </c>
      <c r="L7030" s="3">
        <v>5.286888900360899</v>
      </c>
      <c r="M7030" s="3">
        <v>6.397743092159673</v>
      </c>
      <c r="N7030" s="2">
        <v>1704632</v>
      </c>
      <c r="O7030">
        <f t="shared" si="109"/>
        <v>3</v>
      </c>
    </row>
    <row r="7031" spans="1:15" x14ac:dyDescent="0.2">
      <c r="A7031" t="s">
        <v>7593</v>
      </c>
      <c r="B7031" t="s">
        <v>7764</v>
      </c>
      <c r="C7031" t="s">
        <v>7770</v>
      </c>
      <c r="D7031" t="s">
        <v>22</v>
      </c>
      <c r="E7031">
        <v>28</v>
      </c>
      <c r="F7031" t="s">
        <v>69</v>
      </c>
      <c r="G7031" t="s">
        <v>19</v>
      </c>
      <c r="H7031" t="s">
        <v>20</v>
      </c>
      <c r="I7031" s="2">
        <v>22552</v>
      </c>
      <c r="J7031" s="2">
        <v>66</v>
      </c>
      <c r="K7031" s="2">
        <v>22618</v>
      </c>
      <c r="L7031" s="3">
        <v>1.3268552978003465</v>
      </c>
      <c r="M7031" s="3">
        <v>1.605647380866686</v>
      </c>
      <c r="N7031" s="2">
        <v>1704632</v>
      </c>
      <c r="O7031">
        <f t="shared" si="109"/>
        <v>4</v>
      </c>
    </row>
    <row r="7032" spans="1:15" x14ac:dyDescent="0.2">
      <c r="A7032" t="s">
        <v>7593</v>
      </c>
      <c r="B7032" t="s">
        <v>7764</v>
      </c>
      <c r="C7032" t="s">
        <v>7771</v>
      </c>
      <c r="D7032" t="s">
        <v>22</v>
      </c>
      <c r="E7032">
        <v>37</v>
      </c>
      <c r="F7032" t="s">
        <v>69</v>
      </c>
      <c r="G7032" t="s">
        <v>32</v>
      </c>
      <c r="H7032" t="s">
        <v>33</v>
      </c>
      <c r="I7032" s="2">
        <v>685237</v>
      </c>
      <c r="J7032" s="2">
        <v>2385</v>
      </c>
      <c r="K7032" s="2">
        <v>687622</v>
      </c>
      <c r="L7032" s="3">
        <v>40.338442549476952</v>
      </c>
      <c r="M7032" s="3">
        <v>48.814150823517217</v>
      </c>
      <c r="N7032" s="2">
        <v>1704632</v>
      </c>
      <c r="O7032">
        <f t="shared" si="109"/>
        <v>1</v>
      </c>
    </row>
    <row r="7033" spans="1:15" x14ac:dyDescent="0.2">
      <c r="A7033" t="s">
        <v>7593</v>
      </c>
      <c r="B7033" t="s">
        <v>7764</v>
      </c>
      <c r="C7033" t="s">
        <v>7772</v>
      </c>
      <c r="D7033" t="s">
        <v>22</v>
      </c>
      <c r="E7033">
        <v>40</v>
      </c>
      <c r="F7033" t="s">
        <v>69</v>
      </c>
      <c r="G7033" t="s">
        <v>38</v>
      </c>
      <c r="H7033" t="s">
        <v>780</v>
      </c>
      <c r="I7033" s="2">
        <v>9518</v>
      </c>
      <c r="J7033" s="2">
        <v>6</v>
      </c>
      <c r="K7033" s="2">
        <v>9524</v>
      </c>
      <c r="L7033" s="3">
        <v>0.55871296561369255</v>
      </c>
      <c r="M7033" s="3">
        <v>0.67610689076727915</v>
      </c>
      <c r="N7033" s="2">
        <v>1704632</v>
      </c>
      <c r="O7033">
        <f t="shared" si="109"/>
        <v>5</v>
      </c>
    </row>
    <row r="7034" spans="1:15" x14ac:dyDescent="0.2">
      <c r="A7034" t="s">
        <v>7593</v>
      </c>
      <c r="B7034" t="s">
        <v>7764</v>
      </c>
      <c r="C7034" t="s">
        <v>7773</v>
      </c>
      <c r="D7034" t="s">
        <v>22</v>
      </c>
      <c r="E7034">
        <v>45</v>
      </c>
      <c r="F7034" t="s">
        <v>69</v>
      </c>
      <c r="G7034" t="s">
        <v>694</v>
      </c>
      <c r="H7034" t="s">
        <v>315</v>
      </c>
      <c r="I7034" s="2">
        <v>1289</v>
      </c>
      <c r="J7034" s="2">
        <v>2</v>
      </c>
      <c r="K7034" s="2">
        <v>1291</v>
      </c>
      <c r="L7034" s="3">
        <v>7.5734821357336946E-2</v>
      </c>
      <c r="M7034" s="3">
        <v>9.1647836621226095E-2</v>
      </c>
      <c r="N7034" s="2">
        <v>1704632</v>
      </c>
      <c r="O7034">
        <f t="shared" si="109"/>
        <v>11</v>
      </c>
    </row>
    <row r="7035" spans="1:15" x14ac:dyDescent="0.2">
      <c r="A7035" t="s">
        <v>7593</v>
      </c>
      <c r="B7035" t="s">
        <v>7764</v>
      </c>
      <c r="C7035" t="s">
        <v>7774</v>
      </c>
      <c r="D7035" t="s">
        <v>22</v>
      </c>
      <c r="E7035">
        <v>49</v>
      </c>
      <c r="F7035" t="s">
        <v>69</v>
      </c>
      <c r="G7035" t="s">
        <v>38</v>
      </c>
      <c r="H7035" t="s">
        <v>984</v>
      </c>
      <c r="I7035" s="2">
        <v>1859</v>
      </c>
      <c r="J7035" s="2">
        <f>(0)</f>
        <v>0</v>
      </c>
      <c r="K7035" s="2">
        <v>1859</v>
      </c>
      <c r="L7035" s="3">
        <v>0.10905579620704058</v>
      </c>
      <c r="M7035" s="3">
        <v>0.1319700451424162</v>
      </c>
      <c r="N7035" s="2">
        <v>1704632</v>
      </c>
      <c r="O7035">
        <f t="shared" si="109"/>
        <v>10</v>
      </c>
    </row>
    <row r="7036" spans="1:15" x14ac:dyDescent="0.2">
      <c r="A7036" t="s">
        <v>7593</v>
      </c>
      <c r="B7036" t="s">
        <v>7775</v>
      </c>
      <c r="C7036" t="s">
        <v>46</v>
      </c>
      <c r="G7036" t="s">
        <v>46</v>
      </c>
      <c r="I7036" s="2">
        <v>12711</v>
      </c>
      <c r="J7036" s="2">
        <v>20</v>
      </c>
      <c r="K7036" s="2">
        <v>12731</v>
      </c>
      <c r="L7036" s="3">
        <v>0.88629387697703543</v>
      </c>
      <c r="M7036" s="3">
        <v>1.1524406195714851</v>
      </c>
      <c r="N7036" s="2">
        <v>1436431</v>
      </c>
      <c r="O7036">
        <f t="shared" si="109"/>
        <v>5</v>
      </c>
    </row>
    <row r="7037" spans="1:15" x14ac:dyDescent="0.2">
      <c r="A7037" t="s">
        <v>7593</v>
      </c>
      <c r="B7037" t="s">
        <v>7775</v>
      </c>
      <c r="C7037" t="s">
        <v>7776</v>
      </c>
      <c r="D7037" t="s">
        <v>22</v>
      </c>
      <c r="E7037">
        <v>65</v>
      </c>
      <c r="F7037" t="s">
        <v>49</v>
      </c>
      <c r="G7037" t="s">
        <v>385</v>
      </c>
      <c r="H7037" t="s">
        <v>1042</v>
      </c>
      <c r="I7037" s="2">
        <v>1629</v>
      </c>
      <c r="J7037" s="2">
        <v>3</v>
      </c>
      <c r="K7037" s="2">
        <v>1632</v>
      </c>
      <c r="L7037" s="3">
        <v>0.11361492476840168</v>
      </c>
      <c r="M7037" s="3">
        <v>0.14773254977147621</v>
      </c>
      <c r="N7037" s="2">
        <v>1436431</v>
      </c>
      <c r="O7037">
        <f t="shared" si="109"/>
        <v>12</v>
      </c>
    </row>
    <row r="7038" spans="1:15" x14ac:dyDescent="0.2">
      <c r="A7038" t="s">
        <v>7593</v>
      </c>
      <c r="B7038" t="s">
        <v>7775</v>
      </c>
      <c r="C7038" t="s">
        <v>7777</v>
      </c>
      <c r="D7038" t="s">
        <v>22</v>
      </c>
      <c r="E7038">
        <v>26</v>
      </c>
      <c r="F7038" t="s">
        <v>49</v>
      </c>
      <c r="G7038" t="s">
        <v>38</v>
      </c>
      <c r="H7038" t="s">
        <v>270</v>
      </c>
      <c r="I7038" s="2">
        <v>1041</v>
      </c>
      <c r="J7038" s="2">
        <v>1</v>
      </c>
      <c r="K7038" s="2">
        <v>1042</v>
      </c>
      <c r="L7038" s="3">
        <v>7.2540901721001569E-2</v>
      </c>
      <c r="M7038" s="3">
        <v>9.4324336312425372E-2</v>
      </c>
      <c r="N7038" s="2">
        <v>1436431</v>
      </c>
      <c r="O7038">
        <f t="shared" si="109"/>
        <v>13</v>
      </c>
    </row>
    <row r="7039" spans="1:15" x14ac:dyDescent="0.2">
      <c r="A7039" t="s">
        <v>7593</v>
      </c>
      <c r="B7039" t="s">
        <v>7775</v>
      </c>
      <c r="C7039" t="s">
        <v>7778</v>
      </c>
      <c r="D7039" t="s">
        <v>22</v>
      </c>
      <c r="E7039">
        <v>48</v>
      </c>
      <c r="F7039" t="s">
        <v>69</v>
      </c>
      <c r="G7039" t="s">
        <v>303</v>
      </c>
      <c r="H7039" t="s">
        <v>304</v>
      </c>
      <c r="I7039" s="2">
        <v>3823</v>
      </c>
      <c r="J7039" s="2">
        <v>15</v>
      </c>
      <c r="K7039" s="2">
        <v>3838</v>
      </c>
      <c r="L7039" s="3">
        <v>0.26719000077274857</v>
      </c>
      <c r="M7039" s="3">
        <v>0.34742495467091039</v>
      </c>
      <c r="N7039" s="2">
        <v>1436431</v>
      </c>
      <c r="O7039">
        <f t="shared" si="109"/>
        <v>7</v>
      </c>
    </row>
    <row r="7040" spans="1:15" x14ac:dyDescent="0.2">
      <c r="A7040" t="s">
        <v>7593</v>
      </c>
      <c r="B7040" t="s">
        <v>7775</v>
      </c>
      <c r="C7040" t="s">
        <v>7779</v>
      </c>
      <c r="D7040" t="s">
        <v>22</v>
      </c>
      <c r="E7040">
        <v>26</v>
      </c>
      <c r="F7040" t="s">
        <v>49</v>
      </c>
      <c r="G7040" t="s">
        <v>38</v>
      </c>
      <c r="H7040" t="s">
        <v>692</v>
      </c>
      <c r="I7040" s="2">
        <v>3533</v>
      </c>
      <c r="J7040" s="2">
        <v>1</v>
      </c>
      <c r="K7040" s="2">
        <v>3534</v>
      </c>
      <c r="L7040" s="3">
        <v>0.2460264363551051</v>
      </c>
      <c r="M7040" s="3">
        <v>0.31990614638014514</v>
      </c>
      <c r="N7040" s="2">
        <v>1436431</v>
      </c>
      <c r="O7040">
        <f t="shared" si="109"/>
        <v>8</v>
      </c>
    </row>
    <row r="7041" spans="1:15" x14ac:dyDescent="0.2">
      <c r="A7041" t="s">
        <v>7593</v>
      </c>
      <c r="B7041" t="s">
        <v>7775</v>
      </c>
      <c r="C7041" t="s">
        <v>7780</v>
      </c>
      <c r="D7041" t="s">
        <v>22</v>
      </c>
      <c r="E7041">
        <v>35</v>
      </c>
      <c r="F7041" t="s">
        <v>49</v>
      </c>
      <c r="G7041" t="s">
        <v>38</v>
      </c>
      <c r="H7041" t="s">
        <v>43</v>
      </c>
      <c r="I7041" s="2">
        <v>712</v>
      </c>
      <c r="J7041" s="2">
        <v>1</v>
      </c>
      <c r="K7041" s="2">
        <v>713</v>
      </c>
      <c r="L7041" s="3">
        <v>4.9636912597959805E-2</v>
      </c>
      <c r="M7041" s="3">
        <v>6.454246812932754E-2</v>
      </c>
      <c r="N7041" s="2">
        <v>1436431</v>
      </c>
      <c r="O7041">
        <f t="shared" si="109"/>
        <v>15</v>
      </c>
    </row>
    <row r="7042" spans="1:15" x14ac:dyDescent="0.2">
      <c r="A7042" t="s">
        <v>7593</v>
      </c>
      <c r="B7042" t="s">
        <v>7775</v>
      </c>
      <c r="C7042" t="s">
        <v>7781</v>
      </c>
      <c r="D7042" t="s">
        <v>22</v>
      </c>
      <c r="E7042">
        <v>68</v>
      </c>
      <c r="F7042" t="s">
        <v>49</v>
      </c>
      <c r="G7042" t="s">
        <v>522</v>
      </c>
      <c r="H7042" t="s">
        <v>523</v>
      </c>
      <c r="I7042" s="2">
        <v>457870</v>
      </c>
      <c r="J7042" s="2">
        <v>267</v>
      </c>
      <c r="K7042" s="2">
        <v>458137</v>
      </c>
      <c r="L7042" s="3">
        <v>31.894118130282621</v>
      </c>
      <c r="M7042" s="3">
        <v>41.471658795744361</v>
      </c>
      <c r="N7042" s="2">
        <v>1436431</v>
      </c>
      <c r="O7042">
        <f t="shared" si="109"/>
        <v>2</v>
      </c>
    </row>
    <row r="7043" spans="1:15" x14ac:dyDescent="0.2">
      <c r="A7043" t="s">
        <v>7593</v>
      </c>
      <c r="B7043" t="s">
        <v>7775</v>
      </c>
      <c r="C7043" t="s">
        <v>7782</v>
      </c>
      <c r="D7043" t="s">
        <v>22</v>
      </c>
      <c r="E7043">
        <v>55</v>
      </c>
      <c r="F7043" t="s">
        <v>49</v>
      </c>
      <c r="G7043" t="s">
        <v>38</v>
      </c>
      <c r="H7043" t="s">
        <v>193</v>
      </c>
      <c r="I7043" s="2">
        <v>2982</v>
      </c>
      <c r="J7043" s="2">
        <v>2</v>
      </c>
      <c r="K7043" s="2">
        <v>2984</v>
      </c>
      <c r="L7043" s="3">
        <v>0.20773709283634229</v>
      </c>
      <c r="M7043" s="3">
        <v>0.27011882874882659</v>
      </c>
      <c r="N7043" s="2">
        <v>1436431</v>
      </c>
      <c r="O7043">
        <f t="shared" si="109"/>
        <v>9</v>
      </c>
    </row>
    <row r="7044" spans="1:15" x14ac:dyDescent="0.2">
      <c r="A7044" t="s">
        <v>7593</v>
      </c>
      <c r="B7044" t="s">
        <v>7775</v>
      </c>
      <c r="C7044" t="s">
        <v>7783</v>
      </c>
      <c r="D7044" t="s">
        <v>22</v>
      </c>
      <c r="E7044">
        <v>57</v>
      </c>
      <c r="F7044" t="s">
        <v>49</v>
      </c>
      <c r="G7044" t="s">
        <v>38</v>
      </c>
      <c r="H7044" t="s">
        <v>309</v>
      </c>
      <c r="I7044" s="2">
        <v>1705</v>
      </c>
      <c r="J7044" s="2">
        <f>(0)</f>
        <v>0</v>
      </c>
      <c r="K7044" s="2">
        <v>1705</v>
      </c>
      <c r="L7044" s="3">
        <v>0.11869696490816475</v>
      </c>
      <c r="M7044" s="3">
        <v>0.15434068465708758</v>
      </c>
      <c r="N7044" s="2">
        <v>1436431</v>
      </c>
      <c r="O7044">
        <f t="shared" si="109"/>
        <v>11</v>
      </c>
    </row>
    <row r="7045" spans="1:15" x14ac:dyDescent="0.2">
      <c r="A7045" t="s">
        <v>7593</v>
      </c>
      <c r="B7045" t="s">
        <v>7775</v>
      </c>
      <c r="C7045" t="s">
        <v>7784</v>
      </c>
      <c r="D7045" t="s">
        <v>17</v>
      </c>
      <c r="E7045">
        <v>47</v>
      </c>
      <c r="F7045" t="s">
        <v>49</v>
      </c>
      <c r="G7045" t="s">
        <v>376</v>
      </c>
      <c r="H7045" t="s">
        <v>377</v>
      </c>
      <c r="I7045" s="2">
        <v>117354</v>
      </c>
      <c r="J7045" s="2">
        <v>102</v>
      </c>
      <c r="K7045" s="2">
        <v>117456</v>
      </c>
      <c r="L7045" s="3">
        <v>8.176932967890556</v>
      </c>
      <c r="M7045" s="3">
        <v>10.632398508553008</v>
      </c>
      <c r="N7045" s="2">
        <v>1436431</v>
      </c>
      <c r="O7045">
        <f t="shared" si="109"/>
        <v>3</v>
      </c>
    </row>
    <row r="7046" spans="1:15" x14ac:dyDescent="0.2">
      <c r="A7046" t="s">
        <v>7593</v>
      </c>
      <c r="B7046" t="s">
        <v>7775</v>
      </c>
      <c r="C7046" t="s">
        <v>7785</v>
      </c>
      <c r="D7046" t="s">
        <v>22</v>
      </c>
      <c r="E7046">
        <v>43</v>
      </c>
      <c r="F7046" t="s">
        <v>69</v>
      </c>
      <c r="G7046" t="s">
        <v>38</v>
      </c>
      <c r="H7046" t="s">
        <v>984</v>
      </c>
      <c r="I7046" s="2">
        <v>858</v>
      </c>
      <c r="J7046" s="2">
        <f>(0)</f>
        <v>0</v>
      </c>
      <c r="K7046" s="2">
        <v>858</v>
      </c>
      <c r="L7046" s="3">
        <v>5.9731375889270001E-2</v>
      </c>
      <c r="M7046" s="3">
        <v>7.7668215504856974E-2</v>
      </c>
      <c r="N7046" s="2">
        <v>1436431</v>
      </c>
      <c r="O7046">
        <f t="shared" si="109"/>
        <v>14</v>
      </c>
    </row>
    <row r="7047" spans="1:15" x14ac:dyDescent="0.2">
      <c r="A7047" t="s">
        <v>7593</v>
      </c>
      <c r="B7047" t="s">
        <v>7775</v>
      </c>
      <c r="C7047" t="s">
        <v>7786</v>
      </c>
      <c r="D7047" t="s">
        <v>22</v>
      </c>
      <c r="E7047">
        <v>41</v>
      </c>
      <c r="F7047" t="s">
        <v>69</v>
      </c>
      <c r="G7047" t="s">
        <v>38</v>
      </c>
      <c r="H7047" t="s">
        <v>120</v>
      </c>
      <c r="I7047" s="2">
        <v>670</v>
      </c>
      <c r="J7047" s="2">
        <f>(0)</f>
        <v>0</v>
      </c>
      <c r="K7047" s="2">
        <v>670</v>
      </c>
      <c r="L7047" s="3">
        <v>4.664338210467471E-2</v>
      </c>
      <c r="M7047" s="3">
        <v>6.0650005114515362E-2</v>
      </c>
      <c r="N7047" s="2">
        <v>1436431</v>
      </c>
      <c r="O7047">
        <f t="shared" ref="O7047:O7110" si="110">COUNTIFS($A$2:$A$8573,A7047,$B$2:$B$8573,B7047,$K$2:$K$8573,"&gt;"&amp;K7047)+1</f>
        <v>16</v>
      </c>
    </row>
    <row r="7048" spans="1:15" x14ac:dyDescent="0.2">
      <c r="A7048" t="s">
        <v>7593</v>
      </c>
      <c r="B7048" t="s">
        <v>7775</v>
      </c>
      <c r="C7048" t="s">
        <v>969</v>
      </c>
      <c r="D7048" t="s">
        <v>22</v>
      </c>
      <c r="E7048">
        <v>57</v>
      </c>
      <c r="F7048" t="s">
        <v>49</v>
      </c>
      <c r="G7048" t="s">
        <v>32</v>
      </c>
      <c r="H7048" t="s">
        <v>33</v>
      </c>
      <c r="I7048" s="2">
        <v>471490</v>
      </c>
      <c r="J7048" s="2">
        <v>1504</v>
      </c>
      <c r="K7048" s="2">
        <v>472994</v>
      </c>
      <c r="L7048" s="3">
        <v>32.928417724206732</v>
      </c>
      <c r="M7048" s="3">
        <v>42.81655002855981</v>
      </c>
      <c r="N7048" s="2">
        <v>1436431</v>
      </c>
      <c r="O7048">
        <f t="shared" si="110"/>
        <v>1</v>
      </c>
    </row>
    <row r="7049" spans="1:15" x14ac:dyDescent="0.2">
      <c r="A7049" t="s">
        <v>7593</v>
      </c>
      <c r="B7049" t="s">
        <v>7775</v>
      </c>
      <c r="C7049" t="s">
        <v>7787</v>
      </c>
      <c r="D7049" t="s">
        <v>22</v>
      </c>
      <c r="E7049">
        <v>44</v>
      </c>
      <c r="F7049" t="s">
        <v>49</v>
      </c>
      <c r="G7049" t="s">
        <v>19</v>
      </c>
      <c r="H7049" t="s">
        <v>20</v>
      </c>
      <c r="I7049" s="2">
        <v>15784</v>
      </c>
      <c r="J7049" s="2">
        <v>32</v>
      </c>
      <c r="K7049" s="2">
        <v>15816</v>
      </c>
      <c r="L7049" s="3">
        <v>1.1010622856231869</v>
      </c>
      <c r="M7049" s="3">
        <v>1.4317022102853356</v>
      </c>
      <c r="N7049" s="2">
        <v>1436431</v>
      </c>
      <c r="O7049">
        <f t="shared" si="110"/>
        <v>4</v>
      </c>
    </row>
    <row r="7050" spans="1:15" x14ac:dyDescent="0.2">
      <c r="A7050" t="s">
        <v>7593</v>
      </c>
      <c r="B7050" t="s">
        <v>7775</v>
      </c>
      <c r="C7050" t="s">
        <v>7788</v>
      </c>
      <c r="D7050" t="s">
        <v>17</v>
      </c>
      <c r="E7050">
        <v>41</v>
      </c>
      <c r="F7050" t="s">
        <v>49</v>
      </c>
      <c r="G7050" t="s">
        <v>38</v>
      </c>
      <c r="H7050" t="s">
        <v>1403</v>
      </c>
      <c r="I7050" s="2">
        <v>2270</v>
      </c>
      <c r="J7050" s="2">
        <v>1</v>
      </c>
      <c r="K7050" s="2">
        <v>2271</v>
      </c>
      <c r="L7050" s="3">
        <v>0.15810018023838249</v>
      </c>
      <c r="M7050" s="3">
        <v>0.20557636061949908</v>
      </c>
      <c r="N7050" s="2">
        <v>1436431</v>
      </c>
      <c r="O7050">
        <f t="shared" si="110"/>
        <v>10</v>
      </c>
    </row>
    <row r="7051" spans="1:15" x14ac:dyDescent="0.2">
      <c r="A7051" t="s">
        <v>7593</v>
      </c>
      <c r="B7051" t="s">
        <v>7775</v>
      </c>
      <c r="C7051" t="s">
        <v>7789</v>
      </c>
      <c r="D7051" t="s">
        <v>22</v>
      </c>
      <c r="E7051">
        <v>40</v>
      </c>
      <c r="F7051" t="s">
        <v>18</v>
      </c>
      <c r="G7051" t="s">
        <v>38</v>
      </c>
      <c r="H7051" t="s">
        <v>774</v>
      </c>
      <c r="I7051" s="2">
        <v>8135</v>
      </c>
      <c r="J7051" s="2">
        <v>1</v>
      </c>
      <c r="K7051" s="2">
        <v>8136</v>
      </c>
      <c r="L7051" s="3">
        <v>0.56640381612482604</v>
      </c>
      <c r="M7051" s="3">
        <v>0.73649021136074178</v>
      </c>
      <c r="N7051" s="2">
        <v>1436431</v>
      </c>
      <c r="O7051">
        <f t="shared" si="110"/>
        <v>6</v>
      </c>
    </row>
    <row r="7052" spans="1:15" x14ac:dyDescent="0.2">
      <c r="A7052" t="s">
        <v>7593</v>
      </c>
      <c r="B7052" t="s">
        <v>7790</v>
      </c>
      <c r="C7052" t="s">
        <v>46</v>
      </c>
      <c r="G7052" t="s">
        <v>46</v>
      </c>
      <c r="I7052" s="2">
        <v>14466</v>
      </c>
      <c r="J7052" s="2">
        <v>25</v>
      </c>
      <c r="K7052" s="2">
        <v>14491</v>
      </c>
      <c r="L7052" s="3">
        <v>0.9252354111490515</v>
      </c>
      <c r="M7052" s="3">
        <v>1.2028770767704688</v>
      </c>
      <c r="N7052" s="2">
        <v>1566196</v>
      </c>
      <c r="O7052">
        <f t="shared" si="110"/>
        <v>5</v>
      </c>
    </row>
    <row r="7053" spans="1:15" x14ac:dyDescent="0.2">
      <c r="A7053" t="s">
        <v>7593</v>
      </c>
      <c r="B7053" t="s">
        <v>7790</v>
      </c>
      <c r="C7053" t="s">
        <v>7791</v>
      </c>
      <c r="D7053" t="s">
        <v>22</v>
      </c>
      <c r="E7053">
        <v>71</v>
      </c>
      <c r="F7053" t="s">
        <v>49</v>
      </c>
      <c r="G7053" t="s">
        <v>522</v>
      </c>
      <c r="H7053" t="s">
        <v>523</v>
      </c>
      <c r="I7053" s="2">
        <v>511707</v>
      </c>
      <c r="J7053" s="2">
        <v>355</v>
      </c>
      <c r="K7053" s="2">
        <v>512062</v>
      </c>
      <c r="L7053" s="3">
        <v>32.6946308124909</v>
      </c>
      <c r="M7053" s="3">
        <v>42.505530445465453</v>
      </c>
      <c r="N7053" s="2">
        <v>1566196</v>
      </c>
      <c r="O7053">
        <f t="shared" si="110"/>
        <v>1</v>
      </c>
    </row>
    <row r="7054" spans="1:15" x14ac:dyDescent="0.2">
      <c r="A7054" t="s">
        <v>7593</v>
      </c>
      <c r="B7054" t="s">
        <v>7790</v>
      </c>
      <c r="C7054" t="s">
        <v>7792</v>
      </c>
      <c r="D7054" t="s">
        <v>22</v>
      </c>
      <c r="E7054">
        <v>61</v>
      </c>
      <c r="F7054" t="s">
        <v>49</v>
      </c>
      <c r="G7054" t="s">
        <v>385</v>
      </c>
      <c r="H7054" t="s">
        <v>39</v>
      </c>
      <c r="I7054" s="2">
        <v>2436</v>
      </c>
      <c r="J7054" s="2">
        <v>1</v>
      </c>
      <c r="K7054" s="2">
        <v>2437</v>
      </c>
      <c r="L7054" s="3">
        <v>0.15559993768340616</v>
      </c>
      <c r="M7054" s="3">
        <v>0.20229186640601976</v>
      </c>
      <c r="N7054" s="2">
        <v>1566196</v>
      </c>
      <c r="O7054">
        <f t="shared" si="110"/>
        <v>9</v>
      </c>
    </row>
    <row r="7055" spans="1:15" x14ac:dyDescent="0.2">
      <c r="A7055" t="s">
        <v>7593</v>
      </c>
      <c r="B7055" t="s">
        <v>7790</v>
      </c>
      <c r="C7055" t="s">
        <v>7793</v>
      </c>
      <c r="D7055" t="s">
        <v>17</v>
      </c>
      <c r="E7055">
        <v>41</v>
      </c>
      <c r="F7055" t="s">
        <v>49</v>
      </c>
      <c r="G7055" t="s">
        <v>7704</v>
      </c>
      <c r="H7055" t="s">
        <v>54</v>
      </c>
      <c r="I7055" s="2">
        <v>1703</v>
      </c>
      <c r="J7055" s="2">
        <v>2</v>
      </c>
      <c r="K7055" s="2">
        <v>1705</v>
      </c>
      <c r="L7055" s="3">
        <v>0.10886249230619921</v>
      </c>
      <c r="M7055" s="3">
        <v>0.14152959877811397</v>
      </c>
      <c r="N7055" s="2">
        <v>1566196</v>
      </c>
      <c r="O7055">
        <f t="shared" si="110"/>
        <v>12</v>
      </c>
    </row>
    <row r="7056" spans="1:15" x14ac:dyDescent="0.2">
      <c r="A7056" t="s">
        <v>7593</v>
      </c>
      <c r="B7056" t="s">
        <v>7790</v>
      </c>
      <c r="C7056" t="s">
        <v>7794</v>
      </c>
      <c r="D7056" t="s">
        <v>22</v>
      </c>
      <c r="E7056">
        <v>37</v>
      </c>
      <c r="F7056" t="s">
        <v>49</v>
      </c>
      <c r="G7056" t="s">
        <v>19</v>
      </c>
      <c r="H7056" t="s">
        <v>20</v>
      </c>
      <c r="I7056" s="2">
        <v>29066</v>
      </c>
      <c r="J7056" s="2">
        <v>31</v>
      </c>
      <c r="K7056" s="2">
        <v>29097</v>
      </c>
      <c r="L7056" s="3">
        <v>1.8578134537439759</v>
      </c>
      <c r="M7056" s="3">
        <v>2.4153001382092563</v>
      </c>
      <c r="N7056" s="2">
        <v>1566196</v>
      </c>
      <c r="O7056">
        <f t="shared" si="110"/>
        <v>4</v>
      </c>
    </row>
    <row r="7057" spans="1:15" x14ac:dyDescent="0.2">
      <c r="A7057" t="s">
        <v>7593</v>
      </c>
      <c r="B7057" t="s">
        <v>7790</v>
      </c>
      <c r="C7057" t="s">
        <v>7795</v>
      </c>
      <c r="D7057" t="s">
        <v>22</v>
      </c>
      <c r="E7057">
        <v>44</v>
      </c>
      <c r="F7057" t="s">
        <v>49</v>
      </c>
      <c r="G7057" t="s">
        <v>736</v>
      </c>
      <c r="H7057" t="s">
        <v>1521</v>
      </c>
      <c r="I7057" s="2">
        <v>2394</v>
      </c>
      <c r="J7057" s="2">
        <v>1</v>
      </c>
      <c r="K7057" s="2">
        <v>2395</v>
      </c>
      <c r="L7057" s="3">
        <v>0.15291828098143528</v>
      </c>
      <c r="M7057" s="3">
        <v>0.19880550678802519</v>
      </c>
      <c r="N7057" s="2">
        <v>1566196</v>
      </c>
      <c r="O7057">
        <f t="shared" si="110"/>
        <v>10</v>
      </c>
    </row>
    <row r="7058" spans="1:15" x14ac:dyDescent="0.2">
      <c r="A7058" t="s">
        <v>7593</v>
      </c>
      <c r="B7058" t="s">
        <v>7790</v>
      </c>
      <c r="C7058" t="s">
        <v>7796</v>
      </c>
      <c r="D7058" t="s">
        <v>22</v>
      </c>
      <c r="E7058">
        <v>67</v>
      </c>
      <c r="F7058" t="s">
        <v>49</v>
      </c>
      <c r="G7058" t="s">
        <v>376</v>
      </c>
      <c r="H7058" t="s">
        <v>377</v>
      </c>
      <c r="I7058" s="2">
        <v>167249</v>
      </c>
      <c r="J7058" s="2">
        <v>341</v>
      </c>
      <c r="K7058" s="2">
        <v>167590</v>
      </c>
      <c r="L7058" s="3">
        <v>10.700448730554797</v>
      </c>
      <c r="M7058" s="3">
        <v>13.91140496142177</v>
      </c>
      <c r="N7058" s="2">
        <v>1566196</v>
      </c>
      <c r="O7058">
        <f t="shared" si="110"/>
        <v>3</v>
      </c>
    </row>
    <row r="7059" spans="1:15" x14ac:dyDescent="0.2">
      <c r="A7059" t="s">
        <v>7593</v>
      </c>
      <c r="B7059" t="s">
        <v>7790</v>
      </c>
      <c r="C7059" t="s">
        <v>7797</v>
      </c>
      <c r="D7059" t="s">
        <v>22</v>
      </c>
      <c r="E7059">
        <v>60</v>
      </c>
      <c r="F7059" t="s">
        <v>49</v>
      </c>
      <c r="G7059" t="s">
        <v>258</v>
      </c>
      <c r="H7059" t="s">
        <v>767</v>
      </c>
      <c r="I7059" s="2">
        <v>4379</v>
      </c>
      <c r="J7059" s="2">
        <f>(0)</f>
        <v>0</v>
      </c>
      <c r="K7059" s="2">
        <v>4379</v>
      </c>
      <c r="L7059" s="3">
        <v>0.27959463566501253</v>
      </c>
      <c r="M7059" s="3">
        <v>0.36349449445710325</v>
      </c>
      <c r="N7059" s="2">
        <v>1566196</v>
      </c>
      <c r="O7059">
        <f t="shared" si="110"/>
        <v>7</v>
      </c>
    </row>
    <row r="7060" spans="1:15" x14ac:dyDescent="0.2">
      <c r="A7060" t="s">
        <v>7593</v>
      </c>
      <c r="B7060" t="s">
        <v>7790</v>
      </c>
      <c r="C7060" t="s">
        <v>7798</v>
      </c>
      <c r="D7060" t="s">
        <v>22</v>
      </c>
      <c r="E7060">
        <v>67</v>
      </c>
      <c r="F7060" t="s">
        <v>49</v>
      </c>
      <c r="G7060" t="s">
        <v>7647</v>
      </c>
      <c r="H7060" t="s">
        <v>984</v>
      </c>
      <c r="I7060" s="2">
        <v>1186</v>
      </c>
      <c r="J7060" s="2">
        <f>(0)</f>
        <v>0</v>
      </c>
      <c r="K7060" s="2">
        <v>1186</v>
      </c>
      <c r="L7060" s="3">
        <v>7.572487734613037E-2</v>
      </c>
      <c r="M7060" s="3">
        <v>9.8448154927180745E-2</v>
      </c>
      <c r="N7060" s="2">
        <v>1566196</v>
      </c>
      <c r="O7060">
        <f t="shared" si="110"/>
        <v>13</v>
      </c>
    </row>
    <row r="7061" spans="1:15" x14ac:dyDescent="0.2">
      <c r="A7061" t="s">
        <v>7593</v>
      </c>
      <c r="B7061" t="s">
        <v>7790</v>
      </c>
      <c r="C7061" t="s">
        <v>7799</v>
      </c>
      <c r="D7061" t="s">
        <v>22</v>
      </c>
      <c r="E7061">
        <v>47</v>
      </c>
      <c r="F7061" t="s">
        <v>69</v>
      </c>
      <c r="G7061" t="s">
        <v>303</v>
      </c>
      <c r="H7061" t="s">
        <v>304</v>
      </c>
      <c r="I7061" s="2">
        <v>4967</v>
      </c>
      <c r="J7061" s="2">
        <v>7</v>
      </c>
      <c r="K7061" s="2">
        <v>4974</v>
      </c>
      <c r="L7061" s="3">
        <v>0.3175847722762668</v>
      </c>
      <c r="M7061" s="3">
        <v>0.41288458904536007</v>
      </c>
      <c r="N7061" s="2">
        <v>1566196</v>
      </c>
      <c r="O7061">
        <f t="shared" si="110"/>
        <v>6</v>
      </c>
    </row>
    <row r="7062" spans="1:15" x14ac:dyDescent="0.2">
      <c r="A7062" t="s">
        <v>7593</v>
      </c>
      <c r="B7062" t="s">
        <v>7790</v>
      </c>
      <c r="C7062" t="s">
        <v>7800</v>
      </c>
      <c r="D7062" t="s">
        <v>22</v>
      </c>
      <c r="E7062">
        <v>53</v>
      </c>
      <c r="F7062" t="s">
        <v>69</v>
      </c>
      <c r="G7062" t="s">
        <v>32</v>
      </c>
      <c r="H7062" t="s">
        <v>33</v>
      </c>
      <c r="I7062" s="2">
        <v>458270</v>
      </c>
      <c r="J7062" s="2">
        <v>790</v>
      </c>
      <c r="K7062" s="2">
        <v>459060</v>
      </c>
      <c r="L7062" s="3">
        <v>29.310507752541824</v>
      </c>
      <c r="M7062" s="3">
        <v>38.105910624680931</v>
      </c>
      <c r="N7062" s="2">
        <v>1566196</v>
      </c>
      <c r="O7062">
        <f t="shared" si="110"/>
        <v>2</v>
      </c>
    </row>
    <row r="7063" spans="1:15" x14ac:dyDescent="0.2">
      <c r="A7063" t="s">
        <v>7593</v>
      </c>
      <c r="B7063" t="s">
        <v>7790</v>
      </c>
      <c r="C7063" t="s">
        <v>7801</v>
      </c>
      <c r="D7063" t="s">
        <v>22</v>
      </c>
      <c r="E7063">
        <v>57</v>
      </c>
      <c r="F7063" t="s">
        <v>49</v>
      </c>
      <c r="G7063" t="s">
        <v>7802</v>
      </c>
      <c r="H7063" t="s">
        <v>198</v>
      </c>
      <c r="I7063" s="2">
        <v>2964</v>
      </c>
      <c r="J7063" s="2">
        <f>(0)</f>
        <v>0</v>
      </c>
      <c r="K7063" s="2">
        <v>2964</v>
      </c>
      <c r="L7063" s="3">
        <v>0.18924834439623139</v>
      </c>
      <c r="M7063" s="3">
        <v>0.24603737875561865</v>
      </c>
      <c r="N7063" s="2">
        <v>1566196</v>
      </c>
      <c r="O7063">
        <f t="shared" si="110"/>
        <v>8</v>
      </c>
    </row>
    <row r="7064" spans="1:15" x14ac:dyDescent="0.2">
      <c r="A7064" t="s">
        <v>7593</v>
      </c>
      <c r="B7064" t="s">
        <v>7790</v>
      </c>
      <c r="C7064" t="s">
        <v>7803</v>
      </c>
      <c r="D7064" t="s">
        <v>22</v>
      </c>
      <c r="E7064">
        <v>50</v>
      </c>
      <c r="F7064" t="s">
        <v>69</v>
      </c>
      <c r="G7064" t="s">
        <v>7804</v>
      </c>
      <c r="H7064" t="s">
        <v>1733</v>
      </c>
      <c r="I7064" s="2">
        <v>2320</v>
      </c>
      <c r="J7064" s="2">
        <f>(0)</f>
        <v>0</v>
      </c>
      <c r="K7064" s="2">
        <v>2320</v>
      </c>
      <c r="L7064" s="3">
        <v>0.14812960829934441</v>
      </c>
      <c r="M7064" s="3">
        <v>0.19257986461303483</v>
      </c>
      <c r="N7064" s="2">
        <v>1566196</v>
      </c>
      <c r="O7064">
        <f t="shared" si="110"/>
        <v>11</v>
      </c>
    </row>
    <row r="7065" spans="1:15" x14ac:dyDescent="0.2">
      <c r="A7065" t="s">
        <v>7593</v>
      </c>
      <c r="B7065" t="s">
        <v>7805</v>
      </c>
      <c r="C7065" t="s">
        <v>46</v>
      </c>
      <c r="G7065" t="s">
        <v>46</v>
      </c>
      <c r="I7065" s="2">
        <v>17747</v>
      </c>
      <c r="J7065" s="2">
        <v>32</v>
      </c>
      <c r="K7065" s="2">
        <v>17779</v>
      </c>
      <c r="L7065" s="3">
        <v>1.034714349233989</v>
      </c>
      <c r="M7065" s="3">
        <v>1.273390374117064</v>
      </c>
      <c r="N7065" s="2">
        <v>1718252</v>
      </c>
      <c r="O7065">
        <f t="shared" si="110"/>
        <v>5</v>
      </c>
    </row>
    <row r="7066" spans="1:15" x14ac:dyDescent="0.2">
      <c r="A7066" t="s">
        <v>7593</v>
      </c>
      <c r="B7066" t="s">
        <v>7805</v>
      </c>
      <c r="C7066" t="s">
        <v>7806</v>
      </c>
      <c r="D7066" t="s">
        <v>22</v>
      </c>
      <c r="E7066">
        <v>56</v>
      </c>
      <c r="F7066" t="s">
        <v>49</v>
      </c>
      <c r="G7066" t="s">
        <v>385</v>
      </c>
      <c r="H7066" t="s">
        <v>1042</v>
      </c>
      <c r="I7066" s="2">
        <v>1756</v>
      </c>
      <c r="J7066" s="2">
        <f>(0)</f>
        <v>0</v>
      </c>
      <c r="K7066" s="2">
        <v>1756</v>
      </c>
      <c r="L7066" s="3">
        <v>0.10219688380982533</v>
      </c>
      <c r="M7066" s="3">
        <v>0.12577048748239858</v>
      </c>
      <c r="N7066" s="2">
        <v>1718252</v>
      </c>
      <c r="O7066">
        <f t="shared" si="110"/>
        <v>11</v>
      </c>
    </row>
    <row r="7067" spans="1:15" x14ac:dyDescent="0.2">
      <c r="A7067" t="s">
        <v>7593</v>
      </c>
      <c r="B7067" t="s">
        <v>7805</v>
      </c>
      <c r="C7067" t="s">
        <v>7807</v>
      </c>
      <c r="D7067" t="s">
        <v>22</v>
      </c>
      <c r="E7067">
        <v>44</v>
      </c>
      <c r="F7067" t="s">
        <v>69</v>
      </c>
      <c r="G7067" t="s">
        <v>303</v>
      </c>
      <c r="H7067" t="s">
        <v>304</v>
      </c>
      <c r="I7067" s="2">
        <v>9738</v>
      </c>
      <c r="J7067" s="2">
        <v>10</v>
      </c>
      <c r="K7067" s="2">
        <v>9748</v>
      </c>
      <c r="L7067" s="3">
        <v>0.5673207422426978</v>
      </c>
      <c r="M7067" s="3">
        <v>0.69818377675308729</v>
      </c>
      <c r="N7067" s="2">
        <v>1718252</v>
      </c>
      <c r="O7067">
        <f t="shared" si="110"/>
        <v>6</v>
      </c>
    </row>
    <row r="7068" spans="1:15" x14ac:dyDescent="0.2">
      <c r="A7068" t="s">
        <v>7593</v>
      </c>
      <c r="B7068" t="s">
        <v>7805</v>
      </c>
      <c r="C7068" t="s">
        <v>7808</v>
      </c>
      <c r="D7068" t="s">
        <v>22</v>
      </c>
      <c r="E7068">
        <v>61</v>
      </c>
      <c r="F7068" t="s">
        <v>69</v>
      </c>
      <c r="G7068" t="s">
        <v>144</v>
      </c>
      <c r="H7068" t="s">
        <v>145</v>
      </c>
      <c r="I7068" s="2">
        <v>123817</v>
      </c>
      <c r="J7068" s="2">
        <v>251</v>
      </c>
      <c r="K7068" s="2">
        <v>124068</v>
      </c>
      <c r="L7068" s="3">
        <v>7.2205939524586622</v>
      </c>
      <c r="M7068" s="3">
        <v>8.8861576543087857</v>
      </c>
      <c r="N7068" s="2">
        <v>1718252</v>
      </c>
      <c r="O7068">
        <f t="shared" si="110"/>
        <v>3</v>
      </c>
    </row>
    <row r="7069" spans="1:15" x14ac:dyDescent="0.2">
      <c r="A7069" t="s">
        <v>7593</v>
      </c>
      <c r="B7069" t="s">
        <v>7805</v>
      </c>
      <c r="C7069" t="s">
        <v>7809</v>
      </c>
      <c r="D7069" t="s">
        <v>17</v>
      </c>
      <c r="E7069">
        <v>57</v>
      </c>
      <c r="F7069" t="s">
        <v>49</v>
      </c>
      <c r="G7069" t="s">
        <v>19</v>
      </c>
      <c r="H7069" t="s">
        <v>20</v>
      </c>
      <c r="I7069" s="2">
        <v>37236</v>
      </c>
      <c r="J7069" s="2">
        <v>41</v>
      </c>
      <c r="K7069" s="2">
        <v>37277</v>
      </c>
      <c r="L7069" s="3">
        <v>2.1694722310813548</v>
      </c>
      <c r="M7069" s="3">
        <v>2.669901174192125</v>
      </c>
      <c r="N7069" s="2">
        <v>1718252</v>
      </c>
      <c r="O7069">
        <f t="shared" si="110"/>
        <v>4</v>
      </c>
    </row>
    <row r="7070" spans="1:15" x14ac:dyDescent="0.2">
      <c r="A7070" t="s">
        <v>7593</v>
      </c>
      <c r="B7070" t="s">
        <v>7805</v>
      </c>
      <c r="C7070" t="s">
        <v>7810</v>
      </c>
      <c r="D7070" t="s">
        <v>22</v>
      </c>
      <c r="E7070">
        <v>49</v>
      </c>
      <c r="F7070" t="s">
        <v>49</v>
      </c>
      <c r="G7070" t="s">
        <v>258</v>
      </c>
      <c r="H7070" t="s">
        <v>767</v>
      </c>
      <c r="I7070" s="2">
        <v>1295</v>
      </c>
      <c r="J7070" s="2">
        <v>12</v>
      </c>
      <c r="K7070" s="2">
        <v>1307</v>
      </c>
      <c r="L7070" s="3">
        <v>7.6065676047518058E-2</v>
      </c>
      <c r="M7070" s="3">
        <v>9.3611632767366143E-2</v>
      </c>
      <c r="N7070" s="2">
        <v>1718252</v>
      </c>
      <c r="O7070">
        <f t="shared" si="110"/>
        <v>12</v>
      </c>
    </row>
    <row r="7071" spans="1:15" x14ac:dyDescent="0.2">
      <c r="A7071" t="s">
        <v>7593</v>
      </c>
      <c r="B7071" t="s">
        <v>7805</v>
      </c>
      <c r="C7071" t="s">
        <v>7811</v>
      </c>
      <c r="D7071" t="s">
        <v>22</v>
      </c>
      <c r="E7071">
        <v>68</v>
      </c>
      <c r="F7071" t="s">
        <v>49</v>
      </c>
      <c r="G7071" t="s">
        <v>32</v>
      </c>
      <c r="H7071" t="s">
        <v>33</v>
      </c>
      <c r="I7071" s="2">
        <v>537095</v>
      </c>
      <c r="J7071" s="2">
        <v>1180</v>
      </c>
      <c r="K7071" s="2">
        <v>538275</v>
      </c>
      <c r="L7071" s="3">
        <v>31.326895007251554</v>
      </c>
      <c r="M7071" s="3">
        <v>38.553023433706201</v>
      </c>
      <c r="N7071" s="2">
        <v>1718252</v>
      </c>
      <c r="O7071">
        <f t="shared" si="110"/>
        <v>2</v>
      </c>
    </row>
    <row r="7072" spans="1:15" x14ac:dyDescent="0.2">
      <c r="A7072" t="s">
        <v>7593</v>
      </c>
      <c r="B7072" t="s">
        <v>7805</v>
      </c>
      <c r="C7072" t="s">
        <v>7812</v>
      </c>
      <c r="D7072" t="s">
        <v>17</v>
      </c>
      <c r="E7072">
        <v>60</v>
      </c>
      <c r="F7072" t="s">
        <v>49</v>
      </c>
      <c r="G7072" t="s">
        <v>522</v>
      </c>
      <c r="H7072" t="s">
        <v>523</v>
      </c>
      <c r="I7072" s="2">
        <v>647819</v>
      </c>
      <c r="J7072" s="2">
        <v>625</v>
      </c>
      <c r="K7072" s="2">
        <v>648444</v>
      </c>
      <c r="L7072" s="3">
        <v>37.738585492698398</v>
      </c>
      <c r="M7072" s="3">
        <v>46.443689057537853</v>
      </c>
      <c r="N7072" s="2">
        <v>1718252</v>
      </c>
      <c r="O7072">
        <f t="shared" si="110"/>
        <v>1</v>
      </c>
    </row>
    <row r="7073" spans="1:15" x14ac:dyDescent="0.2">
      <c r="A7073" t="s">
        <v>7593</v>
      </c>
      <c r="B7073" t="s">
        <v>7805</v>
      </c>
      <c r="C7073" t="s">
        <v>7813</v>
      </c>
      <c r="D7073" t="s">
        <v>22</v>
      </c>
      <c r="E7073">
        <v>36</v>
      </c>
      <c r="F7073" t="s">
        <v>49</v>
      </c>
      <c r="G7073" t="s">
        <v>7802</v>
      </c>
      <c r="H7073" t="s">
        <v>198</v>
      </c>
      <c r="I7073" s="2">
        <v>4427</v>
      </c>
      <c r="J7073" s="2">
        <v>1</v>
      </c>
      <c r="K7073" s="2">
        <v>4428</v>
      </c>
      <c r="L7073" s="3">
        <v>0.25770375940199691</v>
      </c>
      <c r="M7073" s="3">
        <v>0.31714790351484107</v>
      </c>
      <c r="N7073" s="2">
        <v>1718252</v>
      </c>
      <c r="O7073">
        <f t="shared" si="110"/>
        <v>8</v>
      </c>
    </row>
    <row r="7074" spans="1:15" x14ac:dyDescent="0.2">
      <c r="A7074" t="s">
        <v>7593</v>
      </c>
      <c r="B7074" t="s">
        <v>7805</v>
      </c>
      <c r="C7074" t="s">
        <v>7814</v>
      </c>
      <c r="D7074" t="s">
        <v>22</v>
      </c>
      <c r="E7074">
        <v>53</v>
      </c>
      <c r="F7074" t="s">
        <v>49</v>
      </c>
      <c r="G7074" t="s">
        <v>6438</v>
      </c>
      <c r="H7074" t="s">
        <v>336</v>
      </c>
      <c r="I7074" s="2">
        <v>2349</v>
      </c>
      <c r="J7074" s="2">
        <f>(0)</f>
        <v>0</v>
      </c>
      <c r="K7074" s="2">
        <v>2349</v>
      </c>
      <c r="L7074" s="3">
        <v>0.13670870163398616</v>
      </c>
      <c r="M7074" s="3">
        <v>0.16824309515726324</v>
      </c>
      <c r="N7074" s="2">
        <v>1718252</v>
      </c>
      <c r="O7074">
        <f t="shared" si="110"/>
        <v>10</v>
      </c>
    </row>
    <row r="7075" spans="1:15" x14ac:dyDescent="0.2">
      <c r="A7075" t="s">
        <v>7593</v>
      </c>
      <c r="B7075" t="s">
        <v>7805</v>
      </c>
      <c r="C7075" t="s">
        <v>7815</v>
      </c>
      <c r="D7075" t="s">
        <v>22</v>
      </c>
      <c r="E7075">
        <v>39</v>
      </c>
      <c r="F7075" t="s">
        <v>69</v>
      </c>
      <c r="G7075" t="s">
        <v>7647</v>
      </c>
      <c r="H7075" t="s">
        <v>984</v>
      </c>
      <c r="I7075" s="2">
        <v>1274</v>
      </c>
      <c r="J7075" s="2">
        <v>3</v>
      </c>
      <c r="K7075" s="2">
        <v>1277</v>
      </c>
      <c r="L7075" s="3">
        <v>7.4319715617965229E-2</v>
      </c>
      <c r="M7075" s="3">
        <v>9.1462934234067747E-2</v>
      </c>
      <c r="N7075" s="2">
        <v>1718252</v>
      </c>
      <c r="O7075">
        <f t="shared" si="110"/>
        <v>13</v>
      </c>
    </row>
    <row r="7076" spans="1:15" x14ac:dyDescent="0.2">
      <c r="A7076" t="s">
        <v>7593</v>
      </c>
      <c r="B7076" t="s">
        <v>7805</v>
      </c>
      <c r="C7076" t="s">
        <v>7816</v>
      </c>
      <c r="D7076" t="s">
        <v>17</v>
      </c>
      <c r="E7076">
        <v>46</v>
      </c>
      <c r="F7076" t="s">
        <v>49</v>
      </c>
      <c r="G7076" t="s">
        <v>736</v>
      </c>
      <c r="H7076" t="s">
        <v>1521</v>
      </c>
      <c r="I7076" s="2">
        <v>3118</v>
      </c>
      <c r="J7076" s="2">
        <v>1</v>
      </c>
      <c r="K7076" s="2">
        <v>3119</v>
      </c>
      <c r="L7076" s="3">
        <v>0.18152168599250865</v>
      </c>
      <c r="M7076" s="3">
        <v>0.22339302417858836</v>
      </c>
      <c r="N7076" s="2">
        <v>1718252</v>
      </c>
      <c r="O7076">
        <f t="shared" si="110"/>
        <v>9</v>
      </c>
    </row>
    <row r="7077" spans="1:15" x14ac:dyDescent="0.2">
      <c r="A7077" t="s">
        <v>7593</v>
      </c>
      <c r="B7077" t="s">
        <v>7805</v>
      </c>
      <c r="C7077" t="s">
        <v>7817</v>
      </c>
      <c r="D7077" t="s">
        <v>22</v>
      </c>
      <c r="E7077">
        <v>57</v>
      </c>
      <c r="F7077" t="s">
        <v>49</v>
      </c>
      <c r="G7077" t="s">
        <v>38</v>
      </c>
      <c r="H7077" t="s">
        <v>30</v>
      </c>
      <c r="I7077" s="2">
        <v>5599</v>
      </c>
      <c r="J7077" s="2">
        <v>3</v>
      </c>
      <c r="K7077" s="2">
        <v>5602</v>
      </c>
      <c r="L7077" s="3">
        <v>0.32602901087849745</v>
      </c>
      <c r="M7077" s="3">
        <v>0.40123363945125101</v>
      </c>
      <c r="N7077" s="2">
        <v>1718252</v>
      </c>
      <c r="O7077">
        <f t="shared" si="110"/>
        <v>7</v>
      </c>
    </row>
    <row r="7078" spans="1:15" x14ac:dyDescent="0.2">
      <c r="A7078" t="s">
        <v>7593</v>
      </c>
      <c r="B7078" t="s">
        <v>7818</v>
      </c>
      <c r="C7078" t="s">
        <v>46</v>
      </c>
      <c r="G7078" t="s">
        <v>46</v>
      </c>
      <c r="I7078" s="2">
        <v>9102</v>
      </c>
      <c r="J7078" s="2">
        <v>4</v>
      </c>
      <c r="K7078" s="2">
        <v>9106</v>
      </c>
      <c r="L7078" s="3">
        <v>0.54255441482354461</v>
      </c>
      <c r="M7078" s="3">
        <v>0.63510928189966454</v>
      </c>
      <c r="N7078" s="2">
        <v>1678357</v>
      </c>
      <c r="O7078">
        <f t="shared" si="110"/>
        <v>6</v>
      </c>
    </row>
    <row r="7079" spans="1:15" x14ac:dyDescent="0.2">
      <c r="A7079" t="s">
        <v>7593</v>
      </c>
      <c r="B7079" t="s">
        <v>7818</v>
      </c>
      <c r="C7079" t="s">
        <v>7819</v>
      </c>
      <c r="D7079" t="s">
        <v>22</v>
      </c>
      <c r="E7079">
        <v>45</v>
      </c>
      <c r="F7079" t="s">
        <v>49</v>
      </c>
      <c r="G7079" t="s">
        <v>38</v>
      </c>
      <c r="H7079" t="s">
        <v>135</v>
      </c>
      <c r="I7079" s="2">
        <v>2375</v>
      </c>
      <c r="J7079" s="2">
        <f>(0)</f>
        <v>0</v>
      </c>
      <c r="K7079" s="2">
        <v>2375</v>
      </c>
      <c r="L7079" s="3">
        <v>0.14150743852470005</v>
      </c>
      <c r="M7079" s="3">
        <v>0.1656473253362292</v>
      </c>
      <c r="N7079" s="2">
        <v>1678357</v>
      </c>
      <c r="O7079">
        <f t="shared" si="110"/>
        <v>13</v>
      </c>
    </row>
    <row r="7080" spans="1:15" x14ac:dyDescent="0.2">
      <c r="A7080" t="s">
        <v>7593</v>
      </c>
      <c r="B7080" t="s">
        <v>7818</v>
      </c>
      <c r="C7080" t="s">
        <v>7820</v>
      </c>
      <c r="D7080" t="s">
        <v>17</v>
      </c>
      <c r="E7080">
        <v>28</v>
      </c>
      <c r="F7080" t="s">
        <v>49</v>
      </c>
      <c r="G7080" t="s">
        <v>522</v>
      </c>
      <c r="H7080" t="s">
        <v>523</v>
      </c>
      <c r="I7080" s="2">
        <v>781920</v>
      </c>
      <c r="J7080" s="2">
        <v>158</v>
      </c>
      <c r="K7080" s="2">
        <v>782078</v>
      </c>
      <c r="L7080" s="3">
        <v>46.597833476429628</v>
      </c>
      <c r="M7080" s="3">
        <v>54.547001643918925</v>
      </c>
      <c r="N7080" s="2">
        <v>1678357</v>
      </c>
      <c r="O7080">
        <f t="shared" si="110"/>
        <v>1</v>
      </c>
    </row>
    <row r="7081" spans="1:15" x14ac:dyDescent="0.2">
      <c r="A7081" t="s">
        <v>7593</v>
      </c>
      <c r="B7081" t="s">
        <v>7818</v>
      </c>
      <c r="C7081" t="s">
        <v>7821</v>
      </c>
      <c r="D7081" t="s">
        <v>22</v>
      </c>
      <c r="E7081">
        <v>54</v>
      </c>
      <c r="F7081" t="s">
        <v>69</v>
      </c>
      <c r="G7081" t="s">
        <v>385</v>
      </c>
      <c r="H7081" t="s">
        <v>1042</v>
      </c>
      <c r="I7081" s="2">
        <v>3824</v>
      </c>
      <c r="J7081" s="2">
        <f>(0)</f>
        <v>0</v>
      </c>
      <c r="K7081" s="2">
        <v>3824</v>
      </c>
      <c r="L7081" s="3">
        <v>0.22784187154461177</v>
      </c>
      <c r="M7081" s="3">
        <v>0.26670963035189071</v>
      </c>
      <c r="N7081" s="2">
        <v>1678357</v>
      </c>
      <c r="O7081">
        <f t="shared" si="110"/>
        <v>10</v>
      </c>
    </row>
    <row r="7082" spans="1:15" x14ac:dyDescent="0.2">
      <c r="A7082" t="s">
        <v>7593</v>
      </c>
      <c r="B7082" t="s">
        <v>7818</v>
      </c>
      <c r="C7082" t="s">
        <v>7822</v>
      </c>
      <c r="D7082" t="s">
        <v>22</v>
      </c>
      <c r="E7082">
        <v>28</v>
      </c>
      <c r="F7082" t="s">
        <v>49</v>
      </c>
      <c r="G7082" t="s">
        <v>7823</v>
      </c>
      <c r="H7082" t="s">
        <v>36</v>
      </c>
      <c r="I7082" s="2">
        <v>2707</v>
      </c>
      <c r="J7082" s="2">
        <f>(0)</f>
        <v>0</v>
      </c>
      <c r="K7082" s="2">
        <v>2707</v>
      </c>
      <c r="L7082" s="3">
        <v>0.16128868887846864</v>
      </c>
      <c r="M7082" s="3">
        <v>0.18880307776217789</v>
      </c>
      <c r="N7082" s="2">
        <v>1678357</v>
      </c>
      <c r="O7082">
        <f t="shared" si="110"/>
        <v>12</v>
      </c>
    </row>
    <row r="7083" spans="1:15" x14ac:dyDescent="0.2">
      <c r="A7083" t="s">
        <v>7593</v>
      </c>
      <c r="B7083" t="s">
        <v>7818</v>
      </c>
      <c r="C7083" t="s">
        <v>7824</v>
      </c>
      <c r="D7083" t="s">
        <v>22</v>
      </c>
      <c r="E7083">
        <v>70</v>
      </c>
      <c r="F7083" t="s">
        <v>49</v>
      </c>
      <c r="G7083" t="s">
        <v>401</v>
      </c>
      <c r="H7083" t="s">
        <v>402</v>
      </c>
      <c r="I7083" s="2">
        <v>68278</v>
      </c>
      <c r="J7083" s="2">
        <v>38</v>
      </c>
      <c r="K7083" s="2">
        <v>68316</v>
      </c>
      <c r="L7083" s="3">
        <v>4.0704093348435402</v>
      </c>
      <c r="M7083" s="3">
        <v>4.7647842853346667</v>
      </c>
      <c r="N7083" s="2">
        <v>1678357</v>
      </c>
      <c r="O7083">
        <f t="shared" si="110"/>
        <v>4</v>
      </c>
    </row>
    <row r="7084" spans="1:15" x14ac:dyDescent="0.2">
      <c r="A7084" t="s">
        <v>7593</v>
      </c>
      <c r="B7084" t="s">
        <v>7818</v>
      </c>
      <c r="C7084" t="s">
        <v>7825</v>
      </c>
      <c r="D7084" t="s">
        <v>22</v>
      </c>
      <c r="E7084">
        <v>70</v>
      </c>
      <c r="F7084" t="s">
        <v>69</v>
      </c>
      <c r="G7084" t="s">
        <v>38</v>
      </c>
      <c r="H7084" t="s">
        <v>1648</v>
      </c>
      <c r="I7084" s="2">
        <v>10953</v>
      </c>
      <c r="J7084" s="2">
        <f>(0)</f>
        <v>0</v>
      </c>
      <c r="K7084" s="2">
        <v>10953</v>
      </c>
      <c r="L7084" s="3">
        <v>0.65260251543622727</v>
      </c>
      <c r="M7084" s="3">
        <v>0.76393059132956564</v>
      </c>
      <c r="N7084" s="2">
        <v>1678357</v>
      </c>
      <c r="O7084">
        <f t="shared" si="110"/>
        <v>5</v>
      </c>
    </row>
    <row r="7085" spans="1:15" x14ac:dyDescent="0.2">
      <c r="A7085" t="s">
        <v>7593</v>
      </c>
      <c r="B7085" t="s">
        <v>7818</v>
      </c>
      <c r="C7085" t="s">
        <v>7826</v>
      </c>
      <c r="D7085" t="s">
        <v>22</v>
      </c>
      <c r="E7085">
        <v>44</v>
      </c>
      <c r="F7085" t="s">
        <v>49</v>
      </c>
      <c r="G7085" t="s">
        <v>7827</v>
      </c>
      <c r="H7085" t="s">
        <v>104</v>
      </c>
      <c r="I7085" s="2">
        <v>1608</v>
      </c>
      <c r="J7085" s="2">
        <v>1</v>
      </c>
      <c r="K7085" s="2">
        <v>1609</v>
      </c>
      <c r="L7085" s="3">
        <v>9.5867565720523101E-2</v>
      </c>
      <c r="M7085" s="3">
        <v>0.11222170377515486</v>
      </c>
      <c r="N7085" s="2">
        <v>1678357</v>
      </c>
      <c r="O7085">
        <f t="shared" si="110"/>
        <v>14</v>
      </c>
    </row>
    <row r="7086" spans="1:15" x14ac:dyDescent="0.2">
      <c r="A7086" t="s">
        <v>7593</v>
      </c>
      <c r="B7086" t="s">
        <v>7818</v>
      </c>
      <c r="C7086" t="s">
        <v>7828</v>
      </c>
      <c r="D7086" t="s">
        <v>22</v>
      </c>
      <c r="E7086">
        <v>51</v>
      </c>
      <c r="F7086" t="s">
        <v>69</v>
      </c>
      <c r="G7086" t="s">
        <v>38</v>
      </c>
      <c r="H7086" t="s">
        <v>106</v>
      </c>
      <c r="I7086" s="2">
        <v>4062</v>
      </c>
      <c r="J7086" s="2">
        <v>3</v>
      </c>
      <c r="K7086" s="2">
        <v>4065</v>
      </c>
      <c r="L7086" s="3">
        <v>0.24220115267490766</v>
      </c>
      <c r="M7086" s="3">
        <v>0.28351847473337755</v>
      </c>
      <c r="N7086" s="2">
        <v>1678357</v>
      </c>
      <c r="O7086">
        <f t="shared" si="110"/>
        <v>9</v>
      </c>
    </row>
    <row r="7087" spans="1:15" x14ac:dyDescent="0.2">
      <c r="A7087" t="s">
        <v>7593</v>
      </c>
      <c r="B7087" t="s">
        <v>7818</v>
      </c>
      <c r="C7087" t="s">
        <v>7829</v>
      </c>
      <c r="D7087" t="s">
        <v>22</v>
      </c>
      <c r="E7087">
        <v>56</v>
      </c>
      <c r="F7087" t="s">
        <v>49</v>
      </c>
      <c r="G7087" t="s">
        <v>303</v>
      </c>
      <c r="H7087" t="s">
        <v>304</v>
      </c>
      <c r="I7087" s="2">
        <v>4671</v>
      </c>
      <c r="J7087" s="2">
        <v>9</v>
      </c>
      <c r="K7087" s="2">
        <v>4680</v>
      </c>
      <c r="L7087" s="3">
        <v>0.27884413149288262</v>
      </c>
      <c r="M7087" s="3">
        <v>0.32641241371518004</v>
      </c>
      <c r="N7087" s="2">
        <v>1678357</v>
      </c>
      <c r="O7087">
        <f t="shared" si="110"/>
        <v>7</v>
      </c>
    </row>
    <row r="7088" spans="1:15" x14ac:dyDescent="0.2">
      <c r="A7088" t="s">
        <v>7593</v>
      </c>
      <c r="B7088" t="s">
        <v>7818</v>
      </c>
      <c r="C7088" t="s">
        <v>7830</v>
      </c>
      <c r="D7088" t="s">
        <v>22</v>
      </c>
      <c r="E7088">
        <v>42</v>
      </c>
      <c r="F7088" t="s">
        <v>49</v>
      </c>
      <c r="G7088" t="s">
        <v>32</v>
      </c>
      <c r="H7088" t="s">
        <v>33</v>
      </c>
      <c r="I7088" s="2">
        <v>431105</v>
      </c>
      <c r="J7088" s="2">
        <v>604</v>
      </c>
      <c r="K7088" s="2">
        <v>431709</v>
      </c>
      <c r="L7088" s="3">
        <v>25.722119906551466</v>
      </c>
      <c r="M7088" s="3">
        <v>30.110080494138174</v>
      </c>
      <c r="N7088" s="2">
        <v>1678357</v>
      </c>
      <c r="O7088">
        <f t="shared" si="110"/>
        <v>2</v>
      </c>
    </row>
    <row r="7089" spans="1:15" x14ac:dyDescent="0.2">
      <c r="A7089" t="s">
        <v>7593</v>
      </c>
      <c r="B7089" t="s">
        <v>7818</v>
      </c>
      <c r="C7089" t="s">
        <v>7831</v>
      </c>
      <c r="D7089" t="s">
        <v>22</v>
      </c>
      <c r="E7089">
        <v>55</v>
      </c>
      <c r="F7089" t="s">
        <v>49</v>
      </c>
      <c r="G7089" t="s">
        <v>38</v>
      </c>
      <c r="H7089" t="s">
        <v>456</v>
      </c>
      <c r="I7089" s="2">
        <v>4301</v>
      </c>
      <c r="J7089" s="2">
        <f>(0)</f>
        <v>0</v>
      </c>
      <c r="K7089" s="2">
        <v>4301</v>
      </c>
      <c r="L7089" s="3">
        <v>0.25626252340830941</v>
      </c>
      <c r="M7089" s="3">
        <v>0.29997858790363019</v>
      </c>
      <c r="N7089" s="2">
        <v>1678357</v>
      </c>
      <c r="O7089">
        <f t="shared" si="110"/>
        <v>8</v>
      </c>
    </row>
    <row r="7090" spans="1:15" x14ac:dyDescent="0.2">
      <c r="A7090" t="s">
        <v>7593</v>
      </c>
      <c r="B7090" t="s">
        <v>7818</v>
      </c>
      <c r="C7090" t="s">
        <v>7832</v>
      </c>
      <c r="D7090" t="s">
        <v>22</v>
      </c>
      <c r="E7090">
        <v>51</v>
      </c>
      <c r="F7090" t="s">
        <v>49</v>
      </c>
      <c r="G7090" t="s">
        <v>19</v>
      </c>
      <c r="H7090" t="s">
        <v>20</v>
      </c>
      <c r="I7090" s="2">
        <v>104137</v>
      </c>
      <c r="J7090" s="2">
        <v>46</v>
      </c>
      <c r="K7090" s="2">
        <v>104183</v>
      </c>
      <c r="L7090" s="3">
        <v>6.2074397759237154</v>
      </c>
      <c r="M7090" s="3">
        <v>7.2663727560018394</v>
      </c>
      <c r="N7090" s="2">
        <v>1678357</v>
      </c>
      <c r="O7090">
        <f t="shared" si="110"/>
        <v>3</v>
      </c>
    </row>
    <row r="7091" spans="1:15" x14ac:dyDescent="0.2">
      <c r="A7091" t="s">
        <v>7593</v>
      </c>
      <c r="B7091" t="s">
        <v>7818</v>
      </c>
      <c r="C7091" t="s">
        <v>7833</v>
      </c>
      <c r="D7091" t="s">
        <v>22</v>
      </c>
      <c r="E7091">
        <v>63</v>
      </c>
      <c r="F7091" t="s">
        <v>49</v>
      </c>
      <c r="G7091" t="s">
        <v>38</v>
      </c>
      <c r="H7091" t="s">
        <v>41</v>
      </c>
      <c r="I7091" s="2">
        <v>3433</v>
      </c>
      <c r="J7091" s="2">
        <f>(0)</f>
        <v>0</v>
      </c>
      <c r="K7091" s="2">
        <v>3433</v>
      </c>
      <c r="L7091" s="3">
        <v>0.20454527850749274</v>
      </c>
      <c r="M7091" s="3">
        <v>0.23943884963337886</v>
      </c>
      <c r="N7091" s="2">
        <v>1678357</v>
      </c>
      <c r="O7091">
        <f t="shared" si="110"/>
        <v>11</v>
      </c>
    </row>
    <row r="7092" spans="1:15" x14ac:dyDescent="0.2">
      <c r="A7092" t="s">
        <v>7593</v>
      </c>
      <c r="B7092" t="s">
        <v>7834</v>
      </c>
      <c r="C7092" t="s">
        <v>46</v>
      </c>
      <c r="G7092" t="s">
        <v>46</v>
      </c>
      <c r="I7092" s="2">
        <v>10437</v>
      </c>
      <c r="J7092" s="2">
        <v>6</v>
      </c>
      <c r="K7092" s="2">
        <v>10443</v>
      </c>
      <c r="L7092" s="3">
        <v>0.63354071180055271</v>
      </c>
      <c r="M7092" s="3">
        <v>0.76991357917289027</v>
      </c>
      <c r="N7092" s="2">
        <v>1648355</v>
      </c>
      <c r="O7092">
        <f t="shared" si="110"/>
        <v>6</v>
      </c>
    </row>
    <row r="7093" spans="1:15" x14ac:dyDescent="0.2">
      <c r="A7093" t="s">
        <v>7593</v>
      </c>
      <c r="B7093" t="s">
        <v>7834</v>
      </c>
      <c r="C7093" t="s">
        <v>7835</v>
      </c>
      <c r="D7093" t="s">
        <v>22</v>
      </c>
      <c r="E7093">
        <v>64</v>
      </c>
      <c r="F7093" t="s">
        <v>69</v>
      </c>
      <c r="G7093" t="s">
        <v>385</v>
      </c>
      <c r="H7093" t="s">
        <v>1042</v>
      </c>
      <c r="I7093" s="2">
        <v>38258</v>
      </c>
      <c r="J7093" s="2">
        <v>3</v>
      </c>
      <c r="K7093" s="2">
        <v>38261</v>
      </c>
      <c r="L7093" s="3">
        <v>2.3211626136360191</v>
      </c>
      <c r="M7093" s="3">
        <v>2.8208046971879686</v>
      </c>
      <c r="N7093" s="2">
        <v>1648355</v>
      </c>
      <c r="O7093">
        <f t="shared" si="110"/>
        <v>4</v>
      </c>
    </row>
    <row r="7094" spans="1:15" x14ac:dyDescent="0.2">
      <c r="A7094" t="s">
        <v>7593</v>
      </c>
      <c r="B7094" t="s">
        <v>7834</v>
      </c>
      <c r="C7094" t="s">
        <v>7836</v>
      </c>
      <c r="D7094" t="s">
        <v>22</v>
      </c>
      <c r="E7094">
        <v>64</v>
      </c>
      <c r="F7094" t="s">
        <v>69</v>
      </c>
      <c r="G7094" t="s">
        <v>303</v>
      </c>
      <c r="H7094" t="s">
        <v>304</v>
      </c>
      <c r="I7094" s="2">
        <v>8531</v>
      </c>
      <c r="J7094" s="2">
        <v>2</v>
      </c>
      <c r="K7094" s="2">
        <v>8533</v>
      </c>
      <c r="L7094" s="3">
        <v>0.51766761407585138</v>
      </c>
      <c r="M7094" s="3">
        <v>0.62909820655772031</v>
      </c>
      <c r="N7094" s="2">
        <v>1648355</v>
      </c>
      <c r="O7094">
        <f t="shared" si="110"/>
        <v>7</v>
      </c>
    </row>
    <row r="7095" spans="1:15" x14ac:dyDescent="0.2">
      <c r="A7095" t="s">
        <v>7593</v>
      </c>
      <c r="B7095" t="s">
        <v>7834</v>
      </c>
      <c r="C7095" t="s">
        <v>7837</v>
      </c>
      <c r="D7095" t="s">
        <v>17</v>
      </c>
      <c r="E7095">
        <v>53</v>
      </c>
      <c r="F7095" t="s">
        <v>69</v>
      </c>
      <c r="G7095" t="s">
        <v>522</v>
      </c>
      <c r="H7095" t="s">
        <v>523</v>
      </c>
      <c r="I7095" s="2">
        <v>760934</v>
      </c>
      <c r="J7095" s="2">
        <v>268</v>
      </c>
      <c r="K7095" s="2">
        <v>761202</v>
      </c>
      <c r="L7095" s="3">
        <v>46.179494101695326</v>
      </c>
      <c r="M7095" s="3">
        <v>56.119865583985685</v>
      </c>
      <c r="N7095" s="2">
        <v>1648355</v>
      </c>
      <c r="O7095">
        <f t="shared" si="110"/>
        <v>1</v>
      </c>
    </row>
    <row r="7096" spans="1:15" x14ac:dyDescent="0.2">
      <c r="A7096" t="s">
        <v>7593</v>
      </c>
      <c r="B7096" t="s">
        <v>7834</v>
      </c>
      <c r="C7096" t="s">
        <v>7838</v>
      </c>
      <c r="D7096" t="s">
        <v>22</v>
      </c>
      <c r="E7096">
        <v>67</v>
      </c>
      <c r="F7096" t="s">
        <v>69</v>
      </c>
      <c r="G7096" t="s">
        <v>3140</v>
      </c>
      <c r="H7096" t="s">
        <v>3141</v>
      </c>
      <c r="I7096" s="2">
        <v>67880</v>
      </c>
      <c r="J7096" s="2">
        <v>33</v>
      </c>
      <c r="K7096" s="2">
        <v>67913</v>
      </c>
      <c r="L7096" s="3">
        <v>4.120046955904523</v>
      </c>
      <c r="M7096" s="3">
        <v>5.0069080630440004</v>
      </c>
      <c r="N7096" s="2">
        <v>1648355</v>
      </c>
      <c r="O7096">
        <f t="shared" si="110"/>
        <v>3</v>
      </c>
    </row>
    <row r="7097" spans="1:15" x14ac:dyDescent="0.2">
      <c r="A7097" t="s">
        <v>7593</v>
      </c>
      <c r="B7097" t="s">
        <v>7834</v>
      </c>
      <c r="C7097" t="s">
        <v>7839</v>
      </c>
      <c r="D7097" t="s">
        <v>22</v>
      </c>
      <c r="E7097">
        <v>50</v>
      </c>
      <c r="F7097" t="s">
        <v>69</v>
      </c>
      <c r="G7097" t="s">
        <v>19</v>
      </c>
      <c r="H7097" t="s">
        <v>20</v>
      </c>
      <c r="I7097" s="2">
        <v>18746</v>
      </c>
      <c r="J7097" s="2">
        <v>12</v>
      </c>
      <c r="K7097" s="2">
        <v>18758</v>
      </c>
      <c r="L7097" s="3">
        <v>1.1379830194345271</v>
      </c>
      <c r="M7097" s="3">
        <v>1.3829396646677272</v>
      </c>
      <c r="N7097" s="2">
        <v>1648355</v>
      </c>
      <c r="O7097">
        <f t="shared" si="110"/>
        <v>5</v>
      </c>
    </row>
    <row r="7098" spans="1:15" x14ac:dyDescent="0.2">
      <c r="A7098" t="s">
        <v>7593</v>
      </c>
      <c r="B7098" t="s">
        <v>7834</v>
      </c>
      <c r="C7098" t="s">
        <v>7840</v>
      </c>
      <c r="D7098" t="s">
        <v>22</v>
      </c>
      <c r="E7098">
        <v>43</v>
      </c>
      <c r="F7098" t="s">
        <v>69</v>
      </c>
      <c r="G7098" t="s">
        <v>32</v>
      </c>
      <c r="H7098" t="s">
        <v>33</v>
      </c>
      <c r="I7098" s="2">
        <v>444040</v>
      </c>
      <c r="J7098" s="2">
        <v>387</v>
      </c>
      <c r="K7098" s="2">
        <v>444427</v>
      </c>
      <c r="L7098" s="3">
        <v>26.96184984423865</v>
      </c>
      <c r="M7098" s="3">
        <v>32.765525447770763</v>
      </c>
      <c r="N7098" s="2">
        <v>1648355</v>
      </c>
      <c r="O7098">
        <f t="shared" si="110"/>
        <v>2</v>
      </c>
    </row>
    <row r="7099" spans="1:15" x14ac:dyDescent="0.2">
      <c r="A7099" t="s">
        <v>7593</v>
      </c>
      <c r="B7099" t="s">
        <v>7834</v>
      </c>
      <c r="C7099" t="s">
        <v>7841</v>
      </c>
      <c r="D7099" t="s">
        <v>22</v>
      </c>
      <c r="E7099">
        <v>31</v>
      </c>
      <c r="F7099" t="s">
        <v>69</v>
      </c>
      <c r="G7099" t="s">
        <v>7804</v>
      </c>
      <c r="H7099" t="s">
        <v>201</v>
      </c>
      <c r="I7099" s="2">
        <v>3267</v>
      </c>
      <c r="J7099" s="2">
        <f>(0)</f>
        <v>0</v>
      </c>
      <c r="K7099" s="2">
        <v>3267</v>
      </c>
      <c r="L7099" s="3">
        <v>0.19819759699821943</v>
      </c>
      <c r="M7099" s="3">
        <v>0.24086063996531962</v>
      </c>
      <c r="N7099" s="2">
        <v>1648355</v>
      </c>
      <c r="O7099">
        <f t="shared" si="110"/>
        <v>9</v>
      </c>
    </row>
    <row r="7100" spans="1:15" x14ac:dyDescent="0.2">
      <c r="A7100" t="s">
        <v>7593</v>
      </c>
      <c r="B7100" t="s">
        <v>7834</v>
      </c>
      <c r="C7100" t="s">
        <v>7842</v>
      </c>
      <c r="D7100" t="s">
        <v>22</v>
      </c>
      <c r="E7100">
        <v>49</v>
      </c>
      <c r="F7100" t="s">
        <v>69</v>
      </c>
      <c r="G7100" t="s">
        <v>7647</v>
      </c>
      <c r="H7100" t="s">
        <v>984</v>
      </c>
      <c r="I7100" s="2">
        <v>3298</v>
      </c>
      <c r="J7100" s="2">
        <f>(0)</f>
        <v>0</v>
      </c>
      <c r="K7100" s="2">
        <v>3298</v>
      </c>
      <c r="L7100" s="3">
        <v>0.20007825984087166</v>
      </c>
      <c r="M7100" s="3">
        <v>0.24314612507059202</v>
      </c>
      <c r="N7100" s="2">
        <v>1648355</v>
      </c>
      <c r="O7100">
        <f t="shared" si="110"/>
        <v>8</v>
      </c>
    </row>
    <row r="7101" spans="1:15" x14ac:dyDescent="0.2">
      <c r="A7101" t="s">
        <v>7593</v>
      </c>
      <c r="B7101" t="s">
        <v>7843</v>
      </c>
      <c r="C7101" t="s">
        <v>46</v>
      </c>
      <c r="G7101" t="s">
        <v>46</v>
      </c>
      <c r="I7101" s="2">
        <v>6904</v>
      </c>
      <c r="J7101" s="2">
        <v>6</v>
      </c>
      <c r="K7101" s="2">
        <v>6910</v>
      </c>
      <c r="L7101" s="3">
        <v>0.41825656620438523</v>
      </c>
      <c r="M7101" s="3">
        <v>0.4928606531009922</v>
      </c>
      <c r="N7101" s="2">
        <v>1652096</v>
      </c>
      <c r="O7101">
        <f t="shared" si="110"/>
        <v>5</v>
      </c>
    </row>
    <row r="7102" spans="1:15" x14ac:dyDescent="0.2">
      <c r="A7102" t="s">
        <v>7593</v>
      </c>
      <c r="B7102" t="s">
        <v>7843</v>
      </c>
      <c r="C7102" t="s">
        <v>7844</v>
      </c>
      <c r="D7102" t="s">
        <v>22</v>
      </c>
      <c r="E7102">
        <v>49</v>
      </c>
      <c r="F7102" t="s">
        <v>69</v>
      </c>
      <c r="G7102" t="s">
        <v>385</v>
      </c>
      <c r="H7102" t="s">
        <v>1042</v>
      </c>
      <c r="I7102" s="2">
        <v>6690</v>
      </c>
      <c r="J7102" s="2">
        <v>2</v>
      </c>
      <c r="K7102" s="2">
        <v>6692</v>
      </c>
      <c r="L7102" s="3">
        <v>0.40506120709692411</v>
      </c>
      <c r="M7102" s="3">
        <v>0.47731164841560636</v>
      </c>
      <c r="N7102" s="2">
        <v>1652096</v>
      </c>
      <c r="O7102">
        <f t="shared" si="110"/>
        <v>6</v>
      </c>
    </row>
    <row r="7103" spans="1:15" x14ac:dyDescent="0.2">
      <c r="A7103" t="s">
        <v>7593</v>
      </c>
      <c r="B7103" t="s">
        <v>7843</v>
      </c>
      <c r="C7103" t="s">
        <v>7845</v>
      </c>
      <c r="D7103" t="s">
        <v>22</v>
      </c>
      <c r="E7103">
        <v>42</v>
      </c>
      <c r="F7103" t="s">
        <v>69</v>
      </c>
      <c r="G7103" t="s">
        <v>303</v>
      </c>
      <c r="H7103" t="s">
        <v>304</v>
      </c>
      <c r="I7103" s="2">
        <v>4633</v>
      </c>
      <c r="J7103" s="2">
        <v>1</v>
      </c>
      <c r="K7103" s="2">
        <v>4634</v>
      </c>
      <c r="L7103" s="3">
        <v>0.28049217478887423</v>
      </c>
      <c r="M7103" s="3">
        <v>0.33052333812879853</v>
      </c>
      <c r="N7103" s="2">
        <v>1652096</v>
      </c>
      <c r="O7103">
        <f t="shared" si="110"/>
        <v>8</v>
      </c>
    </row>
    <row r="7104" spans="1:15" x14ac:dyDescent="0.2">
      <c r="A7104" t="s">
        <v>7593</v>
      </c>
      <c r="B7104" t="s">
        <v>7843</v>
      </c>
      <c r="C7104" t="s">
        <v>7846</v>
      </c>
      <c r="D7104" t="s">
        <v>22</v>
      </c>
      <c r="E7104">
        <v>80</v>
      </c>
      <c r="F7104" t="s">
        <v>69</v>
      </c>
      <c r="G7104" t="s">
        <v>522</v>
      </c>
      <c r="H7104" t="s">
        <v>523</v>
      </c>
      <c r="I7104" s="2">
        <v>726463</v>
      </c>
      <c r="J7104" s="2">
        <v>365</v>
      </c>
      <c r="K7104" s="2">
        <v>726828</v>
      </c>
      <c r="L7104" s="3">
        <v>43.994295730998687</v>
      </c>
      <c r="M7104" s="3">
        <v>51.841522832429519</v>
      </c>
      <c r="N7104" s="2">
        <v>1652096</v>
      </c>
      <c r="O7104">
        <f t="shared" si="110"/>
        <v>1</v>
      </c>
    </row>
    <row r="7105" spans="1:15" x14ac:dyDescent="0.2">
      <c r="A7105" t="s">
        <v>7593</v>
      </c>
      <c r="B7105" t="s">
        <v>7843</v>
      </c>
      <c r="C7105" t="s">
        <v>7847</v>
      </c>
      <c r="D7105" t="s">
        <v>22</v>
      </c>
      <c r="E7105">
        <v>63</v>
      </c>
      <c r="F7105" t="s">
        <v>69</v>
      </c>
      <c r="G7105" t="s">
        <v>19</v>
      </c>
      <c r="H7105" t="s">
        <v>20</v>
      </c>
      <c r="I7105" s="2">
        <v>32299</v>
      </c>
      <c r="J7105" s="2">
        <v>25</v>
      </c>
      <c r="K7105" s="2">
        <v>32324</v>
      </c>
      <c r="L7105" s="3">
        <v>1.9565448981173006</v>
      </c>
      <c r="M7105" s="3">
        <v>2.305532236011067</v>
      </c>
      <c r="N7105" s="2">
        <v>1652096</v>
      </c>
      <c r="O7105">
        <f t="shared" si="110"/>
        <v>4</v>
      </c>
    </row>
    <row r="7106" spans="1:15" x14ac:dyDescent="0.2">
      <c r="A7106" t="s">
        <v>7593</v>
      </c>
      <c r="B7106" t="s">
        <v>7843</v>
      </c>
      <c r="C7106" t="s">
        <v>7848</v>
      </c>
      <c r="D7106" t="s">
        <v>22</v>
      </c>
      <c r="E7106">
        <v>42</v>
      </c>
      <c r="F7106" t="s">
        <v>69</v>
      </c>
      <c r="G7106" t="s">
        <v>376</v>
      </c>
      <c r="H7106" t="s">
        <v>377</v>
      </c>
      <c r="I7106" s="2">
        <v>92372</v>
      </c>
      <c r="J7106" s="2">
        <v>45</v>
      </c>
      <c r="K7106" s="2">
        <v>92417</v>
      </c>
      <c r="L7106" s="3">
        <v>5.593924324010227</v>
      </c>
      <c r="M7106" s="3">
        <v>6.5917081009601155</v>
      </c>
      <c r="N7106" s="2">
        <v>1652096</v>
      </c>
      <c r="O7106">
        <f t="shared" si="110"/>
        <v>3</v>
      </c>
    </row>
    <row r="7107" spans="1:15" x14ac:dyDescent="0.2">
      <c r="A7107" t="s">
        <v>7593</v>
      </c>
      <c r="B7107" t="s">
        <v>7843</v>
      </c>
      <c r="C7107" t="s">
        <v>7849</v>
      </c>
      <c r="D7107" t="s">
        <v>22</v>
      </c>
      <c r="E7107">
        <v>33</v>
      </c>
      <c r="F7107" t="s">
        <v>69</v>
      </c>
      <c r="G7107" t="s">
        <v>7804</v>
      </c>
      <c r="H7107" t="s">
        <v>201</v>
      </c>
      <c r="I7107" s="2">
        <v>1493</v>
      </c>
      <c r="J7107" s="2">
        <v>1</v>
      </c>
      <c r="K7107" s="2">
        <v>1494</v>
      </c>
      <c r="L7107" s="3">
        <v>9.0430580305260716E-2</v>
      </c>
      <c r="M7107" s="3">
        <v>0.10656061009158935</v>
      </c>
      <c r="N7107" s="2">
        <v>1652096</v>
      </c>
      <c r="O7107">
        <f t="shared" si="110"/>
        <v>10</v>
      </c>
    </row>
    <row r="7108" spans="1:15" x14ac:dyDescent="0.2">
      <c r="A7108" t="s">
        <v>7593</v>
      </c>
      <c r="B7108" t="s">
        <v>7843</v>
      </c>
      <c r="C7108" t="s">
        <v>7850</v>
      </c>
      <c r="D7108" t="s">
        <v>22</v>
      </c>
      <c r="E7108">
        <v>46</v>
      </c>
      <c r="F7108" t="s">
        <v>69</v>
      </c>
      <c r="G7108" t="s">
        <v>32</v>
      </c>
      <c r="H7108" t="s">
        <v>33</v>
      </c>
      <c r="I7108" s="2">
        <v>522267</v>
      </c>
      <c r="J7108" s="2">
        <v>587</v>
      </c>
      <c r="K7108" s="2">
        <v>522854</v>
      </c>
      <c r="L7108" s="3">
        <v>31.647918765011234</v>
      </c>
      <c r="M7108" s="3">
        <v>37.292932549416236</v>
      </c>
      <c r="N7108" s="2">
        <v>1652096</v>
      </c>
      <c r="O7108">
        <f t="shared" si="110"/>
        <v>2</v>
      </c>
    </row>
    <row r="7109" spans="1:15" x14ac:dyDescent="0.2">
      <c r="A7109" t="s">
        <v>7593</v>
      </c>
      <c r="B7109" t="s">
        <v>7843</v>
      </c>
      <c r="C7109" t="s">
        <v>7851</v>
      </c>
      <c r="D7109" t="s">
        <v>22</v>
      </c>
      <c r="E7109">
        <v>57</v>
      </c>
      <c r="F7109" t="s">
        <v>69</v>
      </c>
      <c r="G7109" t="s">
        <v>38</v>
      </c>
      <c r="H7109" t="s">
        <v>336</v>
      </c>
      <c r="I7109" s="2">
        <v>6048</v>
      </c>
      <c r="J7109" s="2">
        <f>(0)</f>
        <v>0</v>
      </c>
      <c r="K7109" s="2">
        <v>6048</v>
      </c>
      <c r="L7109" s="3">
        <v>0.3660804214767181</v>
      </c>
      <c r="M7109" s="3">
        <v>0.43137789145510869</v>
      </c>
      <c r="N7109" s="2">
        <v>1652096</v>
      </c>
      <c r="O7109">
        <f t="shared" si="110"/>
        <v>7</v>
      </c>
    </row>
    <row r="7110" spans="1:15" x14ac:dyDescent="0.2">
      <c r="A7110" t="s">
        <v>7593</v>
      </c>
      <c r="B7110" t="s">
        <v>7843</v>
      </c>
      <c r="C7110" t="s">
        <v>7852</v>
      </c>
      <c r="D7110" t="s">
        <v>22</v>
      </c>
      <c r="E7110">
        <v>40</v>
      </c>
      <c r="F7110" t="s">
        <v>69</v>
      </c>
      <c r="G7110" t="s">
        <v>38</v>
      </c>
      <c r="H7110" t="s">
        <v>99</v>
      </c>
      <c r="I7110" s="2">
        <v>1750</v>
      </c>
      <c r="J7110" s="2">
        <v>2</v>
      </c>
      <c r="K7110" s="2">
        <v>1752</v>
      </c>
      <c r="L7110" s="3">
        <v>0.10604710622143024</v>
      </c>
      <c r="M7110" s="3">
        <v>0.12496264315961482</v>
      </c>
      <c r="N7110" s="2">
        <v>1652096</v>
      </c>
      <c r="O7110">
        <f t="shared" si="110"/>
        <v>9</v>
      </c>
    </row>
    <row r="7111" spans="1:15" x14ac:dyDescent="0.2">
      <c r="A7111" t="s">
        <v>7593</v>
      </c>
      <c r="B7111" t="s">
        <v>7853</v>
      </c>
      <c r="C7111" t="s">
        <v>46</v>
      </c>
      <c r="G7111" t="s">
        <v>46</v>
      </c>
      <c r="I7111" s="2">
        <v>16242</v>
      </c>
      <c r="J7111" s="2">
        <v>5</v>
      </c>
      <c r="K7111" s="2">
        <v>16247</v>
      </c>
      <c r="L7111" s="3">
        <v>0.94503807025401487</v>
      </c>
      <c r="M7111" s="3">
        <v>1.1527821236819493</v>
      </c>
      <c r="N7111" s="2">
        <v>1719190</v>
      </c>
      <c r="O7111">
        <f t="shared" ref="O7111:O7174" si="111">COUNTIFS($A$2:$A$8573,A7111,$B$2:$B$8573,B7111,$K$2:$K$8573,"&gt;"&amp;K7111)+1</f>
        <v>5</v>
      </c>
    </row>
    <row r="7112" spans="1:15" x14ac:dyDescent="0.2">
      <c r="A7112" t="s">
        <v>7593</v>
      </c>
      <c r="B7112" t="s">
        <v>7853</v>
      </c>
      <c r="C7112" t="s">
        <v>7854</v>
      </c>
      <c r="D7112" t="s">
        <v>22</v>
      </c>
      <c r="E7112">
        <v>69</v>
      </c>
      <c r="F7112" t="s">
        <v>49</v>
      </c>
      <c r="G7112" t="s">
        <v>385</v>
      </c>
      <c r="H7112" t="s">
        <v>1042</v>
      </c>
      <c r="I7112" s="2">
        <v>1846</v>
      </c>
      <c r="J7112" s="2">
        <f>(0)</f>
        <v>0</v>
      </c>
      <c r="K7112" s="2">
        <v>1846</v>
      </c>
      <c r="L7112" s="3">
        <v>0.10737614806973052</v>
      </c>
      <c r="M7112" s="3">
        <v>0.13098023021584776</v>
      </c>
      <c r="N7112" s="2">
        <v>1719190</v>
      </c>
      <c r="O7112">
        <f t="shared" si="111"/>
        <v>11</v>
      </c>
    </row>
    <row r="7113" spans="1:15" x14ac:dyDescent="0.2">
      <c r="A7113" t="s">
        <v>7593</v>
      </c>
      <c r="B7113" t="s">
        <v>7853</v>
      </c>
      <c r="C7113" t="s">
        <v>7855</v>
      </c>
      <c r="D7113" t="s">
        <v>22</v>
      </c>
      <c r="E7113">
        <v>43</v>
      </c>
      <c r="F7113" t="s">
        <v>49</v>
      </c>
      <c r="G7113" t="s">
        <v>32</v>
      </c>
      <c r="H7113" t="s">
        <v>33</v>
      </c>
      <c r="I7113" s="2">
        <v>470047</v>
      </c>
      <c r="J7113" s="2">
        <v>486</v>
      </c>
      <c r="K7113" s="2">
        <v>470533</v>
      </c>
      <c r="L7113" s="3">
        <v>27.369458873073949</v>
      </c>
      <c r="M7113" s="3">
        <v>33.38598085815466</v>
      </c>
      <c r="N7113" s="2">
        <v>1719190</v>
      </c>
      <c r="O7113">
        <f t="shared" si="111"/>
        <v>2</v>
      </c>
    </row>
    <row r="7114" spans="1:15" x14ac:dyDescent="0.2">
      <c r="A7114" t="s">
        <v>7593</v>
      </c>
      <c r="B7114" t="s">
        <v>7853</v>
      </c>
      <c r="C7114" t="s">
        <v>7856</v>
      </c>
      <c r="D7114" t="s">
        <v>22</v>
      </c>
      <c r="E7114">
        <v>49</v>
      </c>
      <c r="F7114" t="s">
        <v>49</v>
      </c>
      <c r="G7114" t="s">
        <v>19</v>
      </c>
      <c r="H7114" t="s">
        <v>20</v>
      </c>
      <c r="I7114" s="2">
        <v>19819</v>
      </c>
      <c r="J7114" s="2">
        <v>9</v>
      </c>
      <c r="K7114" s="2">
        <v>19828</v>
      </c>
      <c r="L7114" s="3">
        <v>1.1533338374467044</v>
      </c>
      <c r="M7114" s="3">
        <v>1.4068667414516951</v>
      </c>
      <c r="N7114" s="2">
        <v>1719190</v>
      </c>
      <c r="O7114">
        <f t="shared" si="111"/>
        <v>4</v>
      </c>
    </row>
    <row r="7115" spans="1:15" x14ac:dyDescent="0.2">
      <c r="A7115" t="s">
        <v>7593</v>
      </c>
      <c r="B7115" t="s">
        <v>7853</v>
      </c>
      <c r="C7115" t="s">
        <v>7857</v>
      </c>
      <c r="D7115" t="s">
        <v>22</v>
      </c>
      <c r="E7115">
        <v>31</v>
      </c>
      <c r="F7115" t="s">
        <v>49</v>
      </c>
      <c r="G7115" t="s">
        <v>522</v>
      </c>
      <c r="H7115" t="s">
        <v>523</v>
      </c>
      <c r="I7115" s="2">
        <v>790725</v>
      </c>
      <c r="J7115" s="2">
        <v>402</v>
      </c>
      <c r="K7115" s="2">
        <v>791127</v>
      </c>
      <c r="L7115" s="3">
        <v>46.017426811463537</v>
      </c>
      <c r="M7115" s="3">
        <v>56.133259257840187</v>
      </c>
      <c r="N7115" s="2">
        <v>1719190</v>
      </c>
      <c r="O7115">
        <f t="shared" si="111"/>
        <v>1</v>
      </c>
    </row>
    <row r="7116" spans="1:15" x14ac:dyDescent="0.2">
      <c r="A7116" t="s">
        <v>7593</v>
      </c>
      <c r="B7116" t="s">
        <v>7853</v>
      </c>
      <c r="C7116" t="s">
        <v>7858</v>
      </c>
      <c r="D7116" t="s">
        <v>22</v>
      </c>
      <c r="E7116">
        <v>48</v>
      </c>
      <c r="F7116" t="s">
        <v>49</v>
      </c>
      <c r="G7116" t="s">
        <v>376</v>
      </c>
      <c r="H7116" t="s">
        <v>377</v>
      </c>
      <c r="I7116" s="2">
        <v>93833</v>
      </c>
      <c r="J7116" s="2">
        <v>108</v>
      </c>
      <c r="K7116" s="2">
        <v>93941</v>
      </c>
      <c r="L7116" s="3">
        <v>5.4642593314293357</v>
      </c>
      <c r="M7116" s="3">
        <v>6.6654462658217524</v>
      </c>
      <c r="N7116" s="2">
        <v>1719190</v>
      </c>
      <c r="O7116">
        <f t="shared" si="111"/>
        <v>3</v>
      </c>
    </row>
    <row r="7117" spans="1:15" x14ac:dyDescent="0.2">
      <c r="A7117" t="s">
        <v>7593</v>
      </c>
      <c r="B7117" t="s">
        <v>7853</v>
      </c>
      <c r="C7117" t="s">
        <v>963</v>
      </c>
      <c r="D7117" t="s">
        <v>22</v>
      </c>
      <c r="E7117">
        <v>39</v>
      </c>
      <c r="F7117" t="s">
        <v>49</v>
      </c>
      <c r="G7117" t="s">
        <v>736</v>
      </c>
      <c r="H7117" t="s">
        <v>1521</v>
      </c>
      <c r="I7117" s="2">
        <v>2252</v>
      </c>
      <c r="J7117" s="2">
        <f>(0)</f>
        <v>0</v>
      </c>
      <c r="K7117" s="2">
        <v>2252</v>
      </c>
      <c r="L7117" s="3">
        <v>0.13099192061377743</v>
      </c>
      <c r="M7117" s="3">
        <v>0.15978736643883487</v>
      </c>
      <c r="N7117" s="2">
        <v>1719190</v>
      </c>
      <c r="O7117">
        <f t="shared" si="111"/>
        <v>9</v>
      </c>
    </row>
    <row r="7118" spans="1:15" x14ac:dyDescent="0.2">
      <c r="A7118" t="s">
        <v>7593</v>
      </c>
      <c r="B7118" t="s">
        <v>7853</v>
      </c>
      <c r="C7118" t="s">
        <v>7859</v>
      </c>
      <c r="D7118" t="s">
        <v>22</v>
      </c>
      <c r="E7118">
        <v>43</v>
      </c>
      <c r="F7118" t="s">
        <v>49</v>
      </c>
      <c r="G7118" t="s">
        <v>303</v>
      </c>
      <c r="H7118" t="s">
        <v>304</v>
      </c>
      <c r="I7118" s="2">
        <v>2907</v>
      </c>
      <c r="J7118" s="2">
        <v>4</v>
      </c>
      <c r="K7118" s="2">
        <v>2911</v>
      </c>
      <c r="L7118" s="3">
        <v>0.16932392580226735</v>
      </c>
      <c r="M7118" s="3">
        <v>0.20654574764806763</v>
      </c>
      <c r="N7118" s="2">
        <v>1719190</v>
      </c>
      <c r="O7118">
        <f t="shared" si="111"/>
        <v>7</v>
      </c>
    </row>
    <row r="7119" spans="1:15" x14ac:dyDescent="0.2">
      <c r="A7119" t="s">
        <v>7593</v>
      </c>
      <c r="B7119" t="s">
        <v>7853</v>
      </c>
      <c r="C7119" t="s">
        <v>7860</v>
      </c>
      <c r="D7119" t="s">
        <v>22</v>
      </c>
      <c r="E7119">
        <v>61</v>
      </c>
      <c r="F7119" t="s">
        <v>49</v>
      </c>
      <c r="G7119" t="s">
        <v>38</v>
      </c>
      <c r="H7119" t="s">
        <v>1148</v>
      </c>
      <c r="I7119" s="2">
        <v>5555</v>
      </c>
      <c r="J7119" s="2">
        <f>(0)</f>
        <v>0</v>
      </c>
      <c r="K7119" s="2">
        <v>5555</v>
      </c>
      <c r="L7119" s="3">
        <v>0.32311728197581419</v>
      </c>
      <c r="M7119" s="3">
        <v>0.39414690078495895</v>
      </c>
      <c r="N7119" s="2">
        <v>1719190</v>
      </c>
      <c r="O7119">
        <f t="shared" si="111"/>
        <v>6</v>
      </c>
    </row>
    <row r="7120" spans="1:15" x14ac:dyDescent="0.2">
      <c r="A7120" t="s">
        <v>7593</v>
      </c>
      <c r="B7120" t="s">
        <v>7853</v>
      </c>
      <c r="C7120" t="s">
        <v>7861</v>
      </c>
      <c r="D7120" t="s">
        <v>17</v>
      </c>
      <c r="E7120">
        <v>44</v>
      </c>
      <c r="F7120" t="s">
        <v>49</v>
      </c>
      <c r="G7120" t="s">
        <v>7827</v>
      </c>
      <c r="H7120" t="s">
        <v>104</v>
      </c>
      <c r="I7120" s="2">
        <v>2018</v>
      </c>
      <c r="J7120" s="2">
        <f>(0)</f>
        <v>0</v>
      </c>
      <c r="K7120" s="2">
        <v>2018</v>
      </c>
      <c r="L7120" s="3">
        <v>0.11738085959085384</v>
      </c>
      <c r="M7120" s="3">
        <v>0.14318423866499499</v>
      </c>
      <c r="N7120" s="2">
        <v>1719190</v>
      </c>
      <c r="O7120">
        <f t="shared" si="111"/>
        <v>10</v>
      </c>
    </row>
    <row r="7121" spans="1:15" x14ac:dyDescent="0.2">
      <c r="A7121" t="s">
        <v>7593</v>
      </c>
      <c r="B7121" t="s">
        <v>7853</v>
      </c>
      <c r="C7121" t="s">
        <v>7862</v>
      </c>
      <c r="D7121" t="s">
        <v>22</v>
      </c>
      <c r="E7121">
        <v>58</v>
      </c>
      <c r="F7121" t="s">
        <v>49</v>
      </c>
      <c r="G7121" t="s">
        <v>38</v>
      </c>
      <c r="H7121" t="s">
        <v>1989</v>
      </c>
      <c r="I7121" s="2">
        <v>2743</v>
      </c>
      <c r="J7121" s="2">
        <v>1</v>
      </c>
      <c r="K7121" s="2">
        <v>2744</v>
      </c>
      <c r="L7121" s="3">
        <v>0.15961004891838598</v>
      </c>
      <c r="M7121" s="3">
        <v>0.19469650688639556</v>
      </c>
      <c r="N7121" s="2">
        <v>1719190</v>
      </c>
      <c r="O7121">
        <f t="shared" si="111"/>
        <v>8</v>
      </c>
    </row>
    <row r="7122" spans="1:15" x14ac:dyDescent="0.2">
      <c r="A7122" t="s">
        <v>7593</v>
      </c>
      <c r="B7122" t="s">
        <v>7863</v>
      </c>
      <c r="C7122" t="s">
        <v>46</v>
      </c>
      <c r="G7122" t="s">
        <v>46</v>
      </c>
      <c r="I7122" s="2">
        <v>15516</v>
      </c>
      <c r="J7122" s="2">
        <v>25</v>
      </c>
      <c r="K7122" s="2">
        <v>15541</v>
      </c>
      <c r="L7122" s="3">
        <v>0.85537827137743916</v>
      </c>
      <c r="M7122" s="3">
        <v>1.0812762691828957</v>
      </c>
      <c r="N7122" s="2">
        <v>1816857</v>
      </c>
      <c r="O7122">
        <f t="shared" si="111"/>
        <v>4</v>
      </c>
    </row>
    <row r="7123" spans="1:15" x14ac:dyDescent="0.2">
      <c r="A7123" t="s">
        <v>7593</v>
      </c>
      <c r="B7123" t="s">
        <v>7863</v>
      </c>
      <c r="C7123" t="s">
        <v>7864</v>
      </c>
      <c r="D7123" t="s">
        <v>17</v>
      </c>
      <c r="E7123">
        <v>64</v>
      </c>
      <c r="F7123" t="s">
        <v>49</v>
      </c>
      <c r="G7123" t="s">
        <v>385</v>
      </c>
      <c r="H7123" t="s">
        <v>1042</v>
      </c>
      <c r="I7123" s="2">
        <v>4345</v>
      </c>
      <c r="J7123" s="2">
        <v>9</v>
      </c>
      <c r="K7123" s="2">
        <v>4354</v>
      </c>
      <c r="L7123" s="3">
        <v>0.23964461705021362</v>
      </c>
      <c r="M7123" s="3">
        <v>0.30293268618636693</v>
      </c>
      <c r="N7123" s="2">
        <v>1816857</v>
      </c>
      <c r="O7123">
        <f t="shared" si="111"/>
        <v>8</v>
      </c>
    </row>
    <row r="7124" spans="1:15" x14ac:dyDescent="0.2">
      <c r="A7124" t="s">
        <v>7593</v>
      </c>
      <c r="B7124" t="s">
        <v>7863</v>
      </c>
      <c r="C7124" t="s">
        <v>7865</v>
      </c>
      <c r="D7124" t="s">
        <v>17</v>
      </c>
      <c r="E7124">
        <v>64</v>
      </c>
      <c r="F7124" t="s">
        <v>49</v>
      </c>
      <c r="G7124" t="s">
        <v>7704</v>
      </c>
      <c r="H7124" t="s">
        <v>54</v>
      </c>
      <c r="I7124" s="2">
        <v>5549</v>
      </c>
      <c r="J7124" s="2">
        <f>(0)</f>
        <v>0</v>
      </c>
      <c r="K7124" s="2">
        <v>5549</v>
      </c>
      <c r="L7124" s="3">
        <v>0.30541754249233705</v>
      </c>
      <c r="M7124" s="3">
        <v>0.38607567194491271</v>
      </c>
      <c r="N7124" s="2">
        <v>1816857</v>
      </c>
      <c r="O7124">
        <f t="shared" si="111"/>
        <v>6</v>
      </c>
    </row>
    <row r="7125" spans="1:15" x14ac:dyDescent="0.2">
      <c r="A7125" t="s">
        <v>7593</v>
      </c>
      <c r="B7125" t="s">
        <v>7863</v>
      </c>
      <c r="C7125" t="s">
        <v>7866</v>
      </c>
      <c r="D7125" t="s">
        <v>22</v>
      </c>
      <c r="E7125">
        <v>45</v>
      </c>
      <c r="F7125" t="s">
        <v>49</v>
      </c>
      <c r="G7125" t="s">
        <v>7647</v>
      </c>
      <c r="H7125" t="s">
        <v>984</v>
      </c>
      <c r="I7125" s="2">
        <v>1342</v>
      </c>
      <c r="J7125" s="2">
        <v>1</v>
      </c>
      <c r="K7125" s="2">
        <v>1343</v>
      </c>
      <c r="L7125" s="3">
        <v>7.3918860978051656E-2</v>
      </c>
      <c r="M7125" s="3">
        <v>9.344019236295148E-2</v>
      </c>
      <c r="N7125" s="2">
        <v>1816857</v>
      </c>
      <c r="O7125">
        <f t="shared" si="111"/>
        <v>14</v>
      </c>
    </row>
    <row r="7126" spans="1:15" x14ac:dyDescent="0.2">
      <c r="A7126" t="s">
        <v>7593</v>
      </c>
      <c r="B7126" t="s">
        <v>7863</v>
      </c>
      <c r="C7126" t="s">
        <v>7867</v>
      </c>
      <c r="D7126" t="s">
        <v>22</v>
      </c>
      <c r="E7126">
        <v>59</v>
      </c>
      <c r="F7126" t="s">
        <v>69</v>
      </c>
      <c r="G7126" t="s">
        <v>303</v>
      </c>
      <c r="H7126" t="s">
        <v>304</v>
      </c>
      <c r="I7126" s="2">
        <v>5112</v>
      </c>
      <c r="J7126" s="2">
        <v>2</v>
      </c>
      <c r="K7126" s="2">
        <v>5114</v>
      </c>
      <c r="L7126" s="3">
        <v>0.28147509682930466</v>
      </c>
      <c r="M7126" s="3">
        <v>0.35581023361439601</v>
      </c>
      <c r="N7126" s="2">
        <v>1816857</v>
      </c>
      <c r="O7126">
        <f t="shared" si="111"/>
        <v>7</v>
      </c>
    </row>
    <row r="7127" spans="1:15" x14ac:dyDescent="0.2">
      <c r="A7127" t="s">
        <v>7593</v>
      </c>
      <c r="B7127" t="s">
        <v>7863</v>
      </c>
      <c r="C7127" t="s">
        <v>7868</v>
      </c>
      <c r="D7127" t="s">
        <v>22</v>
      </c>
      <c r="E7127">
        <v>68</v>
      </c>
      <c r="F7127" t="s">
        <v>69</v>
      </c>
      <c r="G7127" t="s">
        <v>38</v>
      </c>
      <c r="H7127" t="s">
        <v>1549</v>
      </c>
      <c r="I7127" s="2">
        <v>2554</v>
      </c>
      <c r="J7127" s="2">
        <f>(0)</f>
        <v>0</v>
      </c>
      <c r="K7127" s="2">
        <v>2554</v>
      </c>
      <c r="L7127" s="3">
        <v>0.14057242809973489</v>
      </c>
      <c r="M7127" s="3">
        <v>0.17769638964629791</v>
      </c>
      <c r="N7127" s="2">
        <v>1816857</v>
      </c>
      <c r="O7127">
        <f t="shared" si="111"/>
        <v>10</v>
      </c>
    </row>
    <row r="7128" spans="1:15" x14ac:dyDescent="0.2">
      <c r="A7128" t="s">
        <v>7593</v>
      </c>
      <c r="B7128" t="s">
        <v>7863</v>
      </c>
      <c r="C7128" t="s">
        <v>7869</v>
      </c>
      <c r="D7128" t="s">
        <v>22</v>
      </c>
      <c r="E7128">
        <v>68</v>
      </c>
      <c r="F7128" t="s">
        <v>49</v>
      </c>
      <c r="G7128" t="s">
        <v>376</v>
      </c>
      <c r="H7128" t="s">
        <v>377</v>
      </c>
      <c r="I7128" s="2">
        <v>301560</v>
      </c>
      <c r="J7128" s="2">
        <v>704</v>
      </c>
      <c r="K7128" s="2">
        <v>302264</v>
      </c>
      <c r="L7128" s="3">
        <v>16.636642289404175</v>
      </c>
      <c r="M7128" s="3">
        <v>21.030235520770788</v>
      </c>
      <c r="N7128" s="2">
        <v>1816857</v>
      </c>
      <c r="O7128">
        <f t="shared" si="111"/>
        <v>3</v>
      </c>
    </row>
    <row r="7129" spans="1:15" x14ac:dyDescent="0.2">
      <c r="A7129" t="s">
        <v>7593</v>
      </c>
      <c r="B7129" t="s">
        <v>7863</v>
      </c>
      <c r="C7129" t="s">
        <v>7870</v>
      </c>
      <c r="D7129" t="s">
        <v>22</v>
      </c>
      <c r="E7129">
        <v>30</v>
      </c>
      <c r="F7129" t="s">
        <v>69</v>
      </c>
      <c r="G7129" t="s">
        <v>38</v>
      </c>
      <c r="H7129" t="s">
        <v>99</v>
      </c>
      <c r="I7129" s="2">
        <v>3474</v>
      </c>
      <c r="J7129" s="2">
        <v>1</v>
      </c>
      <c r="K7129" s="2">
        <v>3475</v>
      </c>
      <c r="L7129" s="3">
        <v>0.19126436477939651</v>
      </c>
      <c r="M7129" s="3">
        <v>0.24177562804263319</v>
      </c>
      <c r="N7129" s="2">
        <v>1816857</v>
      </c>
      <c r="O7129">
        <f t="shared" si="111"/>
        <v>9</v>
      </c>
    </row>
    <row r="7130" spans="1:15" x14ac:dyDescent="0.2">
      <c r="A7130" t="s">
        <v>7593</v>
      </c>
      <c r="B7130" t="s">
        <v>7863</v>
      </c>
      <c r="C7130" t="s">
        <v>7871</v>
      </c>
      <c r="D7130" t="s">
        <v>22</v>
      </c>
      <c r="E7130">
        <v>44</v>
      </c>
      <c r="F7130" t="s">
        <v>69</v>
      </c>
      <c r="G7130" t="s">
        <v>38</v>
      </c>
      <c r="H7130" t="s">
        <v>540</v>
      </c>
      <c r="I7130" s="2">
        <v>9378</v>
      </c>
      <c r="J7130" s="2">
        <f>(0)</f>
        <v>0</v>
      </c>
      <c r="K7130" s="2">
        <v>9378</v>
      </c>
      <c r="L7130" s="3">
        <v>0.5161661044319944</v>
      </c>
      <c r="M7130" s="3">
        <v>0.65248110497375955</v>
      </c>
      <c r="N7130" s="2">
        <v>1816857</v>
      </c>
      <c r="O7130">
        <f t="shared" si="111"/>
        <v>5</v>
      </c>
    </row>
    <row r="7131" spans="1:15" x14ac:dyDescent="0.2">
      <c r="A7131" t="s">
        <v>7593</v>
      </c>
      <c r="B7131" t="s">
        <v>7863</v>
      </c>
      <c r="C7131" t="s">
        <v>7872</v>
      </c>
      <c r="D7131" t="s">
        <v>17</v>
      </c>
      <c r="E7131">
        <v>30</v>
      </c>
      <c r="F7131" t="s">
        <v>49</v>
      </c>
      <c r="G7131" t="s">
        <v>522</v>
      </c>
      <c r="H7131" t="s">
        <v>523</v>
      </c>
      <c r="I7131" s="2">
        <v>687773</v>
      </c>
      <c r="J7131" s="2">
        <v>699</v>
      </c>
      <c r="K7131" s="2">
        <v>688472</v>
      </c>
      <c r="L7131" s="3">
        <v>37.893571150618897</v>
      </c>
      <c r="M7131" s="3">
        <v>47.900935306407995</v>
      </c>
      <c r="N7131" s="2">
        <v>1816857</v>
      </c>
      <c r="O7131">
        <f t="shared" si="111"/>
        <v>1</v>
      </c>
    </row>
    <row r="7132" spans="1:15" x14ac:dyDescent="0.2">
      <c r="A7132" t="s">
        <v>7593</v>
      </c>
      <c r="B7132" t="s">
        <v>7863</v>
      </c>
      <c r="C7132" t="s">
        <v>7873</v>
      </c>
      <c r="D7132" t="s">
        <v>22</v>
      </c>
      <c r="E7132">
        <v>37</v>
      </c>
      <c r="F7132" t="s">
        <v>49</v>
      </c>
      <c r="G7132" t="s">
        <v>32</v>
      </c>
      <c r="H7132" t="s">
        <v>33</v>
      </c>
      <c r="I7132" s="2">
        <v>392610</v>
      </c>
      <c r="J7132" s="2">
        <v>623</v>
      </c>
      <c r="K7132" s="2">
        <v>393233</v>
      </c>
      <c r="L7132" s="3">
        <v>21.643585598646453</v>
      </c>
      <c r="M7132" s="3">
        <v>27.359469220744977</v>
      </c>
      <c r="N7132" s="2">
        <v>1816857</v>
      </c>
      <c r="O7132">
        <f t="shared" si="111"/>
        <v>2</v>
      </c>
    </row>
    <row r="7133" spans="1:15" x14ac:dyDescent="0.2">
      <c r="A7133" t="s">
        <v>7593</v>
      </c>
      <c r="B7133" t="s">
        <v>7863</v>
      </c>
      <c r="C7133" t="s">
        <v>7874</v>
      </c>
      <c r="D7133" t="s">
        <v>22</v>
      </c>
      <c r="E7133">
        <v>65</v>
      </c>
      <c r="F7133" t="s">
        <v>49</v>
      </c>
      <c r="G7133" t="s">
        <v>7875</v>
      </c>
      <c r="H7133" t="s">
        <v>230</v>
      </c>
      <c r="I7133" s="2">
        <v>1601</v>
      </c>
      <c r="J7133" s="2">
        <v>4</v>
      </c>
      <c r="K7133" s="2">
        <v>1605</v>
      </c>
      <c r="L7133" s="3">
        <v>8.8339368480843561E-2</v>
      </c>
      <c r="M7133" s="3">
        <v>0.11166903108156152</v>
      </c>
      <c r="N7133" s="2">
        <v>1816857</v>
      </c>
      <c r="O7133">
        <f t="shared" si="111"/>
        <v>13</v>
      </c>
    </row>
    <row r="7134" spans="1:15" x14ac:dyDescent="0.2">
      <c r="A7134" t="s">
        <v>7593</v>
      </c>
      <c r="B7134" t="s">
        <v>7863</v>
      </c>
      <c r="C7134" t="s">
        <v>7876</v>
      </c>
      <c r="D7134" t="s">
        <v>17</v>
      </c>
      <c r="E7134">
        <v>50</v>
      </c>
      <c r="F7134" t="s">
        <v>49</v>
      </c>
      <c r="G7134" t="s">
        <v>7827</v>
      </c>
      <c r="H7134" t="s">
        <v>104</v>
      </c>
      <c r="I7134" s="2">
        <v>1667</v>
      </c>
      <c r="J7134" s="2">
        <f>(0)</f>
        <v>0</v>
      </c>
      <c r="K7134" s="2">
        <v>1667</v>
      </c>
      <c r="L7134" s="3">
        <v>9.1751854989137835E-2</v>
      </c>
      <c r="M7134" s="3">
        <v>0.11598272574016391</v>
      </c>
      <c r="N7134" s="2">
        <v>1816857</v>
      </c>
      <c r="O7134">
        <f t="shared" si="111"/>
        <v>12</v>
      </c>
    </row>
    <row r="7135" spans="1:15" x14ac:dyDescent="0.2">
      <c r="A7135" t="s">
        <v>7593</v>
      </c>
      <c r="B7135" t="s">
        <v>7863</v>
      </c>
      <c r="C7135" t="s">
        <v>7877</v>
      </c>
      <c r="D7135" t="s">
        <v>22</v>
      </c>
      <c r="E7135">
        <v>30</v>
      </c>
      <c r="F7135" t="s">
        <v>49</v>
      </c>
      <c r="G7135" t="s">
        <v>38</v>
      </c>
      <c r="H7135" t="s">
        <v>142</v>
      </c>
      <c r="I7135" s="2">
        <v>2345</v>
      </c>
      <c r="J7135" s="2">
        <f>(0)</f>
        <v>0</v>
      </c>
      <c r="K7135" s="2">
        <v>2345</v>
      </c>
      <c r="L7135" s="3">
        <v>0.12906904616048484</v>
      </c>
      <c r="M7135" s="3">
        <v>0.1631550641035899</v>
      </c>
      <c r="N7135" s="2">
        <v>1816857</v>
      </c>
      <c r="O7135">
        <f t="shared" si="111"/>
        <v>11</v>
      </c>
    </row>
    <row r="7136" spans="1:15" x14ac:dyDescent="0.2">
      <c r="A7136" t="s">
        <v>7593</v>
      </c>
      <c r="B7136" t="s">
        <v>7878</v>
      </c>
      <c r="C7136" t="s">
        <v>46</v>
      </c>
      <c r="G7136" t="s">
        <v>46</v>
      </c>
      <c r="I7136" s="2">
        <v>14780</v>
      </c>
      <c r="J7136" s="2">
        <v>44</v>
      </c>
      <c r="K7136" s="2">
        <v>14824</v>
      </c>
      <c r="L7136" s="3">
        <v>0.85744809703091829</v>
      </c>
      <c r="M7136" s="3">
        <v>1.2280916860247408</v>
      </c>
      <c r="N7136" s="2">
        <v>1728851</v>
      </c>
      <c r="O7136">
        <f t="shared" si="111"/>
        <v>5</v>
      </c>
    </row>
    <row r="7137" spans="1:15" x14ac:dyDescent="0.2">
      <c r="A7137" t="s">
        <v>7593</v>
      </c>
      <c r="B7137" t="s">
        <v>7878</v>
      </c>
      <c r="C7137" t="s">
        <v>7879</v>
      </c>
      <c r="D7137" t="s">
        <v>22</v>
      </c>
      <c r="E7137">
        <v>43</v>
      </c>
      <c r="F7137" t="s">
        <v>49</v>
      </c>
      <c r="G7137" t="s">
        <v>385</v>
      </c>
      <c r="H7137" t="s">
        <v>1042</v>
      </c>
      <c r="I7137" s="2">
        <v>2389</v>
      </c>
      <c r="J7137" s="2">
        <v>2</v>
      </c>
      <c r="K7137" s="2">
        <v>2391</v>
      </c>
      <c r="L7137" s="3">
        <v>0.13829994603352166</v>
      </c>
      <c r="M7137" s="3">
        <v>0.19808197661124899</v>
      </c>
      <c r="N7137" s="2">
        <v>1728851</v>
      </c>
      <c r="O7137">
        <f t="shared" si="111"/>
        <v>8</v>
      </c>
    </row>
    <row r="7138" spans="1:15" x14ac:dyDescent="0.2">
      <c r="A7138" t="s">
        <v>7593</v>
      </c>
      <c r="B7138" t="s">
        <v>7878</v>
      </c>
      <c r="C7138" t="s">
        <v>7880</v>
      </c>
      <c r="D7138" t="s">
        <v>17</v>
      </c>
      <c r="E7138">
        <v>61</v>
      </c>
      <c r="F7138" t="s">
        <v>49</v>
      </c>
      <c r="G7138" t="s">
        <v>522</v>
      </c>
      <c r="H7138" t="s">
        <v>523</v>
      </c>
      <c r="I7138" s="2">
        <v>572188</v>
      </c>
      <c r="J7138" s="2">
        <v>931</v>
      </c>
      <c r="K7138" s="2">
        <v>573119</v>
      </c>
      <c r="L7138" s="3">
        <v>33.1502830492622</v>
      </c>
      <c r="M7138" s="3">
        <v>47.479943267863831</v>
      </c>
      <c r="N7138" s="2">
        <v>1728851</v>
      </c>
      <c r="O7138">
        <f t="shared" si="111"/>
        <v>1</v>
      </c>
    </row>
    <row r="7139" spans="1:15" x14ac:dyDescent="0.2">
      <c r="A7139" t="s">
        <v>7593</v>
      </c>
      <c r="B7139" t="s">
        <v>7878</v>
      </c>
      <c r="C7139" t="s">
        <v>7881</v>
      </c>
      <c r="D7139" t="s">
        <v>17</v>
      </c>
      <c r="E7139">
        <v>44</v>
      </c>
      <c r="F7139" t="s">
        <v>49</v>
      </c>
      <c r="G7139" t="s">
        <v>19</v>
      </c>
      <c r="H7139" t="s">
        <v>20</v>
      </c>
      <c r="I7139" s="2">
        <v>42536</v>
      </c>
      <c r="J7139" s="2">
        <v>82</v>
      </c>
      <c r="K7139" s="2">
        <v>42618</v>
      </c>
      <c r="L7139" s="3">
        <v>2.4651054370793086</v>
      </c>
      <c r="M7139" s="3">
        <v>3.5306807524961146</v>
      </c>
      <c r="N7139" s="2">
        <v>1728851</v>
      </c>
      <c r="O7139">
        <f t="shared" si="111"/>
        <v>4</v>
      </c>
    </row>
    <row r="7140" spans="1:15" x14ac:dyDescent="0.2">
      <c r="A7140" t="s">
        <v>7593</v>
      </c>
      <c r="B7140" t="s">
        <v>7878</v>
      </c>
      <c r="C7140" t="s">
        <v>7882</v>
      </c>
      <c r="D7140" t="s">
        <v>22</v>
      </c>
      <c r="E7140">
        <v>58</v>
      </c>
      <c r="F7140" t="s">
        <v>49</v>
      </c>
      <c r="G7140" t="s">
        <v>32</v>
      </c>
      <c r="H7140" t="s">
        <v>33</v>
      </c>
      <c r="I7140" s="2">
        <v>417086</v>
      </c>
      <c r="J7140" s="2">
        <v>841</v>
      </c>
      <c r="K7140" s="2">
        <v>417927</v>
      </c>
      <c r="L7140" s="3">
        <v>24.173685297344885</v>
      </c>
      <c r="M7140" s="3">
        <v>34.623089184111031</v>
      </c>
      <c r="N7140" s="2">
        <v>1728851</v>
      </c>
      <c r="O7140">
        <f t="shared" si="111"/>
        <v>2</v>
      </c>
    </row>
    <row r="7141" spans="1:15" x14ac:dyDescent="0.2">
      <c r="A7141" t="s">
        <v>7593</v>
      </c>
      <c r="B7141" t="s">
        <v>7878</v>
      </c>
      <c r="C7141" t="s">
        <v>7883</v>
      </c>
      <c r="D7141" t="s">
        <v>22</v>
      </c>
      <c r="E7141">
        <v>37</v>
      </c>
      <c r="F7141" t="s">
        <v>49</v>
      </c>
      <c r="G7141" t="s">
        <v>38</v>
      </c>
      <c r="H7141" t="s">
        <v>1711</v>
      </c>
      <c r="I7141" s="2">
        <v>1658</v>
      </c>
      <c r="J7141" s="2">
        <f>(0)</f>
        <v>0</v>
      </c>
      <c r="K7141" s="2">
        <v>1658</v>
      </c>
      <c r="L7141" s="3">
        <v>9.5901844635541175E-2</v>
      </c>
      <c r="M7141" s="3">
        <v>0.13735671987513629</v>
      </c>
      <c r="N7141" s="2">
        <v>1728851</v>
      </c>
      <c r="O7141">
        <f t="shared" si="111"/>
        <v>11</v>
      </c>
    </row>
    <row r="7142" spans="1:15" x14ac:dyDescent="0.2">
      <c r="A7142" t="s">
        <v>7593</v>
      </c>
      <c r="B7142" t="s">
        <v>7878</v>
      </c>
      <c r="C7142" t="s">
        <v>7884</v>
      </c>
      <c r="D7142" t="s">
        <v>17</v>
      </c>
      <c r="E7142">
        <v>53</v>
      </c>
      <c r="F7142" t="s">
        <v>49</v>
      </c>
      <c r="G7142" t="s">
        <v>376</v>
      </c>
      <c r="H7142" t="s">
        <v>377</v>
      </c>
      <c r="I7142" s="2">
        <v>139770</v>
      </c>
      <c r="J7142" s="2">
        <v>505</v>
      </c>
      <c r="K7142" s="2">
        <v>140275</v>
      </c>
      <c r="L7142" s="3">
        <v>8.1137703596203501</v>
      </c>
      <c r="M7142" s="3">
        <v>11.621057829001654</v>
      </c>
      <c r="N7142" s="2">
        <v>1728851</v>
      </c>
      <c r="O7142">
        <f t="shared" si="111"/>
        <v>3</v>
      </c>
    </row>
    <row r="7143" spans="1:15" x14ac:dyDescent="0.2">
      <c r="A7143" t="s">
        <v>7593</v>
      </c>
      <c r="B7143" t="s">
        <v>7878</v>
      </c>
      <c r="C7143" t="s">
        <v>7885</v>
      </c>
      <c r="D7143" t="s">
        <v>22</v>
      </c>
      <c r="E7143">
        <v>62</v>
      </c>
      <c r="F7143" t="s">
        <v>49</v>
      </c>
      <c r="G7143" t="s">
        <v>736</v>
      </c>
      <c r="H7143" t="s">
        <v>1521</v>
      </c>
      <c r="I7143" s="2">
        <v>1697</v>
      </c>
      <c r="J7143" s="2">
        <f>(0)</f>
        <v>0</v>
      </c>
      <c r="K7143" s="2">
        <v>1697</v>
      </c>
      <c r="L7143" s="3">
        <v>9.8157678134205908E-2</v>
      </c>
      <c r="M7143" s="3">
        <v>0.14058766805072753</v>
      </c>
      <c r="N7143" s="2">
        <v>1728851</v>
      </c>
      <c r="O7143">
        <f t="shared" si="111"/>
        <v>10</v>
      </c>
    </row>
    <row r="7144" spans="1:15" x14ac:dyDescent="0.2">
      <c r="A7144" t="s">
        <v>7593</v>
      </c>
      <c r="B7144" t="s">
        <v>7878</v>
      </c>
      <c r="C7144" t="s">
        <v>7886</v>
      </c>
      <c r="D7144" t="s">
        <v>17</v>
      </c>
      <c r="E7144">
        <v>53</v>
      </c>
      <c r="F7144" t="s">
        <v>49</v>
      </c>
      <c r="G7144" t="s">
        <v>38</v>
      </c>
      <c r="H7144" t="s">
        <v>2429</v>
      </c>
      <c r="I7144" s="2">
        <v>2457</v>
      </c>
      <c r="J7144" s="2">
        <f>(0)</f>
        <v>0</v>
      </c>
      <c r="K7144" s="2">
        <v>2457</v>
      </c>
      <c r="L7144" s="3">
        <v>0.14211751041587736</v>
      </c>
      <c r="M7144" s="3">
        <v>0.2035497350622496</v>
      </c>
      <c r="N7144" s="2">
        <v>1728851</v>
      </c>
      <c r="O7144">
        <f t="shared" si="111"/>
        <v>7</v>
      </c>
    </row>
    <row r="7145" spans="1:15" x14ac:dyDescent="0.2">
      <c r="A7145" t="s">
        <v>7593</v>
      </c>
      <c r="B7145" t="s">
        <v>7878</v>
      </c>
      <c r="C7145" t="s">
        <v>7887</v>
      </c>
      <c r="D7145" t="s">
        <v>22</v>
      </c>
      <c r="E7145">
        <v>43</v>
      </c>
      <c r="F7145" t="s">
        <v>49</v>
      </c>
      <c r="G7145" t="s">
        <v>303</v>
      </c>
      <c r="H7145" t="s">
        <v>304</v>
      </c>
      <c r="I7145" s="2">
        <v>2358</v>
      </c>
      <c r="J7145" s="2">
        <v>2</v>
      </c>
      <c r="K7145" s="2">
        <v>2360</v>
      </c>
      <c r="L7145" s="3">
        <v>0.13650684761150614</v>
      </c>
      <c r="M7145" s="3">
        <v>0.19551378703577901</v>
      </c>
      <c r="N7145" s="2">
        <v>1728851</v>
      </c>
      <c r="O7145">
        <f t="shared" si="111"/>
        <v>9</v>
      </c>
    </row>
    <row r="7146" spans="1:15" x14ac:dyDescent="0.2">
      <c r="A7146" t="s">
        <v>7593</v>
      </c>
      <c r="B7146" t="s">
        <v>7878</v>
      </c>
      <c r="C7146" t="s">
        <v>7888</v>
      </c>
      <c r="D7146" t="s">
        <v>22</v>
      </c>
      <c r="E7146">
        <v>61</v>
      </c>
      <c r="F7146" t="s">
        <v>49</v>
      </c>
      <c r="G7146" t="s">
        <v>38</v>
      </c>
      <c r="H7146" t="s">
        <v>813</v>
      </c>
      <c r="I7146" s="2">
        <v>699</v>
      </c>
      <c r="J7146" s="2">
        <v>2</v>
      </c>
      <c r="K7146" s="2">
        <v>701</v>
      </c>
      <c r="L7146" s="3">
        <v>4.0547161091383815E-2</v>
      </c>
      <c r="M7146" s="3">
        <v>5.8074222335627583E-2</v>
      </c>
      <c r="N7146" s="2">
        <v>1728851</v>
      </c>
      <c r="O7146">
        <f t="shared" si="111"/>
        <v>14</v>
      </c>
    </row>
    <row r="7147" spans="1:15" x14ac:dyDescent="0.2">
      <c r="A7147" t="s">
        <v>7593</v>
      </c>
      <c r="B7147" t="s">
        <v>7878</v>
      </c>
      <c r="C7147" t="s">
        <v>7889</v>
      </c>
      <c r="D7147" t="s">
        <v>22</v>
      </c>
      <c r="E7147">
        <v>46</v>
      </c>
      <c r="F7147" t="s">
        <v>49</v>
      </c>
      <c r="G7147" t="s">
        <v>38</v>
      </c>
      <c r="H7147" t="s">
        <v>4304</v>
      </c>
      <c r="I7147" s="2">
        <v>4564</v>
      </c>
      <c r="J7147" s="2">
        <f>(0)</f>
        <v>0</v>
      </c>
      <c r="K7147" s="2">
        <v>4564</v>
      </c>
      <c r="L7147" s="3">
        <v>0.2639903612283534</v>
      </c>
      <c r="M7147" s="3">
        <v>0.37810378136919298</v>
      </c>
      <c r="N7147" s="2">
        <v>1728851</v>
      </c>
      <c r="O7147">
        <f t="shared" si="111"/>
        <v>6</v>
      </c>
    </row>
    <row r="7148" spans="1:15" x14ac:dyDescent="0.2">
      <c r="A7148" t="s">
        <v>7593</v>
      </c>
      <c r="B7148" t="s">
        <v>7878</v>
      </c>
      <c r="C7148" t="s">
        <v>7890</v>
      </c>
      <c r="D7148" t="s">
        <v>22</v>
      </c>
      <c r="E7148">
        <v>64</v>
      </c>
      <c r="F7148" t="s">
        <v>49</v>
      </c>
      <c r="G7148" t="s">
        <v>38</v>
      </c>
      <c r="H7148" t="s">
        <v>439</v>
      </c>
      <c r="I7148" s="2">
        <v>1253</v>
      </c>
      <c r="J7148" s="2">
        <f>(0)</f>
        <v>0</v>
      </c>
      <c r="K7148" s="2">
        <v>1253</v>
      </c>
      <c r="L7148" s="3">
        <v>7.2475881380176771E-2</v>
      </c>
      <c r="M7148" s="3">
        <v>0.10380456574399623</v>
      </c>
      <c r="N7148" s="2">
        <v>1728851</v>
      </c>
      <c r="O7148">
        <f t="shared" si="111"/>
        <v>12</v>
      </c>
    </row>
    <row r="7149" spans="1:15" x14ac:dyDescent="0.2">
      <c r="A7149" t="s">
        <v>7593</v>
      </c>
      <c r="B7149" t="s">
        <v>7878</v>
      </c>
      <c r="C7149" t="s">
        <v>7891</v>
      </c>
      <c r="D7149" t="s">
        <v>22</v>
      </c>
      <c r="E7149">
        <v>49</v>
      </c>
      <c r="F7149" t="s">
        <v>49</v>
      </c>
      <c r="G7149" t="s">
        <v>38</v>
      </c>
      <c r="H7149" t="s">
        <v>201</v>
      </c>
      <c r="I7149" s="2">
        <v>801</v>
      </c>
      <c r="J7149" s="2">
        <f>(0)</f>
        <v>0</v>
      </c>
      <c r="K7149" s="2">
        <v>801</v>
      </c>
      <c r="L7149" s="3">
        <v>4.6331349549498482E-2</v>
      </c>
      <c r="M7149" s="3">
        <v>6.6358704837143637E-2</v>
      </c>
      <c r="N7149" s="2">
        <v>1728851</v>
      </c>
      <c r="O7149">
        <f t="shared" si="111"/>
        <v>13</v>
      </c>
    </row>
    <row r="7150" spans="1:15" x14ac:dyDescent="0.2">
      <c r="A7150" t="s">
        <v>7593</v>
      </c>
      <c r="B7150" t="s">
        <v>7892</v>
      </c>
      <c r="C7150" t="s">
        <v>46</v>
      </c>
      <c r="G7150" t="s">
        <v>46</v>
      </c>
      <c r="I7150" s="2">
        <v>6724</v>
      </c>
      <c r="J7150" s="2">
        <v>12</v>
      </c>
      <c r="K7150" s="2">
        <v>6736</v>
      </c>
      <c r="L7150" s="3">
        <v>0.4664555059892721</v>
      </c>
      <c r="M7150" s="3">
        <v>0.70857602097115724</v>
      </c>
      <c r="N7150" s="2">
        <v>1444082</v>
      </c>
      <c r="O7150">
        <f t="shared" si="111"/>
        <v>5</v>
      </c>
    </row>
    <row r="7151" spans="1:15" x14ac:dyDescent="0.2">
      <c r="A7151" t="s">
        <v>7593</v>
      </c>
      <c r="B7151" t="s">
        <v>7892</v>
      </c>
      <c r="C7151" t="s">
        <v>7893</v>
      </c>
      <c r="D7151" t="s">
        <v>22</v>
      </c>
      <c r="E7151">
        <v>59</v>
      </c>
      <c r="F7151" t="s">
        <v>49</v>
      </c>
      <c r="G7151" t="s">
        <v>385</v>
      </c>
      <c r="H7151" t="s">
        <v>1042</v>
      </c>
      <c r="I7151" s="2">
        <v>1314</v>
      </c>
      <c r="J7151" s="2">
        <v>1</v>
      </c>
      <c r="K7151" s="2">
        <v>1315</v>
      </c>
      <c r="L7151" s="3">
        <v>9.1061310922786937E-2</v>
      </c>
      <c r="M7151" s="3">
        <v>0.13832800884457716</v>
      </c>
      <c r="N7151" s="2">
        <v>1444082</v>
      </c>
      <c r="O7151">
        <f t="shared" si="111"/>
        <v>10</v>
      </c>
    </row>
    <row r="7152" spans="1:15" x14ac:dyDescent="0.2">
      <c r="A7152" t="s">
        <v>7593</v>
      </c>
      <c r="B7152" t="s">
        <v>7892</v>
      </c>
      <c r="C7152" t="s">
        <v>7894</v>
      </c>
      <c r="D7152" t="s">
        <v>22</v>
      </c>
      <c r="E7152">
        <v>51</v>
      </c>
      <c r="F7152" t="s">
        <v>49</v>
      </c>
      <c r="G7152" t="s">
        <v>7704</v>
      </c>
      <c r="H7152" t="s">
        <v>54</v>
      </c>
      <c r="I7152" s="2">
        <v>503</v>
      </c>
      <c r="J7152" s="2">
        <f>(0)</f>
        <v>0</v>
      </c>
      <c r="K7152" s="2">
        <v>503</v>
      </c>
      <c r="L7152" s="3">
        <v>3.4831817029780859E-2</v>
      </c>
      <c r="M7152" s="3">
        <v>5.2911778288077804E-2</v>
      </c>
      <c r="N7152" s="2">
        <v>1444082</v>
      </c>
      <c r="O7152">
        <f t="shared" si="111"/>
        <v>19</v>
      </c>
    </row>
    <row r="7153" spans="1:15" x14ac:dyDescent="0.2">
      <c r="A7153" t="s">
        <v>7593</v>
      </c>
      <c r="B7153" t="s">
        <v>7892</v>
      </c>
      <c r="C7153" t="s">
        <v>7895</v>
      </c>
      <c r="D7153" t="s">
        <v>17</v>
      </c>
      <c r="E7153">
        <v>44</v>
      </c>
      <c r="F7153" t="s">
        <v>49</v>
      </c>
      <c r="G7153" t="s">
        <v>58</v>
      </c>
      <c r="H7153" t="s">
        <v>59</v>
      </c>
      <c r="I7153" s="2">
        <v>965</v>
      </c>
      <c r="J7153" s="2">
        <f>(0)</f>
        <v>0</v>
      </c>
      <c r="K7153" s="2">
        <v>965</v>
      </c>
      <c r="L7153" s="3">
        <v>6.6824460106836042E-2</v>
      </c>
      <c r="M7153" s="3">
        <v>0.10151066808746538</v>
      </c>
      <c r="N7153" s="2">
        <v>1444082</v>
      </c>
      <c r="O7153">
        <f t="shared" si="111"/>
        <v>13</v>
      </c>
    </row>
    <row r="7154" spans="1:15" x14ac:dyDescent="0.2">
      <c r="A7154" t="s">
        <v>7593</v>
      </c>
      <c r="B7154" t="s">
        <v>7892</v>
      </c>
      <c r="C7154" t="s">
        <v>7896</v>
      </c>
      <c r="D7154" t="s">
        <v>17</v>
      </c>
      <c r="E7154">
        <v>50</v>
      </c>
      <c r="F7154" t="s">
        <v>49</v>
      </c>
      <c r="G7154" t="s">
        <v>376</v>
      </c>
      <c r="H7154" t="s">
        <v>377</v>
      </c>
      <c r="I7154" s="2">
        <v>70848</v>
      </c>
      <c r="J7154" s="2">
        <v>232</v>
      </c>
      <c r="K7154" s="2">
        <v>71080</v>
      </c>
      <c r="L7154" s="3">
        <v>4.9221581599936846</v>
      </c>
      <c r="M7154" s="3">
        <v>7.4770759457585889</v>
      </c>
      <c r="N7154" s="2">
        <v>1444082</v>
      </c>
      <c r="O7154">
        <f t="shared" si="111"/>
        <v>3</v>
      </c>
    </row>
    <row r="7155" spans="1:15" x14ac:dyDescent="0.2">
      <c r="A7155" t="s">
        <v>7593</v>
      </c>
      <c r="B7155" t="s">
        <v>7892</v>
      </c>
      <c r="C7155" t="s">
        <v>7897</v>
      </c>
      <c r="D7155" t="s">
        <v>22</v>
      </c>
      <c r="E7155">
        <v>49</v>
      </c>
      <c r="F7155" t="s">
        <v>49</v>
      </c>
      <c r="G7155" t="s">
        <v>1633</v>
      </c>
      <c r="H7155" t="s">
        <v>540</v>
      </c>
      <c r="I7155" s="2">
        <v>1301</v>
      </c>
      <c r="J7155" s="2">
        <f>(0)</f>
        <v>0</v>
      </c>
      <c r="K7155" s="2">
        <v>1301</v>
      </c>
      <c r="L7155" s="3">
        <v>9.0091836890148908E-2</v>
      </c>
      <c r="M7155" s="3">
        <v>0.1368553152142927</v>
      </c>
      <c r="N7155" s="2">
        <v>1444082</v>
      </c>
      <c r="O7155">
        <f t="shared" si="111"/>
        <v>11</v>
      </c>
    </row>
    <row r="7156" spans="1:15" x14ac:dyDescent="0.2">
      <c r="A7156" t="s">
        <v>7593</v>
      </c>
      <c r="B7156" t="s">
        <v>7892</v>
      </c>
      <c r="C7156" t="s">
        <v>7898</v>
      </c>
      <c r="D7156" t="s">
        <v>22</v>
      </c>
      <c r="E7156">
        <v>52</v>
      </c>
      <c r="F7156" t="s">
        <v>69</v>
      </c>
      <c r="G7156" t="s">
        <v>583</v>
      </c>
      <c r="H7156" t="s">
        <v>584</v>
      </c>
      <c r="I7156" s="2">
        <v>1602</v>
      </c>
      <c r="J7156" s="2">
        <f>(0)</f>
        <v>0</v>
      </c>
      <c r="K7156" s="2">
        <v>1602</v>
      </c>
      <c r="L7156" s="3">
        <v>0.11093552859186666</v>
      </c>
      <c r="M7156" s="3">
        <v>0.16851822826540885</v>
      </c>
      <c r="N7156" s="2">
        <v>1444082</v>
      </c>
      <c r="O7156">
        <f t="shared" si="111"/>
        <v>9</v>
      </c>
    </row>
    <row r="7157" spans="1:15" x14ac:dyDescent="0.2">
      <c r="A7157" t="s">
        <v>7593</v>
      </c>
      <c r="B7157" t="s">
        <v>7892</v>
      </c>
      <c r="C7157" t="s">
        <v>7899</v>
      </c>
      <c r="D7157" t="s">
        <v>22</v>
      </c>
      <c r="E7157">
        <v>55</v>
      </c>
      <c r="F7157" t="s">
        <v>49</v>
      </c>
      <c r="G7157" t="s">
        <v>32</v>
      </c>
      <c r="H7157" t="s">
        <v>33</v>
      </c>
      <c r="I7157" s="2">
        <v>347307</v>
      </c>
      <c r="J7157" s="2">
        <v>489</v>
      </c>
      <c r="K7157" s="2">
        <v>347796</v>
      </c>
      <c r="L7157" s="3">
        <v>24.084227903955593</v>
      </c>
      <c r="M7157" s="3">
        <v>36.585496702744152</v>
      </c>
      <c r="N7157" s="2">
        <v>1444082</v>
      </c>
      <c r="O7157">
        <f t="shared" si="111"/>
        <v>2</v>
      </c>
    </row>
    <row r="7158" spans="1:15" x14ac:dyDescent="0.2">
      <c r="A7158" t="s">
        <v>7593</v>
      </c>
      <c r="B7158" t="s">
        <v>7892</v>
      </c>
      <c r="C7158" t="s">
        <v>7900</v>
      </c>
      <c r="D7158" t="s">
        <v>22</v>
      </c>
      <c r="E7158">
        <v>37</v>
      </c>
      <c r="F7158" t="s">
        <v>49</v>
      </c>
      <c r="G7158" t="s">
        <v>303</v>
      </c>
      <c r="H7158" t="s">
        <v>304</v>
      </c>
      <c r="I7158" s="2">
        <v>2594</v>
      </c>
      <c r="J7158" s="2">
        <v>3</v>
      </c>
      <c r="K7158" s="2">
        <v>2597</v>
      </c>
      <c r="L7158" s="3">
        <v>0.17983743305435565</v>
      </c>
      <c r="M7158" s="3">
        <v>0.27318466841776956</v>
      </c>
      <c r="N7158" s="2">
        <v>1444082</v>
      </c>
      <c r="O7158">
        <f t="shared" si="111"/>
        <v>8</v>
      </c>
    </row>
    <row r="7159" spans="1:15" x14ac:dyDescent="0.2">
      <c r="A7159" t="s">
        <v>7593</v>
      </c>
      <c r="B7159" t="s">
        <v>7892</v>
      </c>
      <c r="C7159" t="s">
        <v>7901</v>
      </c>
      <c r="D7159" t="s">
        <v>22</v>
      </c>
      <c r="E7159">
        <v>56</v>
      </c>
      <c r="F7159" t="s">
        <v>49</v>
      </c>
      <c r="G7159" t="s">
        <v>7902</v>
      </c>
      <c r="H7159" t="s">
        <v>104</v>
      </c>
      <c r="I7159" s="2">
        <v>440</v>
      </c>
      <c r="J7159" s="2">
        <f>(0)</f>
        <v>0</v>
      </c>
      <c r="K7159" s="2">
        <v>440</v>
      </c>
      <c r="L7159" s="3">
        <v>3.0469183882909694E-2</v>
      </c>
      <c r="M7159" s="3">
        <v>4.628465695179769E-2</v>
      </c>
      <c r="N7159" s="2">
        <v>1444082</v>
      </c>
      <c r="O7159">
        <f t="shared" si="111"/>
        <v>21</v>
      </c>
    </row>
    <row r="7160" spans="1:15" x14ac:dyDescent="0.2">
      <c r="A7160" t="s">
        <v>7593</v>
      </c>
      <c r="B7160" t="s">
        <v>7892</v>
      </c>
      <c r="C7160" t="s">
        <v>7903</v>
      </c>
      <c r="D7160" t="s">
        <v>22</v>
      </c>
      <c r="E7160">
        <v>53</v>
      </c>
      <c r="F7160" t="s">
        <v>49</v>
      </c>
      <c r="G7160" t="s">
        <v>38</v>
      </c>
      <c r="H7160" t="s">
        <v>486</v>
      </c>
      <c r="I7160" s="2">
        <v>5737</v>
      </c>
      <c r="J7160" s="2">
        <f>(0)</f>
        <v>0</v>
      </c>
      <c r="K7160" s="2">
        <v>5737</v>
      </c>
      <c r="L7160" s="3">
        <v>0.3972766089460294</v>
      </c>
      <c r="M7160" s="3">
        <v>0.60348881121014386</v>
      </c>
      <c r="N7160" s="2">
        <v>1444082</v>
      </c>
      <c r="O7160">
        <f t="shared" si="111"/>
        <v>6</v>
      </c>
    </row>
    <row r="7161" spans="1:15" x14ac:dyDescent="0.2">
      <c r="A7161" t="s">
        <v>7593</v>
      </c>
      <c r="B7161" t="s">
        <v>7892</v>
      </c>
      <c r="C7161" t="s">
        <v>7904</v>
      </c>
      <c r="D7161" t="s">
        <v>22</v>
      </c>
      <c r="E7161">
        <v>70</v>
      </c>
      <c r="F7161" t="s">
        <v>49</v>
      </c>
      <c r="G7161" t="s">
        <v>522</v>
      </c>
      <c r="H7161" t="s">
        <v>523</v>
      </c>
      <c r="I7161" s="2">
        <v>474490</v>
      </c>
      <c r="J7161" s="2">
        <v>401</v>
      </c>
      <c r="K7161" s="2">
        <v>474891</v>
      </c>
      <c r="L7161" s="3">
        <v>32.885320916679248</v>
      </c>
      <c r="M7161" s="3">
        <v>49.95492505567308</v>
      </c>
      <c r="N7161" s="2">
        <v>1444082</v>
      </c>
      <c r="O7161">
        <f t="shared" si="111"/>
        <v>1</v>
      </c>
    </row>
    <row r="7162" spans="1:15" x14ac:dyDescent="0.2">
      <c r="A7162" t="s">
        <v>7593</v>
      </c>
      <c r="B7162" t="s">
        <v>7892</v>
      </c>
      <c r="C7162" t="s">
        <v>7905</v>
      </c>
      <c r="D7162" t="s">
        <v>22</v>
      </c>
      <c r="E7162">
        <v>58</v>
      </c>
      <c r="F7162" t="s">
        <v>49</v>
      </c>
      <c r="G7162" t="s">
        <v>7906</v>
      </c>
      <c r="H7162" t="s">
        <v>356</v>
      </c>
      <c r="I7162" s="2">
        <v>712</v>
      </c>
      <c r="J7162" s="2">
        <f>(0)</f>
        <v>0</v>
      </c>
      <c r="K7162" s="2">
        <v>712</v>
      </c>
      <c r="L7162" s="3">
        <v>4.9304679374162962E-2</v>
      </c>
      <c r="M7162" s="3">
        <v>7.4896990340181699E-2</v>
      </c>
      <c r="N7162" s="2">
        <v>1444082</v>
      </c>
      <c r="O7162">
        <f t="shared" si="111"/>
        <v>16</v>
      </c>
    </row>
    <row r="7163" spans="1:15" x14ac:dyDescent="0.2">
      <c r="A7163" t="s">
        <v>7593</v>
      </c>
      <c r="B7163" t="s">
        <v>7892</v>
      </c>
      <c r="C7163" t="s">
        <v>7907</v>
      </c>
      <c r="D7163" t="s">
        <v>22</v>
      </c>
      <c r="E7163">
        <v>57</v>
      </c>
      <c r="F7163" t="s">
        <v>49</v>
      </c>
      <c r="G7163" t="s">
        <v>19</v>
      </c>
      <c r="H7163" t="s">
        <v>20</v>
      </c>
      <c r="I7163" s="2">
        <v>26072</v>
      </c>
      <c r="J7163" s="2">
        <v>21</v>
      </c>
      <c r="K7163" s="2">
        <v>26093</v>
      </c>
      <c r="L7163" s="3">
        <v>1.8068918524017332</v>
      </c>
      <c r="M7163" s="3">
        <v>2.7447853496437657</v>
      </c>
      <c r="N7163" s="2">
        <v>1444082</v>
      </c>
      <c r="O7163">
        <f t="shared" si="111"/>
        <v>4</v>
      </c>
    </row>
    <row r="7164" spans="1:15" x14ac:dyDescent="0.2">
      <c r="A7164" t="s">
        <v>7593</v>
      </c>
      <c r="B7164" t="s">
        <v>7892</v>
      </c>
      <c r="C7164" t="s">
        <v>7908</v>
      </c>
      <c r="D7164" t="s">
        <v>22</v>
      </c>
      <c r="E7164">
        <v>68</v>
      </c>
      <c r="F7164" t="s">
        <v>49</v>
      </c>
      <c r="G7164" t="s">
        <v>38</v>
      </c>
      <c r="H7164" t="s">
        <v>456</v>
      </c>
      <c r="I7164" s="2">
        <v>923</v>
      </c>
      <c r="J7164" s="2">
        <v>1</v>
      </c>
      <c r="K7164" s="2">
        <v>924</v>
      </c>
      <c r="L7164" s="3">
        <v>6.3985286154110366E-2</v>
      </c>
      <c r="M7164" s="3">
        <v>9.7197779598775139E-2</v>
      </c>
      <c r="N7164" s="2">
        <v>1444082</v>
      </c>
      <c r="O7164">
        <f t="shared" si="111"/>
        <v>14</v>
      </c>
    </row>
    <row r="7165" spans="1:15" x14ac:dyDescent="0.2">
      <c r="A7165" t="s">
        <v>7593</v>
      </c>
      <c r="B7165" t="s">
        <v>7892</v>
      </c>
      <c r="C7165" t="s">
        <v>7909</v>
      </c>
      <c r="D7165" t="s">
        <v>22</v>
      </c>
      <c r="E7165">
        <v>45</v>
      </c>
      <c r="F7165" t="s">
        <v>49</v>
      </c>
      <c r="G7165" t="s">
        <v>815</v>
      </c>
      <c r="H7165" t="s">
        <v>816</v>
      </c>
      <c r="I7165" s="2">
        <v>418</v>
      </c>
      <c r="J7165" s="2">
        <f>(0)</f>
        <v>0</v>
      </c>
      <c r="K7165" s="2">
        <v>418</v>
      </c>
      <c r="L7165" s="3">
        <v>2.8945724688764211E-2</v>
      </c>
      <c r="M7165" s="3">
        <v>4.3970424104207803E-2</v>
      </c>
      <c r="N7165" s="2">
        <v>1444082</v>
      </c>
      <c r="O7165">
        <f t="shared" si="111"/>
        <v>22</v>
      </c>
    </row>
    <row r="7166" spans="1:15" x14ac:dyDescent="0.2">
      <c r="A7166" t="s">
        <v>7593</v>
      </c>
      <c r="B7166" t="s">
        <v>7892</v>
      </c>
      <c r="C7166" t="s">
        <v>7910</v>
      </c>
      <c r="D7166" t="s">
        <v>22</v>
      </c>
      <c r="E7166">
        <v>31</v>
      </c>
      <c r="F7166" t="s">
        <v>49</v>
      </c>
      <c r="G7166" t="s">
        <v>7911</v>
      </c>
      <c r="H7166" t="s">
        <v>819</v>
      </c>
      <c r="I7166" s="2">
        <v>480</v>
      </c>
      <c r="J7166" s="2">
        <f>(0)</f>
        <v>0</v>
      </c>
      <c r="K7166" s="2">
        <v>480</v>
      </c>
      <c r="L7166" s="3">
        <v>3.3239109690446939E-2</v>
      </c>
      <c r="M7166" s="3">
        <v>5.049235303832475E-2</v>
      </c>
      <c r="N7166" s="2">
        <v>1444082</v>
      </c>
      <c r="O7166">
        <f t="shared" si="111"/>
        <v>20</v>
      </c>
    </row>
    <row r="7167" spans="1:15" x14ac:dyDescent="0.2">
      <c r="A7167" t="s">
        <v>7593</v>
      </c>
      <c r="B7167" t="s">
        <v>7892</v>
      </c>
      <c r="C7167" t="s">
        <v>7912</v>
      </c>
      <c r="D7167" t="s">
        <v>22</v>
      </c>
      <c r="E7167">
        <v>58</v>
      </c>
      <c r="F7167" t="s">
        <v>49</v>
      </c>
      <c r="G7167" t="s">
        <v>38</v>
      </c>
      <c r="H7167" t="s">
        <v>734</v>
      </c>
      <c r="I7167" s="2">
        <v>1301</v>
      </c>
      <c r="J7167" s="2">
        <f>(0)</f>
        <v>0</v>
      </c>
      <c r="K7167" s="2">
        <v>1301</v>
      </c>
      <c r="L7167" s="3">
        <v>9.0091836890148908E-2</v>
      </c>
      <c r="M7167" s="3">
        <v>0.1368553152142927</v>
      </c>
      <c r="N7167" s="2">
        <v>1444082</v>
      </c>
      <c r="O7167">
        <f t="shared" si="111"/>
        <v>11</v>
      </c>
    </row>
    <row r="7168" spans="1:15" x14ac:dyDescent="0.2">
      <c r="A7168" t="s">
        <v>7593</v>
      </c>
      <c r="B7168" t="s">
        <v>7892</v>
      </c>
      <c r="C7168" t="s">
        <v>7913</v>
      </c>
      <c r="D7168" t="s">
        <v>22</v>
      </c>
      <c r="E7168">
        <v>39</v>
      </c>
      <c r="F7168" t="s">
        <v>49</v>
      </c>
      <c r="G7168" t="s">
        <v>736</v>
      </c>
      <c r="H7168" t="s">
        <v>1521</v>
      </c>
      <c r="I7168" s="2">
        <v>901</v>
      </c>
      <c r="J7168" s="2">
        <f>(0)</f>
        <v>0</v>
      </c>
      <c r="K7168" s="2">
        <v>901</v>
      </c>
      <c r="L7168" s="3">
        <v>6.2392578814776452E-2</v>
      </c>
      <c r="M7168" s="3">
        <v>9.4778354349022084E-2</v>
      </c>
      <c r="N7168" s="2">
        <v>1444082</v>
      </c>
      <c r="O7168">
        <f t="shared" si="111"/>
        <v>15</v>
      </c>
    </row>
    <row r="7169" spans="1:15" x14ac:dyDescent="0.2">
      <c r="A7169" t="s">
        <v>7593</v>
      </c>
      <c r="B7169" t="s">
        <v>7892</v>
      </c>
      <c r="C7169" t="s">
        <v>7914</v>
      </c>
      <c r="D7169" t="s">
        <v>22</v>
      </c>
      <c r="E7169">
        <v>56</v>
      </c>
      <c r="F7169" t="s">
        <v>49</v>
      </c>
      <c r="G7169" t="s">
        <v>38</v>
      </c>
      <c r="H7169" t="s">
        <v>201</v>
      </c>
      <c r="I7169" s="2">
        <v>599</v>
      </c>
      <c r="J7169" s="2">
        <f>(0)</f>
        <v>0</v>
      </c>
      <c r="K7169" s="2">
        <v>599</v>
      </c>
      <c r="L7169" s="3">
        <v>4.1479638967870242E-2</v>
      </c>
      <c r="M7169" s="3">
        <v>6.3010248895742763E-2</v>
      </c>
      <c r="N7169" s="2">
        <v>1444082</v>
      </c>
      <c r="O7169">
        <f t="shared" si="111"/>
        <v>17</v>
      </c>
    </row>
    <row r="7170" spans="1:15" x14ac:dyDescent="0.2">
      <c r="A7170" t="s">
        <v>7593</v>
      </c>
      <c r="B7170" t="s">
        <v>7892</v>
      </c>
      <c r="C7170" t="s">
        <v>7915</v>
      </c>
      <c r="D7170" t="s">
        <v>22</v>
      </c>
      <c r="E7170">
        <v>52</v>
      </c>
      <c r="F7170" t="s">
        <v>49</v>
      </c>
      <c r="G7170" t="s">
        <v>38</v>
      </c>
      <c r="H7170" t="s">
        <v>836</v>
      </c>
      <c r="I7170" s="2">
        <v>3713</v>
      </c>
      <c r="J7170" s="2">
        <f>(0)</f>
        <v>0</v>
      </c>
      <c r="K7170" s="2">
        <v>3713</v>
      </c>
      <c r="L7170" s="3">
        <v>0.25711836308464481</v>
      </c>
      <c r="M7170" s="3">
        <v>0.39057938923187457</v>
      </c>
      <c r="N7170" s="2">
        <v>1444082</v>
      </c>
      <c r="O7170">
        <f t="shared" si="111"/>
        <v>7</v>
      </c>
    </row>
    <row r="7171" spans="1:15" x14ac:dyDescent="0.2">
      <c r="A7171" t="s">
        <v>7593</v>
      </c>
      <c r="B7171" t="s">
        <v>7892</v>
      </c>
      <c r="C7171" t="s">
        <v>7916</v>
      </c>
      <c r="D7171" t="s">
        <v>22</v>
      </c>
      <c r="E7171">
        <v>44</v>
      </c>
      <c r="F7171" t="s">
        <v>69</v>
      </c>
      <c r="G7171" t="s">
        <v>38</v>
      </c>
      <c r="H7171" t="s">
        <v>198</v>
      </c>
      <c r="I7171" s="2">
        <v>509</v>
      </c>
      <c r="J7171" s="2">
        <f>(0)</f>
        <v>0</v>
      </c>
      <c r="K7171" s="2">
        <v>509</v>
      </c>
      <c r="L7171" s="3">
        <v>3.5247305900911442E-2</v>
      </c>
      <c r="M7171" s="3">
        <v>5.3542932701056874E-2</v>
      </c>
      <c r="N7171" s="2">
        <v>1444082</v>
      </c>
      <c r="O7171">
        <f t="shared" si="111"/>
        <v>18</v>
      </c>
    </row>
    <row r="7172" spans="1:15" x14ac:dyDescent="0.2">
      <c r="A7172" t="s">
        <v>7593</v>
      </c>
      <c r="B7172" t="s">
        <v>7917</v>
      </c>
      <c r="C7172" t="s">
        <v>46</v>
      </c>
      <c r="G7172" t="s">
        <v>46</v>
      </c>
      <c r="I7172" s="2">
        <v>6325</v>
      </c>
      <c r="J7172" s="2">
        <v>12</v>
      </c>
      <c r="K7172" s="2">
        <v>6337</v>
      </c>
      <c r="L7172" s="3">
        <v>0.38783909910185593</v>
      </c>
      <c r="M7172" s="3">
        <v>0.5182758270985387</v>
      </c>
      <c r="N7172" s="2">
        <v>1633925</v>
      </c>
      <c r="O7172">
        <f t="shared" si="111"/>
        <v>6</v>
      </c>
    </row>
    <row r="7173" spans="1:15" x14ac:dyDescent="0.2">
      <c r="A7173" t="s">
        <v>7593</v>
      </c>
      <c r="B7173" t="s">
        <v>7917</v>
      </c>
      <c r="C7173" t="s">
        <v>7918</v>
      </c>
      <c r="D7173" t="s">
        <v>22</v>
      </c>
      <c r="E7173">
        <v>64</v>
      </c>
      <c r="F7173" t="s">
        <v>49</v>
      </c>
      <c r="G7173" t="s">
        <v>522</v>
      </c>
      <c r="H7173" t="s">
        <v>523</v>
      </c>
      <c r="I7173" s="2">
        <v>576499</v>
      </c>
      <c r="J7173" s="2">
        <v>212</v>
      </c>
      <c r="K7173" s="2">
        <v>576711</v>
      </c>
      <c r="L7173" s="3">
        <v>35.296050920329883</v>
      </c>
      <c r="M7173" s="3">
        <v>47.166698835699123</v>
      </c>
      <c r="N7173" s="2">
        <v>1633925</v>
      </c>
      <c r="O7173">
        <f t="shared" si="111"/>
        <v>1</v>
      </c>
    </row>
    <row r="7174" spans="1:15" x14ac:dyDescent="0.2">
      <c r="A7174" t="s">
        <v>7593</v>
      </c>
      <c r="B7174" t="s">
        <v>7917</v>
      </c>
      <c r="C7174" t="s">
        <v>7919</v>
      </c>
      <c r="D7174" t="s">
        <v>22</v>
      </c>
      <c r="E7174">
        <v>61</v>
      </c>
      <c r="F7174" t="s">
        <v>49</v>
      </c>
      <c r="G7174" t="s">
        <v>385</v>
      </c>
      <c r="H7174" t="s">
        <v>1042</v>
      </c>
      <c r="I7174" s="2">
        <v>1119</v>
      </c>
      <c r="J7174" s="2">
        <v>1</v>
      </c>
      <c r="K7174" s="2">
        <v>1120</v>
      </c>
      <c r="L7174" s="3">
        <v>6.8546597916061019E-2</v>
      </c>
      <c r="M7174" s="3">
        <v>9.1599956817163222E-2</v>
      </c>
      <c r="N7174" s="2">
        <v>1633925</v>
      </c>
      <c r="O7174">
        <f t="shared" si="111"/>
        <v>15</v>
      </c>
    </row>
    <row r="7175" spans="1:15" x14ac:dyDescent="0.2">
      <c r="A7175" t="s">
        <v>7593</v>
      </c>
      <c r="B7175" t="s">
        <v>7917</v>
      </c>
      <c r="C7175" t="s">
        <v>7920</v>
      </c>
      <c r="D7175" t="s">
        <v>22</v>
      </c>
      <c r="E7175">
        <v>44</v>
      </c>
      <c r="F7175" t="s">
        <v>49</v>
      </c>
      <c r="G7175" t="s">
        <v>376</v>
      </c>
      <c r="H7175" t="s">
        <v>377</v>
      </c>
      <c r="I7175" s="2">
        <v>105421</v>
      </c>
      <c r="J7175" s="2">
        <v>126</v>
      </c>
      <c r="K7175" s="2">
        <v>105547</v>
      </c>
      <c r="L7175" s="3">
        <v>6.4597212234343688</v>
      </c>
      <c r="M7175" s="3">
        <v>8.6322327162331494</v>
      </c>
      <c r="N7175" s="2">
        <v>1633925</v>
      </c>
      <c r="O7175">
        <f t="shared" ref="O7175:O7238" si="112">COUNTIFS($A$2:$A$8573,A7175,$B$2:$B$8573,B7175,$K$2:$K$8573,"&gt;"&amp;K7175)+1</f>
        <v>3</v>
      </c>
    </row>
    <row r="7176" spans="1:15" x14ac:dyDescent="0.2">
      <c r="A7176" t="s">
        <v>7593</v>
      </c>
      <c r="B7176" t="s">
        <v>7917</v>
      </c>
      <c r="C7176" t="s">
        <v>7921</v>
      </c>
      <c r="D7176" t="s">
        <v>22</v>
      </c>
      <c r="E7176">
        <v>52</v>
      </c>
      <c r="F7176" t="s">
        <v>49</v>
      </c>
      <c r="G7176" t="s">
        <v>38</v>
      </c>
      <c r="H7176" t="s">
        <v>1069</v>
      </c>
      <c r="I7176" s="2">
        <v>1323</v>
      </c>
      <c r="J7176" s="2">
        <f>(0)</f>
        <v>0</v>
      </c>
      <c r="K7176" s="2">
        <v>1323</v>
      </c>
      <c r="L7176" s="3">
        <v>8.0970668788347078E-2</v>
      </c>
      <c r="M7176" s="3">
        <v>0.10820244899027405</v>
      </c>
      <c r="N7176" s="2">
        <v>1633925</v>
      </c>
      <c r="O7176">
        <f t="shared" si="112"/>
        <v>13</v>
      </c>
    </row>
    <row r="7177" spans="1:15" x14ac:dyDescent="0.2">
      <c r="A7177" t="s">
        <v>7593</v>
      </c>
      <c r="B7177" t="s">
        <v>7917</v>
      </c>
      <c r="C7177" t="s">
        <v>7922</v>
      </c>
      <c r="D7177" t="s">
        <v>22</v>
      </c>
      <c r="E7177">
        <v>60</v>
      </c>
      <c r="F7177" t="s">
        <v>49</v>
      </c>
      <c r="G7177" t="s">
        <v>32</v>
      </c>
      <c r="H7177" t="s">
        <v>33</v>
      </c>
      <c r="I7177" s="2">
        <v>472456</v>
      </c>
      <c r="J7177" s="2">
        <v>560</v>
      </c>
      <c r="K7177" s="2">
        <v>473016</v>
      </c>
      <c r="L7177" s="3">
        <v>28.949676392735284</v>
      </c>
      <c r="M7177" s="3">
        <v>38.685933190917211</v>
      </c>
      <c r="N7177" s="2">
        <v>1633925</v>
      </c>
      <c r="O7177">
        <f t="shared" si="112"/>
        <v>2</v>
      </c>
    </row>
    <row r="7178" spans="1:15" x14ac:dyDescent="0.2">
      <c r="A7178" t="s">
        <v>7593</v>
      </c>
      <c r="B7178" t="s">
        <v>7917</v>
      </c>
      <c r="C7178" t="s">
        <v>7923</v>
      </c>
      <c r="D7178" t="s">
        <v>22</v>
      </c>
      <c r="E7178">
        <v>73</v>
      </c>
      <c r="F7178" t="s">
        <v>49</v>
      </c>
      <c r="G7178" t="s">
        <v>7924</v>
      </c>
      <c r="H7178" t="s">
        <v>101</v>
      </c>
      <c r="I7178" s="2">
        <v>730</v>
      </c>
      <c r="J7178" s="2">
        <f>(0)</f>
        <v>0</v>
      </c>
      <c r="K7178" s="2">
        <v>730</v>
      </c>
      <c r="L7178" s="3">
        <v>4.4677693284575486E-2</v>
      </c>
      <c r="M7178" s="3">
        <v>5.9703543282615304E-2</v>
      </c>
      <c r="N7178" s="2">
        <v>1633925</v>
      </c>
      <c r="O7178">
        <f t="shared" si="112"/>
        <v>19</v>
      </c>
    </row>
    <row r="7179" spans="1:15" x14ac:dyDescent="0.2">
      <c r="A7179" t="s">
        <v>7593</v>
      </c>
      <c r="B7179" t="s">
        <v>7917</v>
      </c>
      <c r="C7179" t="s">
        <v>7925</v>
      </c>
      <c r="D7179" t="s">
        <v>22</v>
      </c>
      <c r="E7179">
        <v>43</v>
      </c>
      <c r="F7179" t="s">
        <v>69</v>
      </c>
      <c r="G7179" t="s">
        <v>38</v>
      </c>
      <c r="H7179" t="s">
        <v>1711</v>
      </c>
      <c r="I7179" s="2">
        <v>1346</v>
      </c>
      <c r="J7179" s="2">
        <v>1</v>
      </c>
      <c r="K7179" s="2">
        <v>1347</v>
      </c>
      <c r="L7179" s="3">
        <v>8.2439524457976948E-2</v>
      </c>
      <c r="M7179" s="3">
        <v>0.11016530520778468</v>
      </c>
      <c r="N7179" s="2">
        <v>1633925</v>
      </c>
      <c r="O7179">
        <f t="shared" si="112"/>
        <v>12</v>
      </c>
    </row>
    <row r="7180" spans="1:15" x14ac:dyDescent="0.2">
      <c r="A7180" t="s">
        <v>7593</v>
      </c>
      <c r="B7180" t="s">
        <v>7917</v>
      </c>
      <c r="C7180" t="s">
        <v>7926</v>
      </c>
      <c r="D7180" t="s">
        <v>22</v>
      </c>
      <c r="E7180">
        <v>29</v>
      </c>
      <c r="F7180" t="s">
        <v>49</v>
      </c>
      <c r="G7180" t="s">
        <v>38</v>
      </c>
      <c r="H7180" t="s">
        <v>124</v>
      </c>
      <c r="I7180" s="2">
        <v>1003</v>
      </c>
      <c r="J7180" s="2">
        <f>(0)</f>
        <v>0</v>
      </c>
      <c r="K7180" s="2">
        <v>1003</v>
      </c>
      <c r="L7180" s="3">
        <v>6.1385926526615356E-2</v>
      </c>
      <c r="M7180" s="3">
        <v>8.203103275679885E-2</v>
      </c>
      <c r="N7180" s="2">
        <v>1633925</v>
      </c>
      <c r="O7180">
        <f t="shared" si="112"/>
        <v>17</v>
      </c>
    </row>
    <row r="7181" spans="1:15" x14ac:dyDescent="0.2">
      <c r="A7181" t="s">
        <v>7593</v>
      </c>
      <c r="B7181" t="s">
        <v>7917</v>
      </c>
      <c r="C7181" t="s">
        <v>7927</v>
      </c>
      <c r="D7181" t="s">
        <v>22</v>
      </c>
      <c r="E7181">
        <v>45</v>
      </c>
      <c r="F7181" t="s">
        <v>49</v>
      </c>
      <c r="G7181" t="s">
        <v>38</v>
      </c>
      <c r="H7181" t="s">
        <v>219</v>
      </c>
      <c r="I7181" s="2">
        <v>686</v>
      </c>
      <c r="J7181" s="2">
        <f>(0)</f>
        <v>0</v>
      </c>
      <c r="K7181" s="2">
        <v>686</v>
      </c>
      <c r="L7181" s="3">
        <v>4.1984791223587378E-2</v>
      </c>
      <c r="M7181" s="3">
        <v>5.6104973550512464E-2</v>
      </c>
      <c r="N7181" s="2">
        <v>1633925</v>
      </c>
      <c r="O7181">
        <f t="shared" si="112"/>
        <v>20</v>
      </c>
    </row>
    <row r="7182" spans="1:15" x14ac:dyDescent="0.2">
      <c r="A7182" t="s">
        <v>7593</v>
      </c>
      <c r="B7182" t="s">
        <v>7917</v>
      </c>
      <c r="C7182" t="s">
        <v>7928</v>
      </c>
      <c r="D7182" t="s">
        <v>22</v>
      </c>
      <c r="E7182">
        <v>44</v>
      </c>
      <c r="F7182" t="s">
        <v>49</v>
      </c>
      <c r="G7182" t="s">
        <v>38</v>
      </c>
      <c r="H7182" t="s">
        <v>324</v>
      </c>
      <c r="I7182" s="2">
        <v>1179</v>
      </c>
      <c r="J7182" s="2">
        <f>(0)</f>
        <v>0</v>
      </c>
      <c r="K7182" s="2">
        <v>1179</v>
      </c>
      <c r="L7182" s="3">
        <v>7.2157534770567813E-2</v>
      </c>
      <c r="M7182" s="3">
        <v>9.6425311685210208E-2</v>
      </c>
      <c r="N7182" s="2">
        <v>1633925</v>
      </c>
      <c r="O7182">
        <f t="shared" si="112"/>
        <v>14</v>
      </c>
    </row>
    <row r="7183" spans="1:15" x14ac:dyDescent="0.2">
      <c r="A7183" t="s">
        <v>7593</v>
      </c>
      <c r="B7183" t="s">
        <v>7917</v>
      </c>
      <c r="C7183" t="s">
        <v>7929</v>
      </c>
      <c r="D7183" t="s">
        <v>22</v>
      </c>
      <c r="E7183">
        <v>40</v>
      </c>
      <c r="F7183" t="s">
        <v>49</v>
      </c>
      <c r="G7183" t="s">
        <v>583</v>
      </c>
      <c r="H7183" t="s">
        <v>584</v>
      </c>
      <c r="I7183" s="2">
        <v>1378</v>
      </c>
      <c r="J7183" s="2">
        <v>1</v>
      </c>
      <c r="K7183" s="2">
        <v>1379</v>
      </c>
      <c r="L7183" s="3">
        <v>8.4397998684150127E-2</v>
      </c>
      <c r="M7183" s="3">
        <v>0.11278244683113221</v>
      </c>
      <c r="N7183" s="2">
        <v>1633925</v>
      </c>
      <c r="O7183">
        <f t="shared" si="112"/>
        <v>11</v>
      </c>
    </row>
    <row r="7184" spans="1:15" x14ac:dyDescent="0.2">
      <c r="A7184" t="s">
        <v>7593</v>
      </c>
      <c r="B7184" t="s">
        <v>7917</v>
      </c>
      <c r="C7184" t="s">
        <v>7930</v>
      </c>
      <c r="D7184" t="s">
        <v>22</v>
      </c>
      <c r="E7184">
        <v>34</v>
      </c>
      <c r="F7184" t="s">
        <v>49</v>
      </c>
      <c r="G7184" t="s">
        <v>736</v>
      </c>
      <c r="H7184" t="s">
        <v>2348</v>
      </c>
      <c r="I7184" s="2">
        <v>1840</v>
      </c>
      <c r="J7184" s="2">
        <f>(0)</f>
        <v>0</v>
      </c>
      <c r="K7184" s="2">
        <v>1840</v>
      </c>
      <c r="L7184" s="3">
        <v>0.1126122680049574</v>
      </c>
      <c r="M7184" s="3">
        <v>0.15048564334248241</v>
      </c>
      <c r="N7184" s="2">
        <v>1633925</v>
      </c>
      <c r="O7184">
        <f t="shared" si="112"/>
        <v>10</v>
      </c>
    </row>
    <row r="7185" spans="1:15" x14ac:dyDescent="0.2">
      <c r="A7185" t="s">
        <v>7593</v>
      </c>
      <c r="B7185" t="s">
        <v>7917</v>
      </c>
      <c r="C7185" t="s">
        <v>7931</v>
      </c>
      <c r="D7185" t="s">
        <v>22</v>
      </c>
      <c r="E7185">
        <v>45</v>
      </c>
      <c r="F7185" t="s">
        <v>69</v>
      </c>
      <c r="G7185" t="s">
        <v>38</v>
      </c>
      <c r="H7185" t="s">
        <v>788</v>
      </c>
      <c r="I7185" s="2">
        <v>2028</v>
      </c>
      <c r="J7185" s="2">
        <f>(0)</f>
        <v>0</v>
      </c>
      <c r="K7185" s="2">
        <v>2028</v>
      </c>
      <c r="L7185" s="3">
        <v>0.12411830408372478</v>
      </c>
      <c r="M7185" s="3">
        <v>0.16586135037964911</v>
      </c>
      <c r="N7185" s="2">
        <v>1633925</v>
      </c>
      <c r="O7185">
        <f t="shared" si="112"/>
        <v>9</v>
      </c>
    </row>
    <row r="7186" spans="1:15" x14ac:dyDescent="0.2">
      <c r="A7186" t="s">
        <v>7593</v>
      </c>
      <c r="B7186" t="s">
        <v>7917</v>
      </c>
      <c r="C7186" t="s">
        <v>7932</v>
      </c>
      <c r="D7186" t="s">
        <v>22</v>
      </c>
      <c r="E7186">
        <v>52</v>
      </c>
      <c r="F7186" t="s">
        <v>49</v>
      </c>
      <c r="G7186" t="s">
        <v>38</v>
      </c>
      <c r="H7186" t="s">
        <v>1113</v>
      </c>
      <c r="I7186" s="2">
        <v>974</v>
      </c>
      <c r="J7186" s="2">
        <v>1</v>
      </c>
      <c r="K7186" s="2">
        <v>975</v>
      </c>
      <c r="L7186" s="3">
        <v>5.9672261578713831E-2</v>
      </c>
      <c r="M7186" s="3">
        <v>7.9741033836369768E-2</v>
      </c>
      <c r="N7186" s="2">
        <v>1633925</v>
      </c>
      <c r="O7186">
        <f t="shared" si="112"/>
        <v>18</v>
      </c>
    </row>
    <row r="7187" spans="1:15" x14ac:dyDescent="0.2">
      <c r="A7187" t="s">
        <v>7593</v>
      </c>
      <c r="B7187" t="s">
        <v>7917</v>
      </c>
      <c r="C7187" t="s">
        <v>7933</v>
      </c>
      <c r="D7187" t="s">
        <v>22</v>
      </c>
      <c r="E7187">
        <v>59</v>
      </c>
      <c r="F7187" t="s">
        <v>49</v>
      </c>
      <c r="G7187" t="s">
        <v>38</v>
      </c>
      <c r="H7187" t="s">
        <v>530</v>
      </c>
      <c r="I7187" s="2">
        <v>3555</v>
      </c>
      <c r="J7187" s="2">
        <f>(0)</f>
        <v>0</v>
      </c>
      <c r="K7187" s="2">
        <v>3555</v>
      </c>
      <c r="L7187" s="3">
        <v>0.21757424606392581</v>
      </c>
      <c r="M7187" s="3">
        <v>0.29074807721876361</v>
      </c>
      <c r="N7187" s="2">
        <v>1633925</v>
      </c>
      <c r="O7187">
        <f t="shared" si="112"/>
        <v>8</v>
      </c>
    </row>
    <row r="7188" spans="1:15" x14ac:dyDescent="0.2">
      <c r="A7188" t="s">
        <v>7593</v>
      </c>
      <c r="B7188" t="s">
        <v>7917</v>
      </c>
      <c r="C7188" t="s">
        <v>7934</v>
      </c>
      <c r="D7188" t="s">
        <v>17</v>
      </c>
      <c r="E7188">
        <v>61</v>
      </c>
      <c r="F7188" t="s">
        <v>49</v>
      </c>
      <c r="G7188" t="s">
        <v>19</v>
      </c>
      <c r="H7188" t="s">
        <v>20</v>
      </c>
      <c r="I7188" s="2">
        <v>32088</v>
      </c>
      <c r="J7188" s="2">
        <v>19</v>
      </c>
      <c r="K7188" s="2">
        <v>32107</v>
      </c>
      <c r="L7188" s="3">
        <v>1.9650228743669385</v>
      </c>
      <c r="M7188" s="3">
        <v>2.6258926906505886</v>
      </c>
      <c r="N7188" s="2">
        <v>1633925</v>
      </c>
      <c r="O7188">
        <f t="shared" si="112"/>
        <v>4</v>
      </c>
    </row>
    <row r="7189" spans="1:15" x14ac:dyDescent="0.2">
      <c r="A7189" t="s">
        <v>7593</v>
      </c>
      <c r="B7189" t="s">
        <v>7917</v>
      </c>
      <c r="C7189" t="s">
        <v>7935</v>
      </c>
      <c r="D7189" t="s">
        <v>22</v>
      </c>
      <c r="E7189">
        <v>46</v>
      </c>
      <c r="F7189" t="s">
        <v>49</v>
      </c>
      <c r="G7189" t="s">
        <v>38</v>
      </c>
      <c r="H7189" t="s">
        <v>99</v>
      </c>
      <c r="I7189" s="2">
        <v>6446</v>
      </c>
      <c r="J7189" s="2">
        <v>1</v>
      </c>
      <c r="K7189" s="2">
        <v>6447</v>
      </c>
      <c r="L7189" s="3">
        <v>0.39457135425432621</v>
      </c>
      <c r="M7189" s="3">
        <v>0.52727225142879575</v>
      </c>
      <c r="N7189" s="2">
        <v>1633925</v>
      </c>
      <c r="O7189">
        <f t="shared" si="112"/>
        <v>5</v>
      </c>
    </row>
    <row r="7190" spans="1:15" x14ac:dyDescent="0.2">
      <c r="A7190" t="s">
        <v>7593</v>
      </c>
      <c r="B7190" t="s">
        <v>7917</v>
      </c>
      <c r="C7190" t="s">
        <v>7936</v>
      </c>
      <c r="D7190" t="s">
        <v>22</v>
      </c>
      <c r="E7190">
        <v>49</v>
      </c>
      <c r="F7190" t="s">
        <v>49</v>
      </c>
      <c r="G7190" t="s">
        <v>38</v>
      </c>
      <c r="H7190" t="s">
        <v>984</v>
      </c>
      <c r="I7190" s="2">
        <v>3949</v>
      </c>
      <c r="J7190" s="2">
        <f>(0)</f>
        <v>0</v>
      </c>
      <c r="K7190" s="2">
        <v>3949</v>
      </c>
      <c r="L7190" s="3">
        <v>0.24168795997368298</v>
      </c>
      <c r="M7190" s="3">
        <v>0.32297163345622992</v>
      </c>
      <c r="N7190" s="2">
        <v>1633925</v>
      </c>
      <c r="O7190">
        <f t="shared" si="112"/>
        <v>7</v>
      </c>
    </row>
    <row r="7191" spans="1:15" x14ac:dyDescent="0.2">
      <c r="A7191" t="s">
        <v>7593</v>
      </c>
      <c r="B7191" t="s">
        <v>7917</v>
      </c>
      <c r="C7191" t="s">
        <v>7937</v>
      </c>
      <c r="D7191" t="s">
        <v>22</v>
      </c>
      <c r="E7191">
        <v>35</v>
      </c>
      <c r="F7191" t="s">
        <v>69</v>
      </c>
      <c r="G7191" t="s">
        <v>38</v>
      </c>
      <c r="H7191" t="s">
        <v>456</v>
      </c>
      <c r="I7191" s="2">
        <v>1014</v>
      </c>
      <c r="J7191" s="2">
        <f>(0)</f>
        <v>0</v>
      </c>
      <c r="K7191" s="2">
        <v>1014</v>
      </c>
      <c r="L7191" s="3">
        <v>6.2059152041862388E-2</v>
      </c>
      <c r="M7191" s="3">
        <v>8.2930675189824554E-2</v>
      </c>
      <c r="N7191" s="2">
        <v>1633925</v>
      </c>
      <c r="O7191">
        <f t="shared" si="112"/>
        <v>16</v>
      </c>
    </row>
    <row r="7192" spans="1:15" x14ac:dyDescent="0.2">
      <c r="A7192" t="s">
        <v>7593</v>
      </c>
      <c r="B7192" t="s">
        <v>7938</v>
      </c>
      <c r="C7192" t="s">
        <v>46</v>
      </c>
      <c r="G7192" t="s">
        <v>46</v>
      </c>
      <c r="I7192" s="2">
        <v>9395</v>
      </c>
      <c r="J7192" s="2">
        <v>4</v>
      </c>
      <c r="K7192" s="2">
        <v>9399</v>
      </c>
      <c r="L7192" s="3">
        <v>0.58198574850091767</v>
      </c>
      <c r="M7192" s="3">
        <v>0.71686802123375437</v>
      </c>
      <c r="N7192" s="2">
        <v>1614988</v>
      </c>
      <c r="O7192">
        <f t="shared" si="112"/>
        <v>5</v>
      </c>
    </row>
    <row r="7193" spans="1:15" x14ac:dyDescent="0.2">
      <c r="A7193" t="s">
        <v>7593</v>
      </c>
      <c r="B7193" t="s">
        <v>7938</v>
      </c>
      <c r="C7193" t="s">
        <v>7939</v>
      </c>
      <c r="D7193" t="s">
        <v>17</v>
      </c>
      <c r="E7193">
        <v>61</v>
      </c>
      <c r="F7193" t="s">
        <v>49</v>
      </c>
      <c r="G7193" t="s">
        <v>385</v>
      </c>
      <c r="H7193" t="s">
        <v>1042</v>
      </c>
      <c r="I7193" s="2">
        <v>1696</v>
      </c>
      <c r="J7193" s="2">
        <v>1</v>
      </c>
      <c r="K7193" s="2">
        <v>1697</v>
      </c>
      <c r="L7193" s="3">
        <v>0.10507818014746859</v>
      </c>
      <c r="M7193" s="3">
        <v>0.129431325889316</v>
      </c>
      <c r="N7193" s="2">
        <v>1614988</v>
      </c>
      <c r="O7193">
        <f t="shared" si="112"/>
        <v>11</v>
      </c>
    </row>
    <row r="7194" spans="1:15" x14ac:dyDescent="0.2">
      <c r="A7194" t="s">
        <v>7593</v>
      </c>
      <c r="B7194" t="s">
        <v>7938</v>
      </c>
      <c r="C7194" t="s">
        <v>7940</v>
      </c>
      <c r="D7194" t="s">
        <v>17</v>
      </c>
      <c r="E7194">
        <v>58</v>
      </c>
      <c r="F7194" t="s">
        <v>49</v>
      </c>
      <c r="G7194" t="s">
        <v>376</v>
      </c>
      <c r="H7194" t="s">
        <v>377</v>
      </c>
      <c r="I7194" s="2">
        <v>81149</v>
      </c>
      <c r="J7194" s="2">
        <v>165</v>
      </c>
      <c r="K7194" s="2">
        <v>81314</v>
      </c>
      <c r="L7194" s="3">
        <v>5.0349600120867768</v>
      </c>
      <c r="M7194" s="3">
        <v>6.2018732076392702</v>
      </c>
      <c r="N7194" s="2">
        <v>1614988</v>
      </c>
      <c r="O7194">
        <f t="shared" si="112"/>
        <v>3</v>
      </c>
    </row>
    <row r="7195" spans="1:15" x14ac:dyDescent="0.2">
      <c r="A7195" t="s">
        <v>7593</v>
      </c>
      <c r="B7195" t="s">
        <v>7938</v>
      </c>
      <c r="C7195" t="s">
        <v>7941</v>
      </c>
      <c r="D7195" t="s">
        <v>22</v>
      </c>
      <c r="E7195">
        <v>33</v>
      </c>
      <c r="F7195" t="s">
        <v>18</v>
      </c>
      <c r="G7195" t="s">
        <v>7942</v>
      </c>
      <c r="H7195" t="s">
        <v>346</v>
      </c>
      <c r="I7195" s="2">
        <v>2338</v>
      </c>
      <c r="J7195" s="2">
        <v>1</v>
      </c>
      <c r="K7195" s="2">
        <v>2339</v>
      </c>
      <c r="L7195" s="3">
        <v>0.14483079750437775</v>
      </c>
      <c r="M7195" s="3">
        <v>0.17839709561291109</v>
      </c>
      <c r="N7195" s="2">
        <v>1614988</v>
      </c>
      <c r="O7195">
        <f t="shared" si="112"/>
        <v>9</v>
      </c>
    </row>
    <row r="7196" spans="1:15" x14ac:dyDescent="0.2">
      <c r="A7196" t="s">
        <v>7593</v>
      </c>
      <c r="B7196" t="s">
        <v>7938</v>
      </c>
      <c r="C7196" t="s">
        <v>7943</v>
      </c>
      <c r="D7196" t="s">
        <v>17</v>
      </c>
      <c r="E7196">
        <v>57</v>
      </c>
      <c r="F7196" t="s">
        <v>49</v>
      </c>
      <c r="G7196" t="s">
        <v>522</v>
      </c>
      <c r="H7196" t="s">
        <v>523</v>
      </c>
      <c r="I7196" s="2">
        <v>694617</v>
      </c>
      <c r="J7196" s="2">
        <v>328</v>
      </c>
      <c r="K7196" s="2">
        <v>694945</v>
      </c>
      <c r="L7196" s="3">
        <v>43.03096988955955</v>
      </c>
      <c r="M7196" s="3">
        <v>53.003920312404659</v>
      </c>
      <c r="N7196" s="2">
        <v>1614988</v>
      </c>
      <c r="O7196">
        <f t="shared" si="112"/>
        <v>1</v>
      </c>
    </row>
    <row r="7197" spans="1:15" x14ac:dyDescent="0.2">
      <c r="A7197" t="s">
        <v>7593</v>
      </c>
      <c r="B7197" t="s">
        <v>7938</v>
      </c>
      <c r="C7197" t="s">
        <v>7944</v>
      </c>
      <c r="D7197" t="s">
        <v>22</v>
      </c>
      <c r="E7197">
        <v>42</v>
      </c>
      <c r="F7197" t="s">
        <v>69</v>
      </c>
      <c r="G7197" t="s">
        <v>38</v>
      </c>
      <c r="H7197" t="s">
        <v>219</v>
      </c>
      <c r="I7197" s="2">
        <v>1885</v>
      </c>
      <c r="J7197" s="2">
        <f>(0)</f>
        <v>0</v>
      </c>
      <c r="K7197" s="2">
        <v>1885</v>
      </c>
      <c r="L7197" s="3">
        <v>0.11671913351678155</v>
      </c>
      <c r="M7197" s="3">
        <v>0.14377021172737814</v>
      </c>
      <c r="N7197" s="2">
        <v>1614988</v>
      </c>
      <c r="O7197">
        <f t="shared" si="112"/>
        <v>10</v>
      </c>
    </row>
    <row r="7198" spans="1:15" x14ac:dyDescent="0.2">
      <c r="A7198" t="s">
        <v>7593</v>
      </c>
      <c r="B7198" t="s">
        <v>7938</v>
      </c>
      <c r="C7198" t="s">
        <v>7945</v>
      </c>
      <c r="D7198" t="s">
        <v>17</v>
      </c>
      <c r="E7198">
        <v>40</v>
      </c>
      <c r="F7198" t="s">
        <v>49</v>
      </c>
      <c r="G7198" t="s">
        <v>19</v>
      </c>
      <c r="H7198" t="s">
        <v>20</v>
      </c>
      <c r="I7198" s="2">
        <v>27555</v>
      </c>
      <c r="J7198" s="2">
        <v>13</v>
      </c>
      <c r="K7198" s="2">
        <v>27568</v>
      </c>
      <c r="L7198" s="3">
        <v>1.7070095876873386</v>
      </c>
      <c r="M7198" s="3">
        <v>2.1026298126792362</v>
      </c>
      <c r="N7198" s="2">
        <v>1614988</v>
      </c>
      <c r="O7198">
        <f t="shared" si="112"/>
        <v>4</v>
      </c>
    </row>
    <row r="7199" spans="1:15" x14ac:dyDescent="0.2">
      <c r="A7199" t="s">
        <v>7593</v>
      </c>
      <c r="B7199" t="s">
        <v>7938</v>
      </c>
      <c r="C7199" t="s">
        <v>7946</v>
      </c>
      <c r="D7199" t="s">
        <v>22</v>
      </c>
      <c r="E7199">
        <v>62</v>
      </c>
      <c r="F7199" t="s">
        <v>49</v>
      </c>
      <c r="G7199" t="s">
        <v>38</v>
      </c>
      <c r="H7199" t="s">
        <v>456</v>
      </c>
      <c r="I7199" s="2">
        <v>6770</v>
      </c>
      <c r="J7199" s="2">
        <f>(0)</f>
        <v>0</v>
      </c>
      <c r="K7199" s="2">
        <v>6770</v>
      </c>
      <c r="L7199" s="3">
        <v>0.41919816122472736</v>
      </c>
      <c r="M7199" s="3">
        <v>0.51635243150893895</v>
      </c>
      <c r="N7199" s="2">
        <v>1614988</v>
      </c>
      <c r="O7199">
        <f t="shared" si="112"/>
        <v>6</v>
      </c>
    </row>
    <row r="7200" spans="1:15" x14ac:dyDescent="0.2">
      <c r="A7200" t="s">
        <v>7593</v>
      </c>
      <c r="B7200" t="s">
        <v>7938</v>
      </c>
      <c r="C7200" t="s">
        <v>7947</v>
      </c>
      <c r="D7200" t="s">
        <v>22</v>
      </c>
      <c r="E7200">
        <v>26</v>
      </c>
      <c r="F7200" t="s">
        <v>49</v>
      </c>
      <c r="G7200" t="s">
        <v>7802</v>
      </c>
      <c r="H7200" t="s">
        <v>198</v>
      </c>
      <c r="I7200" s="2">
        <v>2519</v>
      </c>
      <c r="J7200" s="2">
        <f>(0)</f>
        <v>0</v>
      </c>
      <c r="K7200" s="2">
        <v>2519</v>
      </c>
      <c r="L7200" s="3">
        <v>0.15597639115584758</v>
      </c>
      <c r="M7200" s="3">
        <v>0.19212581609616206</v>
      </c>
      <c r="N7200" s="2">
        <v>1614988</v>
      </c>
      <c r="O7200">
        <f t="shared" si="112"/>
        <v>8</v>
      </c>
    </row>
    <row r="7201" spans="1:15" x14ac:dyDescent="0.2">
      <c r="A7201" t="s">
        <v>7593</v>
      </c>
      <c r="B7201" t="s">
        <v>7938</v>
      </c>
      <c r="C7201" t="s">
        <v>7948</v>
      </c>
      <c r="D7201" t="s">
        <v>22</v>
      </c>
      <c r="E7201">
        <v>56</v>
      </c>
      <c r="F7201" t="s">
        <v>49</v>
      </c>
      <c r="G7201" t="s">
        <v>32</v>
      </c>
      <c r="H7201" t="s">
        <v>33</v>
      </c>
      <c r="I7201" s="2">
        <v>479016</v>
      </c>
      <c r="J7201" s="2">
        <v>570</v>
      </c>
      <c r="K7201" s="2">
        <v>479586</v>
      </c>
      <c r="L7201" s="3">
        <v>29.6959482051879</v>
      </c>
      <c r="M7201" s="3">
        <v>36.578345231557755</v>
      </c>
      <c r="N7201" s="2">
        <v>1614988</v>
      </c>
      <c r="O7201">
        <f t="shared" si="112"/>
        <v>2</v>
      </c>
    </row>
    <row r="7202" spans="1:15" x14ac:dyDescent="0.2">
      <c r="A7202" t="s">
        <v>7593</v>
      </c>
      <c r="B7202" t="s">
        <v>7938</v>
      </c>
      <c r="C7202" t="s">
        <v>7949</v>
      </c>
      <c r="D7202" t="s">
        <v>22</v>
      </c>
      <c r="E7202">
        <v>54</v>
      </c>
      <c r="F7202" t="s">
        <v>69</v>
      </c>
      <c r="G7202" t="s">
        <v>38</v>
      </c>
      <c r="H7202" t="s">
        <v>54</v>
      </c>
      <c r="I7202" s="2">
        <v>3077</v>
      </c>
      <c r="J7202" s="2">
        <f>(0)</f>
        <v>0</v>
      </c>
      <c r="K7202" s="2">
        <v>3077</v>
      </c>
      <c r="L7202" s="3">
        <v>0.19052773147540417</v>
      </c>
      <c r="M7202" s="3">
        <v>0.23468484959424002</v>
      </c>
      <c r="N7202" s="2">
        <v>1614988</v>
      </c>
      <c r="O7202">
        <f t="shared" si="112"/>
        <v>7</v>
      </c>
    </row>
    <row r="7203" spans="1:15" x14ac:dyDescent="0.2">
      <c r="A7203" t="s">
        <v>7593</v>
      </c>
      <c r="B7203" t="s">
        <v>7950</v>
      </c>
      <c r="C7203" t="s">
        <v>46</v>
      </c>
      <c r="G7203" t="s">
        <v>46</v>
      </c>
      <c r="I7203" s="2">
        <v>20486</v>
      </c>
      <c r="J7203" s="2">
        <v>15</v>
      </c>
      <c r="K7203" s="2">
        <v>20501</v>
      </c>
      <c r="L7203" s="3">
        <v>1.1482117893755825</v>
      </c>
      <c r="M7203" s="3">
        <v>1.4619981044871169</v>
      </c>
      <c r="N7203" s="2">
        <v>1785472</v>
      </c>
      <c r="O7203">
        <f t="shared" si="112"/>
        <v>5</v>
      </c>
    </row>
    <row r="7204" spans="1:15" x14ac:dyDescent="0.2">
      <c r="A7204" t="s">
        <v>7593</v>
      </c>
      <c r="B7204" t="s">
        <v>7950</v>
      </c>
      <c r="C7204" t="s">
        <v>7951</v>
      </c>
      <c r="D7204" t="s">
        <v>22</v>
      </c>
      <c r="E7204">
        <v>65</v>
      </c>
      <c r="F7204" t="s">
        <v>49</v>
      </c>
      <c r="G7204" t="s">
        <v>385</v>
      </c>
      <c r="H7204" t="s">
        <v>1042</v>
      </c>
      <c r="I7204" s="2">
        <v>1886</v>
      </c>
      <c r="J7204" s="2">
        <f>(0)</f>
        <v>0</v>
      </c>
      <c r="K7204" s="2">
        <v>1886</v>
      </c>
      <c r="L7204" s="3">
        <v>0.10563033192343538</v>
      </c>
      <c r="M7204" s="3">
        <v>0.13449726477063081</v>
      </c>
      <c r="N7204" s="2">
        <v>1785472</v>
      </c>
      <c r="O7204">
        <f t="shared" si="112"/>
        <v>10</v>
      </c>
    </row>
    <row r="7205" spans="1:15" x14ac:dyDescent="0.2">
      <c r="A7205" t="s">
        <v>7593</v>
      </c>
      <c r="B7205" t="s">
        <v>7950</v>
      </c>
      <c r="C7205" t="s">
        <v>7952</v>
      </c>
      <c r="D7205" t="s">
        <v>22</v>
      </c>
      <c r="E7205">
        <v>62</v>
      </c>
      <c r="F7205" t="s">
        <v>49</v>
      </c>
      <c r="G7205" t="s">
        <v>522</v>
      </c>
      <c r="H7205" t="s">
        <v>523</v>
      </c>
      <c r="I7205" s="2">
        <v>637231</v>
      </c>
      <c r="J7205" s="2">
        <v>476</v>
      </c>
      <c r="K7205" s="2">
        <v>637707</v>
      </c>
      <c r="L7205" s="3">
        <v>35.716438006308699</v>
      </c>
      <c r="M7205" s="3">
        <v>45.477119419451043</v>
      </c>
      <c r="N7205" s="2">
        <v>1785472</v>
      </c>
      <c r="O7205">
        <f t="shared" si="112"/>
        <v>1</v>
      </c>
    </row>
    <row r="7206" spans="1:15" x14ac:dyDescent="0.2">
      <c r="A7206" t="s">
        <v>7593</v>
      </c>
      <c r="B7206" t="s">
        <v>7950</v>
      </c>
      <c r="C7206" t="s">
        <v>7953</v>
      </c>
      <c r="D7206" t="s">
        <v>22</v>
      </c>
      <c r="E7206">
        <v>44</v>
      </c>
      <c r="F7206" t="s">
        <v>49</v>
      </c>
      <c r="G7206" t="s">
        <v>376</v>
      </c>
      <c r="H7206" t="s">
        <v>377</v>
      </c>
      <c r="I7206" s="2">
        <v>152050</v>
      </c>
      <c r="J7206" s="2">
        <v>231</v>
      </c>
      <c r="K7206" s="2">
        <v>152281</v>
      </c>
      <c r="L7206" s="3">
        <v>8.5288932002294064</v>
      </c>
      <c r="M7206" s="3">
        <v>10.859691397951449</v>
      </c>
      <c r="N7206" s="2">
        <v>1785472</v>
      </c>
      <c r="O7206">
        <f t="shared" si="112"/>
        <v>3</v>
      </c>
    </row>
    <row r="7207" spans="1:15" x14ac:dyDescent="0.2">
      <c r="A7207" t="s">
        <v>7593</v>
      </c>
      <c r="B7207" t="s">
        <v>7950</v>
      </c>
      <c r="C7207" t="s">
        <v>7954</v>
      </c>
      <c r="D7207" t="s">
        <v>22</v>
      </c>
      <c r="E7207">
        <v>39</v>
      </c>
      <c r="F7207" t="s">
        <v>49</v>
      </c>
      <c r="G7207" t="s">
        <v>38</v>
      </c>
      <c r="H7207" t="s">
        <v>537</v>
      </c>
      <c r="I7207" s="2">
        <v>5092</v>
      </c>
      <c r="J7207" s="2">
        <f>(0)</f>
        <v>0</v>
      </c>
      <c r="K7207" s="2">
        <v>5092</v>
      </c>
      <c r="L7207" s="3">
        <v>0.28519069467345326</v>
      </c>
      <c r="M7207" s="3">
        <v>0.36312835218030332</v>
      </c>
      <c r="N7207" s="2">
        <v>1785472</v>
      </c>
      <c r="O7207">
        <f t="shared" si="112"/>
        <v>6</v>
      </c>
    </row>
    <row r="7208" spans="1:15" x14ac:dyDescent="0.2">
      <c r="A7208" t="s">
        <v>7593</v>
      </c>
      <c r="B7208" t="s">
        <v>7950</v>
      </c>
      <c r="C7208" t="s">
        <v>7955</v>
      </c>
      <c r="D7208" t="s">
        <v>22</v>
      </c>
      <c r="E7208">
        <v>61</v>
      </c>
      <c r="F7208" t="s">
        <v>69</v>
      </c>
      <c r="G7208" t="s">
        <v>303</v>
      </c>
      <c r="H7208" t="s">
        <v>304</v>
      </c>
      <c r="I7208" s="2">
        <v>2589</v>
      </c>
      <c r="J7208" s="2">
        <v>4</v>
      </c>
      <c r="K7208" s="2">
        <v>2593</v>
      </c>
      <c r="L7208" s="3">
        <v>0.14522770449494588</v>
      </c>
      <c r="M7208" s="3">
        <v>0.18491591068411756</v>
      </c>
      <c r="N7208" s="2">
        <v>1785472</v>
      </c>
      <c r="O7208">
        <f t="shared" si="112"/>
        <v>8</v>
      </c>
    </row>
    <row r="7209" spans="1:15" x14ac:dyDescent="0.2">
      <c r="A7209" t="s">
        <v>7593</v>
      </c>
      <c r="B7209" t="s">
        <v>7950</v>
      </c>
      <c r="C7209" t="s">
        <v>7956</v>
      </c>
      <c r="D7209" t="s">
        <v>22</v>
      </c>
      <c r="E7209">
        <v>60</v>
      </c>
      <c r="F7209" t="s">
        <v>49</v>
      </c>
      <c r="G7209" t="s">
        <v>19</v>
      </c>
      <c r="H7209" t="s">
        <v>20</v>
      </c>
      <c r="I7209" s="2">
        <v>32474</v>
      </c>
      <c r="J7209" s="2">
        <v>35</v>
      </c>
      <c r="K7209" s="2">
        <v>32509</v>
      </c>
      <c r="L7209" s="3">
        <v>1.8207510395010396</v>
      </c>
      <c r="M7209" s="3">
        <v>2.3183306364943994</v>
      </c>
      <c r="N7209" s="2">
        <v>1785472</v>
      </c>
      <c r="O7209">
        <f t="shared" si="112"/>
        <v>4</v>
      </c>
    </row>
    <row r="7210" spans="1:15" x14ac:dyDescent="0.2">
      <c r="A7210" t="s">
        <v>7593</v>
      </c>
      <c r="B7210" t="s">
        <v>7950</v>
      </c>
      <c r="C7210" t="s">
        <v>7957</v>
      </c>
      <c r="D7210" t="s">
        <v>22</v>
      </c>
      <c r="E7210">
        <v>58</v>
      </c>
      <c r="F7210" t="s">
        <v>18</v>
      </c>
      <c r="G7210" t="s">
        <v>7942</v>
      </c>
      <c r="H7210" t="s">
        <v>346</v>
      </c>
      <c r="I7210" s="2">
        <v>1662</v>
      </c>
      <c r="J7210" s="2">
        <v>2</v>
      </c>
      <c r="K7210" s="2">
        <v>1664</v>
      </c>
      <c r="L7210" s="3">
        <v>9.3196644920782848E-2</v>
      </c>
      <c r="M7210" s="3">
        <v>0.11866566732679198</v>
      </c>
      <c r="N7210" s="2">
        <v>1785472</v>
      </c>
      <c r="O7210">
        <f t="shared" si="112"/>
        <v>12</v>
      </c>
    </row>
    <row r="7211" spans="1:15" x14ac:dyDescent="0.2">
      <c r="A7211" t="s">
        <v>7593</v>
      </c>
      <c r="B7211" t="s">
        <v>7950</v>
      </c>
      <c r="C7211" t="s">
        <v>7958</v>
      </c>
      <c r="D7211" t="s">
        <v>22</v>
      </c>
      <c r="E7211">
        <v>61</v>
      </c>
      <c r="F7211" t="s">
        <v>49</v>
      </c>
      <c r="G7211" t="s">
        <v>7802</v>
      </c>
      <c r="H7211" t="s">
        <v>198</v>
      </c>
      <c r="I7211" s="2">
        <v>1772</v>
      </c>
      <c r="J7211" s="2">
        <f>(0)</f>
        <v>0</v>
      </c>
      <c r="K7211" s="2">
        <v>1772</v>
      </c>
      <c r="L7211" s="3">
        <v>9.9245465624775972E-2</v>
      </c>
      <c r="M7211" s="3">
        <v>0.12636752554271358</v>
      </c>
      <c r="N7211" s="2">
        <v>1785472</v>
      </c>
      <c r="O7211">
        <f t="shared" si="112"/>
        <v>11</v>
      </c>
    </row>
    <row r="7212" spans="1:15" x14ac:dyDescent="0.2">
      <c r="A7212" t="s">
        <v>7593</v>
      </c>
      <c r="B7212" t="s">
        <v>7950</v>
      </c>
      <c r="C7212" t="s">
        <v>7959</v>
      </c>
      <c r="D7212" t="s">
        <v>22</v>
      </c>
      <c r="E7212">
        <v>54</v>
      </c>
      <c r="F7212" t="s">
        <v>49</v>
      </c>
      <c r="G7212" t="s">
        <v>38</v>
      </c>
      <c r="H7212" t="s">
        <v>2429</v>
      </c>
      <c r="I7212" s="2">
        <v>2270</v>
      </c>
      <c r="J7212" s="2">
        <v>2</v>
      </c>
      <c r="K7212" s="2">
        <v>2272</v>
      </c>
      <c r="L7212" s="3">
        <v>0.12724926518029966</v>
      </c>
      <c r="M7212" s="3">
        <v>0.16202427654235058</v>
      </c>
      <c r="N7212" s="2">
        <v>1785472</v>
      </c>
      <c r="O7212">
        <f t="shared" si="112"/>
        <v>9</v>
      </c>
    </row>
    <row r="7213" spans="1:15" x14ac:dyDescent="0.2">
      <c r="A7213" t="s">
        <v>7593</v>
      </c>
      <c r="B7213" t="s">
        <v>7950</v>
      </c>
      <c r="C7213" t="s">
        <v>7960</v>
      </c>
      <c r="D7213" t="s">
        <v>22</v>
      </c>
      <c r="E7213">
        <v>42</v>
      </c>
      <c r="F7213" t="s">
        <v>49</v>
      </c>
      <c r="G7213" t="s">
        <v>32</v>
      </c>
      <c r="H7213" t="s">
        <v>33</v>
      </c>
      <c r="I7213" s="2">
        <v>538273</v>
      </c>
      <c r="J7213" s="2">
        <v>898</v>
      </c>
      <c r="K7213" s="2">
        <v>539171</v>
      </c>
      <c r="L7213" s="3">
        <v>30.19767322030253</v>
      </c>
      <c r="M7213" s="3">
        <v>38.45017218645058</v>
      </c>
      <c r="N7213" s="2">
        <v>1785472</v>
      </c>
      <c r="O7213">
        <f t="shared" si="112"/>
        <v>2</v>
      </c>
    </row>
    <row r="7214" spans="1:15" x14ac:dyDescent="0.2">
      <c r="A7214" t="s">
        <v>7593</v>
      </c>
      <c r="B7214" t="s">
        <v>7950</v>
      </c>
      <c r="C7214" t="s">
        <v>7961</v>
      </c>
      <c r="D7214" t="s">
        <v>22</v>
      </c>
      <c r="E7214">
        <v>41</v>
      </c>
      <c r="F7214" t="s">
        <v>49</v>
      </c>
      <c r="G7214" t="s">
        <v>38</v>
      </c>
      <c r="H7214" t="s">
        <v>354</v>
      </c>
      <c r="I7214" s="2">
        <v>4257</v>
      </c>
      <c r="J7214" s="2">
        <f>(0)</f>
        <v>0</v>
      </c>
      <c r="K7214" s="2">
        <v>4257</v>
      </c>
      <c r="L7214" s="3">
        <v>0.23842434941572874</v>
      </c>
      <c r="M7214" s="3">
        <v>0.30358157801090951</v>
      </c>
      <c r="N7214" s="2">
        <v>1785472</v>
      </c>
      <c r="O7214">
        <f t="shared" si="112"/>
        <v>7</v>
      </c>
    </row>
    <row r="7215" spans="1:15" x14ac:dyDescent="0.2">
      <c r="A7215" t="s">
        <v>7593</v>
      </c>
      <c r="B7215" t="s">
        <v>7962</v>
      </c>
      <c r="C7215" t="s">
        <v>46</v>
      </c>
      <c r="G7215" t="s">
        <v>46</v>
      </c>
      <c r="I7215" s="2">
        <v>13498</v>
      </c>
      <c r="J7215" s="2">
        <v>27</v>
      </c>
      <c r="K7215" s="2">
        <v>13525</v>
      </c>
      <c r="L7215" s="3">
        <v>0.76559449473876673</v>
      </c>
      <c r="M7215" s="3">
        <v>0.92723740156886514</v>
      </c>
      <c r="N7215" s="2">
        <v>1766601</v>
      </c>
      <c r="O7215">
        <f t="shared" si="112"/>
        <v>5</v>
      </c>
    </row>
    <row r="7216" spans="1:15" x14ac:dyDescent="0.2">
      <c r="A7216" t="s">
        <v>7593</v>
      </c>
      <c r="B7216" t="s">
        <v>7962</v>
      </c>
      <c r="C7216" t="s">
        <v>7963</v>
      </c>
      <c r="D7216" t="s">
        <v>22</v>
      </c>
      <c r="E7216">
        <v>39</v>
      </c>
      <c r="F7216" t="s">
        <v>49</v>
      </c>
      <c r="G7216" t="s">
        <v>385</v>
      </c>
      <c r="H7216" t="s">
        <v>1042</v>
      </c>
      <c r="I7216" s="2">
        <v>8079</v>
      </c>
      <c r="J7216" s="2">
        <v>3</v>
      </c>
      <c r="K7216" s="2">
        <v>8082</v>
      </c>
      <c r="L7216" s="3">
        <v>0.45748870288197502</v>
      </c>
      <c r="M7216" s="3">
        <v>0.55408005023878504</v>
      </c>
      <c r="N7216" s="2">
        <v>1766601</v>
      </c>
      <c r="O7216">
        <f t="shared" si="112"/>
        <v>6</v>
      </c>
    </row>
    <row r="7217" spans="1:15" x14ac:dyDescent="0.2">
      <c r="A7217" t="s">
        <v>7593</v>
      </c>
      <c r="B7217" t="s">
        <v>7962</v>
      </c>
      <c r="C7217" t="s">
        <v>7964</v>
      </c>
      <c r="D7217" t="s">
        <v>17</v>
      </c>
      <c r="E7217">
        <v>45</v>
      </c>
      <c r="F7217" t="s">
        <v>49</v>
      </c>
      <c r="G7217" t="s">
        <v>32</v>
      </c>
      <c r="H7217" t="s">
        <v>33</v>
      </c>
      <c r="I7217" s="2">
        <v>670031</v>
      </c>
      <c r="J7217" s="2">
        <v>1417</v>
      </c>
      <c r="K7217" s="2">
        <v>671448</v>
      </c>
      <c r="L7217" s="3">
        <v>38.007903312632564</v>
      </c>
      <c r="M7217" s="3">
        <v>46.032657952577551</v>
      </c>
      <c r="N7217" s="2">
        <v>1766601</v>
      </c>
      <c r="O7217">
        <f t="shared" si="112"/>
        <v>1</v>
      </c>
    </row>
    <row r="7218" spans="1:15" x14ac:dyDescent="0.2">
      <c r="A7218" t="s">
        <v>7593</v>
      </c>
      <c r="B7218" t="s">
        <v>7962</v>
      </c>
      <c r="C7218" t="s">
        <v>7965</v>
      </c>
      <c r="D7218" t="s">
        <v>22</v>
      </c>
      <c r="E7218">
        <v>54</v>
      </c>
      <c r="F7218" t="s">
        <v>69</v>
      </c>
      <c r="G7218" t="s">
        <v>376</v>
      </c>
      <c r="H7218" t="s">
        <v>377</v>
      </c>
      <c r="I7218" s="2">
        <v>121329</v>
      </c>
      <c r="J7218" s="2">
        <v>259</v>
      </c>
      <c r="K7218" s="2">
        <v>121588</v>
      </c>
      <c r="L7218" s="3">
        <v>6.8825954474156879</v>
      </c>
      <c r="M7218" s="3">
        <v>8.335744264839569</v>
      </c>
      <c r="N7218" s="2">
        <v>1766601</v>
      </c>
      <c r="O7218">
        <f t="shared" si="112"/>
        <v>3</v>
      </c>
    </row>
    <row r="7219" spans="1:15" x14ac:dyDescent="0.2">
      <c r="A7219" t="s">
        <v>7593</v>
      </c>
      <c r="B7219" t="s">
        <v>7962</v>
      </c>
      <c r="C7219" t="s">
        <v>7966</v>
      </c>
      <c r="D7219" t="s">
        <v>17</v>
      </c>
      <c r="E7219">
        <v>70</v>
      </c>
      <c r="F7219" t="s">
        <v>49</v>
      </c>
      <c r="G7219" t="s">
        <v>522</v>
      </c>
      <c r="H7219" t="s">
        <v>523</v>
      </c>
      <c r="I7219" s="2">
        <v>597482</v>
      </c>
      <c r="J7219" s="2">
        <v>604</v>
      </c>
      <c r="K7219" s="2">
        <v>598086</v>
      </c>
      <c r="L7219" s="3">
        <v>33.855182919063218</v>
      </c>
      <c r="M7219" s="3">
        <v>41.003157748962387</v>
      </c>
      <c r="N7219" s="2">
        <v>1766601</v>
      </c>
      <c r="O7219">
        <f t="shared" si="112"/>
        <v>2</v>
      </c>
    </row>
    <row r="7220" spans="1:15" x14ac:dyDescent="0.2">
      <c r="A7220" t="s">
        <v>7593</v>
      </c>
      <c r="B7220" t="s">
        <v>7962</v>
      </c>
      <c r="C7220" t="s">
        <v>7967</v>
      </c>
      <c r="D7220" t="s">
        <v>22</v>
      </c>
      <c r="E7220">
        <v>57</v>
      </c>
      <c r="F7220" t="s">
        <v>69</v>
      </c>
      <c r="G7220" t="s">
        <v>19</v>
      </c>
      <c r="H7220" t="s">
        <v>20</v>
      </c>
      <c r="I7220" s="2">
        <v>25329</v>
      </c>
      <c r="J7220" s="2">
        <v>45</v>
      </c>
      <c r="K7220" s="2">
        <v>25374</v>
      </c>
      <c r="L7220" s="3">
        <v>1.4363175385953024</v>
      </c>
      <c r="M7220" s="3">
        <v>1.7395727783666086</v>
      </c>
      <c r="N7220" s="2">
        <v>1766601</v>
      </c>
      <c r="O7220">
        <f t="shared" si="112"/>
        <v>4</v>
      </c>
    </row>
    <row r="7221" spans="1:15" x14ac:dyDescent="0.2">
      <c r="A7221" t="s">
        <v>7593</v>
      </c>
      <c r="B7221" t="s">
        <v>7962</v>
      </c>
      <c r="C7221" t="s">
        <v>7968</v>
      </c>
      <c r="D7221" t="s">
        <v>22</v>
      </c>
      <c r="E7221">
        <v>55</v>
      </c>
      <c r="F7221" t="s">
        <v>49</v>
      </c>
      <c r="G7221" t="s">
        <v>114</v>
      </c>
      <c r="H7221" t="s">
        <v>115</v>
      </c>
      <c r="I7221" s="2">
        <v>8010</v>
      </c>
      <c r="J7221" s="2">
        <v>2</v>
      </c>
      <c r="K7221" s="2">
        <v>8012</v>
      </c>
      <c r="L7221" s="3">
        <v>0.45352629144894635</v>
      </c>
      <c r="M7221" s="3">
        <v>0.54928103965765229</v>
      </c>
      <c r="N7221" s="2">
        <v>1766601</v>
      </c>
      <c r="O7221">
        <f t="shared" si="112"/>
        <v>7</v>
      </c>
    </row>
    <row r="7222" spans="1:15" x14ac:dyDescent="0.2">
      <c r="A7222" t="s">
        <v>7593</v>
      </c>
      <c r="B7222" t="s">
        <v>7962</v>
      </c>
      <c r="C7222" t="s">
        <v>7969</v>
      </c>
      <c r="D7222" t="s">
        <v>22</v>
      </c>
      <c r="E7222">
        <v>61</v>
      </c>
      <c r="F7222" t="s">
        <v>18</v>
      </c>
      <c r="G7222" t="s">
        <v>38</v>
      </c>
      <c r="H7222" t="s">
        <v>346</v>
      </c>
      <c r="I7222" s="2">
        <v>3078</v>
      </c>
      <c r="J7222" s="2">
        <v>2</v>
      </c>
      <c r="K7222" s="2">
        <v>3080</v>
      </c>
      <c r="L7222" s="3">
        <v>0.17434610305326442</v>
      </c>
      <c r="M7222" s="3">
        <v>0.21115646556984138</v>
      </c>
      <c r="N7222" s="2">
        <v>1766601</v>
      </c>
      <c r="O7222">
        <f t="shared" si="112"/>
        <v>10</v>
      </c>
    </row>
    <row r="7223" spans="1:15" x14ac:dyDescent="0.2">
      <c r="A7223" t="s">
        <v>7593</v>
      </c>
      <c r="B7223" t="s">
        <v>7962</v>
      </c>
      <c r="C7223" t="s">
        <v>7970</v>
      </c>
      <c r="D7223" t="s">
        <v>22</v>
      </c>
      <c r="E7223">
        <v>34</v>
      </c>
      <c r="F7223" t="s">
        <v>49</v>
      </c>
      <c r="G7223" t="s">
        <v>38</v>
      </c>
      <c r="H7223" t="s">
        <v>984</v>
      </c>
      <c r="I7223" s="2">
        <v>3507</v>
      </c>
      <c r="J7223" s="2">
        <v>2</v>
      </c>
      <c r="K7223" s="2">
        <v>3509</v>
      </c>
      <c r="L7223" s="3">
        <v>0.19863002454996911</v>
      </c>
      <c r="M7223" s="3">
        <v>0.24056754470278358</v>
      </c>
      <c r="N7223" s="2">
        <v>1766601</v>
      </c>
      <c r="O7223">
        <f t="shared" si="112"/>
        <v>9</v>
      </c>
    </row>
    <row r="7224" spans="1:15" x14ac:dyDescent="0.2">
      <c r="A7224" t="s">
        <v>7593</v>
      </c>
      <c r="B7224" t="s">
        <v>7962</v>
      </c>
      <c r="C7224" t="s">
        <v>7971</v>
      </c>
      <c r="D7224" t="s">
        <v>22</v>
      </c>
      <c r="E7224">
        <v>49</v>
      </c>
      <c r="F7224" t="s">
        <v>69</v>
      </c>
      <c r="G7224" t="s">
        <v>303</v>
      </c>
      <c r="H7224" t="s">
        <v>304</v>
      </c>
      <c r="I7224" s="2">
        <v>5125</v>
      </c>
      <c r="J7224" s="2">
        <v>13</v>
      </c>
      <c r="K7224" s="2">
        <v>5138</v>
      </c>
      <c r="L7224" s="3">
        <v>0.29084099918430933</v>
      </c>
      <c r="M7224" s="3">
        <v>0.35224737665514444</v>
      </c>
      <c r="N7224" s="2">
        <v>1766601</v>
      </c>
      <c r="O7224">
        <f t="shared" si="112"/>
        <v>8</v>
      </c>
    </row>
    <row r="7225" spans="1:15" x14ac:dyDescent="0.2">
      <c r="A7225" t="s">
        <v>7593</v>
      </c>
      <c r="B7225" t="s">
        <v>7972</v>
      </c>
      <c r="C7225" t="s">
        <v>46</v>
      </c>
      <c r="G7225" t="s">
        <v>46</v>
      </c>
      <c r="I7225" s="2">
        <v>20484</v>
      </c>
      <c r="J7225" s="2">
        <v>11</v>
      </c>
      <c r="K7225" s="2">
        <v>20495</v>
      </c>
      <c r="L7225" s="3">
        <v>1.161370093714265</v>
      </c>
      <c r="M7225" s="3">
        <v>1.3918865138794752</v>
      </c>
      <c r="N7225" s="2">
        <v>1764726</v>
      </c>
      <c r="O7225">
        <f t="shared" si="112"/>
        <v>5</v>
      </c>
    </row>
    <row r="7226" spans="1:15" x14ac:dyDescent="0.2">
      <c r="A7226" t="s">
        <v>7593</v>
      </c>
      <c r="B7226" t="s">
        <v>7972</v>
      </c>
      <c r="C7226" t="s">
        <v>7973</v>
      </c>
      <c r="D7226" t="s">
        <v>22</v>
      </c>
      <c r="E7226">
        <v>44</v>
      </c>
      <c r="F7226" t="s">
        <v>69</v>
      </c>
      <c r="G7226" t="s">
        <v>385</v>
      </c>
      <c r="H7226" t="s">
        <v>1042</v>
      </c>
      <c r="I7226" s="2">
        <v>3473</v>
      </c>
      <c r="J7226" s="2">
        <f>(0)</f>
        <v>0</v>
      </c>
      <c r="K7226" s="2">
        <v>3473</v>
      </c>
      <c r="L7226" s="3">
        <v>0.1968010898009096</v>
      </c>
      <c r="M7226" s="3">
        <v>0.23586347219826387</v>
      </c>
      <c r="N7226" s="2">
        <v>1764726</v>
      </c>
      <c r="O7226">
        <f t="shared" si="112"/>
        <v>9</v>
      </c>
    </row>
    <row r="7227" spans="1:15" x14ac:dyDescent="0.2">
      <c r="A7227" t="s">
        <v>7593</v>
      </c>
      <c r="B7227" t="s">
        <v>7972</v>
      </c>
      <c r="C7227" t="s">
        <v>7974</v>
      </c>
      <c r="D7227" t="s">
        <v>22</v>
      </c>
      <c r="E7227">
        <v>55</v>
      </c>
      <c r="F7227" t="s">
        <v>69</v>
      </c>
      <c r="G7227" t="s">
        <v>32</v>
      </c>
      <c r="H7227" t="s">
        <v>33</v>
      </c>
      <c r="I7227" s="2">
        <v>647755</v>
      </c>
      <c r="J7227" s="2">
        <v>1032</v>
      </c>
      <c r="K7227" s="2">
        <v>648787</v>
      </c>
      <c r="L7227" s="3">
        <v>36.764177555042536</v>
      </c>
      <c r="M7227" s="3">
        <v>44.061374758737408</v>
      </c>
      <c r="N7227" s="2">
        <v>1764726</v>
      </c>
      <c r="O7227">
        <f t="shared" si="112"/>
        <v>2</v>
      </c>
    </row>
    <row r="7228" spans="1:15" x14ac:dyDescent="0.2">
      <c r="A7228" t="s">
        <v>7593</v>
      </c>
      <c r="B7228" t="s">
        <v>7972</v>
      </c>
      <c r="C7228" t="s">
        <v>7975</v>
      </c>
      <c r="D7228" t="s">
        <v>22</v>
      </c>
      <c r="E7228">
        <v>60</v>
      </c>
      <c r="F7228" t="s">
        <v>69</v>
      </c>
      <c r="G7228" t="s">
        <v>38</v>
      </c>
      <c r="H7228" t="s">
        <v>456</v>
      </c>
      <c r="I7228" s="2">
        <v>7646</v>
      </c>
      <c r="J7228" s="2">
        <v>2</v>
      </c>
      <c r="K7228" s="2">
        <v>7648</v>
      </c>
      <c r="L7228" s="3">
        <v>0.43338172611498893</v>
      </c>
      <c r="M7228" s="3">
        <v>0.51940219849476588</v>
      </c>
      <c r="N7228" s="2">
        <v>1764726</v>
      </c>
      <c r="O7228">
        <f t="shared" si="112"/>
        <v>7</v>
      </c>
    </row>
    <row r="7229" spans="1:15" x14ac:dyDescent="0.2">
      <c r="A7229" t="s">
        <v>7593</v>
      </c>
      <c r="B7229" t="s">
        <v>7972</v>
      </c>
      <c r="C7229" t="s">
        <v>7976</v>
      </c>
      <c r="D7229" t="s">
        <v>22</v>
      </c>
      <c r="E7229">
        <v>59</v>
      </c>
      <c r="F7229" t="s">
        <v>69</v>
      </c>
      <c r="G7229" t="s">
        <v>376</v>
      </c>
      <c r="H7229" t="s">
        <v>377</v>
      </c>
      <c r="I7229" s="2">
        <v>100373</v>
      </c>
      <c r="J7229" s="2">
        <v>147</v>
      </c>
      <c r="K7229" s="2">
        <v>100520</v>
      </c>
      <c r="L7229" s="3">
        <v>5.696068398153594</v>
      </c>
      <c r="M7229" s="3">
        <v>6.8266617406765002</v>
      </c>
      <c r="N7229" s="2">
        <v>1764726</v>
      </c>
      <c r="O7229">
        <f t="shared" si="112"/>
        <v>3</v>
      </c>
    </row>
    <row r="7230" spans="1:15" x14ac:dyDescent="0.2">
      <c r="A7230" t="s">
        <v>7593</v>
      </c>
      <c r="B7230" t="s">
        <v>7972</v>
      </c>
      <c r="C7230" t="s">
        <v>7977</v>
      </c>
      <c r="D7230" t="s">
        <v>17</v>
      </c>
      <c r="E7230">
        <v>33</v>
      </c>
      <c r="F7230" t="s">
        <v>69</v>
      </c>
      <c r="G7230" t="s">
        <v>522</v>
      </c>
      <c r="H7230" t="s">
        <v>523</v>
      </c>
      <c r="I7230" s="2">
        <v>649613</v>
      </c>
      <c r="J7230" s="2">
        <v>316</v>
      </c>
      <c r="K7230" s="2">
        <v>649929</v>
      </c>
      <c r="L7230" s="3">
        <v>36.828890150652285</v>
      </c>
      <c r="M7230" s="3">
        <v>44.138931938481264</v>
      </c>
      <c r="N7230" s="2">
        <v>1764726</v>
      </c>
      <c r="O7230">
        <f t="shared" si="112"/>
        <v>1</v>
      </c>
    </row>
    <row r="7231" spans="1:15" x14ac:dyDescent="0.2">
      <c r="A7231" t="s">
        <v>7593</v>
      </c>
      <c r="B7231" t="s">
        <v>7972</v>
      </c>
      <c r="C7231" t="s">
        <v>7978</v>
      </c>
      <c r="D7231" t="s">
        <v>22</v>
      </c>
      <c r="E7231">
        <v>42</v>
      </c>
      <c r="F7231" t="s">
        <v>69</v>
      </c>
      <c r="G7231" t="s">
        <v>7802</v>
      </c>
      <c r="H7231" t="s">
        <v>198</v>
      </c>
      <c r="I7231" s="2">
        <v>8668</v>
      </c>
      <c r="J7231" s="2">
        <v>1</v>
      </c>
      <c r="K7231" s="2">
        <v>8669</v>
      </c>
      <c r="L7231" s="3">
        <v>0.49123773322317454</v>
      </c>
      <c r="M7231" s="3">
        <v>0.58874184868607815</v>
      </c>
      <c r="N7231" s="2">
        <v>1764726</v>
      </c>
      <c r="O7231">
        <f t="shared" si="112"/>
        <v>6</v>
      </c>
    </row>
    <row r="7232" spans="1:15" x14ac:dyDescent="0.2">
      <c r="A7232" t="s">
        <v>7593</v>
      </c>
      <c r="B7232" t="s">
        <v>7972</v>
      </c>
      <c r="C7232" t="s">
        <v>7979</v>
      </c>
      <c r="D7232" t="s">
        <v>22</v>
      </c>
      <c r="E7232">
        <v>49</v>
      </c>
      <c r="F7232" t="s">
        <v>69</v>
      </c>
      <c r="G7232" t="s">
        <v>7827</v>
      </c>
      <c r="H7232" t="s">
        <v>104</v>
      </c>
      <c r="I7232" s="2">
        <v>2616</v>
      </c>
      <c r="J7232" s="2">
        <v>2</v>
      </c>
      <c r="K7232" s="2">
        <v>2618</v>
      </c>
      <c r="L7232" s="3">
        <v>0.1483516421246131</v>
      </c>
      <c r="M7232" s="3">
        <v>0.17779745759143531</v>
      </c>
      <c r="N7232" s="2">
        <v>1764726</v>
      </c>
      <c r="O7232">
        <f t="shared" si="112"/>
        <v>10</v>
      </c>
    </row>
    <row r="7233" spans="1:15" x14ac:dyDescent="0.2">
      <c r="A7233" t="s">
        <v>7593</v>
      </c>
      <c r="B7233" t="s">
        <v>7972</v>
      </c>
      <c r="C7233" t="s">
        <v>7980</v>
      </c>
      <c r="D7233" t="s">
        <v>17</v>
      </c>
      <c r="E7233">
        <v>41</v>
      </c>
      <c r="F7233" t="s">
        <v>69</v>
      </c>
      <c r="G7233" t="s">
        <v>19</v>
      </c>
      <c r="H7233" t="s">
        <v>20</v>
      </c>
      <c r="I7233" s="2">
        <v>25094</v>
      </c>
      <c r="J7233" s="2">
        <v>34</v>
      </c>
      <c r="K7233" s="2">
        <v>25128</v>
      </c>
      <c r="L7233" s="3">
        <v>1.4239037674970505</v>
      </c>
      <c r="M7233" s="3">
        <v>1.7065296082343719</v>
      </c>
      <c r="N7233" s="2">
        <v>1764726</v>
      </c>
      <c r="O7233">
        <f t="shared" si="112"/>
        <v>4</v>
      </c>
    </row>
    <row r="7234" spans="1:15" x14ac:dyDescent="0.2">
      <c r="A7234" t="s">
        <v>7593</v>
      </c>
      <c r="B7234" t="s">
        <v>7972</v>
      </c>
      <c r="C7234" t="s">
        <v>7981</v>
      </c>
      <c r="D7234" t="s">
        <v>22</v>
      </c>
      <c r="E7234">
        <v>56</v>
      </c>
      <c r="F7234" t="s">
        <v>69</v>
      </c>
      <c r="G7234" t="s">
        <v>303</v>
      </c>
      <c r="H7234" t="s">
        <v>304</v>
      </c>
      <c r="I7234" s="2">
        <v>4710</v>
      </c>
      <c r="J7234" s="2">
        <v>4</v>
      </c>
      <c r="K7234" s="2">
        <v>4714</v>
      </c>
      <c r="L7234" s="3">
        <v>0.26712362145738205</v>
      </c>
      <c r="M7234" s="3">
        <v>0.3201440852123858</v>
      </c>
      <c r="N7234" s="2">
        <v>1764726</v>
      </c>
      <c r="O7234">
        <f t="shared" si="112"/>
        <v>8</v>
      </c>
    </row>
    <row r="7235" spans="1:15" x14ac:dyDescent="0.2">
      <c r="A7235" t="s">
        <v>7593</v>
      </c>
      <c r="B7235" t="s">
        <v>7982</v>
      </c>
      <c r="C7235" t="s">
        <v>46</v>
      </c>
      <c r="G7235" t="s">
        <v>46</v>
      </c>
      <c r="I7235" s="2">
        <v>10513</v>
      </c>
      <c r="J7235" s="2">
        <v>20</v>
      </c>
      <c r="K7235" s="2">
        <v>10533</v>
      </c>
      <c r="L7235" s="3">
        <v>0.62154573875605879</v>
      </c>
      <c r="M7235" s="3">
        <v>0.72795001866006881</v>
      </c>
      <c r="N7235" s="2">
        <v>1694646</v>
      </c>
      <c r="O7235">
        <f t="shared" si="112"/>
        <v>5</v>
      </c>
    </row>
    <row r="7236" spans="1:15" x14ac:dyDescent="0.2">
      <c r="A7236" t="s">
        <v>7593</v>
      </c>
      <c r="B7236" t="s">
        <v>7982</v>
      </c>
      <c r="C7236" t="s">
        <v>7983</v>
      </c>
      <c r="D7236" t="s">
        <v>22</v>
      </c>
      <c r="E7236">
        <v>59</v>
      </c>
      <c r="F7236" t="s">
        <v>49</v>
      </c>
      <c r="G7236" t="s">
        <v>385</v>
      </c>
      <c r="H7236" t="s">
        <v>1042</v>
      </c>
      <c r="I7236" s="2">
        <v>5998</v>
      </c>
      <c r="J7236" s="2">
        <v>10</v>
      </c>
      <c r="K7236" s="2">
        <v>6008</v>
      </c>
      <c r="L7236" s="3">
        <v>0.3545283203689738</v>
      </c>
      <c r="M7236" s="3">
        <v>0.41522108726001078</v>
      </c>
      <c r="N7236" s="2">
        <v>1694646</v>
      </c>
      <c r="O7236">
        <f t="shared" si="112"/>
        <v>6</v>
      </c>
    </row>
    <row r="7237" spans="1:15" x14ac:dyDescent="0.2">
      <c r="A7237" t="s">
        <v>7593</v>
      </c>
      <c r="B7237" t="s">
        <v>7982</v>
      </c>
      <c r="C7237" t="s">
        <v>7984</v>
      </c>
      <c r="D7237" t="s">
        <v>22</v>
      </c>
      <c r="E7237">
        <v>73</v>
      </c>
      <c r="F7237" t="s">
        <v>69</v>
      </c>
      <c r="G7237" t="s">
        <v>19</v>
      </c>
      <c r="H7237" t="s">
        <v>20</v>
      </c>
      <c r="I7237" s="2">
        <v>15954</v>
      </c>
      <c r="J7237" s="2">
        <v>47</v>
      </c>
      <c r="K7237" s="2">
        <v>16001</v>
      </c>
      <c r="L7237" s="3">
        <v>0.94420899704127004</v>
      </c>
      <c r="M7237" s="3">
        <v>1.1058509682502384</v>
      </c>
      <c r="N7237" s="2">
        <v>1694646</v>
      </c>
      <c r="O7237">
        <f t="shared" si="112"/>
        <v>4</v>
      </c>
    </row>
    <row r="7238" spans="1:15" x14ac:dyDescent="0.2">
      <c r="A7238" t="s">
        <v>7593</v>
      </c>
      <c r="B7238" t="s">
        <v>7982</v>
      </c>
      <c r="C7238" t="s">
        <v>7985</v>
      </c>
      <c r="D7238" t="s">
        <v>22</v>
      </c>
      <c r="E7238">
        <v>42</v>
      </c>
      <c r="F7238" t="s">
        <v>49</v>
      </c>
      <c r="G7238" t="s">
        <v>522</v>
      </c>
      <c r="H7238" t="s">
        <v>523</v>
      </c>
      <c r="I7238" s="2">
        <v>723641</v>
      </c>
      <c r="J7238" s="2">
        <v>792</v>
      </c>
      <c r="K7238" s="2">
        <v>724433</v>
      </c>
      <c r="L7238" s="3">
        <v>42.748338000974833</v>
      </c>
      <c r="M7238" s="3">
        <v>50.06655424551122</v>
      </c>
      <c r="N7238" s="2">
        <v>1694646</v>
      </c>
      <c r="O7238">
        <f t="shared" si="112"/>
        <v>1</v>
      </c>
    </row>
    <row r="7239" spans="1:15" x14ac:dyDescent="0.2">
      <c r="A7239" t="s">
        <v>7593</v>
      </c>
      <c r="B7239" t="s">
        <v>7982</v>
      </c>
      <c r="C7239" t="s">
        <v>7986</v>
      </c>
      <c r="D7239" t="s">
        <v>22</v>
      </c>
      <c r="E7239">
        <v>33</v>
      </c>
      <c r="F7239" t="s">
        <v>49</v>
      </c>
      <c r="G7239" t="s">
        <v>38</v>
      </c>
      <c r="H7239" t="s">
        <v>351</v>
      </c>
      <c r="I7239" s="2">
        <v>2486</v>
      </c>
      <c r="J7239" s="2">
        <f>(0)</f>
        <v>0</v>
      </c>
      <c r="K7239" s="2">
        <v>2486</v>
      </c>
      <c r="L7239" s="3">
        <v>0.14669730433376646</v>
      </c>
      <c r="M7239" s="3">
        <v>0.17181085601337998</v>
      </c>
      <c r="N7239" s="2">
        <v>1694646</v>
      </c>
      <c r="O7239">
        <f t="shared" ref="O7239:O7302" si="113">COUNTIFS($A$2:$A$8573,A7239,$B$2:$B$8573,B7239,$K$2:$K$8573,"&gt;"&amp;K7239)+1</f>
        <v>10</v>
      </c>
    </row>
    <row r="7240" spans="1:15" x14ac:dyDescent="0.2">
      <c r="A7240" t="s">
        <v>7593</v>
      </c>
      <c r="B7240" t="s">
        <v>7982</v>
      </c>
      <c r="C7240" t="s">
        <v>7987</v>
      </c>
      <c r="D7240" t="s">
        <v>22</v>
      </c>
      <c r="E7240">
        <v>31</v>
      </c>
      <c r="F7240" t="s">
        <v>49</v>
      </c>
      <c r="G7240" t="s">
        <v>376</v>
      </c>
      <c r="H7240" t="s">
        <v>377</v>
      </c>
      <c r="I7240" s="2">
        <v>135862</v>
      </c>
      <c r="J7240" s="2">
        <v>267</v>
      </c>
      <c r="K7240" s="2">
        <v>136129</v>
      </c>
      <c r="L7240" s="3">
        <v>8.0328871044454111</v>
      </c>
      <c r="M7240" s="3">
        <v>9.4080611497366853</v>
      </c>
      <c r="N7240" s="2">
        <v>1694646</v>
      </c>
      <c r="O7240">
        <f t="shared" si="113"/>
        <v>3</v>
      </c>
    </row>
    <row r="7241" spans="1:15" x14ac:dyDescent="0.2">
      <c r="A7241" t="s">
        <v>7593</v>
      </c>
      <c r="B7241" t="s">
        <v>7982</v>
      </c>
      <c r="C7241" t="s">
        <v>7988</v>
      </c>
      <c r="D7241" t="s">
        <v>22</v>
      </c>
      <c r="E7241">
        <v>44</v>
      </c>
      <c r="F7241" t="s">
        <v>69</v>
      </c>
      <c r="G7241" t="s">
        <v>38</v>
      </c>
      <c r="H7241" t="s">
        <v>135</v>
      </c>
      <c r="I7241" s="2">
        <v>1631</v>
      </c>
      <c r="J7241" s="2">
        <f>(0)</f>
        <v>0</v>
      </c>
      <c r="K7241" s="2">
        <v>1631</v>
      </c>
      <c r="L7241" s="3">
        <v>9.6244289367808974E-2</v>
      </c>
      <c r="M7241" s="3">
        <v>0.11272063803613143</v>
      </c>
      <c r="N7241" s="2">
        <v>1694646</v>
      </c>
      <c r="O7241">
        <f t="shared" si="113"/>
        <v>11</v>
      </c>
    </row>
    <row r="7242" spans="1:15" x14ac:dyDescent="0.2">
      <c r="A7242" t="s">
        <v>7593</v>
      </c>
      <c r="B7242" t="s">
        <v>7982</v>
      </c>
      <c r="C7242" t="s">
        <v>7989</v>
      </c>
      <c r="D7242" t="s">
        <v>22</v>
      </c>
      <c r="E7242">
        <v>31</v>
      </c>
      <c r="F7242" t="s">
        <v>49</v>
      </c>
      <c r="G7242" t="s">
        <v>736</v>
      </c>
      <c r="H7242" t="s">
        <v>1521</v>
      </c>
      <c r="I7242" s="2">
        <v>3194</v>
      </c>
      <c r="J7242" s="2">
        <v>3</v>
      </c>
      <c r="K7242" s="2">
        <v>3197</v>
      </c>
      <c r="L7242" s="3">
        <v>0.18865296941072057</v>
      </c>
      <c r="M7242" s="3">
        <v>0.22094903727867082</v>
      </c>
      <c r="N7242" s="2">
        <v>1694646</v>
      </c>
      <c r="O7242">
        <f t="shared" si="113"/>
        <v>9</v>
      </c>
    </row>
    <row r="7243" spans="1:15" x14ac:dyDescent="0.2">
      <c r="A7243" t="s">
        <v>7593</v>
      </c>
      <c r="B7243" t="s">
        <v>7982</v>
      </c>
      <c r="C7243" t="s">
        <v>7990</v>
      </c>
      <c r="D7243" t="s">
        <v>22</v>
      </c>
      <c r="E7243">
        <v>36</v>
      </c>
      <c r="F7243" t="s">
        <v>49</v>
      </c>
      <c r="G7243" t="s">
        <v>7991</v>
      </c>
      <c r="H7243" t="s">
        <v>198</v>
      </c>
      <c r="I7243" s="2">
        <v>1225</v>
      </c>
      <c r="J7243" s="2">
        <v>1</v>
      </c>
      <c r="K7243" s="2">
        <v>1226</v>
      </c>
      <c r="L7243" s="3">
        <v>7.2345492804987005E-2</v>
      </c>
      <c r="M7243" s="3">
        <v>8.4730534783750533E-2</v>
      </c>
      <c r="N7243" s="2">
        <v>1694646</v>
      </c>
      <c r="O7243">
        <f t="shared" si="113"/>
        <v>13</v>
      </c>
    </row>
    <row r="7244" spans="1:15" x14ac:dyDescent="0.2">
      <c r="A7244" t="s">
        <v>7593</v>
      </c>
      <c r="B7244" t="s">
        <v>7982</v>
      </c>
      <c r="C7244" t="s">
        <v>7992</v>
      </c>
      <c r="D7244" t="s">
        <v>22</v>
      </c>
      <c r="E7244">
        <v>50</v>
      </c>
      <c r="F7244" t="s">
        <v>69</v>
      </c>
      <c r="G7244" t="s">
        <v>32</v>
      </c>
      <c r="H7244" t="s">
        <v>33</v>
      </c>
      <c r="I7244" s="2">
        <v>532844</v>
      </c>
      <c r="J7244" s="2">
        <v>1424</v>
      </c>
      <c r="K7244" s="2">
        <v>534268</v>
      </c>
      <c r="L7244" s="3">
        <v>31.526820350680911</v>
      </c>
      <c r="M7244" s="3">
        <v>36.923991319612426</v>
      </c>
      <c r="N7244" s="2">
        <v>1694646</v>
      </c>
      <c r="O7244">
        <f t="shared" si="113"/>
        <v>2</v>
      </c>
    </row>
    <row r="7245" spans="1:15" x14ac:dyDescent="0.2">
      <c r="A7245" t="s">
        <v>7593</v>
      </c>
      <c r="B7245" t="s">
        <v>7982</v>
      </c>
      <c r="C7245" t="s">
        <v>7993</v>
      </c>
      <c r="D7245" t="s">
        <v>22</v>
      </c>
      <c r="E7245">
        <v>43</v>
      </c>
      <c r="F7245" t="s">
        <v>49</v>
      </c>
      <c r="G7245" t="s">
        <v>303</v>
      </c>
      <c r="H7245" t="s">
        <v>304</v>
      </c>
      <c r="I7245" s="2">
        <v>4480</v>
      </c>
      <c r="J7245" s="2">
        <v>16</v>
      </c>
      <c r="K7245" s="2">
        <v>4496</v>
      </c>
      <c r="L7245" s="3">
        <v>0.26530614653443846</v>
      </c>
      <c r="M7245" s="3">
        <v>0.31072470178445549</v>
      </c>
      <c r="N7245" s="2">
        <v>1694646</v>
      </c>
      <c r="O7245">
        <f t="shared" si="113"/>
        <v>8</v>
      </c>
    </row>
    <row r="7246" spans="1:15" x14ac:dyDescent="0.2">
      <c r="A7246" t="s">
        <v>7593</v>
      </c>
      <c r="B7246" t="s">
        <v>7982</v>
      </c>
      <c r="C7246" t="s">
        <v>7994</v>
      </c>
      <c r="D7246" t="s">
        <v>22</v>
      </c>
      <c r="E7246">
        <v>52</v>
      </c>
      <c r="F7246" t="s">
        <v>49</v>
      </c>
      <c r="G7246" t="s">
        <v>38</v>
      </c>
      <c r="H7246" t="s">
        <v>770</v>
      </c>
      <c r="I7246" s="2">
        <v>4749</v>
      </c>
      <c r="J7246" s="2">
        <v>1</v>
      </c>
      <c r="K7246" s="2">
        <v>4750</v>
      </c>
      <c r="L7246" s="3">
        <v>0.28029452758865275</v>
      </c>
      <c r="M7246" s="3">
        <v>0.3282789887624919</v>
      </c>
      <c r="N7246" s="2">
        <v>1694646</v>
      </c>
      <c r="O7246">
        <f t="shared" si="113"/>
        <v>7</v>
      </c>
    </row>
    <row r="7247" spans="1:15" x14ac:dyDescent="0.2">
      <c r="A7247" t="s">
        <v>7593</v>
      </c>
      <c r="B7247" t="s">
        <v>7982</v>
      </c>
      <c r="C7247" t="s">
        <v>7995</v>
      </c>
      <c r="D7247" t="s">
        <v>22</v>
      </c>
      <c r="E7247">
        <v>49</v>
      </c>
      <c r="F7247" t="s">
        <v>49</v>
      </c>
      <c r="G7247" t="s">
        <v>815</v>
      </c>
      <c r="H7247" t="s">
        <v>816</v>
      </c>
      <c r="I7247" s="2">
        <v>1339</v>
      </c>
      <c r="J7247" s="2">
        <v>2</v>
      </c>
      <c r="K7247" s="2">
        <v>1341</v>
      </c>
      <c r="L7247" s="3">
        <v>7.9131570841343854E-2</v>
      </c>
      <c r="M7247" s="3">
        <v>9.2678341880105611E-2</v>
      </c>
      <c r="N7247" s="2">
        <v>1694646</v>
      </c>
      <c r="O7247">
        <f t="shared" si="113"/>
        <v>12</v>
      </c>
    </row>
    <row r="7248" spans="1:15" x14ac:dyDescent="0.2">
      <c r="A7248" t="s">
        <v>7593</v>
      </c>
      <c r="B7248" t="s">
        <v>7996</v>
      </c>
      <c r="C7248" t="s">
        <v>46</v>
      </c>
      <c r="G7248" t="s">
        <v>46</v>
      </c>
      <c r="I7248" s="2">
        <v>8679</v>
      </c>
      <c r="J7248" s="2">
        <v>8</v>
      </c>
      <c r="K7248" s="2">
        <v>8687</v>
      </c>
      <c r="L7248" s="3">
        <v>0.52326691552013171</v>
      </c>
      <c r="M7248" s="3">
        <v>0.60962858061174796</v>
      </c>
      <c r="N7248" s="2">
        <v>1660147</v>
      </c>
      <c r="O7248">
        <f t="shared" si="113"/>
        <v>5</v>
      </c>
    </row>
    <row r="7249" spans="1:15" x14ac:dyDescent="0.2">
      <c r="A7249" t="s">
        <v>7593</v>
      </c>
      <c r="B7249" t="s">
        <v>7996</v>
      </c>
      <c r="C7249" t="s">
        <v>7997</v>
      </c>
      <c r="D7249" t="s">
        <v>22</v>
      </c>
      <c r="E7249">
        <v>49</v>
      </c>
      <c r="F7249" t="s">
        <v>49</v>
      </c>
      <c r="G7249" t="s">
        <v>385</v>
      </c>
      <c r="H7249" t="s">
        <v>39</v>
      </c>
      <c r="I7249" s="2">
        <v>3288</v>
      </c>
      <c r="J7249" s="2">
        <v>9</v>
      </c>
      <c r="K7249" s="2">
        <v>3297</v>
      </c>
      <c r="L7249" s="3">
        <v>0.19859687124092024</v>
      </c>
      <c r="M7249" s="3">
        <v>0.2313739415536932</v>
      </c>
      <c r="N7249" s="2">
        <v>1660147</v>
      </c>
      <c r="O7249">
        <f t="shared" si="113"/>
        <v>7</v>
      </c>
    </row>
    <row r="7250" spans="1:15" x14ac:dyDescent="0.2">
      <c r="A7250" t="s">
        <v>7593</v>
      </c>
      <c r="B7250" t="s">
        <v>7996</v>
      </c>
      <c r="C7250" t="s">
        <v>7998</v>
      </c>
      <c r="D7250" t="s">
        <v>22</v>
      </c>
      <c r="E7250">
        <v>77</v>
      </c>
      <c r="F7250" t="s">
        <v>49</v>
      </c>
      <c r="G7250" t="s">
        <v>522</v>
      </c>
      <c r="H7250" t="s">
        <v>523</v>
      </c>
      <c r="I7250" s="2">
        <v>711233</v>
      </c>
      <c r="J7250" s="2">
        <v>639</v>
      </c>
      <c r="K7250" s="2">
        <v>711872</v>
      </c>
      <c r="L7250" s="3">
        <v>42.88005821171258</v>
      </c>
      <c r="M7250" s="3">
        <v>49.95712178395835</v>
      </c>
      <c r="N7250" s="2">
        <v>1660147</v>
      </c>
      <c r="O7250">
        <f t="shared" si="113"/>
        <v>1</v>
      </c>
    </row>
    <row r="7251" spans="1:15" x14ac:dyDescent="0.2">
      <c r="A7251" t="s">
        <v>7593</v>
      </c>
      <c r="B7251" t="s">
        <v>7996</v>
      </c>
      <c r="C7251" t="s">
        <v>7999</v>
      </c>
      <c r="D7251" t="s">
        <v>22</v>
      </c>
      <c r="E7251">
        <v>38</v>
      </c>
      <c r="F7251" t="s">
        <v>49</v>
      </c>
      <c r="G7251" t="s">
        <v>376</v>
      </c>
      <c r="H7251" t="s">
        <v>377</v>
      </c>
      <c r="I7251" s="2">
        <v>76002</v>
      </c>
      <c r="J7251" s="2">
        <v>183</v>
      </c>
      <c r="K7251" s="2">
        <v>76185</v>
      </c>
      <c r="L7251" s="3">
        <v>4.589051451467852</v>
      </c>
      <c r="M7251" s="3">
        <v>5.3464433537361593</v>
      </c>
      <c r="N7251" s="2">
        <v>1660147</v>
      </c>
      <c r="O7251">
        <f t="shared" si="113"/>
        <v>3</v>
      </c>
    </row>
    <row r="7252" spans="1:15" x14ac:dyDescent="0.2">
      <c r="A7252" t="s">
        <v>7593</v>
      </c>
      <c r="B7252" t="s">
        <v>7996</v>
      </c>
      <c r="C7252" t="s">
        <v>8000</v>
      </c>
      <c r="D7252" t="s">
        <v>22</v>
      </c>
      <c r="E7252">
        <v>65</v>
      </c>
      <c r="F7252" t="s">
        <v>49</v>
      </c>
      <c r="G7252" t="s">
        <v>19</v>
      </c>
      <c r="H7252" t="s">
        <v>20</v>
      </c>
      <c r="I7252" s="2">
        <v>16789</v>
      </c>
      <c r="J7252" s="2">
        <v>62</v>
      </c>
      <c r="K7252" s="2">
        <v>16851</v>
      </c>
      <c r="L7252" s="3">
        <v>1.0150305966881246</v>
      </c>
      <c r="M7252" s="3">
        <v>1.1825545311256549</v>
      </c>
      <c r="N7252" s="2">
        <v>1660147</v>
      </c>
      <c r="O7252">
        <f t="shared" si="113"/>
        <v>4</v>
      </c>
    </row>
    <row r="7253" spans="1:15" x14ac:dyDescent="0.2">
      <c r="A7253" t="s">
        <v>7593</v>
      </c>
      <c r="B7253" t="s">
        <v>7996</v>
      </c>
      <c r="C7253" t="s">
        <v>8001</v>
      </c>
      <c r="D7253" t="s">
        <v>22</v>
      </c>
      <c r="E7253">
        <v>39</v>
      </c>
      <c r="F7253" t="s">
        <v>69</v>
      </c>
      <c r="G7253" t="s">
        <v>303</v>
      </c>
      <c r="H7253" t="s">
        <v>304</v>
      </c>
      <c r="I7253" s="2">
        <v>3000</v>
      </c>
      <c r="J7253" s="2">
        <v>4</v>
      </c>
      <c r="K7253" s="2">
        <v>3004</v>
      </c>
      <c r="L7253" s="3">
        <v>0.18094783172815421</v>
      </c>
      <c r="M7253" s="3">
        <v>0.21081204744534254</v>
      </c>
      <c r="N7253" s="2">
        <v>1660147</v>
      </c>
      <c r="O7253">
        <f t="shared" si="113"/>
        <v>8</v>
      </c>
    </row>
    <row r="7254" spans="1:15" x14ac:dyDescent="0.2">
      <c r="A7254" t="s">
        <v>7593</v>
      </c>
      <c r="B7254" t="s">
        <v>7996</v>
      </c>
      <c r="C7254" t="s">
        <v>8002</v>
      </c>
      <c r="D7254" t="s">
        <v>22</v>
      </c>
      <c r="E7254">
        <v>46</v>
      </c>
      <c r="F7254" t="s">
        <v>49</v>
      </c>
      <c r="G7254" t="s">
        <v>32</v>
      </c>
      <c r="H7254" t="s">
        <v>33</v>
      </c>
      <c r="I7254" s="2">
        <v>598616</v>
      </c>
      <c r="J7254" s="2">
        <v>1588</v>
      </c>
      <c r="K7254" s="2">
        <v>600204</v>
      </c>
      <c r="L7254" s="3">
        <v>36.153665910307943</v>
      </c>
      <c r="M7254" s="3">
        <v>42.120583929721832</v>
      </c>
      <c r="N7254" s="2">
        <v>1660147</v>
      </c>
      <c r="O7254">
        <f t="shared" si="113"/>
        <v>2</v>
      </c>
    </row>
    <row r="7255" spans="1:15" x14ac:dyDescent="0.2">
      <c r="A7255" t="s">
        <v>7593</v>
      </c>
      <c r="B7255" t="s">
        <v>7996</v>
      </c>
      <c r="C7255" t="s">
        <v>8003</v>
      </c>
      <c r="D7255" t="s">
        <v>22</v>
      </c>
      <c r="E7255">
        <v>62</v>
      </c>
      <c r="F7255" t="s">
        <v>49</v>
      </c>
      <c r="G7255" t="s">
        <v>736</v>
      </c>
      <c r="H7255" t="s">
        <v>1521</v>
      </c>
      <c r="I7255" s="2">
        <v>4143</v>
      </c>
      <c r="J7255" s="2">
        <v>4</v>
      </c>
      <c r="K7255" s="2">
        <v>4147</v>
      </c>
      <c r="L7255" s="3">
        <v>0.24979715651686266</v>
      </c>
      <c r="M7255" s="3">
        <v>0.29102448760180949</v>
      </c>
      <c r="N7255" s="2">
        <v>1660147</v>
      </c>
      <c r="O7255">
        <f t="shared" si="113"/>
        <v>6</v>
      </c>
    </row>
    <row r="7256" spans="1:15" x14ac:dyDescent="0.2">
      <c r="A7256" t="s">
        <v>7593</v>
      </c>
      <c r="B7256" t="s">
        <v>8004</v>
      </c>
      <c r="C7256" t="s">
        <v>46</v>
      </c>
      <c r="G7256" t="s">
        <v>46</v>
      </c>
      <c r="I7256" s="2">
        <v>13796</v>
      </c>
      <c r="J7256" s="2">
        <v>14</v>
      </c>
      <c r="K7256" s="2">
        <v>13810</v>
      </c>
      <c r="L7256" s="3">
        <v>0.76722136975403366</v>
      </c>
      <c r="M7256" s="3">
        <v>0.92725761378545357</v>
      </c>
      <c r="N7256" s="2">
        <v>1800002</v>
      </c>
      <c r="O7256">
        <f t="shared" si="113"/>
        <v>5</v>
      </c>
    </row>
    <row r="7257" spans="1:15" x14ac:dyDescent="0.2">
      <c r="A7257" t="s">
        <v>7593</v>
      </c>
      <c r="B7257" t="s">
        <v>8004</v>
      </c>
      <c r="C7257" t="s">
        <v>8005</v>
      </c>
      <c r="D7257" t="s">
        <v>22</v>
      </c>
      <c r="E7257">
        <v>46</v>
      </c>
      <c r="F7257" t="s">
        <v>49</v>
      </c>
      <c r="G7257" t="s">
        <v>385</v>
      </c>
      <c r="H7257" t="s">
        <v>1042</v>
      </c>
      <c r="I7257" s="2">
        <v>5283</v>
      </c>
      <c r="J7257" s="2">
        <v>18</v>
      </c>
      <c r="K7257" s="2">
        <v>5301</v>
      </c>
      <c r="L7257" s="3">
        <v>0.29449967277814137</v>
      </c>
      <c r="M7257" s="3">
        <v>0.35592995008520567</v>
      </c>
      <c r="N7257" s="2">
        <v>1800002</v>
      </c>
      <c r="O7257">
        <f t="shared" si="113"/>
        <v>7</v>
      </c>
    </row>
    <row r="7258" spans="1:15" x14ac:dyDescent="0.2">
      <c r="A7258" t="s">
        <v>7593</v>
      </c>
      <c r="B7258" t="s">
        <v>8004</v>
      </c>
      <c r="C7258" t="s">
        <v>8006</v>
      </c>
      <c r="D7258" t="s">
        <v>22</v>
      </c>
      <c r="E7258">
        <v>63</v>
      </c>
      <c r="F7258" t="s">
        <v>49</v>
      </c>
      <c r="G7258" t="s">
        <v>401</v>
      </c>
      <c r="H7258" t="s">
        <v>402</v>
      </c>
      <c r="I7258" s="2">
        <v>96943</v>
      </c>
      <c r="J7258" s="2">
        <v>117</v>
      </c>
      <c r="K7258" s="2">
        <v>97060</v>
      </c>
      <c r="L7258" s="3">
        <v>5.3922162308708543</v>
      </c>
      <c r="M7258" s="3">
        <v>6.5169894275174611</v>
      </c>
      <c r="N7258" s="2">
        <v>1800002</v>
      </c>
      <c r="O7258">
        <f t="shared" si="113"/>
        <v>3</v>
      </c>
    </row>
    <row r="7259" spans="1:15" x14ac:dyDescent="0.2">
      <c r="A7259" t="s">
        <v>7593</v>
      </c>
      <c r="B7259" t="s">
        <v>8004</v>
      </c>
      <c r="C7259" t="s">
        <v>8007</v>
      </c>
      <c r="D7259" t="s">
        <v>22</v>
      </c>
      <c r="E7259">
        <v>45</v>
      </c>
      <c r="F7259" t="s">
        <v>49</v>
      </c>
      <c r="G7259" t="s">
        <v>736</v>
      </c>
      <c r="H7259" t="s">
        <v>1521</v>
      </c>
      <c r="I7259" s="2">
        <v>4209</v>
      </c>
      <c r="J7259" s="2">
        <v>4</v>
      </c>
      <c r="K7259" s="2">
        <v>4213</v>
      </c>
      <c r="L7259" s="3">
        <v>0.23405529549411613</v>
      </c>
      <c r="M7259" s="3">
        <v>0.28287735893396931</v>
      </c>
      <c r="N7259" s="2">
        <v>1800002</v>
      </c>
      <c r="O7259">
        <f t="shared" si="113"/>
        <v>8</v>
      </c>
    </row>
    <row r="7260" spans="1:15" x14ac:dyDescent="0.2">
      <c r="A7260" t="s">
        <v>7593</v>
      </c>
      <c r="B7260" t="s">
        <v>8004</v>
      </c>
      <c r="C7260" t="s">
        <v>8008</v>
      </c>
      <c r="D7260" t="s">
        <v>17</v>
      </c>
      <c r="E7260">
        <v>56</v>
      </c>
      <c r="F7260" t="s">
        <v>49</v>
      </c>
      <c r="G7260" t="s">
        <v>32</v>
      </c>
      <c r="H7260" t="s">
        <v>33</v>
      </c>
      <c r="I7260" s="2">
        <v>608523</v>
      </c>
      <c r="J7260" s="2">
        <v>1463</v>
      </c>
      <c r="K7260" s="2">
        <v>609986</v>
      </c>
      <c r="L7260" s="3">
        <v>33.888073457696159</v>
      </c>
      <c r="M7260" s="3">
        <v>40.956854656229815</v>
      </c>
      <c r="N7260" s="2">
        <v>1800002</v>
      </c>
      <c r="O7260">
        <f t="shared" si="113"/>
        <v>2</v>
      </c>
    </row>
    <row r="7261" spans="1:15" x14ac:dyDescent="0.2">
      <c r="A7261" t="s">
        <v>7593</v>
      </c>
      <c r="B7261" t="s">
        <v>8004</v>
      </c>
      <c r="C7261" t="s">
        <v>8009</v>
      </c>
      <c r="D7261" t="s">
        <v>22</v>
      </c>
      <c r="E7261">
        <v>36</v>
      </c>
      <c r="F7261" t="s">
        <v>49</v>
      </c>
      <c r="G7261" t="s">
        <v>522</v>
      </c>
      <c r="H7261" t="s">
        <v>523</v>
      </c>
      <c r="I7261" s="2">
        <v>717407</v>
      </c>
      <c r="J7261" s="2">
        <v>552</v>
      </c>
      <c r="K7261" s="2">
        <v>717959</v>
      </c>
      <c r="L7261" s="3">
        <v>39.886566792703562</v>
      </c>
      <c r="M7261" s="3">
        <v>48.20658574480742</v>
      </c>
      <c r="N7261" s="2">
        <v>1800002</v>
      </c>
      <c r="O7261">
        <f t="shared" si="113"/>
        <v>1</v>
      </c>
    </row>
    <row r="7262" spans="1:15" x14ac:dyDescent="0.2">
      <c r="A7262" t="s">
        <v>7593</v>
      </c>
      <c r="B7262" t="s">
        <v>8004</v>
      </c>
      <c r="C7262" t="s">
        <v>8010</v>
      </c>
      <c r="D7262" t="s">
        <v>22</v>
      </c>
      <c r="E7262">
        <v>33</v>
      </c>
      <c r="F7262" t="s">
        <v>49</v>
      </c>
      <c r="G7262" t="s">
        <v>19</v>
      </c>
      <c r="H7262" t="s">
        <v>20</v>
      </c>
      <c r="I7262" s="2">
        <v>32793</v>
      </c>
      <c r="J7262" s="2">
        <v>46</v>
      </c>
      <c r="K7262" s="2">
        <v>32839</v>
      </c>
      <c r="L7262" s="3">
        <v>1.8243868617923757</v>
      </c>
      <c r="M7262" s="3">
        <v>2.2049393757494942</v>
      </c>
      <c r="N7262" s="2">
        <v>1800002</v>
      </c>
      <c r="O7262">
        <f t="shared" si="113"/>
        <v>4</v>
      </c>
    </row>
    <row r="7263" spans="1:15" x14ac:dyDescent="0.2">
      <c r="A7263" t="s">
        <v>7593</v>
      </c>
      <c r="B7263" t="s">
        <v>8004</v>
      </c>
      <c r="C7263" t="s">
        <v>8011</v>
      </c>
      <c r="D7263" t="s">
        <v>22</v>
      </c>
      <c r="E7263">
        <v>30</v>
      </c>
      <c r="F7263" t="s">
        <v>69</v>
      </c>
      <c r="G7263" t="s">
        <v>303</v>
      </c>
      <c r="H7263" t="s">
        <v>304</v>
      </c>
      <c r="I7263" s="2">
        <v>7646</v>
      </c>
      <c r="J7263" s="2">
        <v>4</v>
      </c>
      <c r="K7263" s="2">
        <v>7650</v>
      </c>
      <c r="L7263" s="3">
        <v>0.42499952777830241</v>
      </c>
      <c r="M7263" s="3">
        <v>0.51365103153213043</v>
      </c>
      <c r="N7263" s="2">
        <v>1800002</v>
      </c>
      <c r="O7263">
        <f t="shared" si="113"/>
        <v>6</v>
      </c>
    </row>
    <row r="7264" spans="1:15" x14ac:dyDescent="0.2">
      <c r="A7264" t="s">
        <v>7593</v>
      </c>
      <c r="B7264" t="s">
        <v>8012</v>
      </c>
      <c r="C7264" t="s">
        <v>46</v>
      </c>
      <c r="G7264" t="s">
        <v>46</v>
      </c>
      <c r="I7264" s="2">
        <v>17664</v>
      </c>
      <c r="J7264" s="2">
        <v>28</v>
      </c>
      <c r="K7264" s="2">
        <v>17692</v>
      </c>
      <c r="L7264" s="3">
        <v>1.0775531285097217</v>
      </c>
      <c r="M7264" s="3">
        <v>1.2572207405891429</v>
      </c>
      <c r="N7264" s="2">
        <v>1641868</v>
      </c>
      <c r="O7264">
        <f t="shared" si="113"/>
        <v>5</v>
      </c>
    </row>
    <row r="7265" spans="1:15" x14ac:dyDescent="0.2">
      <c r="A7265" t="s">
        <v>7593</v>
      </c>
      <c r="B7265" t="s">
        <v>8012</v>
      </c>
      <c r="C7265" t="s">
        <v>8013</v>
      </c>
      <c r="D7265" t="s">
        <v>22</v>
      </c>
      <c r="E7265">
        <v>38</v>
      </c>
      <c r="F7265" t="s">
        <v>18</v>
      </c>
      <c r="G7265" t="s">
        <v>385</v>
      </c>
      <c r="H7265" t="s">
        <v>1042</v>
      </c>
      <c r="I7265" s="2">
        <v>6446</v>
      </c>
      <c r="J7265" s="2">
        <v>3</v>
      </c>
      <c r="K7265" s="2">
        <v>6449</v>
      </c>
      <c r="L7265" s="3">
        <v>0.39278431640058759</v>
      </c>
      <c r="M7265" s="3">
        <v>0.4582758623140053</v>
      </c>
      <c r="N7265" s="2">
        <v>1641868</v>
      </c>
      <c r="O7265">
        <f t="shared" si="113"/>
        <v>10</v>
      </c>
    </row>
    <row r="7266" spans="1:15" x14ac:dyDescent="0.2">
      <c r="A7266" t="s">
        <v>7593</v>
      </c>
      <c r="B7266" t="s">
        <v>8012</v>
      </c>
      <c r="C7266" t="s">
        <v>8014</v>
      </c>
      <c r="D7266" t="s">
        <v>22</v>
      </c>
      <c r="E7266">
        <v>53</v>
      </c>
      <c r="F7266" t="s">
        <v>18</v>
      </c>
      <c r="G7266" t="s">
        <v>38</v>
      </c>
      <c r="H7266" t="s">
        <v>270</v>
      </c>
      <c r="I7266" s="2">
        <v>13209</v>
      </c>
      <c r="J7266" s="2">
        <v>19</v>
      </c>
      <c r="K7266" s="2">
        <v>13228</v>
      </c>
      <c r="L7266" s="3">
        <v>0.80566769070351574</v>
      </c>
      <c r="M7266" s="3">
        <v>0.94000203236000346</v>
      </c>
      <c r="N7266" s="2">
        <v>1641868</v>
      </c>
      <c r="O7266">
        <f t="shared" si="113"/>
        <v>6</v>
      </c>
    </row>
    <row r="7267" spans="1:15" x14ac:dyDescent="0.2">
      <c r="A7267" t="s">
        <v>7593</v>
      </c>
      <c r="B7267" t="s">
        <v>8012</v>
      </c>
      <c r="C7267" t="s">
        <v>8015</v>
      </c>
      <c r="D7267" t="s">
        <v>22</v>
      </c>
      <c r="E7267">
        <v>56</v>
      </c>
      <c r="F7267" t="s">
        <v>18</v>
      </c>
      <c r="G7267" t="s">
        <v>32</v>
      </c>
      <c r="H7267" t="s">
        <v>33</v>
      </c>
      <c r="I7267" s="2">
        <v>623373</v>
      </c>
      <c r="J7267" s="2">
        <v>3210</v>
      </c>
      <c r="K7267" s="2">
        <v>626583</v>
      </c>
      <c r="L7267" s="3">
        <v>38.162812114006726</v>
      </c>
      <c r="M7267" s="3">
        <v>44.525952029197761</v>
      </c>
      <c r="N7267" s="2">
        <v>1641868</v>
      </c>
      <c r="O7267">
        <f t="shared" si="113"/>
        <v>1</v>
      </c>
    </row>
    <row r="7268" spans="1:15" x14ac:dyDescent="0.2">
      <c r="A7268" t="s">
        <v>7593</v>
      </c>
      <c r="B7268" t="s">
        <v>8012</v>
      </c>
      <c r="C7268" t="s">
        <v>8016</v>
      </c>
      <c r="D7268" t="s">
        <v>17</v>
      </c>
      <c r="E7268">
        <v>48</v>
      </c>
      <c r="F7268" t="s">
        <v>18</v>
      </c>
      <c r="G7268" t="s">
        <v>522</v>
      </c>
      <c r="H7268" t="s">
        <v>523</v>
      </c>
      <c r="I7268" s="2">
        <v>613566</v>
      </c>
      <c r="J7268" s="2">
        <v>1250</v>
      </c>
      <c r="K7268" s="2">
        <v>614816</v>
      </c>
      <c r="L7268" s="3">
        <v>37.446128434198123</v>
      </c>
      <c r="M7268" s="3">
        <v>43.689770904705767</v>
      </c>
      <c r="N7268" s="2">
        <v>1641868</v>
      </c>
      <c r="O7268">
        <f t="shared" si="113"/>
        <v>2</v>
      </c>
    </row>
    <row r="7269" spans="1:15" x14ac:dyDescent="0.2">
      <c r="A7269" t="s">
        <v>7593</v>
      </c>
      <c r="B7269" t="s">
        <v>8012</v>
      </c>
      <c r="C7269" t="s">
        <v>8017</v>
      </c>
      <c r="D7269" t="s">
        <v>17</v>
      </c>
      <c r="E7269">
        <v>48</v>
      </c>
      <c r="F7269" t="s">
        <v>18</v>
      </c>
      <c r="G7269" t="s">
        <v>376</v>
      </c>
      <c r="H7269" t="s">
        <v>377</v>
      </c>
      <c r="I7269" s="2">
        <v>75379</v>
      </c>
      <c r="J7269" s="2">
        <v>301</v>
      </c>
      <c r="K7269" s="2">
        <v>75680</v>
      </c>
      <c r="L7269" s="3">
        <v>4.6093839456034225</v>
      </c>
      <c r="M7269" s="3">
        <v>5.3779372398703558</v>
      </c>
      <c r="N7269" s="2">
        <v>1641868</v>
      </c>
      <c r="O7269">
        <f t="shared" si="113"/>
        <v>3</v>
      </c>
    </row>
    <row r="7270" spans="1:15" x14ac:dyDescent="0.2">
      <c r="A7270" t="s">
        <v>7593</v>
      </c>
      <c r="B7270" t="s">
        <v>8012</v>
      </c>
      <c r="C7270" t="s">
        <v>8018</v>
      </c>
      <c r="D7270" t="s">
        <v>22</v>
      </c>
      <c r="E7270">
        <v>60</v>
      </c>
      <c r="F7270" t="s">
        <v>18</v>
      </c>
      <c r="G7270" t="s">
        <v>303</v>
      </c>
      <c r="H7270" t="s">
        <v>304</v>
      </c>
      <c r="I7270" s="2">
        <v>11311</v>
      </c>
      <c r="J7270" s="2">
        <v>13</v>
      </c>
      <c r="K7270" s="2">
        <v>11324</v>
      </c>
      <c r="L7270" s="3">
        <v>0.68970221723061775</v>
      </c>
      <c r="M7270" s="3">
        <v>0.8047008629002631</v>
      </c>
      <c r="N7270" s="2">
        <v>1641868</v>
      </c>
      <c r="O7270">
        <f t="shared" si="113"/>
        <v>7</v>
      </c>
    </row>
    <row r="7271" spans="1:15" x14ac:dyDescent="0.2">
      <c r="A7271" t="s">
        <v>7593</v>
      </c>
      <c r="B7271" t="s">
        <v>8012</v>
      </c>
      <c r="C7271" t="s">
        <v>8019</v>
      </c>
      <c r="D7271" t="s">
        <v>22</v>
      </c>
      <c r="E7271">
        <v>54</v>
      </c>
      <c r="F7271" t="s">
        <v>18</v>
      </c>
      <c r="G7271" t="s">
        <v>19</v>
      </c>
      <c r="H7271" t="s">
        <v>20</v>
      </c>
      <c r="I7271" s="2">
        <v>20712</v>
      </c>
      <c r="J7271" s="2">
        <v>42</v>
      </c>
      <c r="K7271" s="2">
        <v>20754</v>
      </c>
      <c r="L7271" s="3">
        <v>1.2640480233490146</v>
      </c>
      <c r="M7271" s="3">
        <v>1.4748111717266037</v>
      </c>
      <c r="N7271" s="2">
        <v>1641868</v>
      </c>
      <c r="O7271">
        <f t="shared" si="113"/>
        <v>4</v>
      </c>
    </row>
    <row r="7272" spans="1:15" x14ac:dyDescent="0.2">
      <c r="A7272" t="s">
        <v>7593</v>
      </c>
      <c r="B7272" t="s">
        <v>8012</v>
      </c>
      <c r="C7272" t="s">
        <v>8020</v>
      </c>
      <c r="D7272" t="s">
        <v>17</v>
      </c>
      <c r="E7272">
        <v>37</v>
      </c>
      <c r="F7272" t="s">
        <v>18</v>
      </c>
      <c r="G7272" t="s">
        <v>8021</v>
      </c>
      <c r="H7272" t="s">
        <v>124</v>
      </c>
      <c r="I7272" s="2">
        <v>11165</v>
      </c>
      <c r="J7272" s="2">
        <v>39</v>
      </c>
      <c r="K7272" s="2">
        <v>11204</v>
      </c>
      <c r="L7272" s="3">
        <v>0.68239346890249397</v>
      </c>
      <c r="M7272" s="3">
        <v>0.79617347827044738</v>
      </c>
      <c r="N7272" s="2">
        <v>1641868</v>
      </c>
      <c r="O7272">
        <f t="shared" si="113"/>
        <v>8</v>
      </c>
    </row>
    <row r="7273" spans="1:15" x14ac:dyDescent="0.2">
      <c r="A7273" t="s">
        <v>7593</v>
      </c>
      <c r="B7273" t="s">
        <v>8012</v>
      </c>
      <c r="C7273" t="s">
        <v>8022</v>
      </c>
      <c r="D7273" t="s">
        <v>22</v>
      </c>
      <c r="E7273">
        <v>29</v>
      </c>
      <c r="F7273" t="s">
        <v>18</v>
      </c>
      <c r="G7273" t="s">
        <v>8023</v>
      </c>
      <c r="H7273" t="s">
        <v>54</v>
      </c>
      <c r="I7273" s="2">
        <v>8481</v>
      </c>
      <c r="J7273" s="2">
        <v>3</v>
      </c>
      <c r="K7273" s="2">
        <v>8484</v>
      </c>
      <c r="L7273" s="3">
        <v>0.51672850679835403</v>
      </c>
      <c r="M7273" s="3">
        <v>0.60288609332796117</v>
      </c>
      <c r="N7273" s="2">
        <v>1641868</v>
      </c>
      <c r="O7273">
        <f t="shared" si="113"/>
        <v>9</v>
      </c>
    </row>
    <row r="7274" spans="1:15" x14ac:dyDescent="0.2">
      <c r="A7274" t="s">
        <v>7593</v>
      </c>
      <c r="B7274" t="s">
        <v>8024</v>
      </c>
      <c r="C7274" t="s">
        <v>46</v>
      </c>
      <c r="G7274" t="s">
        <v>46</v>
      </c>
      <c r="I7274" s="2">
        <v>14729</v>
      </c>
      <c r="J7274" s="2">
        <v>29</v>
      </c>
      <c r="K7274" s="2">
        <v>14758</v>
      </c>
      <c r="L7274" s="3">
        <v>0.88147668548520031</v>
      </c>
      <c r="M7274" s="3">
        <v>1.0464284372139394</v>
      </c>
      <c r="N7274" s="2">
        <v>1674236</v>
      </c>
      <c r="O7274">
        <f t="shared" si="113"/>
        <v>5</v>
      </c>
    </row>
    <row r="7275" spans="1:15" x14ac:dyDescent="0.2">
      <c r="A7275" t="s">
        <v>7593</v>
      </c>
      <c r="B7275" t="s">
        <v>8024</v>
      </c>
      <c r="C7275" t="s">
        <v>8025</v>
      </c>
      <c r="D7275" t="s">
        <v>22</v>
      </c>
      <c r="E7275">
        <v>62</v>
      </c>
      <c r="F7275" t="s">
        <v>49</v>
      </c>
      <c r="G7275" t="s">
        <v>385</v>
      </c>
      <c r="H7275" t="s">
        <v>1042</v>
      </c>
      <c r="I7275" s="2">
        <v>6598</v>
      </c>
      <c r="J7275" s="2">
        <v>5</v>
      </c>
      <c r="K7275" s="2">
        <v>6603</v>
      </c>
      <c r="L7275" s="3">
        <v>0.39438884362778009</v>
      </c>
      <c r="M7275" s="3">
        <v>0.46819128411191491</v>
      </c>
      <c r="N7275" s="2">
        <v>1674236</v>
      </c>
      <c r="O7275">
        <f t="shared" si="113"/>
        <v>8</v>
      </c>
    </row>
    <row r="7276" spans="1:15" x14ac:dyDescent="0.2">
      <c r="A7276" t="s">
        <v>7593</v>
      </c>
      <c r="B7276" t="s">
        <v>8024</v>
      </c>
      <c r="C7276" t="s">
        <v>8026</v>
      </c>
      <c r="D7276" t="s">
        <v>22</v>
      </c>
      <c r="E7276">
        <v>75</v>
      </c>
      <c r="F7276" t="s">
        <v>49</v>
      </c>
      <c r="G7276" t="s">
        <v>6438</v>
      </c>
      <c r="H7276" t="s">
        <v>193</v>
      </c>
      <c r="I7276" s="2">
        <v>8569</v>
      </c>
      <c r="J7276" s="2">
        <v>1</v>
      </c>
      <c r="K7276" s="2">
        <v>8570</v>
      </c>
      <c r="L7276" s="3">
        <v>0.51187526728609345</v>
      </c>
      <c r="M7276" s="3">
        <v>0.6076630781219311</v>
      </c>
      <c r="N7276" s="2">
        <v>1674236</v>
      </c>
      <c r="O7276">
        <f t="shared" si="113"/>
        <v>6</v>
      </c>
    </row>
    <row r="7277" spans="1:15" x14ac:dyDescent="0.2">
      <c r="A7277" t="s">
        <v>7593</v>
      </c>
      <c r="B7277" t="s">
        <v>8024</v>
      </c>
      <c r="C7277" t="s">
        <v>8027</v>
      </c>
      <c r="D7277" t="s">
        <v>22</v>
      </c>
      <c r="E7277">
        <v>64</v>
      </c>
      <c r="F7277" t="s">
        <v>49</v>
      </c>
      <c r="G7277" t="s">
        <v>19</v>
      </c>
      <c r="H7277" t="s">
        <v>20</v>
      </c>
      <c r="I7277" s="2">
        <v>20769</v>
      </c>
      <c r="J7277" s="2">
        <v>38</v>
      </c>
      <c r="K7277" s="2">
        <v>20807</v>
      </c>
      <c r="L7277" s="3">
        <v>1.2427758093841013</v>
      </c>
      <c r="M7277" s="3">
        <v>1.4753378840703641</v>
      </c>
      <c r="N7277" s="2">
        <v>1674236</v>
      </c>
      <c r="O7277">
        <f t="shared" si="113"/>
        <v>4</v>
      </c>
    </row>
    <row r="7278" spans="1:15" x14ac:dyDescent="0.2">
      <c r="A7278" t="s">
        <v>7593</v>
      </c>
      <c r="B7278" t="s">
        <v>8024</v>
      </c>
      <c r="C7278" t="s">
        <v>8028</v>
      </c>
      <c r="D7278" t="s">
        <v>22</v>
      </c>
      <c r="E7278">
        <v>50</v>
      </c>
      <c r="F7278" t="s">
        <v>49</v>
      </c>
      <c r="G7278" t="s">
        <v>401</v>
      </c>
      <c r="H7278" t="s">
        <v>402</v>
      </c>
      <c r="I7278" s="2">
        <v>62232</v>
      </c>
      <c r="J7278" s="2">
        <v>87</v>
      </c>
      <c r="K7278" s="2">
        <v>62319</v>
      </c>
      <c r="L7278" s="3">
        <v>3.7222350970830878</v>
      </c>
      <c r="M7278" s="3">
        <v>4.4187812561821032</v>
      </c>
      <c r="N7278" s="2">
        <v>1674236</v>
      </c>
      <c r="O7278">
        <f t="shared" si="113"/>
        <v>3</v>
      </c>
    </row>
    <row r="7279" spans="1:15" x14ac:dyDescent="0.2">
      <c r="A7279" t="s">
        <v>7593</v>
      </c>
      <c r="B7279" t="s">
        <v>8024</v>
      </c>
      <c r="C7279" t="s">
        <v>8029</v>
      </c>
      <c r="D7279" t="s">
        <v>22</v>
      </c>
      <c r="E7279">
        <v>65</v>
      </c>
      <c r="F7279" t="s">
        <v>49</v>
      </c>
      <c r="G7279" t="s">
        <v>736</v>
      </c>
      <c r="H7279" t="s">
        <v>1521</v>
      </c>
      <c r="I7279" s="2">
        <v>3087</v>
      </c>
      <c r="J7279" s="2">
        <v>6</v>
      </c>
      <c r="K7279" s="2">
        <v>3093</v>
      </c>
      <c r="L7279" s="3">
        <v>0.18474098036358075</v>
      </c>
      <c r="M7279" s="3">
        <v>0.21931177370258259</v>
      </c>
      <c r="N7279" s="2">
        <v>1674236</v>
      </c>
      <c r="O7279">
        <f t="shared" si="113"/>
        <v>10</v>
      </c>
    </row>
    <row r="7280" spans="1:15" x14ac:dyDescent="0.2">
      <c r="A7280" t="s">
        <v>7593</v>
      </c>
      <c r="B7280" t="s">
        <v>8024</v>
      </c>
      <c r="C7280" t="s">
        <v>8030</v>
      </c>
      <c r="D7280" t="s">
        <v>22</v>
      </c>
      <c r="E7280">
        <v>54</v>
      </c>
      <c r="F7280" t="s">
        <v>49</v>
      </c>
      <c r="G7280" t="s">
        <v>32</v>
      </c>
      <c r="H7280" t="s">
        <v>33</v>
      </c>
      <c r="I7280" s="2">
        <v>683285</v>
      </c>
      <c r="J7280" s="2">
        <v>2148</v>
      </c>
      <c r="K7280" s="2">
        <v>685433</v>
      </c>
      <c r="L7280" s="3">
        <v>40.940046683980036</v>
      </c>
      <c r="M7280" s="3">
        <v>48.601204973903108</v>
      </c>
      <c r="N7280" s="2">
        <v>1674236</v>
      </c>
      <c r="O7280">
        <f t="shared" si="113"/>
        <v>1</v>
      </c>
    </row>
    <row r="7281" spans="1:15" x14ac:dyDescent="0.2">
      <c r="A7281" t="s">
        <v>7593</v>
      </c>
      <c r="B7281" t="s">
        <v>8024</v>
      </c>
      <c r="C7281" t="s">
        <v>8031</v>
      </c>
      <c r="D7281" t="s">
        <v>22</v>
      </c>
      <c r="E7281">
        <v>67</v>
      </c>
      <c r="F7281" t="s">
        <v>49</v>
      </c>
      <c r="G7281" t="s">
        <v>522</v>
      </c>
      <c r="H7281" t="s">
        <v>523</v>
      </c>
      <c r="I7281" s="2">
        <v>595972</v>
      </c>
      <c r="J7281" s="2">
        <v>509</v>
      </c>
      <c r="K7281" s="2">
        <v>596481</v>
      </c>
      <c r="L7281" s="3">
        <v>35.627056161735858</v>
      </c>
      <c r="M7281" s="3">
        <v>42.2939883898772</v>
      </c>
      <c r="N7281" s="2">
        <v>1674236</v>
      </c>
      <c r="O7281">
        <f t="shared" si="113"/>
        <v>2</v>
      </c>
    </row>
    <row r="7282" spans="1:15" x14ac:dyDescent="0.2">
      <c r="A7282" t="s">
        <v>7593</v>
      </c>
      <c r="B7282" t="s">
        <v>8024</v>
      </c>
      <c r="C7282" t="s">
        <v>8032</v>
      </c>
      <c r="D7282" t="s">
        <v>22</v>
      </c>
      <c r="E7282">
        <v>72</v>
      </c>
      <c r="F7282" t="s">
        <v>49</v>
      </c>
      <c r="G7282" t="s">
        <v>303</v>
      </c>
      <c r="H7282" t="s">
        <v>304</v>
      </c>
      <c r="I7282" s="2">
        <v>7558</v>
      </c>
      <c r="J7282" s="2">
        <v>10</v>
      </c>
      <c r="K7282" s="2">
        <v>7568</v>
      </c>
      <c r="L7282" s="3">
        <v>0.4520270738414417</v>
      </c>
      <c r="M7282" s="3">
        <v>0.53661542301362597</v>
      </c>
      <c r="N7282" s="2">
        <v>1674236</v>
      </c>
      <c r="O7282">
        <f t="shared" si="113"/>
        <v>7</v>
      </c>
    </row>
    <row r="7283" spans="1:15" x14ac:dyDescent="0.2">
      <c r="A7283" t="s">
        <v>7593</v>
      </c>
      <c r="B7283" t="s">
        <v>8024</v>
      </c>
      <c r="C7283" t="s">
        <v>8033</v>
      </c>
      <c r="D7283" t="s">
        <v>22</v>
      </c>
      <c r="E7283">
        <v>45</v>
      </c>
      <c r="F7283" t="s">
        <v>49</v>
      </c>
      <c r="G7283" t="s">
        <v>38</v>
      </c>
      <c r="H7283" t="s">
        <v>135</v>
      </c>
      <c r="I7283" s="2">
        <v>4178</v>
      </c>
      <c r="J7283" s="2">
        <v>5</v>
      </c>
      <c r="K7283" s="2">
        <v>4183</v>
      </c>
      <c r="L7283" s="3">
        <v>0.24984530257383067</v>
      </c>
      <c r="M7283" s="3">
        <v>0.29659914303197643</v>
      </c>
      <c r="N7283" s="2">
        <v>1674236</v>
      </c>
      <c r="O7283">
        <f t="shared" si="113"/>
        <v>9</v>
      </c>
    </row>
    <row r="7284" spans="1:15" x14ac:dyDescent="0.2">
      <c r="A7284" t="s">
        <v>7593</v>
      </c>
      <c r="B7284" t="s">
        <v>8034</v>
      </c>
      <c r="C7284" t="s">
        <v>46</v>
      </c>
      <c r="G7284" t="s">
        <v>46</v>
      </c>
      <c r="I7284" s="2">
        <v>11304</v>
      </c>
      <c r="J7284" s="2">
        <v>18</v>
      </c>
      <c r="K7284" s="2">
        <v>11322</v>
      </c>
      <c r="L7284" s="3">
        <v>0.68789781053828825</v>
      </c>
      <c r="M7284" s="3">
        <v>0.83504135010889746</v>
      </c>
      <c r="N7284" s="2">
        <v>1645884</v>
      </c>
      <c r="O7284">
        <f t="shared" si="113"/>
        <v>5</v>
      </c>
    </row>
    <row r="7285" spans="1:15" x14ac:dyDescent="0.2">
      <c r="A7285" t="s">
        <v>7593</v>
      </c>
      <c r="B7285" t="s">
        <v>8034</v>
      </c>
      <c r="C7285" t="s">
        <v>8035</v>
      </c>
      <c r="D7285" t="s">
        <v>22</v>
      </c>
      <c r="E7285">
        <v>48</v>
      </c>
      <c r="F7285" t="s">
        <v>49</v>
      </c>
      <c r="G7285" t="s">
        <v>385</v>
      </c>
      <c r="H7285" t="s">
        <v>1042</v>
      </c>
      <c r="I7285" s="2">
        <v>4363</v>
      </c>
      <c r="J7285" s="2">
        <v>6</v>
      </c>
      <c r="K7285" s="2">
        <v>4369</v>
      </c>
      <c r="L7285" s="3">
        <v>0.26545005601852861</v>
      </c>
      <c r="M7285" s="3">
        <v>0.32223067113811815</v>
      </c>
      <c r="N7285" s="2">
        <v>1645884</v>
      </c>
      <c r="O7285">
        <f t="shared" si="113"/>
        <v>11</v>
      </c>
    </row>
    <row r="7286" spans="1:15" x14ac:dyDescent="0.2">
      <c r="A7286" t="s">
        <v>7593</v>
      </c>
      <c r="B7286" t="s">
        <v>8034</v>
      </c>
      <c r="C7286" t="s">
        <v>8036</v>
      </c>
      <c r="D7286" t="s">
        <v>22</v>
      </c>
      <c r="E7286">
        <v>64</v>
      </c>
      <c r="F7286" t="s">
        <v>49</v>
      </c>
      <c r="G7286" t="s">
        <v>6438</v>
      </c>
      <c r="H7286" t="s">
        <v>135</v>
      </c>
      <c r="I7286" s="2">
        <v>3499</v>
      </c>
      <c r="J7286" s="2">
        <v>4</v>
      </c>
      <c r="K7286" s="2">
        <v>3503</v>
      </c>
      <c r="L7286" s="3">
        <v>0.21283395427624305</v>
      </c>
      <c r="M7286" s="3">
        <v>0.25835981711989653</v>
      </c>
      <c r="N7286" s="2">
        <v>1645884</v>
      </c>
      <c r="O7286">
        <f t="shared" si="113"/>
        <v>13</v>
      </c>
    </row>
    <row r="7287" spans="1:15" x14ac:dyDescent="0.2">
      <c r="A7287" t="s">
        <v>7593</v>
      </c>
      <c r="B7287" t="s">
        <v>8034</v>
      </c>
      <c r="C7287" t="s">
        <v>8037</v>
      </c>
      <c r="D7287" t="s">
        <v>22</v>
      </c>
      <c r="E7287">
        <v>73</v>
      </c>
      <c r="F7287" t="s">
        <v>49</v>
      </c>
      <c r="G7287" t="s">
        <v>144</v>
      </c>
      <c r="H7287" t="s">
        <v>145</v>
      </c>
      <c r="I7287" s="2">
        <v>68293</v>
      </c>
      <c r="J7287" s="2">
        <v>141</v>
      </c>
      <c r="K7287" s="2">
        <v>68434</v>
      </c>
      <c r="L7287" s="3">
        <v>4.1578871901057424</v>
      </c>
      <c r="M7287" s="3">
        <v>5.0472725448995144</v>
      </c>
      <c r="N7287" s="2">
        <v>1645884</v>
      </c>
      <c r="O7287">
        <f t="shared" si="113"/>
        <v>4</v>
      </c>
    </row>
    <row r="7288" spans="1:15" x14ac:dyDescent="0.2">
      <c r="A7288" t="s">
        <v>7593</v>
      </c>
      <c r="B7288" t="s">
        <v>8034</v>
      </c>
      <c r="C7288" t="s">
        <v>8038</v>
      </c>
      <c r="D7288" t="s">
        <v>22</v>
      </c>
      <c r="E7288">
        <v>58</v>
      </c>
      <c r="F7288" t="s">
        <v>49</v>
      </c>
      <c r="G7288" t="s">
        <v>19</v>
      </c>
      <c r="H7288" t="s">
        <v>20</v>
      </c>
      <c r="I7288" s="2">
        <v>84366</v>
      </c>
      <c r="J7288" s="2">
        <v>111</v>
      </c>
      <c r="K7288" s="2">
        <v>84477</v>
      </c>
      <c r="L7288" s="3">
        <v>5.132621740049724</v>
      </c>
      <c r="M7288" s="3">
        <v>6.2305059294426197</v>
      </c>
      <c r="N7288" s="2">
        <v>1645884</v>
      </c>
      <c r="O7288">
        <f t="shared" si="113"/>
        <v>3</v>
      </c>
    </row>
    <row r="7289" spans="1:15" x14ac:dyDescent="0.2">
      <c r="A7289" t="s">
        <v>7593</v>
      </c>
      <c r="B7289" t="s">
        <v>8034</v>
      </c>
      <c r="C7289" t="s">
        <v>8039</v>
      </c>
      <c r="D7289" t="s">
        <v>22</v>
      </c>
      <c r="E7289">
        <v>34</v>
      </c>
      <c r="F7289" t="s">
        <v>49</v>
      </c>
      <c r="G7289" t="s">
        <v>32</v>
      </c>
      <c r="H7289" t="s">
        <v>33</v>
      </c>
      <c r="I7289" s="2">
        <v>666016</v>
      </c>
      <c r="J7289" s="2">
        <v>2091</v>
      </c>
      <c r="K7289" s="2">
        <v>668107</v>
      </c>
      <c r="L7289" s="3">
        <v>40.592593402694241</v>
      </c>
      <c r="M7289" s="3">
        <v>49.275478828581988</v>
      </c>
      <c r="N7289" s="2">
        <v>1645884</v>
      </c>
      <c r="O7289">
        <f t="shared" si="113"/>
        <v>1</v>
      </c>
    </row>
    <row r="7290" spans="1:15" x14ac:dyDescent="0.2">
      <c r="A7290" t="s">
        <v>7593</v>
      </c>
      <c r="B7290" t="s">
        <v>8034</v>
      </c>
      <c r="C7290" t="s">
        <v>8040</v>
      </c>
      <c r="D7290" t="s">
        <v>22</v>
      </c>
      <c r="E7290">
        <v>46</v>
      </c>
      <c r="F7290" t="s">
        <v>49</v>
      </c>
      <c r="G7290" t="s">
        <v>950</v>
      </c>
      <c r="H7290" t="s">
        <v>6374</v>
      </c>
      <c r="I7290" s="2">
        <v>1796</v>
      </c>
      <c r="J7290" s="2">
        <v>2</v>
      </c>
      <c r="K7290" s="2">
        <v>1798</v>
      </c>
      <c r="L7290" s="3">
        <v>0.10924220661966456</v>
      </c>
      <c r="M7290" s="3">
        <v>0.13260946365446016</v>
      </c>
      <c r="N7290" s="2">
        <v>1645884</v>
      </c>
      <c r="O7290">
        <f t="shared" si="113"/>
        <v>15</v>
      </c>
    </row>
    <row r="7291" spans="1:15" x14ac:dyDescent="0.2">
      <c r="A7291" t="s">
        <v>7593</v>
      </c>
      <c r="B7291" t="s">
        <v>8034</v>
      </c>
      <c r="C7291" t="s">
        <v>8041</v>
      </c>
      <c r="D7291" t="s">
        <v>17</v>
      </c>
      <c r="E7291">
        <v>51</v>
      </c>
      <c r="F7291" t="s">
        <v>18</v>
      </c>
      <c r="G7291" t="s">
        <v>303</v>
      </c>
      <c r="H7291" t="s">
        <v>304</v>
      </c>
      <c r="I7291" s="2">
        <v>11180</v>
      </c>
      <c r="J7291" s="2">
        <v>22</v>
      </c>
      <c r="K7291" s="2">
        <v>11202</v>
      </c>
      <c r="L7291" s="3">
        <v>0.68060689574720945</v>
      </c>
      <c r="M7291" s="3">
        <v>0.82619088534886687</v>
      </c>
      <c r="N7291" s="2">
        <v>1645884</v>
      </c>
      <c r="O7291">
        <f t="shared" si="113"/>
        <v>6</v>
      </c>
    </row>
    <row r="7292" spans="1:15" x14ac:dyDescent="0.2">
      <c r="A7292" t="s">
        <v>7593</v>
      </c>
      <c r="B7292" t="s">
        <v>8034</v>
      </c>
      <c r="C7292" t="s">
        <v>8042</v>
      </c>
      <c r="D7292" t="s">
        <v>22</v>
      </c>
      <c r="E7292">
        <v>66</v>
      </c>
      <c r="F7292" t="s">
        <v>18</v>
      </c>
      <c r="G7292" t="s">
        <v>38</v>
      </c>
      <c r="H7292" t="s">
        <v>54</v>
      </c>
      <c r="I7292" s="2">
        <v>6512</v>
      </c>
      <c r="J7292" s="2">
        <v>4</v>
      </c>
      <c r="K7292" s="2">
        <v>6516</v>
      </c>
      <c r="L7292" s="3">
        <v>0.39589667315558086</v>
      </c>
      <c r="M7292" s="3">
        <v>0.48058023646966763</v>
      </c>
      <c r="N7292" s="2">
        <v>1645884</v>
      </c>
      <c r="O7292">
        <f t="shared" si="113"/>
        <v>9</v>
      </c>
    </row>
    <row r="7293" spans="1:15" x14ac:dyDescent="0.2">
      <c r="A7293" t="s">
        <v>7593</v>
      </c>
      <c r="B7293" t="s">
        <v>8034</v>
      </c>
      <c r="C7293" t="s">
        <v>8043</v>
      </c>
      <c r="D7293" t="s">
        <v>22</v>
      </c>
      <c r="E7293">
        <v>48</v>
      </c>
      <c r="F7293" t="s">
        <v>49</v>
      </c>
      <c r="G7293" t="s">
        <v>7911</v>
      </c>
      <c r="H7293" t="s">
        <v>819</v>
      </c>
      <c r="I7293" s="2">
        <v>6031</v>
      </c>
      <c r="J7293" s="2">
        <f>(0)</f>
        <v>0</v>
      </c>
      <c r="K7293" s="2">
        <v>6031</v>
      </c>
      <c r="L7293" s="3">
        <v>0.36642922587497051</v>
      </c>
      <c r="M7293" s="3">
        <v>0.4448096080645435</v>
      </c>
      <c r="N7293" s="2">
        <v>1645884</v>
      </c>
      <c r="O7293">
        <f t="shared" si="113"/>
        <v>10</v>
      </c>
    </row>
    <row r="7294" spans="1:15" x14ac:dyDescent="0.2">
      <c r="A7294" t="s">
        <v>7593</v>
      </c>
      <c r="B7294" t="s">
        <v>8034</v>
      </c>
      <c r="C7294" t="s">
        <v>8044</v>
      </c>
      <c r="D7294" t="s">
        <v>22</v>
      </c>
      <c r="E7294">
        <v>56</v>
      </c>
      <c r="F7294" t="s">
        <v>49</v>
      </c>
      <c r="G7294" t="s">
        <v>522</v>
      </c>
      <c r="H7294" t="s">
        <v>523</v>
      </c>
      <c r="I7294" s="2">
        <v>462785</v>
      </c>
      <c r="J7294" s="2">
        <v>590</v>
      </c>
      <c r="K7294" s="2">
        <v>463375</v>
      </c>
      <c r="L7294" s="3">
        <v>28.153563677634637</v>
      </c>
      <c r="M7294" s="3">
        <v>34.175700901493592</v>
      </c>
      <c r="N7294" s="2">
        <v>1645884</v>
      </c>
      <c r="O7294">
        <f t="shared" si="113"/>
        <v>2</v>
      </c>
    </row>
    <row r="7295" spans="1:15" x14ac:dyDescent="0.2">
      <c r="A7295" t="s">
        <v>7593</v>
      </c>
      <c r="B7295" t="s">
        <v>8034</v>
      </c>
      <c r="C7295" t="s">
        <v>8045</v>
      </c>
      <c r="D7295" t="s">
        <v>22</v>
      </c>
      <c r="E7295">
        <v>66</v>
      </c>
      <c r="F7295" t="s">
        <v>49</v>
      </c>
      <c r="G7295" t="s">
        <v>7875</v>
      </c>
      <c r="H7295" t="s">
        <v>230</v>
      </c>
      <c r="I7295" s="2">
        <v>2450</v>
      </c>
      <c r="J7295" s="2">
        <v>2</v>
      </c>
      <c r="K7295" s="2">
        <v>2452</v>
      </c>
      <c r="L7295" s="3">
        <v>0.14897769223104423</v>
      </c>
      <c r="M7295" s="3">
        <v>0.18084449659662752</v>
      </c>
      <c r="N7295" s="2">
        <v>1645884</v>
      </c>
      <c r="O7295">
        <f t="shared" si="113"/>
        <v>14</v>
      </c>
    </row>
    <row r="7296" spans="1:15" x14ac:dyDescent="0.2">
      <c r="A7296" t="s">
        <v>7593</v>
      </c>
      <c r="B7296" t="s">
        <v>8034</v>
      </c>
      <c r="C7296" t="s">
        <v>8046</v>
      </c>
      <c r="D7296" t="s">
        <v>22</v>
      </c>
      <c r="E7296">
        <v>30</v>
      </c>
      <c r="F7296" t="s">
        <v>49</v>
      </c>
      <c r="G7296" t="s">
        <v>7827</v>
      </c>
      <c r="H7296" t="s">
        <v>104</v>
      </c>
      <c r="I7296" s="2">
        <v>7777</v>
      </c>
      <c r="J7296" s="2">
        <f>(0)</f>
        <v>0</v>
      </c>
      <c r="K7296" s="2">
        <v>7777</v>
      </c>
      <c r="L7296" s="3">
        <v>0.47251203608516762</v>
      </c>
      <c r="M7296" s="3">
        <v>0.5735838703229903</v>
      </c>
      <c r="N7296" s="2">
        <v>1645884</v>
      </c>
      <c r="O7296">
        <f t="shared" si="113"/>
        <v>8</v>
      </c>
    </row>
    <row r="7297" spans="1:15" x14ac:dyDescent="0.2">
      <c r="A7297" t="s">
        <v>7593</v>
      </c>
      <c r="B7297" t="s">
        <v>8034</v>
      </c>
      <c r="C7297" t="s">
        <v>8047</v>
      </c>
      <c r="D7297" t="s">
        <v>22</v>
      </c>
      <c r="E7297">
        <v>57</v>
      </c>
      <c r="F7297" t="s">
        <v>49</v>
      </c>
      <c r="G7297" t="s">
        <v>38</v>
      </c>
      <c r="H7297" t="s">
        <v>321</v>
      </c>
      <c r="I7297" s="2">
        <v>10334</v>
      </c>
      <c r="J7297" s="2">
        <v>2</v>
      </c>
      <c r="K7297" s="2">
        <v>10336</v>
      </c>
      <c r="L7297" s="3">
        <v>0.62799079400492375</v>
      </c>
      <c r="M7297" s="3">
        <v>0.76232003133064519</v>
      </c>
      <c r="N7297" s="2">
        <v>1645884</v>
      </c>
      <c r="O7297">
        <f t="shared" si="113"/>
        <v>7</v>
      </c>
    </row>
    <row r="7298" spans="1:15" x14ac:dyDescent="0.2">
      <c r="A7298" t="s">
        <v>7593</v>
      </c>
      <c r="B7298" t="s">
        <v>8034</v>
      </c>
      <c r="C7298" t="s">
        <v>8048</v>
      </c>
      <c r="D7298" t="s">
        <v>22</v>
      </c>
      <c r="E7298">
        <v>77</v>
      </c>
      <c r="F7298" t="s">
        <v>49</v>
      </c>
      <c r="G7298" t="s">
        <v>38</v>
      </c>
      <c r="H7298" t="s">
        <v>618</v>
      </c>
      <c r="I7298" s="2">
        <v>3875</v>
      </c>
      <c r="J7298" s="2">
        <v>1</v>
      </c>
      <c r="K7298" s="2">
        <v>3876</v>
      </c>
      <c r="L7298" s="3">
        <v>0.23549654775184642</v>
      </c>
      <c r="M7298" s="3">
        <v>0.28587001174899196</v>
      </c>
      <c r="N7298" s="2">
        <v>1645884</v>
      </c>
      <c r="O7298">
        <f t="shared" si="113"/>
        <v>12</v>
      </c>
    </row>
    <row r="7299" spans="1:15" x14ac:dyDescent="0.2">
      <c r="A7299" t="s">
        <v>7593</v>
      </c>
      <c r="B7299" t="s">
        <v>8034</v>
      </c>
      <c r="C7299" t="s">
        <v>8049</v>
      </c>
      <c r="D7299" t="s">
        <v>22</v>
      </c>
      <c r="E7299">
        <v>41</v>
      </c>
      <c r="F7299" t="s">
        <v>49</v>
      </c>
      <c r="G7299" t="s">
        <v>736</v>
      </c>
      <c r="H7299" t="s">
        <v>1069</v>
      </c>
      <c r="I7299" s="2">
        <v>1661</v>
      </c>
      <c r="J7299" s="2">
        <f>(0)</f>
        <v>0</v>
      </c>
      <c r="K7299" s="2">
        <v>1661</v>
      </c>
      <c r="L7299" s="3">
        <v>0.10091841223318289</v>
      </c>
      <c r="M7299" s="3">
        <v>0.1225051830534251</v>
      </c>
      <c r="N7299" s="2">
        <v>1645884</v>
      </c>
      <c r="O7299">
        <f t="shared" si="113"/>
        <v>16</v>
      </c>
    </row>
    <row r="7300" spans="1:15" x14ac:dyDescent="0.2">
      <c r="A7300" t="s">
        <v>7593</v>
      </c>
      <c r="B7300" t="s">
        <v>8050</v>
      </c>
      <c r="C7300" t="s">
        <v>46</v>
      </c>
      <c r="G7300" t="s">
        <v>46</v>
      </c>
      <c r="I7300" s="2">
        <v>13987</v>
      </c>
      <c r="J7300" s="2">
        <v>32</v>
      </c>
      <c r="K7300" s="2">
        <v>14019</v>
      </c>
      <c r="L7300" s="3">
        <v>0.85020007204776993</v>
      </c>
      <c r="M7300" s="3">
        <v>1.0213128667645313</v>
      </c>
      <c r="N7300" s="2">
        <v>1648906</v>
      </c>
      <c r="O7300">
        <f t="shared" si="113"/>
        <v>5</v>
      </c>
    </row>
    <row r="7301" spans="1:15" x14ac:dyDescent="0.2">
      <c r="A7301" t="s">
        <v>7593</v>
      </c>
      <c r="B7301" t="s">
        <v>8050</v>
      </c>
      <c r="C7301" t="s">
        <v>8051</v>
      </c>
      <c r="D7301" t="s">
        <v>22</v>
      </c>
      <c r="E7301">
        <v>54</v>
      </c>
      <c r="F7301" t="s">
        <v>49</v>
      </c>
      <c r="G7301" t="s">
        <v>385</v>
      </c>
      <c r="H7301" t="s">
        <v>1042</v>
      </c>
      <c r="I7301" s="2">
        <v>5662</v>
      </c>
      <c r="J7301" s="2">
        <v>17</v>
      </c>
      <c r="K7301" s="2">
        <v>5679</v>
      </c>
      <c r="L7301" s="3">
        <v>0.3444101725628993</v>
      </c>
      <c r="M7301" s="3">
        <v>0.41372678296281995</v>
      </c>
      <c r="N7301" s="2">
        <v>1648906</v>
      </c>
      <c r="O7301">
        <f t="shared" si="113"/>
        <v>11</v>
      </c>
    </row>
    <row r="7302" spans="1:15" x14ac:dyDescent="0.2">
      <c r="A7302" t="s">
        <v>7593</v>
      </c>
      <c r="B7302" t="s">
        <v>8050</v>
      </c>
      <c r="C7302" t="s">
        <v>8052</v>
      </c>
      <c r="D7302" t="s">
        <v>22</v>
      </c>
      <c r="E7302">
        <v>67</v>
      </c>
      <c r="F7302" t="s">
        <v>49</v>
      </c>
      <c r="G7302" t="s">
        <v>376</v>
      </c>
      <c r="H7302" t="s">
        <v>377</v>
      </c>
      <c r="I7302" s="2">
        <v>100014</v>
      </c>
      <c r="J7302" s="2">
        <v>268</v>
      </c>
      <c r="K7302" s="2">
        <v>100282</v>
      </c>
      <c r="L7302" s="3">
        <v>6.0817293405445794</v>
      </c>
      <c r="M7302" s="3">
        <v>7.3057491194008648</v>
      </c>
      <c r="N7302" s="2">
        <v>1648906</v>
      </c>
      <c r="O7302">
        <f t="shared" si="113"/>
        <v>3</v>
      </c>
    </row>
    <row r="7303" spans="1:15" x14ac:dyDescent="0.2">
      <c r="A7303" t="s">
        <v>7593</v>
      </c>
      <c r="B7303" t="s">
        <v>8050</v>
      </c>
      <c r="C7303" t="s">
        <v>8053</v>
      </c>
      <c r="D7303" t="s">
        <v>22</v>
      </c>
      <c r="E7303">
        <v>72</v>
      </c>
      <c r="F7303" t="s">
        <v>49</v>
      </c>
      <c r="G7303" t="s">
        <v>522</v>
      </c>
      <c r="H7303" t="s">
        <v>523</v>
      </c>
      <c r="I7303" s="2">
        <v>500122</v>
      </c>
      <c r="J7303" s="2">
        <v>864</v>
      </c>
      <c r="K7303" s="2">
        <v>500986</v>
      </c>
      <c r="L7303" s="3">
        <v>30.382932683852204</v>
      </c>
      <c r="M7303" s="3">
        <v>36.497856328475315</v>
      </c>
      <c r="N7303" s="2">
        <v>1648906</v>
      </c>
      <c r="O7303">
        <f t="shared" ref="O7303:O7366" si="114">COUNTIFS($A$2:$A$8573,A7303,$B$2:$B$8573,B7303,$K$2:$K$8573,"&gt;"&amp;K7303)+1</f>
        <v>2</v>
      </c>
    </row>
    <row r="7304" spans="1:15" x14ac:dyDescent="0.2">
      <c r="A7304" t="s">
        <v>7593</v>
      </c>
      <c r="B7304" t="s">
        <v>8050</v>
      </c>
      <c r="C7304" t="s">
        <v>8054</v>
      </c>
      <c r="D7304" t="s">
        <v>22</v>
      </c>
      <c r="E7304">
        <v>58</v>
      </c>
      <c r="F7304" t="s">
        <v>18</v>
      </c>
      <c r="G7304" t="s">
        <v>258</v>
      </c>
      <c r="H7304" t="s">
        <v>767</v>
      </c>
      <c r="I7304" s="2">
        <v>2885</v>
      </c>
      <c r="J7304" s="2">
        <v>4</v>
      </c>
      <c r="K7304" s="2">
        <v>2889</v>
      </c>
      <c r="L7304" s="3">
        <v>0.17520707669206129</v>
      </c>
      <c r="M7304" s="3">
        <v>0.2104695678780748</v>
      </c>
      <c r="N7304" s="2">
        <v>1648906</v>
      </c>
      <c r="O7304">
        <f t="shared" si="114"/>
        <v>15</v>
      </c>
    </row>
    <row r="7305" spans="1:15" x14ac:dyDescent="0.2">
      <c r="A7305" t="s">
        <v>7593</v>
      </c>
      <c r="B7305" t="s">
        <v>8050</v>
      </c>
      <c r="C7305" t="s">
        <v>8055</v>
      </c>
      <c r="D7305" t="s">
        <v>22</v>
      </c>
      <c r="E7305">
        <v>65</v>
      </c>
      <c r="F7305" t="s">
        <v>49</v>
      </c>
      <c r="G7305" t="s">
        <v>32</v>
      </c>
      <c r="H7305" t="s">
        <v>33</v>
      </c>
      <c r="I7305" s="2">
        <v>672202</v>
      </c>
      <c r="J7305" s="2">
        <v>3117</v>
      </c>
      <c r="K7305" s="2">
        <v>675319</v>
      </c>
      <c r="L7305" s="3">
        <v>40.955579032400877</v>
      </c>
      <c r="M7305" s="3">
        <v>49.198372485238359</v>
      </c>
      <c r="N7305" s="2">
        <v>1648906</v>
      </c>
      <c r="O7305">
        <f t="shared" si="114"/>
        <v>1</v>
      </c>
    </row>
    <row r="7306" spans="1:15" x14ac:dyDescent="0.2">
      <c r="A7306" t="s">
        <v>7593</v>
      </c>
      <c r="B7306" t="s">
        <v>8050</v>
      </c>
      <c r="C7306" t="s">
        <v>8056</v>
      </c>
      <c r="D7306" t="s">
        <v>22</v>
      </c>
      <c r="E7306">
        <v>49</v>
      </c>
      <c r="F7306" t="s">
        <v>49</v>
      </c>
      <c r="G7306" t="s">
        <v>8057</v>
      </c>
      <c r="H7306" t="s">
        <v>124</v>
      </c>
      <c r="I7306" s="2">
        <v>4158</v>
      </c>
      <c r="J7306" s="2">
        <v>6</v>
      </c>
      <c r="K7306" s="2">
        <v>4164</v>
      </c>
      <c r="L7306" s="3">
        <v>0.25253107211690662</v>
      </c>
      <c r="M7306" s="3">
        <v>0.30335592961035085</v>
      </c>
      <c r="N7306" s="2">
        <v>1648906</v>
      </c>
      <c r="O7306">
        <f t="shared" si="114"/>
        <v>13</v>
      </c>
    </row>
    <row r="7307" spans="1:15" x14ac:dyDescent="0.2">
      <c r="A7307" t="s">
        <v>7593</v>
      </c>
      <c r="B7307" t="s">
        <v>8050</v>
      </c>
      <c r="C7307" t="s">
        <v>8058</v>
      </c>
      <c r="D7307" t="s">
        <v>22</v>
      </c>
      <c r="E7307">
        <v>39</v>
      </c>
      <c r="F7307" t="s">
        <v>69</v>
      </c>
      <c r="G7307" t="s">
        <v>303</v>
      </c>
      <c r="H7307" t="s">
        <v>304</v>
      </c>
      <c r="I7307" s="2">
        <v>6689</v>
      </c>
      <c r="J7307" s="2">
        <v>18</v>
      </c>
      <c r="K7307" s="2">
        <v>6707</v>
      </c>
      <c r="L7307" s="3">
        <v>0.40675453907014708</v>
      </c>
      <c r="M7307" s="3">
        <v>0.48861868873598052</v>
      </c>
      <c r="N7307" s="2">
        <v>1648906</v>
      </c>
      <c r="O7307">
        <f t="shared" si="114"/>
        <v>9</v>
      </c>
    </row>
    <row r="7308" spans="1:15" x14ac:dyDescent="0.2">
      <c r="A7308" t="s">
        <v>7593</v>
      </c>
      <c r="B7308" t="s">
        <v>8050</v>
      </c>
      <c r="C7308" t="s">
        <v>8059</v>
      </c>
      <c r="D7308" t="s">
        <v>22</v>
      </c>
      <c r="E7308">
        <v>27</v>
      </c>
      <c r="F7308" t="s">
        <v>69</v>
      </c>
      <c r="G7308" t="s">
        <v>7827</v>
      </c>
      <c r="H7308" t="s">
        <v>104</v>
      </c>
      <c r="I7308" s="2">
        <v>9119</v>
      </c>
      <c r="J7308" s="2">
        <v>4</v>
      </c>
      <c r="K7308" s="2">
        <v>9123</v>
      </c>
      <c r="L7308" s="3">
        <v>0.55327592961636374</v>
      </c>
      <c r="M7308" s="3">
        <v>0.66462923771259141</v>
      </c>
      <c r="N7308" s="2">
        <v>1648906</v>
      </c>
      <c r="O7308">
        <f t="shared" si="114"/>
        <v>7</v>
      </c>
    </row>
    <row r="7309" spans="1:15" x14ac:dyDescent="0.2">
      <c r="A7309" t="s">
        <v>7593</v>
      </c>
      <c r="B7309" t="s">
        <v>8050</v>
      </c>
      <c r="C7309" t="s">
        <v>8060</v>
      </c>
      <c r="D7309" t="s">
        <v>22</v>
      </c>
      <c r="E7309">
        <v>43</v>
      </c>
      <c r="F7309" t="s">
        <v>18</v>
      </c>
      <c r="G7309" t="s">
        <v>7802</v>
      </c>
      <c r="H7309" t="s">
        <v>346</v>
      </c>
      <c r="I7309" s="2">
        <v>3220</v>
      </c>
      <c r="J7309" s="2">
        <v>8</v>
      </c>
      <c r="K7309" s="2">
        <v>3228</v>
      </c>
      <c r="L7309" s="3">
        <v>0.19576616253443191</v>
      </c>
      <c r="M7309" s="3">
        <v>0.23516641229159763</v>
      </c>
      <c r="N7309" s="2">
        <v>1648906</v>
      </c>
      <c r="O7309">
        <f t="shared" si="114"/>
        <v>14</v>
      </c>
    </row>
    <row r="7310" spans="1:15" x14ac:dyDescent="0.2">
      <c r="A7310" t="s">
        <v>7593</v>
      </c>
      <c r="B7310" t="s">
        <v>8050</v>
      </c>
      <c r="C7310" t="s">
        <v>8061</v>
      </c>
      <c r="D7310" t="s">
        <v>22</v>
      </c>
      <c r="E7310">
        <v>42</v>
      </c>
      <c r="F7310" t="s">
        <v>49</v>
      </c>
      <c r="G7310" t="s">
        <v>38</v>
      </c>
      <c r="H7310" t="s">
        <v>5593</v>
      </c>
      <c r="I7310" s="2">
        <v>5034</v>
      </c>
      <c r="J7310" s="2">
        <f>(0)</f>
        <v>0</v>
      </c>
      <c r="K7310" s="2">
        <v>5034</v>
      </c>
      <c r="L7310" s="3">
        <v>0.30529332781856577</v>
      </c>
      <c r="M7310" s="3">
        <v>0.36673721173355095</v>
      </c>
      <c r="N7310" s="2">
        <v>1648906</v>
      </c>
      <c r="O7310">
        <f t="shared" si="114"/>
        <v>12</v>
      </c>
    </row>
    <row r="7311" spans="1:15" x14ac:dyDescent="0.2">
      <c r="A7311" t="s">
        <v>7593</v>
      </c>
      <c r="B7311" t="s">
        <v>8050</v>
      </c>
      <c r="C7311" t="s">
        <v>8062</v>
      </c>
      <c r="D7311" t="s">
        <v>22</v>
      </c>
      <c r="E7311">
        <v>47</v>
      </c>
      <c r="F7311" t="s">
        <v>18</v>
      </c>
      <c r="G7311" t="s">
        <v>8063</v>
      </c>
      <c r="H7311" t="s">
        <v>618</v>
      </c>
      <c r="I7311" s="2">
        <v>2212</v>
      </c>
      <c r="J7311" s="2">
        <v>8</v>
      </c>
      <c r="K7311" s="2">
        <v>2220</v>
      </c>
      <c r="L7311" s="3">
        <v>0.13463472144561303</v>
      </c>
      <c r="M7311" s="3">
        <v>0.16173154748678648</v>
      </c>
      <c r="N7311" s="2">
        <v>1648906</v>
      </c>
      <c r="O7311">
        <f t="shared" si="114"/>
        <v>16</v>
      </c>
    </row>
    <row r="7312" spans="1:15" x14ac:dyDescent="0.2">
      <c r="A7312" t="s">
        <v>7593</v>
      </c>
      <c r="B7312" t="s">
        <v>8050</v>
      </c>
      <c r="C7312" t="s">
        <v>8064</v>
      </c>
      <c r="D7312" t="s">
        <v>22</v>
      </c>
      <c r="E7312">
        <v>52</v>
      </c>
      <c r="F7312" t="s">
        <v>49</v>
      </c>
      <c r="G7312" t="s">
        <v>38</v>
      </c>
      <c r="H7312" t="s">
        <v>142</v>
      </c>
      <c r="I7312" s="2">
        <v>5818</v>
      </c>
      <c r="J7312" s="2">
        <v>1</v>
      </c>
      <c r="K7312" s="2">
        <v>5819</v>
      </c>
      <c r="L7312" s="3">
        <v>0.35290065049190189</v>
      </c>
      <c r="M7312" s="3">
        <v>0.42392606974126595</v>
      </c>
      <c r="N7312" s="2">
        <v>1648906</v>
      </c>
      <c r="O7312">
        <f t="shared" si="114"/>
        <v>10</v>
      </c>
    </row>
    <row r="7313" spans="1:15" x14ac:dyDescent="0.2">
      <c r="A7313" t="s">
        <v>7593</v>
      </c>
      <c r="B7313" t="s">
        <v>8050</v>
      </c>
      <c r="C7313" t="s">
        <v>7679</v>
      </c>
      <c r="D7313" t="s">
        <v>22</v>
      </c>
      <c r="E7313">
        <v>50</v>
      </c>
      <c r="F7313" t="s">
        <v>69</v>
      </c>
      <c r="G7313" t="s">
        <v>736</v>
      </c>
      <c r="H7313" t="s">
        <v>2348</v>
      </c>
      <c r="I7313" s="2">
        <v>9057</v>
      </c>
      <c r="J7313" s="2">
        <v>15</v>
      </c>
      <c r="K7313" s="2">
        <v>9072</v>
      </c>
      <c r="L7313" s="3">
        <v>0.55018296979936998</v>
      </c>
      <c r="M7313" s="3">
        <v>0.66091378324330041</v>
      </c>
      <c r="N7313" s="2">
        <v>1648906</v>
      </c>
      <c r="O7313">
        <f t="shared" si="114"/>
        <v>8</v>
      </c>
    </row>
    <row r="7314" spans="1:15" x14ac:dyDescent="0.2">
      <c r="A7314" t="s">
        <v>7593</v>
      </c>
      <c r="B7314" t="s">
        <v>8050</v>
      </c>
      <c r="C7314" t="s">
        <v>8065</v>
      </c>
      <c r="D7314" t="s">
        <v>22</v>
      </c>
      <c r="E7314">
        <v>64</v>
      </c>
      <c r="F7314" t="s">
        <v>18</v>
      </c>
      <c r="G7314" t="s">
        <v>38</v>
      </c>
      <c r="H7314" t="s">
        <v>420</v>
      </c>
      <c r="I7314" s="2">
        <v>12369</v>
      </c>
      <c r="J7314" s="2">
        <v>3</v>
      </c>
      <c r="K7314" s="2">
        <v>12372</v>
      </c>
      <c r="L7314" s="3">
        <v>0.75031566384014614</v>
      </c>
      <c r="M7314" s="3">
        <v>0.9013255430209558</v>
      </c>
      <c r="N7314" s="2">
        <v>1648906</v>
      </c>
      <c r="O7314">
        <f t="shared" si="114"/>
        <v>6</v>
      </c>
    </row>
    <row r="7315" spans="1:15" x14ac:dyDescent="0.2">
      <c r="A7315" t="s">
        <v>7593</v>
      </c>
      <c r="B7315" t="s">
        <v>8050</v>
      </c>
      <c r="C7315" t="s">
        <v>8066</v>
      </c>
      <c r="D7315" t="s">
        <v>22</v>
      </c>
      <c r="E7315">
        <v>40</v>
      </c>
      <c r="F7315" t="s">
        <v>18</v>
      </c>
      <c r="G7315" t="s">
        <v>38</v>
      </c>
      <c r="H7315" t="s">
        <v>315</v>
      </c>
      <c r="I7315" s="2">
        <v>14937</v>
      </c>
      <c r="J7315" s="2">
        <v>5</v>
      </c>
      <c r="K7315" s="2">
        <v>14942</v>
      </c>
      <c r="L7315" s="3">
        <v>0.90617658010826574</v>
      </c>
      <c r="M7315" s="3">
        <v>1.0885553074538574</v>
      </c>
      <c r="N7315" s="2">
        <v>1648906</v>
      </c>
      <c r="O7315">
        <f t="shared" si="114"/>
        <v>4</v>
      </c>
    </row>
    <row r="7316" spans="1:15" x14ac:dyDescent="0.2">
      <c r="A7316" t="s">
        <v>7593</v>
      </c>
      <c r="B7316" t="s">
        <v>8067</v>
      </c>
      <c r="C7316" t="s">
        <v>46</v>
      </c>
      <c r="G7316" t="s">
        <v>46</v>
      </c>
      <c r="I7316" s="2">
        <v>14414</v>
      </c>
      <c r="J7316" s="2">
        <v>22</v>
      </c>
      <c r="K7316" s="2">
        <v>14436</v>
      </c>
      <c r="L7316" s="3">
        <v>0.88716868680474847</v>
      </c>
      <c r="M7316" s="3">
        <v>1.0157677609835694</v>
      </c>
      <c r="N7316" s="2">
        <v>1627199</v>
      </c>
      <c r="O7316">
        <f t="shared" si="114"/>
        <v>5</v>
      </c>
    </row>
    <row r="7317" spans="1:15" x14ac:dyDescent="0.2">
      <c r="A7317" t="s">
        <v>7593</v>
      </c>
      <c r="B7317" t="s">
        <v>8067</v>
      </c>
      <c r="C7317" t="s">
        <v>8068</v>
      </c>
      <c r="D7317" t="s">
        <v>22</v>
      </c>
      <c r="E7317">
        <v>38</v>
      </c>
      <c r="F7317" t="s">
        <v>69</v>
      </c>
      <c r="G7317" t="s">
        <v>385</v>
      </c>
      <c r="H7317" t="s">
        <v>1042</v>
      </c>
      <c r="I7317" s="2">
        <v>11210</v>
      </c>
      <c r="J7317" s="2">
        <v>15</v>
      </c>
      <c r="K7317" s="2">
        <v>11225</v>
      </c>
      <c r="L7317" s="3">
        <v>0.68983572384201319</v>
      </c>
      <c r="M7317" s="3">
        <v>0.78983050131896415</v>
      </c>
      <c r="N7317" s="2">
        <v>1627199</v>
      </c>
      <c r="O7317">
        <f t="shared" si="114"/>
        <v>7</v>
      </c>
    </row>
    <row r="7318" spans="1:15" x14ac:dyDescent="0.2">
      <c r="A7318" t="s">
        <v>7593</v>
      </c>
      <c r="B7318" t="s">
        <v>8067</v>
      </c>
      <c r="C7318" t="s">
        <v>8069</v>
      </c>
      <c r="D7318" t="s">
        <v>22</v>
      </c>
      <c r="E7318">
        <v>72</v>
      </c>
      <c r="F7318" t="s">
        <v>69</v>
      </c>
      <c r="G7318" t="s">
        <v>376</v>
      </c>
      <c r="H7318" t="s">
        <v>377</v>
      </c>
      <c r="I7318" s="2">
        <v>102498</v>
      </c>
      <c r="J7318" s="2">
        <v>117</v>
      </c>
      <c r="K7318" s="2">
        <v>102615</v>
      </c>
      <c r="L7318" s="3">
        <v>6.30623543893525</v>
      </c>
      <c r="M7318" s="3">
        <v>7.2203525071577292</v>
      </c>
      <c r="N7318" s="2">
        <v>1627199</v>
      </c>
      <c r="O7318">
        <f t="shared" si="114"/>
        <v>3</v>
      </c>
    </row>
    <row r="7319" spans="1:15" x14ac:dyDescent="0.2">
      <c r="A7319" t="s">
        <v>7593</v>
      </c>
      <c r="B7319" t="s">
        <v>8067</v>
      </c>
      <c r="C7319" t="s">
        <v>8070</v>
      </c>
      <c r="D7319" t="s">
        <v>22</v>
      </c>
      <c r="E7319">
        <v>62</v>
      </c>
      <c r="F7319" t="s">
        <v>69</v>
      </c>
      <c r="G7319" t="s">
        <v>258</v>
      </c>
      <c r="H7319" t="s">
        <v>767</v>
      </c>
      <c r="I7319" s="2">
        <v>6434</v>
      </c>
      <c r="J7319" s="2">
        <v>4</v>
      </c>
      <c r="K7319" s="2">
        <v>6438</v>
      </c>
      <c r="L7319" s="3">
        <v>0.39564921069887582</v>
      </c>
      <c r="M7319" s="3">
        <v>0.4530003356339859</v>
      </c>
      <c r="N7319" s="2">
        <v>1627199</v>
      </c>
      <c r="O7319">
        <f t="shared" si="114"/>
        <v>10</v>
      </c>
    </row>
    <row r="7320" spans="1:15" x14ac:dyDescent="0.2">
      <c r="A7320" t="s">
        <v>7593</v>
      </c>
      <c r="B7320" t="s">
        <v>8067</v>
      </c>
      <c r="C7320" t="s">
        <v>8071</v>
      </c>
      <c r="D7320" t="s">
        <v>22</v>
      </c>
      <c r="E7320">
        <v>39</v>
      </c>
      <c r="F7320" t="s">
        <v>69</v>
      </c>
      <c r="G7320" t="s">
        <v>522</v>
      </c>
      <c r="H7320" t="s">
        <v>523</v>
      </c>
      <c r="I7320" s="2">
        <v>578560</v>
      </c>
      <c r="J7320" s="2">
        <v>412</v>
      </c>
      <c r="K7320" s="2">
        <v>578972</v>
      </c>
      <c r="L7320" s="3">
        <v>35.580896989243477</v>
      </c>
      <c r="M7320" s="3">
        <v>40.738507350525019</v>
      </c>
      <c r="N7320" s="2">
        <v>1627199</v>
      </c>
      <c r="O7320">
        <f t="shared" si="114"/>
        <v>2</v>
      </c>
    </row>
    <row r="7321" spans="1:15" x14ac:dyDescent="0.2">
      <c r="A7321" t="s">
        <v>7593</v>
      </c>
      <c r="B7321" t="s">
        <v>8067</v>
      </c>
      <c r="C7321" t="s">
        <v>8072</v>
      </c>
      <c r="D7321" t="s">
        <v>22</v>
      </c>
      <c r="E7321">
        <v>66</v>
      </c>
      <c r="F7321" t="s">
        <v>69</v>
      </c>
      <c r="G7321" t="s">
        <v>38</v>
      </c>
      <c r="H7321" t="s">
        <v>270</v>
      </c>
      <c r="I7321" s="2">
        <v>11059</v>
      </c>
      <c r="J7321" s="2">
        <v>11</v>
      </c>
      <c r="K7321" s="2">
        <v>11070</v>
      </c>
      <c r="L7321" s="3">
        <v>0.68031015259965122</v>
      </c>
      <c r="M7321" s="3">
        <v>0.77892415586645281</v>
      </c>
      <c r="N7321" s="2">
        <v>1627199</v>
      </c>
      <c r="O7321">
        <f t="shared" si="114"/>
        <v>8</v>
      </c>
    </row>
    <row r="7322" spans="1:15" x14ac:dyDescent="0.2">
      <c r="A7322" t="s">
        <v>7593</v>
      </c>
      <c r="B7322" t="s">
        <v>8067</v>
      </c>
      <c r="C7322" t="s">
        <v>8073</v>
      </c>
      <c r="D7322" t="s">
        <v>22</v>
      </c>
      <c r="E7322">
        <v>67</v>
      </c>
      <c r="F7322" t="s">
        <v>69</v>
      </c>
      <c r="G7322" t="s">
        <v>19</v>
      </c>
      <c r="H7322" t="s">
        <v>20</v>
      </c>
      <c r="I7322" s="2">
        <v>17860</v>
      </c>
      <c r="J7322" s="2">
        <v>72</v>
      </c>
      <c r="K7322" s="2">
        <v>17932</v>
      </c>
      <c r="L7322" s="3">
        <v>1.1020164097937621</v>
      </c>
      <c r="M7322" s="3">
        <v>1.2617586235769858</v>
      </c>
      <c r="N7322" s="2">
        <v>1627199</v>
      </c>
      <c r="O7322">
        <f t="shared" si="114"/>
        <v>4</v>
      </c>
    </row>
    <row r="7323" spans="1:15" x14ac:dyDescent="0.2">
      <c r="A7323" t="s">
        <v>7593</v>
      </c>
      <c r="B7323" t="s">
        <v>8067</v>
      </c>
      <c r="C7323" t="s">
        <v>8074</v>
      </c>
      <c r="D7323" t="s">
        <v>22</v>
      </c>
      <c r="E7323">
        <v>38</v>
      </c>
      <c r="F7323" t="s">
        <v>69</v>
      </c>
      <c r="G7323" t="s">
        <v>32</v>
      </c>
      <c r="H7323" t="s">
        <v>33</v>
      </c>
      <c r="I7323" s="2">
        <v>654904</v>
      </c>
      <c r="J7323" s="2">
        <v>2115</v>
      </c>
      <c r="K7323" s="2">
        <v>657019</v>
      </c>
      <c r="L7323" s="3">
        <v>40.377298658615203</v>
      </c>
      <c r="M7323" s="3">
        <v>46.230168921700184</v>
      </c>
      <c r="N7323" s="2">
        <v>1627199</v>
      </c>
      <c r="O7323">
        <f t="shared" si="114"/>
        <v>1</v>
      </c>
    </row>
    <row r="7324" spans="1:15" x14ac:dyDescent="0.2">
      <c r="A7324" t="s">
        <v>7593</v>
      </c>
      <c r="B7324" t="s">
        <v>8067</v>
      </c>
      <c r="C7324" t="s">
        <v>8075</v>
      </c>
      <c r="D7324" t="s">
        <v>22</v>
      </c>
      <c r="E7324">
        <v>42</v>
      </c>
      <c r="F7324" t="s">
        <v>69</v>
      </c>
      <c r="G7324" t="s">
        <v>694</v>
      </c>
      <c r="H7324" t="s">
        <v>315</v>
      </c>
      <c r="I7324" s="2">
        <v>13542</v>
      </c>
      <c r="J7324" s="2">
        <v>3</v>
      </c>
      <c r="K7324" s="2">
        <v>13545</v>
      </c>
      <c r="L7324" s="3">
        <v>0.83241201598575221</v>
      </c>
      <c r="M7324" s="3">
        <v>0.9530738655113915</v>
      </c>
      <c r="N7324" s="2">
        <v>1627199</v>
      </c>
      <c r="O7324">
        <f t="shared" si="114"/>
        <v>6</v>
      </c>
    </row>
    <row r="7325" spans="1:15" x14ac:dyDescent="0.2">
      <c r="A7325" t="s">
        <v>7593</v>
      </c>
      <c r="B7325" t="s">
        <v>8067</v>
      </c>
      <c r="C7325" t="s">
        <v>8076</v>
      </c>
      <c r="D7325" t="s">
        <v>22</v>
      </c>
      <c r="E7325">
        <v>39</v>
      </c>
      <c r="F7325" t="s">
        <v>69</v>
      </c>
      <c r="G7325" t="s">
        <v>38</v>
      </c>
      <c r="H7325" t="s">
        <v>456</v>
      </c>
      <c r="I7325" s="2">
        <v>7390</v>
      </c>
      <c r="J7325" s="2">
        <v>6</v>
      </c>
      <c r="K7325" s="2">
        <v>7396</v>
      </c>
      <c r="L7325" s="3">
        <v>0.45452338650650598</v>
      </c>
      <c r="M7325" s="3">
        <v>0.52040858688241065</v>
      </c>
      <c r="N7325" s="2">
        <v>1627199</v>
      </c>
      <c r="O7325">
        <f t="shared" si="114"/>
        <v>9</v>
      </c>
    </row>
    <row r="7326" spans="1:15" x14ac:dyDescent="0.2">
      <c r="A7326" t="s">
        <v>7593</v>
      </c>
      <c r="B7326" t="s">
        <v>8077</v>
      </c>
      <c r="C7326" t="s">
        <v>46</v>
      </c>
      <c r="G7326" t="s">
        <v>46</v>
      </c>
      <c r="I7326" s="2">
        <v>10747</v>
      </c>
      <c r="J7326" s="2">
        <v>13</v>
      </c>
      <c r="K7326" s="2">
        <v>10760</v>
      </c>
      <c r="L7326" s="3">
        <v>0.63365347752679635</v>
      </c>
      <c r="M7326" s="3">
        <v>0.74742828404775485</v>
      </c>
      <c r="N7326" s="2">
        <v>1698089</v>
      </c>
      <c r="O7326">
        <f t="shared" si="114"/>
        <v>5</v>
      </c>
    </row>
    <row r="7327" spans="1:15" x14ac:dyDescent="0.2">
      <c r="A7327" t="s">
        <v>7593</v>
      </c>
      <c r="B7327" t="s">
        <v>8077</v>
      </c>
      <c r="C7327" t="s">
        <v>8078</v>
      </c>
      <c r="D7327" t="s">
        <v>22</v>
      </c>
      <c r="E7327">
        <v>37</v>
      </c>
      <c r="F7327" t="s">
        <v>69</v>
      </c>
      <c r="G7327" t="s">
        <v>385</v>
      </c>
      <c r="H7327" t="s">
        <v>39</v>
      </c>
      <c r="I7327" s="2">
        <v>6416</v>
      </c>
      <c r="J7327" s="2">
        <v>3</v>
      </c>
      <c r="K7327" s="2">
        <v>6419</v>
      </c>
      <c r="L7327" s="3">
        <v>0.37801316656547446</v>
      </c>
      <c r="M7327" s="3">
        <v>0.44588681740729907</v>
      </c>
      <c r="N7327" s="2">
        <v>1698089</v>
      </c>
      <c r="O7327">
        <f t="shared" si="114"/>
        <v>8</v>
      </c>
    </row>
    <row r="7328" spans="1:15" x14ac:dyDescent="0.2">
      <c r="A7328" t="s">
        <v>7593</v>
      </c>
      <c r="B7328" t="s">
        <v>8077</v>
      </c>
      <c r="C7328" t="s">
        <v>8079</v>
      </c>
      <c r="D7328" t="s">
        <v>22</v>
      </c>
      <c r="E7328">
        <v>58</v>
      </c>
      <c r="F7328" t="s">
        <v>69</v>
      </c>
      <c r="G7328" t="s">
        <v>376</v>
      </c>
      <c r="H7328" t="s">
        <v>377</v>
      </c>
      <c r="I7328" s="2">
        <v>175768</v>
      </c>
      <c r="J7328" s="2">
        <v>152</v>
      </c>
      <c r="K7328" s="2">
        <v>175920</v>
      </c>
      <c r="L7328" s="3">
        <v>10.359881019192752</v>
      </c>
      <c r="M7328" s="3">
        <v>12.220035662609762</v>
      </c>
      <c r="N7328" s="2">
        <v>1698089</v>
      </c>
      <c r="O7328">
        <f t="shared" si="114"/>
        <v>3</v>
      </c>
    </row>
    <row r="7329" spans="1:15" x14ac:dyDescent="0.2">
      <c r="A7329" t="s">
        <v>7593</v>
      </c>
      <c r="B7329" t="s">
        <v>8077</v>
      </c>
      <c r="C7329" t="s">
        <v>8080</v>
      </c>
      <c r="D7329" t="s">
        <v>22</v>
      </c>
      <c r="E7329">
        <v>61</v>
      </c>
      <c r="F7329" t="s">
        <v>69</v>
      </c>
      <c r="G7329" t="s">
        <v>32</v>
      </c>
      <c r="H7329" t="s">
        <v>33</v>
      </c>
      <c r="I7329" s="2">
        <v>550671</v>
      </c>
      <c r="J7329" s="2">
        <v>852</v>
      </c>
      <c r="K7329" s="2">
        <v>551523</v>
      </c>
      <c r="L7329" s="3">
        <v>32.47903967342112</v>
      </c>
      <c r="M7329" s="3">
        <v>38.31077039989497</v>
      </c>
      <c r="N7329" s="2">
        <v>1698089</v>
      </c>
      <c r="O7329">
        <f t="shared" si="114"/>
        <v>2</v>
      </c>
    </row>
    <row r="7330" spans="1:15" x14ac:dyDescent="0.2">
      <c r="A7330" t="s">
        <v>7593</v>
      </c>
      <c r="B7330" t="s">
        <v>8077</v>
      </c>
      <c r="C7330" t="s">
        <v>8081</v>
      </c>
      <c r="D7330" t="s">
        <v>22</v>
      </c>
      <c r="E7330">
        <v>61</v>
      </c>
      <c r="F7330" t="s">
        <v>69</v>
      </c>
      <c r="G7330" t="s">
        <v>522</v>
      </c>
      <c r="H7330" t="s">
        <v>523</v>
      </c>
      <c r="I7330" s="2">
        <v>640490</v>
      </c>
      <c r="J7330" s="2">
        <v>344</v>
      </c>
      <c r="K7330" s="2">
        <v>640834</v>
      </c>
      <c r="L7330" s="3">
        <v>37.73854020607871</v>
      </c>
      <c r="M7330" s="3">
        <v>44.514633548276848</v>
      </c>
      <c r="N7330" s="2">
        <v>1698089</v>
      </c>
      <c r="O7330">
        <f t="shared" si="114"/>
        <v>1</v>
      </c>
    </row>
    <row r="7331" spans="1:15" x14ac:dyDescent="0.2">
      <c r="A7331" t="s">
        <v>7593</v>
      </c>
      <c r="B7331" t="s">
        <v>8077</v>
      </c>
      <c r="C7331" t="s">
        <v>8082</v>
      </c>
      <c r="D7331" t="s">
        <v>22</v>
      </c>
      <c r="E7331">
        <v>45</v>
      </c>
      <c r="F7331" t="s">
        <v>69</v>
      </c>
      <c r="G7331" t="s">
        <v>303</v>
      </c>
      <c r="H7331" t="s">
        <v>304</v>
      </c>
      <c r="I7331" s="2">
        <v>8852</v>
      </c>
      <c r="J7331" s="2">
        <v>10</v>
      </c>
      <c r="K7331" s="2">
        <v>8862</v>
      </c>
      <c r="L7331" s="3">
        <v>0.52188077303368674</v>
      </c>
      <c r="M7331" s="3">
        <v>0.61558638041182179</v>
      </c>
      <c r="N7331" s="2">
        <v>1698089</v>
      </c>
      <c r="O7331">
        <f t="shared" si="114"/>
        <v>6</v>
      </c>
    </row>
    <row r="7332" spans="1:15" x14ac:dyDescent="0.2">
      <c r="A7332" t="s">
        <v>7593</v>
      </c>
      <c r="B7332" t="s">
        <v>8077</v>
      </c>
      <c r="C7332" t="s">
        <v>8083</v>
      </c>
      <c r="D7332" t="s">
        <v>22</v>
      </c>
      <c r="E7332">
        <v>37</v>
      </c>
      <c r="F7332" t="s">
        <v>69</v>
      </c>
      <c r="G7332" t="s">
        <v>19</v>
      </c>
      <c r="H7332" t="s">
        <v>20</v>
      </c>
      <c r="I7332" s="2">
        <v>38426</v>
      </c>
      <c r="J7332" s="2">
        <v>46</v>
      </c>
      <c r="K7332" s="2">
        <v>38472</v>
      </c>
      <c r="L7332" s="3">
        <v>2.2656056308002701</v>
      </c>
      <c r="M7332" s="3">
        <v>2.6724034334465818</v>
      </c>
      <c r="N7332" s="2">
        <v>1698089</v>
      </c>
      <c r="O7332">
        <f t="shared" si="114"/>
        <v>4</v>
      </c>
    </row>
    <row r="7333" spans="1:15" x14ac:dyDescent="0.2">
      <c r="A7333" t="s">
        <v>7593</v>
      </c>
      <c r="B7333" t="s">
        <v>8077</v>
      </c>
      <c r="C7333" t="s">
        <v>8084</v>
      </c>
      <c r="D7333" t="s">
        <v>22</v>
      </c>
      <c r="E7333">
        <v>49</v>
      </c>
      <c r="F7333" t="s">
        <v>69</v>
      </c>
      <c r="G7333" t="s">
        <v>7827</v>
      </c>
      <c r="H7333" t="s">
        <v>104</v>
      </c>
      <c r="I7333" s="2">
        <v>6494</v>
      </c>
      <c r="J7333" s="2">
        <v>2</v>
      </c>
      <c r="K7333" s="2">
        <v>6496</v>
      </c>
      <c r="L7333" s="3">
        <v>0.38254767565186509</v>
      </c>
      <c r="M7333" s="3">
        <v>0.45123551423552188</v>
      </c>
      <c r="N7333" s="2">
        <v>1698089</v>
      </c>
      <c r="O7333">
        <f t="shared" si="114"/>
        <v>7</v>
      </c>
    </row>
    <row r="7334" spans="1:15" x14ac:dyDescent="0.2">
      <c r="A7334" t="s">
        <v>7593</v>
      </c>
      <c r="B7334" t="s">
        <v>8085</v>
      </c>
      <c r="C7334" t="s">
        <v>46</v>
      </c>
      <c r="G7334" t="s">
        <v>46</v>
      </c>
      <c r="I7334" s="2">
        <v>18526</v>
      </c>
      <c r="J7334" s="2">
        <v>14</v>
      </c>
      <c r="K7334" s="2">
        <v>18540</v>
      </c>
      <c r="L7334" s="3">
        <v>1.0694644255983867</v>
      </c>
      <c r="M7334" s="3">
        <v>1.2936186364813016</v>
      </c>
      <c r="N7334" s="2">
        <v>1733578</v>
      </c>
      <c r="O7334">
        <f t="shared" si="114"/>
        <v>5</v>
      </c>
    </row>
    <row r="7335" spans="1:15" x14ac:dyDescent="0.2">
      <c r="A7335" t="s">
        <v>7593</v>
      </c>
      <c r="B7335" t="s">
        <v>8085</v>
      </c>
      <c r="C7335" t="s">
        <v>8086</v>
      </c>
      <c r="D7335" t="s">
        <v>17</v>
      </c>
      <c r="E7335">
        <v>50</v>
      </c>
      <c r="F7335" t="s">
        <v>49</v>
      </c>
      <c r="G7335" t="s">
        <v>385</v>
      </c>
      <c r="H7335" t="s">
        <v>39</v>
      </c>
      <c r="I7335" s="2">
        <v>6542</v>
      </c>
      <c r="J7335" s="2">
        <v>1</v>
      </c>
      <c r="K7335" s="2">
        <v>6543</v>
      </c>
      <c r="L7335" s="3">
        <v>0.37742749388836266</v>
      </c>
      <c r="M7335" s="3">
        <v>0.45653434403976023</v>
      </c>
      <c r="N7335" s="2">
        <v>1733578</v>
      </c>
      <c r="O7335">
        <f t="shared" si="114"/>
        <v>7</v>
      </c>
    </row>
    <row r="7336" spans="1:15" x14ac:dyDescent="0.2">
      <c r="A7336" t="s">
        <v>7593</v>
      </c>
      <c r="B7336" t="s">
        <v>8085</v>
      </c>
      <c r="C7336" t="s">
        <v>8087</v>
      </c>
      <c r="D7336" t="s">
        <v>22</v>
      </c>
      <c r="E7336">
        <v>50</v>
      </c>
      <c r="F7336" t="s">
        <v>49</v>
      </c>
      <c r="G7336" t="s">
        <v>376</v>
      </c>
      <c r="H7336" t="s">
        <v>377</v>
      </c>
      <c r="I7336" s="2">
        <v>161103</v>
      </c>
      <c r="J7336" s="2">
        <v>226</v>
      </c>
      <c r="K7336" s="2">
        <v>161329</v>
      </c>
      <c r="L7336" s="3">
        <v>9.3061287118318283</v>
      </c>
      <c r="M7336" s="3">
        <v>11.256645145894923</v>
      </c>
      <c r="N7336" s="2">
        <v>1733578</v>
      </c>
      <c r="O7336">
        <f t="shared" si="114"/>
        <v>3</v>
      </c>
    </row>
    <row r="7337" spans="1:15" x14ac:dyDescent="0.2">
      <c r="A7337" t="s">
        <v>7593</v>
      </c>
      <c r="B7337" t="s">
        <v>8085</v>
      </c>
      <c r="C7337" t="s">
        <v>8088</v>
      </c>
      <c r="D7337" t="s">
        <v>17</v>
      </c>
      <c r="E7337">
        <v>73</v>
      </c>
      <c r="F7337" t="s">
        <v>49</v>
      </c>
      <c r="G7337" t="s">
        <v>522</v>
      </c>
      <c r="H7337" t="s">
        <v>523</v>
      </c>
      <c r="I7337" s="2">
        <v>595611</v>
      </c>
      <c r="J7337" s="2">
        <v>326</v>
      </c>
      <c r="K7337" s="2">
        <v>595937</v>
      </c>
      <c r="L7337" s="3">
        <v>34.376128446484671</v>
      </c>
      <c r="M7337" s="3">
        <v>41.581187128843439</v>
      </c>
      <c r="N7337" s="2">
        <v>1733578</v>
      </c>
      <c r="O7337">
        <f t="shared" si="114"/>
        <v>2</v>
      </c>
    </row>
    <row r="7338" spans="1:15" x14ac:dyDescent="0.2">
      <c r="A7338" t="s">
        <v>7593</v>
      </c>
      <c r="B7338" t="s">
        <v>8085</v>
      </c>
      <c r="C7338" t="s">
        <v>8089</v>
      </c>
      <c r="D7338" t="s">
        <v>22</v>
      </c>
      <c r="E7338">
        <v>32</v>
      </c>
      <c r="F7338" t="s">
        <v>69</v>
      </c>
      <c r="G7338" t="s">
        <v>303</v>
      </c>
      <c r="H7338" t="s">
        <v>304</v>
      </c>
      <c r="I7338" s="2">
        <v>13762</v>
      </c>
      <c r="J7338" s="2">
        <v>4</v>
      </c>
      <c r="K7338" s="2">
        <v>13766</v>
      </c>
      <c r="L7338" s="3">
        <v>0.79408022021506963</v>
      </c>
      <c r="M7338" s="3">
        <v>0.96051532631076575</v>
      </c>
      <c r="N7338" s="2">
        <v>1733578</v>
      </c>
      <c r="O7338">
        <f t="shared" si="114"/>
        <v>6</v>
      </c>
    </row>
    <row r="7339" spans="1:15" x14ac:dyDescent="0.2">
      <c r="A7339" t="s">
        <v>7593</v>
      </c>
      <c r="B7339" t="s">
        <v>8085</v>
      </c>
      <c r="C7339" t="s">
        <v>8090</v>
      </c>
      <c r="D7339" t="s">
        <v>22</v>
      </c>
      <c r="E7339">
        <v>39</v>
      </c>
      <c r="F7339" t="s">
        <v>49</v>
      </c>
      <c r="G7339" t="s">
        <v>19</v>
      </c>
      <c r="H7339" t="s">
        <v>20</v>
      </c>
      <c r="I7339" s="2">
        <v>38481</v>
      </c>
      <c r="J7339" s="2">
        <v>35</v>
      </c>
      <c r="K7339" s="2">
        <v>38516</v>
      </c>
      <c r="L7339" s="3">
        <v>2.2217633126401006</v>
      </c>
      <c r="M7339" s="3">
        <v>2.6874334089921148</v>
      </c>
      <c r="N7339" s="2">
        <v>1733578</v>
      </c>
      <c r="O7339">
        <f t="shared" si="114"/>
        <v>4</v>
      </c>
    </row>
    <row r="7340" spans="1:15" x14ac:dyDescent="0.2">
      <c r="A7340" t="s">
        <v>7593</v>
      </c>
      <c r="B7340" t="s">
        <v>8085</v>
      </c>
      <c r="C7340" t="s">
        <v>8091</v>
      </c>
      <c r="D7340" t="s">
        <v>22</v>
      </c>
      <c r="E7340">
        <v>67</v>
      </c>
      <c r="F7340" t="s">
        <v>49</v>
      </c>
      <c r="G7340" t="s">
        <v>32</v>
      </c>
      <c r="H7340" t="s">
        <v>33</v>
      </c>
      <c r="I7340" s="2">
        <v>597450</v>
      </c>
      <c r="J7340" s="2">
        <v>926</v>
      </c>
      <c r="K7340" s="2">
        <v>598376</v>
      </c>
      <c r="L7340" s="3">
        <v>34.516820125774558</v>
      </c>
      <c r="M7340" s="3">
        <v>41.751367056264037</v>
      </c>
      <c r="N7340" s="2">
        <v>1733578</v>
      </c>
      <c r="O7340">
        <f t="shared" si="114"/>
        <v>1</v>
      </c>
    </row>
    <row r="7341" spans="1:15" x14ac:dyDescent="0.2">
      <c r="A7341" t="s">
        <v>7593</v>
      </c>
      <c r="B7341" t="s">
        <v>8092</v>
      </c>
      <c r="C7341" t="s">
        <v>46</v>
      </c>
      <c r="G7341" t="s">
        <v>46</v>
      </c>
      <c r="I7341" s="2">
        <v>14432</v>
      </c>
      <c r="J7341" s="2">
        <v>15</v>
      </c>
      <c r="K7341" s="2">
        <v>14447</v>
      </c>
      <c r="L7341" s="3">
        <v>0.89407221519124425</v>
      </c>
      <c r="M7341" s="3">
        <v>1.1668205251217341</v>
      </c>
      <c r="N7341" s="2">
        <v>1615865</v>
      </c>
      <c r="O7341">
        <f t="shared" si="114"/>
        <v>5</v>
      </c>
    </row>
    <row r="7342" spans="1:15" x14ac:dyDescent="0.2">
      <c r="A7342" t="s">
        <v>7593</v>
      </c>
      <c r="B7342" t="s">
        <v>8092</v>
      </c>
      <c r="C7342" t="s">
        <v>8093</v>
      </c>
      <c r="D7342" t="s">
        <v>22</v>
      </c>
      <c r="E7342">
        <v>63</v>
      </c>
      <c r="F7342" t="s">
        <v>49</v>
      </c>
      <c r="G7342" t="s">
        <v>385</v>
      </c>
      <c r="H7342" t="s">
        <v>39</v>
      </c>
      <c r="I7342" s="2">
        <v>4383</v>
      </c>
      <c r="J7342" s="2">
        <f>(0)</f>
        <v>0</v>
      </c>
      <c r="K7342" s="2">
        <v>4383</v>
      </c>
      <c r="L7342" s="3">
        <v>0.27124790746751737</v>
      </c>
      <c r="M7342" s="3">
        <v>0.35399559504454625</v>
      </c>
      <c r="N7342" s="2">
        <v>1615865</v>
      </c>
      <c r="O7342">
        <f t="shared" si="114"/>
        <v>11</v>
      </c>
    </row>
    <row r="7343" spans="1:15" x14ac:dyDescent="0.2">
      <c r="A7343" t="s">
        <v>7593</v>
      </c>
      <c r="B7343" t="s">
        <v>8092</v>
      </c>
      <c r="C7343" t="s">
        <v>8094</v>
      </c>
      <c r="D7343" t="s">
        <v>22</v>
      </c>
      <c r="E7343">
        <v>52</v>
      </c>
      <c r="F7343" t="s">
        <v>69</v>
      </c>
      <c r="G7343" t="s">
        <v>38</v>
      </c>
      <c r="H7343" t="s">
        <v>2429</v>
      </c>
      <c r="I7343" s="2">
        <v>10065</v>
      </c>
      <c r="J7343" s="2">
        <v>1</v>
      </c>
      <c r="K7343" s="2">
        <v>10066</v>
      </c>
      <c r="L7343" s="3">
        <v>0.62294808043988825</v>
      </c>
      <c r="M7343" s="3">
        <v>0.81298646126361007</v>
      </c>
      <c r="N7343" s="2">
        <v>1615865</v>
      </c>
      <c r="O7343">
        <f t="shared" si="114"/>
        <v>7</v>
      </c>
    </row>
    <row r="7344" spans="1:15" x14ac:dyDescent="0.2">
      <c r="A7344" t="s">
        <v>7593</v>
      </c>
      <c r="B7344" t="s">
        <v>8092</v>
      </c>
      <c r="C7344" t="s">
        <v>8095</v>
      </c>
      <c r="D7344" t="s">
        <v>22</v>
      </c>
      <c r="E7344">
        <v>59</v>
      </c>
      <c r="F7344" t="s">
        <v>49</v>
      </c>
      <c r="G7344" t="s">
        <v>376</v>
      </c>
      <c r="H7344" t="s">
        <v>377</v>
      </c>
      <c r="I7344" s="2">
        <v>87553</v>
      </c>
      <c r="J7344" s="2">
        <v>55</v>
      </c>
      <c r="K7344" s="2">
        <v>87608</v>
      </c>
      <c r="L7344" s="3">
        <v>5.4217400587301539</v>
      </c>
      <c r="M7344" s="3">
        <v>7.075712090043945</v>
      </c>
      <c r="N7344" s="2">
        <v>1615865</v>
      </c>
      <c r="O7344">
        <f t="shared" si="114"/>
        <v>3</v>
      </c>
    </row>
    <row r="7345" spans="1:15" x14ac:dyDescent="0.2">
      <c r="A7345" t="s">
        <v>7593</v>
      </c>
      <c r="B7345" t="s">
        <v>8092</v>
      </c>
      <c r="C7345" t="s">
        <v>8096</v>
      </c>
      <c r="D7345" t="s">
        <v>22</v>
      </c>
      <c r="E7345">
        <v>48</v>
      </c>
      <c r="F7345" t="s">
        <v>49</v>
      </c>
      <c r="G7345" t="s">
        <v>32</v>
      </c>
      <c r="H7345" t="s">
        <v>33</v>
      </c>
      <c r="I7345" s="2">
        <v>632727</v>
      </c>
      <c r="J7345" s="2">
        <v>651</v>
      </c>
      <c r="K7345" s="2">
        <v>633378</v>
      </c>
      <c r="L7345" s="3">
        <v>39.197457708410042</v>
      </c>
      <c r="M7345" s="3">
        <v>51.155149896902721</v>
      </c>
      <c r="N7345" s="2">
        <v>1615865</v>
      </c>
      <c r="O7345">
        <f t="shared" si="114"/>
        <v>1</v>
      </c>
    </row>
    <row r="7346" spans="1:15" x14ac:dyDescent="0.2">
      <c r="A7346" t="s">
        <v>7593</v>
      </c>
      <c r="B7346" t="s">
        <v>8092</v>
      </c>
      <c r="C7346" t="s">
        <v>8097</v>
      </c>
      <c r="D7346" t="s">
        <v>22</v>
      </c>
      <c r="E7346">
        <v>62</v>
      </c>
      <c r="F7346" t="s">
        <v>49</v>
      </c>
      <c r="G7346" t="s">
        <v>694</v>
      </c>
      <c r="H7346" t="s">
        <v>315</v>
      </c>
      <c r="I7346" s="2">
        <v>12677</v>
      </c>
      <c r="J7346" s="2">
        <f>(0)</f>
        <v>0</v>
      </c>
      <c r="K7346" s="2">
        <v>12677</v>
      </c>
      <c r="L7346" s="3">
        <v>0.78453336138848229</v>
      </c>
      <c r="M7346" s="3">
        <v>1.023865425137968</v>
      </c>
      <c r="N7346" s="2">
        <v>1615865</v>
      </c>
      <c r="O7346">
        <f t="shared" si="114"/>
        <v>6</v>
      </c>
    </row>
    <row r="7347" spans="1:15" x14ac:dyDescent="0.2">
      <c r="A7347" t="s">
        <v>7593</v>
      </c>
      <c r="B7347" t="s">
        <v>8092</v>
      </c>
      <c r="C7347" t="s">
        <v>8098</v>
      </c>
      <c r="D7347" t="s">
        <v>22</v>
      </c>
      <c r="E7347">
        <v>49</v>
      </c>
      <c r="F7347" t="s">
        <v>49</v>
      </c>
      <c r="G7347" t="s">
        <v>736</v>
      </c>
      <c r="H7347" t="s">
        <v>1521</v>
      </c>
      <c r="I7347" s="2">
        <v>5757</v>
      </c>
      <c r="J7347" s="2">
        <v>4</v>
      </c>
      <c r="K7347" s="2">
        <v>5761</v>
      </c>
      <c r="L7347" s="3">
        <v>0.35652730890266204</v>
      </c>
      <c r="M7347" s="3">
        <v>0.46529058248953481</v>
      </c>
      <c r="N7347" s="2">
        <v>1615865</v>
      </c>
      <c r="O7347">
        <f t="shared" si="114"/>
        <v>9</v>
      </c>
    </row>
    <row r="7348" spans="1:15" x14ac:dyDescent="0.2">
      <c r="A7348" t="s">
        <v>7593</v>
      </c>
      <c r="B7348" t="s">
        <v>8092</v>
      </c>
      <c r="C7348" t="s">
        <v>8099</v>
      </c>
      <c r="D7348" t="s">
        <v>22</v>
      </c>
      <c r="E7348">
        <v>37</v>
      </c>
      <c r="F7348" t="s">
        <v>49</v>
      </c>
      <c r="G7348" t="s">
        <v>19</v>
      </c>
      <c r="H7348" t="s">
        <v>20</v>
      </c>
      <c r="I7348" s="2">
        <v>21019</v>
      </c>
      <c r="J7348" s="2">
        <v>19</v>
      </c>
      <c r="K7348" s="2">
        <v>21038</v>
      </c>
      <c r="L7348" s="3">
        <v>1.3019652013008511</v>
      </c>
      <c r="M7348" s="3">
        <v>1.6991465499765375</v>
      </c>
      <c r="N7348" s="2">
        <v>1615865</v>
      </c>
      <c r="O7348">
        <f t="shared" si="114"/>
        <v>4</v>
      </c>
    </row>
    <row r="7349" spans="1:15" x14ac:dyDescent="0.2">
      <c r="A7349" t="s">
        <v>7593</v>
      </c>
      <c r="B7349" t="s">
        <v>8092</v>
      </c>
      <c r="C7349" t="s">
        <v>8100</v>
      </c>
      <c r="D7349" t="s">
        <v>17</v>
      </c>
      <c r="E7349">
        <v>65</v>
      </c>
      <c r="F7349" t="s">
        <v>49</v>
      </c>
      <c r="G7349" t="s">
        <v>522</v>
      </c>
      <c r="H7349" t="s">
        <v>523</v>
      </c>
      <c r="I7349" s="2">
        <v>435584</v>
      </c>
      <c r="J7349" s="2">
        <v>157</v>
      </c>
      <c r="K7349" s="2">
        <v>435741</v>
      </c>
      <c r="L7349" s="3">
        <v>26.96642355642334</v>
      </c>
      <c r="M7349" s="3">
        <v>35.192880351427249</v>
      </c>
      <c r="N7349" s="2">
        <v>1615865</v>
      </c>
      <c r="O7349">
        <f t="shared" si="114"/>
        <v>2</v>
      </c>
    </row>
    <row r="7350" spans="1:15" x14ac:dyDescent="0.2">
      <c r="A7350" t="s">
        <v>7593</v>
      </c>
      <c r="B7350" t="s">
        <v>8092</v>
      </c>
      <c r="C7350" t="s">
        <v>8101</v>
      </c>
      <c r="D7350" t="s">
        <v>22</v>
      </c>
      <c r="E7350">
        <v>53</v>
      </c>
      <c r="F7350" t="s">
        <v>69</v>
      </c>
      <c r="G7350" t="s">
        <v>303</v>
      </c>
      <c r="H7350" t="s">
        <v>304</v>
      </c>
      <c r="I7350" s="2">
        <v>7859</v>
      </c>
      <c r="J7350" s="2">
        <v>1</v>
      </c>
      <c r="K7350" s="2">
        <v>7860</v>
      </c>
      <c r="L7350" s="3">
        <v>0.48642677451396005</v>
      </c>
      <c r="M7350" s="3">
        <v>0.63481756263977496</v>
      </c>
      <c r="N7350" s="2">
        <v>1615865</v>
      </c>
      <c r="O7350">
        <f t="shared" si="114"/>
        <v>8</v>
      </c>
    </row>
    <row r="7351" spans="1:15" x14ac:dyDescent="0.2">
      <c r="A7351" t="s">
        <v>7593</v>
      </c>
      <c r="B7351" t="s">
        <v>8092</v>
      </c>
      <c r="C7351" t="s">
        <v>8102</v>
      </c>
      <c r="D7351" t="s">
        <v>22</v>
      </c>
      <c r="E7351">
        <v>53</v>
      </c>
      <c r="F7351" t="s">
        <v>49</v>
      </c>
      <c r="G7351" t="s">
        <v>38</v>
      </c>
      <c r="H7351" t="s">
        <v>193</v>
      </c>
      <c r="I7351" s="2">
        <v>5176</v>
      </c>
      <c r="J7351" s="2">
        <f>(0)</f>
        <v>0</v>
      </c>
      <c r="K7351" s="2">
        <v>5176</v>
      </c>
      <c r="L7351" s="3">
        <v>0.32032378942547801</v>
      </c>
      <c r="M7351" s="3">
        <v>0.41804271046100189</v>
      </c>
      <c r="N7351" s="2">
        <v>1615865</v>
      </c>
      <c r="O7351">
        <f t="shared" si="114"/>
        <v>10</v>
      </c>
    </row>
    <row r="7352" spans="1:15" x14ac:dyDescent="0.2">
      <c r="A7352" t="s">
        <v>7593</v>
      </c>
      <c r="B7352" t="s">
        <v>8103</v>
      </c>
      <c r="C7352" t="s">
        <v>46</v>
      </c>
      <c r="G7352" t="s">
        <v>46</v>
      </c>
      <c r="I7352" s="2">
        <v>12265</v>
      </c>
      <c r="J7352" s="2">
        <v>13</v>
      </c>
      <c r="K7352" s="2">
        <v>12278</v>
      </c>
      <c r="L7352" s="3">
        <v>0.72008647137102055</v>
      </c>
      <c r="M7352" s="3">
        <v>0.83984926764569279</v>
      </c>
      <c r="N7352" s="2">
        <v>1705073</v>
      </c>
      <c r="O7352">
        <f t="shared" si="114"/>
        <v>6</v>
      </c>
    </row>
    <row r="7353" spans="1:15" x14ac:dyDescent="0.2">
      <c r="A7353" t="s">
        <v>7593</v>
      </c>
      <c r="B7353" t="s">
        <v>8103</v>
      </c>
      <c r="C7353" t="s">
        <v>8104</v>
      </c>
      <c r="D7353" t="s">
        <v>22</v>
      </c>
      <c r="E7353">
        <v>48</v>
      </c>
      <c r="F7353" t="s">
        <v>69</v>
      </c>
      <c r="G7353" t="s">
        <v>385</v>
      </c>
      <c r="H7353" t="s">
        <v>39</v>
      </c>
      <c r="I7353" s="2">
        <v>8796</v>
      </c>
      <c r="J7353" s="2">
        <v>1</v>
      </c>
      <c r="K7353" s="2">
        <v>8797</v>
      </c>
      <c r="L7353" s="3">
        <v>0.51593098946496718</v>
      </c>
      <c r="M7353" s="3">
        <v>0.6017392089492718</v>
      </c>
      <c r="N7353" s="2">
        <v>1705073</v>
      </c>
      <c r="O7353">
        <f t="shared" si="114"/>
        <v>8</v>
      </c>
    </row>
    <row r="7354" spans="1:15" x14ac:dyDescent="0.2">
      <c r="A7354" t="s">
        <v>7593</v>
      </c>
      <c r="B7354" t="s">
        <v>8103</v>
      </c>
      <c r="C7354" t="s">
        <v>8105</v>
      </c>
      <c r="D7354" t="s">
        <v>22</v>
      </c>
      <c r="E7354">
        <v>39</v>
      </c>
      <c r="F7354" t="s">
        <v>69</v>
      </c>
      <c r="G7354" t="s">
        <v>303</v>
      </c>
      <c r="H7354" t="s">
        <v>304</v>
      </c>
      <c r="I7354" s="2">
        <v>9156</v>
      </c>
      <c r="J7354" s="2">
        <v>9</v>
      </c>
      <c r="K7354" s="2">
        <v>9165</v>
      </c>
      <c r="L7354" s="3">
        <v>0.53751364311088146</v>
      </c>
      <c r="M7354" s="3">
        <v>0.62691143003524796</v>
      </c>
      <c r="N7354" s="2">
        <v>1705073</v>
      </c>
      <c r="O7354">
        <f t="shared" si="114"/>
        <v>7</v>
      </c>
    </row>
    <row r="7355" spans="1:15" x14ac:dyDescent="0.2">
      <c r="A7355" t="s">
        <v>7593</v>
      </c>
      <c r="B7355" t="s">
        <v>8103</v>
      </c>
      <c r="C7355" t="s">
        <v>8106</v>
      </c>
      <c r="D7355" t="s">
        <v>22</v>
      </c>
      <c r="E7355">
        <v>63</v>
      </c>
      <c r="F7355" t="s">
        <v>69</v>
      </c>
      <c r="G7355" t="s">
        <v>522</v>
      </c>
      <c r="H7355" t="s">
        <v>523</v>
      </c>
      <c r="I7355" s="2">
        <v>698441</v>
      </c>
      <c r="J7355" s="2">
        <v>730</v>
      </c>
      <c r="K7355" s="2">
        <v>699171</v>
      </c>
      <c r="L7355" s="3">
        <v>41.005341120292208</v>
      </c>
      <c r="M7355" s="3">
        <v>47.825236382888633</v>
      </c>
      <c r="N7355" s="2">
        <v>1705073</v>
      </c>
      <c r="O7355">
        <f t="shared" si="114"/>
        <v>1</v>
      </c>
    </row>
    <row r="7356" spans="1:15" x14ac:dyDescent="0.2">
      <c r="A7356" t="s">
        <v>7593</v>
      </c>
      <c r="B7356" t="s">
        <v>8103</v>
      </c>
      <c r="C7356" t="s">
        <v>8107</v>
      </c>
      <c r="D7356" t="s">
        <v>22</v>
      </c>
      <c r="E7356">
        <v>53</v>
      </c>
      <c r="F7356" t="s">
        <v>69</v>
      </c>
      <c r="G7356" t="s">
        <v>32</v>
      </c>
      <c r="H7356" t="s">
        <v>33</v>
      </c>
      <c r="I7356" s="2">
        <v>591445</v>
      </c>
      <c r="J7356" s="2">
        <v>1324</v>
      </c>
      <c r="K7356" s="2">
        <v>592769</v>
      </c>
      <c r="L7356" s="3">
        <v>34.765021790855876</v>
      </c>
      <c r="M7356" s="3">
        <v>40.547044350307026</v>
      </c>
      <c r="N7356" s="2">
        <v>1705073</v>
      </c>
      <c r="O7356">
        <f t="shared" si="114"/>
        <v>2</v>
      </c>
    </row>
    <row r="7357" spans="1:15" x14ac:dyDescent="0.2">
      <c r="A7357" t="s">
        <v>7593</v>
      </c>
      <c r="B7357" t="s">
        <v>8103</v>
      </c>
      <c r="C7357" t="s">
        <v>8108</v>
      </c>
      <c r="D7357" t="s">
        <v>22</v>
      </c>
      <c r="E7357">
        <v>47</v>
      </c>
      <c r="F7357" t="s">
        <v>69</v>
      </c>
      <c r="G7357" t="s">
        <v>19</v>
      </c>
      <c r="H7357" t="s">
        <v>20</v>
      </c>
      <c r="I7357" s="2">
        <v>30005</v>
      </c>
      <c r="J7357" s="2">
        <v>107</v>
      </c>
      <c r="K7357" s="2">
        <v>30112</v>
      </c>
      <c r="L7357" s="3">
        <v>1.7660240939830727</v>
      </c>
      <c r="M7357" s="3">
        <v>2.059744351469873</v>
      </c>
      <c r="N7357" s="2">
        <v>1705073</v>
      </c>
      <c r="O7357">
        <f t="shared" si="114"/>
        <v>4</v>
      </c>
    </row>
    <row r="7358" spans="1:15" x14ac:dyDescent="0.2">
      <c r="A7358" t="s">
        <v>7593</v>
      </c>
      <c r="B7358" t="s">
        <v>8103</v>
      </c>
      <c r="C7358" t="s">
        <v>8109</v>
      </c>
      <c r="D7358" t="s">
        <v>22</v>
      </c>
      <c r="E7358">
        <v>61</v>
      </c>
      <c r="F7358" t="s">
        <v>69</v>
      </c>
      <c r="G7358" t="s">
        <v>376</v>
      </c>
      <c r="H7358" t="s">
        <v>377</v>
      </c>
      <c r="I7358" s="2">
        <v>91831</v>
      </c>
      <c r="J7358" s="2">
        <v>133</v>
      </c>
      <c r="K7358" s="2">
        <v>91964</v>
      </c>
      <c r="L7358" s="3">
        <v>5.3935520649262525</v>
      </c>
      <c r="M7358" s="3">
        <v>6.290592771605187</v>
      </c>
      <c r="N7358" s="2">
        <v>1705073</v>
      </c>
      <c r="O7358">
        <f t="shared" si="114"/>
        <v>3</v>
      </c>
    </row>
    <row r="7359" spans="1:15" x14ac:dyDescent="0.2">
      <c r="A7359" t="s">
        <v>7593</v>
      </c>
      <c r="B7359" t="s">
        <v>8103</v>
      </c>
      <c r="C7359" t="s">
        <v>8110</v>
      </c>
      <c r="D7359" t="s">
        <v>22</v>
      </c>
      <c r="E7359">
        <v>44</v>
      </c>
      <c r="F7359" t="s">
        <v>69</v>
      </c>
      <c r="G7359" t="s">
        <v>896</v>
      </c>
      <c r="H7359" t="s">
        <v>198</v>
      </c>
      <c r="I7359" s="2">
        <v>17010</v>
      </c>
      <c r="J7359" s="2">
        <v>3</v>
      </c>
      <c r="K7359" s="2">
        <v>17013</v>
      </c>
      <c r="L7359" s="3">
        <v>0.99778719151614048</v>
      </c>
      <c r="M7359" s="3">
        <v>1.1637364058035651</v>
      </c>
      <c r="N7359" s="2">
        <v>1705073</v>
      </c>
      <c r="O7359">
        <f t="shared" si="114"/>
        <v>5</v>
      </c>
    </row>
    <row r="7360" spans="1:15" x14ac:dyDescent="0.2">
      <c r="A7360" t="s">
        <v>7593</v>
      </c>
      <c r="B7360" t="s">
        <v>8111</v>
      </c>
      <c r="C7360" t="s">
        <v>46</v>
      </c>
      <c r="G7360" t="s">
        <v>46</v>
      </c>
      <c r="I7360" s="2">
        <v>12307</v>
      </c>
      <c r="J7360" s="2">
        <v>11</v>
      </c>
      <c r="K7360" s="2">
        <v>12318</v>
      </c>
      <c r="L7360" s="3">
        <v>0.72492127265526107</v>
      </c>
      <c r="M7360" s="3">
        <v>0.84945397170417647</v>
      </c>
      <c r="N7360" s="2">
        <v>1699219</v>
      </c>
      <c r="O7360">
        <f t="shared" si="114"/>
        <v>6</v>
      </c>
    </row>
    <row r="7361" spans="1:15" x14ac:dyDescent="0.2">
      <c r="A7361" t="s">
        <v>7593</v>
      </c>
      <c r="B7361" t="s">
        <v>8111</v>
      </c>
      <c r="C7361" t="s">
        <v>8112</v>
      </c>
      <c r="D7361" t="s">
        <v>17</v>
      </c>
      <c r="E7361">
        <v>49</v>
      </c>
      <c r="F7361" t="s">
        <v>49</v>
      </c>
      <c r="G7361" t="s">
        <v>385</v>
      </c>
      <c r="H7361" t="s">
        <v>39</v>
      </c>
      <c r="I7361" s="2">
        <v>5995</v>
      </c>
      <c r="J7361" s="2">
        <v>5</v>
      </c>
      <c r="K7361" s="2">
        <v>6000</v>
      </c>
      <c r="L7361" s="3">
        <v>0.35310339632501758</v>
      </c>
      <c r="M7361" s="3">
        <v>0.4137622852918541</v>
      </c>
      <c r="N7361" s="2">
        <v>1699219</v>
      </c>
      <c r="O7361">
        <f t="shared" si="114"/>
        <v>9</v>
      </c>
    </row>
    <row r="7362" spans="1:15" x14ac:dyDescent="0.2">
      <c r="A7362" t="s">
        <v>7593</v>
      </c>
      <c r="B7362" t="s">
        <v>8111</v>
      </c>
      <c r="C7362" t="s">
        <v>8113</v>
      </c>
      <c r="D7362" t="s">
        <v>22</v>
      </c>
      <c r="E7362">
        <v>56</v>
      </c>
      <c r="F7362" t="s">
        <v>49</v>
      </c>
      <c r="G7362" t="s">
        <v>303</v>
      </c>
      <c r="H7362" t="s">
        <v>304</v>
      </c>
      <c r="I7362" s="2">
        <v>9459</v>
      </c>
      <c r="J7362" s="2">
        <v>8</v>
      </c>
      <c r="K7362" s="2">
        <v>9467</v>
      </c>
      <c r="L7362" s="3">
        <v>0.55713830883482351</v>
      </c>
      <c r="M7362" s="3">
        <v>0.65284792580966378</v>
      </c>
      <c r="N7362" s="2">
        <v>1699219</v>
      </c>
      <c r="O7362">
        <f t="shared" si="114"/>
        <v>7</v>
      </c>
    </row>
    <row r="7363" spans="1:15" x14ac:dyDescent="0.2">
      <c r="A7363" t="s">
        <v>7593</v>
      </c>
      <c r="B7363" t="s">
        <v>8111</v>
      </c>
      <c r="C7363" t="s">
        <v>8114</v>
      </c>
      <c r="D7363" t="s">
        <v>17</v>
      </c>
      <c r="E7363">
        <v>49</v>
      </c>
      <c r="F7363" t="s">
        <v>49</v>
      </c>
      <c r="G7363" t="s">
        <v>522</v>
      </c>
      <c r="H7363" t="s">
        <v>523</v>
      </c>
      <c r="I7363" s="2">
        <v>653426</v>
      </c>
      <c r="J7363" s="2">
        <v>651</v>
      </c>
      <c r="K7363" s="2">
        <v>654077</v>
      </c>
      <c r="L7363" s="3">
        <v>38.492801693013085</v>
      </c>
      <c r="M7363" s="3">
        <v>45.105399046140008</v>
      </c>
      <c r="N7363" s="2">
        <v>1699219</v>
      </c>
      <c r="O7363">
        <f t="shared" si="114"/>
        <v>1</v>
      </c>
    </row>
    <row r="7364" spans="1:15" x14ac:dyDescent="0.2">
      <c r="A7364" t="s">
        <v>7593</v>
      </c>
      <c r="B7364" t="s">
        <v>8111</v>
      </c>
      <c r="C7364" t="s">
        <v>8115</v>
      </c>
      <c r="D7364" t="s">
        <v>22</v>
      </c>
      <c r="E7364">
        <v>63</v>
      </c>
      <c r="F7364" t="s">
        <v>18</v>
      </c>
      <c r="G7364" t="s">
        <v>38</v>
      </c>
      <c r="H7364" t="s">
        <v>104</v>
      </c>
      <c r="I7364" s="2">
        <v>5526</v>
      </c>
      <c r="J7364" s="2">
        <v>2</v>
      </c>
      <c r="K7364" s="2">
        <v>5528</v>
      </c>
      <c r="L7364" s="3">
        <v>0.32532592914744951</v>
      </c>
      <c r="M7364" s="3">
        <v>0.3812129855155616</v>
      </c>
      <c r="N7364" s="2">
        <v>1699219</v>
      </c>
      <c r="O7364">
        <f t="shared" si="114"/>
        <v>10</v>
      </c>
    </row>
    <row r="7365" spans="1:15" x14ac:dyDescent="0.2">
      <c r="A7365" t="s">
        <v>7593</v>
      </c>
      <c r="B7365" t="s">
        <v>8111</v>
      </c>
      <c r="C7365" t="s">
        <v>8116</v>
      </c>
      <c r="D7365" t="s">
        <v>22</v>
      </c>
      <c r="E7365">
        <v>54</v>
      </c>
      <c r="F7365" t="s">
        <v>49</v>
      </c>
      <c r="G7365" t="s">
        <v>376</v>
      </c>
      <c r="H7365" t="s">
        <v>377</v>
      </c>
      <c r="I7365" s="2">
        <v>96673</v>
      </c>
      <c r="J7365" s="2">
        <v>90</v>
      </c>
      <c r="K7365" s="2">
        <v>96763</v>
      </c>
      <c r="L7365" s="3">
        <v>5.6945573230996125</v>
      </c>
      <c r="M7365" s="3">
        <v>6.6728133352826138</v>
      </c>
      <c r="N7365" s="2">
        <v>1699219</v>
      </c>
      <c r="O7365">
        <f t="shared" si="114"/>
        <v>3</v>
      </c>
    </row>
    <row r="7366" spans="1:15" x14ac:dyDescent="0.2">
      <c r="A7366" t="s">
        <v>7593</v>
      </c>
      <c r="B7366" t="s">
        <v>8111</v>
      </c>
      <c r="C7366" t="s">
        <v>8117</v>
      </c>
      <c r="D7366" t="s">
        <v>22</v>
      </c>
      <c r="E7366">
        <v>63</v>
      </c>
      <c r="F7366" t="s">
        <v>49</v>
      </c>
      <c r="G7366" t="s">
        <v>32</v>
      </c>
      <c r="H7366" t="s">
        <v>33</v>
      </c>
      <c r="I7366" s="2">
        <v>563715</v>
      </c>
      <c r="J7366" s="2">
        <v>1438</v>
      </c>
      <c r="K7366" s="2">
        <v>565153</v>
      </c>
      <c r="L7366" s="3">
        <v>33.259573957212105</v>
      </c>
      <c r="M7366" s="3">
        <v>38.973166136591203</v>
      </c>
      <c r="N7366" s="2">
        <v>1699219</v>
      </c>
      <c r="O7366">
        <f t="shared" si="114"/>
        <v>2</v>
      </c>
    </row>
    <row r="7367" spans="1:15" x14ac:dyDescent="0.2">
      <c r="A7367" t="s">
        <v>7593</v>
      </c>
      <c r="B7367" t="s">
        <v>8111</v>
      </c>
      <c r="C7367" t="s">
        <v>8118</v>
      </c>
      <c r="D7367" t="s">
        <v>22</v>
      </c>
      <c r="E7367">
        <v>51</v>
      </c>
      <c r="F7367" t="s">
        <v>49</v>
      </c>
      <c r="G7367" t="s">
        <v>19</v>
      </c>
      <c r="H7367" t="s">
        <v>20</v>
      </c>
      <c r="I7367" s="2">
        <v>75451</v>
      </c>
      <c r="J7367" s="2">
        <v>95</v>
      </c>
      <c r="K7367" s="2">
        <v>75546</v>
      </c>
      <c r="L7367" s="3">
        <v>4.4459248631282966</v>
      </c>
      <c r="M7367" s="3">
        <v>5.209680934109735</v>
      </c>
      <c r="N7367" s="2">
        <v>1699219</v>
      </c>
      <c r="O7367">
        <f t="shared" ref="O7367:O7430" si="115">COUNTIFS($A$2:$A$8573,A7367,$B$2:$B$8573,B7367,$K$2:$K$8573,"&gt;"&amp;K7367)+1</f>
        <v>4</v>
      </c>
    </row>
    <row r="7368" spans="1:15" x14ac:dyDescent="0.2">
      <c r="A7368" t="s">
        <v>7593</v>
      </c>
      <c r="B7368" t="s">
        <v>8111</v>
      </c>
      <c r="C7368" t="s">
        <v>8119</v>
      </c>
      <c r="D7368" t="s">
        <v>22</v>
      </c>
      <c r="E7368">
        <v>49</v>
      </c>
      <c r="F7368" t="s">
        <v>49</v>
      </c>
      <c r="G7368" t="s">
        <v>896</v>
      </c>
      <c r="H7368" t="s">
        <v>198</v>
      </c>
      <c r="I7368" s="2">
        <v>15171</v>
      </c>
      <c r="J7368" s="2">
        <f>(0)</f>
        <v>0</v>
      </c>
      <c r="K7368" s="2">
        <v>15171</v>
      </c>
      <c r="L7368" s="3">
        <v>0.89282193760780693</v>
      </c>
      <c r="M7368" s="3">
        <v>1.0461979383604532</v>
      </c>
      <c r="N7368" s="2">
        <v>1699219</v>
      </c>
      <c r="O7368">
        <f t="shared" si="115"/>
        <v>5</v>
      </c>
    </row>
    <row r="7369" spans="1:15" x14ac:dyDescent="0.2">
      <c r="A7369" t="s">
        <v>7593</v>
      </c>
      <c r="B7369" t="s">
        <v>8111</v>
      </c>
      <c r="C7369" t="s">
        <v>8120</v>
      </c>
      <c r="D7369" t="s">
        <v>22</v>
      </c>
      <c r="E7369">
        <v>39</v>
      </c>
      <c r="F7369" t="s">
        <v>49</v>
      </c>
      <c r="G7369" t="s">
        <v>586</v>
      </c>
      <c r="H7369" t="s">
        <v>101</v>
      </c>
      <c r="I7369" s="2">
        <v>9400</v>
      </c>
      <c r="J7369" s="2">
        <f>(0)</f>
        <v>0</v>
      </c>
      <c r="K7369" s="2">
        <v>9400</v>
      </c>
      <c r="L7369" s="3">
        <v>0.55319532090919421</v>
      </c>
      <c r="M7369" s="3">
        <v>0.64822758029057148</v>
      </c>
      <c r="N7369" s="2">
        <v>1699219</v>
      </c>
      <c r="O7369">
        <f t="shared" si="115"/>
        <v>8</v>
      </c>
    </row>
    <row r="7370" spans="1:15" x14ac:dyDescent="0.2">
      <c r="A7370" t="s">
        <v>8121</v>
      </c>
      <c r="B7370" t="s">
        <v>8122</v>
      </c>
      <c r="C7370" t="s">
        <v>46</v>
      </c>
      <c r="G7370" t="s">
        <v>46</v>
      </c>
      <c r="I7370" s="2">
        <v>29253</v>
      </c>
      <c r="J7370" s="2">
        <v>12</v>
      </c>
      <c r="K7370" s="2">
        <v>29265</v>
      </c>
      <c r="L7370" s="3">
        <v>1.768022623923192</v>
      </c>
      <c r="M7370" s="3">
        <v>2.2841581747340025</v>
      </c>
      <c r="N7370" s="2">
        <v>1655239</v>
      </c>
      <c r="O7370">
        <f t="shared" si="115"/>
        <v>3</v>
      </c>
    </row>
    <row r="7371" spans="1:15" x14ac:dyDescent="0.2">
      <c r="A7371" t="s">
        <v>8121</v>
      </c>
      <c r="B7371" t="s">
        <v>8122</v>
      </c>
      <c r="C7371" t="s">
        <v>8123</v>
      </c>
      <c r="D7371" t="s">
        <v>17</v>
      </c>
      <c r="E7371">
        <v>40</v>
      </c>
      <c r="F7371" t="s">
        <v>18</v>
      </c>
      <c r="G7371" t="s">
        <v>303</v>
      </c>
      <c r="H7371" t="s">
        <v>304</v>
      </c>
      <c r="I7371" s="2">
        <v>18489</v>
      </c>
      <c r="J7371" s="2">
        <v>45</v>
      </c>
      <c r="K7371" s="2">
        <v>18534</v>
      </c>
      <c r="L7371" s="3">
        <v>1.1197174546998954</v>
      </c>
      <c r="M7371" s="3">
        <v>1.4465944852390229</v>
      </c>
      <c r="N7371" s="2">
        <v>1655239</v>
      </c>
      <c r="O7371">
        <f t="shared" si="115"/>
        <v>5</v>
      </c>
    </row>
    <row r="7372" spans="1:15" x14ac:dyDescent="0.2">
      <c r="A7372" t="s">
        <v>8121</v>
      </c>
      <c r="B7372" t="s">
        <v>8122</v>
      </c>
      <c r="C7372" t="s">
        <v>8124</v>
      </c>
      <c r="D7372" t="s">
        <v>17</v>
      </c>
      <c r="E7372">
        <v>55</v>
      </c>
      <c r="F7372" t="s">
        <v>18</v>
      </c>
      <c r="G7372" t="s">
        <v>32</v>
      </c>
      <c r="H7372" t="s">
        <v>33</v>
      </c>
      <c r="I7372" s="2">
        <v>662428</v>
      </c>
      <c r="J7372" s="2">
        <v>1283</v>
      </c>
      <c r="K7372" s="2">
        <v>663711</v>
      </c>
      <c r="L7372" s="3">
        <v>40.097593157241946</v>
      </c>
      <c r="M7372" s="3">
        <v>51.803208826614707</v>
      </c>
      <c r="N7372" s="2">
        <v>1655239</v>
      </c>
      <c r="O7372">
        <f t="shared" si="115"/>
        <v>1</v>
      </c>
    </row>
    <row r="7373" spans="1:15" x14ac:dyDescent="0.2">
      <c r="A7373" t="s">
        <v>8121</v>
      </c>
      <c r="B7373" t="s">
        <v>8122</v>
      </c>
      <c r="C7373" t="s">
        <v>8125</v>
      </c>
      <c r="D7373" t="s">
        <v>22</v>
      </c>
      <c r="E7373">
        <v>38</v>
      </c>
      <c r="F7373" t="s">
        <v>18</v>
      </c>
      <c r="G7373" t="s">
        <v>38</v>
      </c>
      <c r="H7373" t="s">
        <v>54</v>
      </c>
      <c r="I7373" s="2">
        <v>9404</v>
      </c>
      <c r="J7373" s="2">
        <v>10</v>
      </c>
      <c r="K7373" s="2">
        <v>9414</v>
      </c>
      <c r="L7373" s="3">
        <v>0.56873962007903389</v>
      </c>
      <c r="M7373" s="3">
        <v>0.73477071781807279</v>
      </c>
      <c r="N7373" s="2">
        <v>1655239</v>
      </c>
      <c r="O7373">
        <f t="shared" si="115"/>
        <v>6</v>
      </c>
    </row>
    <row r="7374" spans="1:15" x14ac:dyDescent="0.2">
      <c r="A7374" t="s">
        <v>8121</v>
      </c>
      <c r="B7374" t="s">
        <v>8122</v>
      </c>
      <c r="C7374" t="s">
        <v>8126</v>
      </c>
      <c r="D7374" t="s">
        <v>17</v>
      </c>
      <c r="E7374">
        <v>44</v>
      </c>
      <c r="F7374" t="s">
        <v>18</v>
      </c>
      <c r="G7374" t="s">
        <v>3312</v>
      </c>
      <c r="H7374" t="s">
        <v>767</v>
      </c>
      <c r="I7374" s="2">
        <v>24439</v>
      </c>
      <c r="J7374" s="2">
        <v>24</v>
      </c>
      <c r="K7374" s="2">
        <v>24463</v>
      </c>
      <c r="L7374" s="3">
        <v>1.4779134614397074</v>
      </c>
      <c r="M7374" s="3">
        <v>1.9093579849143314</v>
      </c>
      <c r="N7374" s="2">
        <v>1655239</v>
      </c>
      <c r="O7374">
        <f t="shared" si="115"/>
        <v>4</v>
      </c>
    </row>
    <row r="7375" spans="1:15" x14ac:dyDescent="0.2">
      <c r="A7375" t="s">
        <v>8121</v>
      </c>
      <c r="B7375" t="s">
        <v>8122</v>
      </c>
      <c r="C7375" t="s">
        <v>8127</v>
      </c>
      <c r="D7375" t="s">
        <v>22</v>
      </c>
      <c r="E7375">
        <v>72</v>
      </c>
      <c r="F7375" t="s">
        <v>18</v>
      </c>
      <c r="G7375" t="s">
        <v>19</v>
      </c>
      <c r="H7375" t="s">
        <v>20</v>
      </c>
      <c r="I7375" s="2">
        <v>504927</v>
      </c>
      <c r="J7375" s="2">
        <v>911</v>
      </c>
      <c r="K7375" s="2">
        <v>505838</v>
      </c>
      <c r="L7375" s="3">
        <v>30.559816437384573</v>
      </c>
      <c r="M7375" s="3">
        <v>39.481086717618261</v>
      </c>
      <c r="N7375" s="2">
        <v>1655239</v>
      </c>
      <c r="O7375">
        <f t="shared" si="115"/>
        <v>2</v>
      </c>
    </row>
    <row r="7376" spans="1:15" x14ac:dyDescent="0.2">
      <c r="A7376" t="s">
        <v>8121</v>
      </c>
      <c r="B7376" t="s">
        <v>8122</v>
      </c>
      <c r="C7376" t="s">
        <v>8128</v>
      </c>
      <c r="D7376" t="s">
        <v>22</v>
      </c>
      <c r="E7376">
        <v>39</v>
      </c>
      <c r="F7376" t="s">
        <v>18</v>
      </c>
      <c r="G7376" t="s">
        <v>694</v>
      </c>
      <c r="H7376" t="s">
        <v>315</v>
      </c>
      <c r="I7376" s="2">
        <v>4141</v>
      </c>
      <c r="J7376" s="2">
        <v>2</v>
      </c>
      <c r="K7376" s="2">
        <v>4143</v>
      </c>
      <c r="L7376" s="3">
        <v>0.25029618079322685</v>
      </c>
      <c r="M7376" s="3">
        <v>0.32336467855537238</v>
      </c>
      <c r="N7376" s="2">
        <v>1655239</v>
      </c>
      <c r="O7376">
        <f t="shared" si="115"/>
        <v>10</v>
      </c>
    </row>
    <row r="7377" spans="1:15" x14ac:dyDescent="0.2">
      <c r="A7377" t="s">
        <v>8121</v>
      </c>
      <c r="B7377" t="s">
        <v>8122</v>
      </c>
      <c r="C7377" t="s">
        <v>8129</v>
      </c>
      <c r="D7377" t="s">
        <v>22</v>
      </c>
      <c r="E7377">
        <v>48</v>
      </c>
      <c r="F7377" t="s">
        <v>18</v>
      </c>
      <c r="G7377" t="s">
        <v>766</v>
      </c>
      <c r="H7377" t="s">
        <v>219</v>
      </c>
      <c r="I7377" s="2">
        <v>9056</v>
      </c>
      <c r="J7377" s="2">
        <v>4</v>
      </c>
      <c r="K7377" s="2">
        <v>9060</v>
      </c>
      <c r="L7377" s="3">
        <v>0.54735298044572422</v>
      </c>
      <c r="M7377" s="3">
        <v>0.70714071631949649</v>
      </c>
      <c r="N7377" s="2">
        <v>1655239</v>
      </c>
      <c r="O7377">
        <f t="shared" si="115"/>
        <v>7</v>
      </c>
    </row>
    <row r="7378" spans="1:15" x14ac:dyDescent="0.2">
      <c r="A7378" t="s">
        <v>8121</v>
      </c>
      <c r="B7378" t="s">
        <v>8122</v>
      </c>
      <c r="C7378" t="s">
        <v>8130</v>
      </c>
      <c r="D7378" t="s">
        <v>22</v>
      </c>
      <c r="E7378">
        <v>41</v>
      </c>
      <c r="F7378" t="s">
        <v>18</v>
      </c>
      <c r="G7378" t="s">
        <v>736</v>
      </c>
      <c r="H7378" t="s">
        <v>1521</v>
      </c>
      <c r="I7378" s="2">
        <v>7158</v>
      </c>
      <c r="J7378" s="2">
        <v>3</v>
      </c>
      <c r="K7378" s="2">
        <v>7161</v>
      </c>
      <c r="L7378" s="3">
        <v>0.43262634580263032</v>
      </c>
      <c r="M7378" s="3">
        <v>0.55892214895848946</v>
      </c>
      <c r="N7378" s="2">
        <v>1655239</v>
      </c>
      <c r="O7378">
        <f t="shared" si="115"/>
        <v>8</v>
      </c>
    </row>
    <row r="7379" spans="1:15" x14ac:dyDescent="0.2">
      <c r="A7379" t="s">
        <v>8121</v>
      </c>
      <c r="B7379" t="s">
        <v>8122</v>
      </c>
      <c r="C7379" t="s">
        <v>8131</v>
      </c>
      <c r="D7379" t="s">
        <v>22</v>
      </c>
      <c r="E7379">
        <v>34</v>
      </c>
      <c r="F7379" t="s">
        <v>18</v>
      </c>
      <c r="G7379" t="s">
        <v>174</v>
      </c>
      <c r="H7379" t="s">
        <v>84</v>
      </c>
      <c r="I7379" s="2">
        <v>5386</v>
      </c>
      <c r="J7379" s="2">
        <v>2</v>
      </c>
      <c r="K7379" s="2">
        <v>5388</v>
      </c>
      <c r="L7379" s="3">
        <v>0.32551190492732468</v>
      </c>
      <c r="M7379" s="3">
        <v>0.42053798891053495</v>
      </c>
      <c r="N7379" s="2">
        <v>1655239</v>
      </c>
      <c r="O7379">
        <f t="shared" si="115"/>
        <v>9</v>
      </c>
    </row>
    <row r="7380" spans="1:15" x14ac:dyDescent="0.2">
      <c r="A7380" t="s">
        <v>8121</v>
      </c>
      <c r="B7380" t="s">
        <v>8122</v>
      </c>
      <c r="C7380" t="s">
        <v>8132</v>
      </c>
      <c r="D7380" t="s">
        <v>22</v>
      </c>
      <c r="E7380">
        <v>26</v>
      </c>
      <c r="F7380" t="s">
        <v>18</v>
      </c>
      <c r="G7380" t="s">
        <v>8133</v>
      </c>
      <c r="H7380" t="s">
        <v>101</v>
      </c>
      <c r="I7380" s="2">
        <v>3711</v>
      </c>
      <c r="J7380" s="2">
        <v>1</v>
      </c>
      <c r="K7380" s="2">
        <v>3712</v>
      </c>
      <c r="L7380" s="3">
        <v>0.22425764496849096</v>
      </c>
      <c r="M7380" s="3">
        <v>0.28972476147659726</v>
      </c>
      <c r="N7380" s="2">
        <v>1655239</v>
      </c>
      <c r="O7380">
        <f t="shared" si="115"/>
        <v>11</v>
      </c>
    </row>
    <row r="7381" spans="1:15" x14ac:dyDescent="0.2">
      <c r="A7381" t="s">
        <v>8121</v>
      </c>
      <c r="B7381" t="s">
        <v>8134</v>
      </c>
      <c r="C7381" t="s">
        <v>46</v>
      </c>
      <c r="G7381" t="s">
        <v>46</v>
      </c>
      <c r="I7381" s="2">
        <v>15720</v>
      </c>
      <c r="J7381" s="2">
        <v>9</v>
      </c>
      <c r="K7381" s="2">
        <v>15729</v>
      </c>
      <c r="L7381" s="3">
        <v>0.90719544585463763</v>
      </c>
      <c r="M7381" s="3">
        <v>1.164471945398859</v>
      </c>
      <c r="N7381" s="2">
        <v>1733805</v>
      </c>
      <c r="O7381">
        <f t="shared" si="115"/>
        <v>4</v>
      </c>
    </row>
    <row r="7382" spans="1:15" x14ac:dyDescent="0.2">
      <c r="A7382" t="s">
        <v>8121</v>
      </c>
      <c r="B7382" t="s">
        <v>8134</v>
      </c>
      <c r="C7382" t="s">
        <v>8135</v>
      </c>
      <c r="D7382" t="s">
        <v>22</v>
      </c>
      <c r="E7382">
        <v>42</v>
      </c>
      <c r="F7382" t="s">
        <v>18</v>
      </c>
      <c r="G7382" t="s">
        <v>19</v>
      </c>
      <c r="H7382" t="s">
        <v>20</v>
      </c>
      <c r="I7382" s="2">
        <v>590690</v>
      </c>
      <c r="J7382" s="2">
        <v>1618</v>
      </c>
      <c r="K7382" s="2">
        <v>592308</v>
      </c>
      <c r="L7382" s="3">
        <v>34.1623192919619</v>
      </c>
      <c r="M7382" s="3">
        <v>43.850597560894357</v>
      </c>
      <c r="N7382" s="2">
        <v>1733805</v>
      </c>
      <c r="O7382">
        <f t="shared" si="115"/>
        <v>2</v>
      </c>
    </row>
    <row r="7383" spans="1:15" x14ac:dyDescent="0.2">
      <c r="A7383" t="s">
        <v>8121</v>
      </c>
      <c r="B7383" t="s">
        <v>8134</v>
      </c>
      <c r="C7383" t="s">
        <v>8136</v>
      </c>
      <c r="D7383" t="s">
        <v>17</v>
      </c>
      <c r="E7383">
        <v>43</v>
      </c>
      <c r="F7383" t="s">
        <v>18</v>
      </c>
      <c r="G7383" t="s">
        <v>32</v>
      </c>
      <c r="H7383" t="s">
        <v>33</v>
      </c>
      <c r="I7383" s="2">
        <v>656939</v>
      </c>
      <c r="J7383" s="2">
        <v>1396</v>
      </c>
      <c r="K7383" s="2">
        <v>658335</v>
      </c>
      <c r="L7383" s="3">
        <v>37.970533018419026</v>
      </c>
      <c r="M7383" s="3">
        <v>48.738803367929158</v>
      </c>
      <c r="N7383" s="2">
        <v>1733805</v>
      </c>
      <c r="O7383">
        <f t="shared" si="115"/>
        <v>1</v>
      </c>
    </row>
    <row r="7384" spans="1:15" x14ac:dyDescent="0.2">
      <c r="A7384" t="s">
        <v>8121</v>
      </c>
      <c r="B7384" t="s">
        <v>8134</v>
      </c>
      <c r="C7384" t="s">
        <v>8137</v>
      </c>
      <c r="D7384" t="s">
        <v>22</v>
      </c>
      <c r="E7384">
        <v>42</v>
      </c>
      <c r="F7384" t="s">
        <v>18</v>
      </c>
      <c r="G7384" t="s">
        <v>3312</v>
      </c>
      <c r="H7384" t="s">
        <v>767</v>
      </c>
      <c r="I7384" s="2">
        <v>2533</v>
      </c>
      <c r="J7384" s="2">
        <v>12</v>
      </c>
      <c r="K7384" s="2">
        <v>2545</v>
      </c>
      <c r="L7384" s="3">
        <v>0.14678698008138172</v>
      </c>
      <c r="M7384" s="3">
        <v>0.18841509956386901</v>
      </c>
      <c r="N7384" s="2">
        <v>1733805</v>
      </c>
      <c r="O7384">
        <f t="shared" si="115"/>
        <v>14</v>
      </c>
    </row>
    <row r="7385" spans="1:15" x14ac:dyDescent="0.2">
      <c r="A7385" t="s">
        <v>8121</v>
      </c>
      <c r="B7385" t="s">
        <v>8134</v>
      </c>
      <c r="C7385" t="s">
        <v>8138</v>
      </c>
      <c r="D7385" t="s">
        <v>22</v>
      </c>
      <c r="E7385">
        <v>58</v>
      </c>
      <c r="F7385" t="s">
        <v>18</v>
      </c>
      <c r="G7385" t="s">
        <v>303</v>
      </c>
      <c r="H7385" t="s">
        <v>304</v>
      </c>
      <c r="I7385" s="2">
        <v>26491</v>
      </c>
      <c r="J7385" s="2">
        <v>105</v>
      </c>
      <c r="K7385" s="2">
        <v>26596</v>
      </c>
      <c r="L7385" s="3">
        <v>1.5339671993101878</v>
      </c>
      <c r="M7385" s="3">
        <v>1.9689933155208881</v>
      </c>
      <c r="N7385" s="2">
        <v>1733805</v>
      </c>
      <c r="O7385">
        <f t="shared" si="115"/>
        <v>3</v>
      </c>
    </row>
    <row r="7386" spans="1:15" x14ac:dyDescent="0.2">
      <c r="A7386" t="s">
        <v>8121</v>
      </c>
      <c r="B7386" t="s">
        <v>8134</v>
      </c>
      <c r="C7386" t="s">
        <v>8139</v>
      </c>
      <c r="D7386" t="s">
        <v>22</v>
      </c>
      <c r="E7386">
        <v>29</v>
      </c>
      <c r="F7386" t="s">
        <v>18</v>
      </c>
      <c r="G7386" t="s">
        <v>174</v>
      </c>
      <c r="H7386" t="s">
        <v>84</v>
      </c>
      <c r="I7386" s="2">
        <v>3999</v>
      </c>
      <c r="J7386" s="2">
        <v>7</v>
      </c>
      <c r="K7386" s="2">
        <v>4006</v>
      </c>
      <c r="L7386" s="3">
        <v>0.23105251167230456</v>
      </c>
      <c r="M7386" s="3">
        <v>0.29657795239798007</v>
      </c>
      <c r="N7386" s="2">
        <v>1733805</v>
      </c>
      <c r="O7386">
        <f t="shared" si="115"/>
        <v>10</v>
      </c>
    </row>
    <row r="7387" spans="1:15" x14ac:dyDescent="0.2">
      <c r="A7387" t="s">
        <v>8121</v>
      </c>
      <c r="B7387" t="s">
        <v>8134</v>
      </c>
      <c r="C7387" t="s">
        <v>8140</v>
      </c>
      <c r="D7387" t="s">
        <v>17</v>
      </c>
      <c r="E7387">
        <v>39</v>
      </c>
      <c r="F7387" t="s">
        <v>18</v>
      </c>
      <c r="G7387" t="s">
        <v>38</v>
      </c>
      <c r="H7387" t="s">
        <v>242</v>
      </c>
      <c r="I7387" s="2">
        <v>5697</v>
      </c>
      <c r="J7387" s="2">
        <v>16</v>
      </c>
      <c r="K7387" s="2">
        <v>5713</v>
      </c>
      <c r="L7387" s="3">
        <v>0.32950649006087768</v>
      </c>
      <c r="M7387" s="3">
        <v>0.42295303096596615</v>
      </c>
      <c r="N7387" s="2">
        <v>1733805</v>
      </c>
      <c r="O7387">
        <f t="shared" si="115"/>
        <v>8</v>
      </c>
    </row>
    <row r="7388" spans="1:15" x14ac:dyDescent="0.2">
      <c r="A7388" t="s">
        <v>8121</v>
      </c>
      <c r="B7388" t="s">
        <v>8134</v>
      </c>
      <c r="C7388" t="s">
        <v>8141</v>
      </c>
      <c r="D7388" t="s">
        <v>22</v>
      </c>
      <c r="E7388">
        <v>44</v>
      </c>
      <c r="F7388" t="s">
        <v>18</v>
      </c>
      <c r="G7388" t="s">
        <v>1605</v>
      </c>
      <c r="H7388" t="s">
        <v>540</v>
      </c>
      <c r="I7388" s="2">
        <v>2568</v>
      </c>
      <c r="J7388" s="2">
        <v>23</v>
      </c>
      <c r="K7388" s="2">
        <v>2591</v>
      </c>
      <c r="L7388" s="3">
        <v>0.14944010427931628</v>
      </c>
      <c r="M7388" s="3">
        <v>0.19182063770922775</v>
      </c>
      <c r="N7388" s="2">
        <v>1733805</v>
      </c>
      <c r="O7388">
        <f t="shared" si="115"/>
        <v>13</v>
      </c>
    </row>
    <row r="7389" spans="1:15" x14ac:dyDescent="0.2">
      <c r="A7389" t="s">
        <v>8121</v>
      </c>
      <c r="B7389" t="s">
        <v>8134</v>
      </c>
      <c r="C7389" t="s">
        <v>8142</v>
      </c>
      <c r="D7389" t="s">
        <v>22</v>
      </c>
      <c r="E7389">
        <v>29</v>
      </c>
      <c r="F7389" t="s">
        <v>18</v>
      </c>
      <c r="G7389" t="s">
        <v>38</v>
      </c>
      <c r="H7389" t="s">
        <v>193</v>
      </c>
      <c r="I7389" s="2">
        <v>9556</v>
      </c>
      <c r="J7389" s="2">
        <v>4</v>
      </c>
      <c r="K7389" s="2">
        <v>9560</v>
      </c>
      <c r="L7389" s="3">
        <v>0.55138842026640822</v>
      </c>
      <c r="M7389" s="3">
        <v>0.70775966673107571</v>
      </c>
      <c r="N7389" s="2">
        <v>1733805</v>
      </c>
      <c r="O7389">
        <f t="shared" si="115"/>
        <v>6</v>
      </c>
    </row>
    <row r="7390" spans="1:15" x14ac:dyDescent="0.2">
      <c r="A7390" t="s">
        <v>8121</v>
      </c>
      <c r="B7390" t="s">
        <v>8134</v>
      </c>
      <c r="C7390" t="s">
        <v>8143</v>
      </c>
      <c r="D7390" t="s">
        <v>22</v>
      </c>
      <c r="E7390">
        <v>41</v>
      </c>
      <c r="F7390" t="s">
        <v>18</v>
      </c>
      <c r="G7390" t="s">
        <v>694</v>
      </c>
      <c r="H7390" t="s">
        <v>315</v>
      </c>
      <c r="I7390" s="2">
        <v>2829</v>
      </c>
      <c r="J7390" s="2">
        <v>6</v>
      </c>
      <c r="K7390" s="2">
        <v>2835</v>
      </c>
      <c r="L7390" s="3">
        <v>0.16351319785096941</v>
      </c>
      <c r="M7390" s="3">
        <v>0.20988479656721756</v>
      </c>
      <c r="N7390" s="2">
        <v>1733805</v>
      </c>
      <c r="O7390">
        <f t="shared" si="115"/>
        <v>12</v>
      </c>
    </row>
    <row r="7391" spans="1:15" x14ac:dyDescent="0.2">
      <c r="A7391" t="s">
        <v>8121</v>
      </c>
      <c r="B7391" t="s">
        <v>8134</v>
      </c>
      <c r="C7391" t="s">
        <v>8144</v>
      </c>
      <c r="D7391" t="s">
        <v>17</v>
      </c>
      <c r="E7391">
        <v>37</v>
      </c>
      <c r="F7391" t="s">
        <v>18</v>
      </c>
      <c r="G7391" t="s">
        <v>7268</v>
      </c>
      <c r="H7391" t="s">
        <v>1069</v>
      </c>
      <c r="I7391" s="2">
        <v>1843</v>
      </c>
      <c r="J7391" s="2">
        <v>11</v>
      </c>
      <c r="K7391" s="2">
        <v>1854</v>
      </c>
      <c r="L7391" s="3">
        <v>0.10693244049936412</v>
      </c>
      <c r="M7391" s="3">
        <v>0.13725799394554544</v>
      </c>
      <c r="N7391" s="2">
        <v>1733805</v>
      </c>
      <c r="O7391">
        <f t="shared" si="115"/>
        <v>15</v>
      </c>
    </row>
    <row r="7392" spans="1:15" x14ac:dyDescent="0.2">
      <c r="A7392" t="s">
        <v>8121</v>
      </c>
      <c r="B7392" t="s">
        <v>8134</v>
      </c>
      <c r="C7392" t="s">
        <v>8145</v>
      </c>
      <c r="D7392" t="s">
        <v>22</v>
      </c>
      <c r="E7392">
        <v>50</v>
      </c>
      <c r="F7392" t="s">
        <v>18</v>
      </c>
      <c r="G7392" t="s">
        <v>38</v>
      </c>
      <c r="H7392" t="s">
        <v>168</v>
      </c>
      <c r="I7392" s="2">
        <v>5655</v>
      </c>
      <c r="J7392" s="2">
        <v>1</v>
      </c>
      <c r="K7392" s="2">
        <v>5656</v>
      </c>
      <c r="L7392" s="3">
        <v>0.3262189231199587</v>
      </c>
      <c r="M7392" s="3">
        <v>0.41873312500323895</v>
      </c>
      <c r="N7392" s="2">
        <v>1733805</v>
      </c>
      <c r="O7392">
        <f t="shared" si="115"/>
        <v>9</v>
      </c>
    </row>
    <row r="7393" spans="1:15" x14ac:dyDescent="0.2">
      <c r="A7393" t="s">
        <v>8121</v>
      </c>
      <c r="B7393" t="s">
        <v>8134</v>
      </c>
      <c r="C7393" t="s">
        <v>8146</v>
      </c>
      <c r="D7393" t="s">
        <v>22</v>
      </c>
      <c r="E7393">
        <v>35</v>
      </c>
      <c r="F7393" t="s">
        <v>18</v>
      </c>
      <c r="G7393" t="s">
        <v>38</v>
      </c>
      <c r="H7393" t="s">
        <v>99</v>
      </c>
      <c r="I7393" s="2">
        <v>10157</v>
      </c>
      <c r="J7393" s="2">
        <v>5</v>
      </c>
      <c r="K7393" s="2">
        <v>10162</v>
      </c>
      <c r="L7393" s="3">
        <v>0.58610974129155236</v>
      </c>
      <c r="M7393" s="3">
        <v>0.75232779637250968</v>
      </c>
      <c r="N7393" s="2">
        <v>1733805</v>
      </c>
      <c r="O7393">
        <f t="shared" si="115"/>
        <v>5</v>
      </c>
    </row>
    <row r="7394" spans="1:15" x14ac:dyDescent="0.2">
      <c r="A7394" t="s">
        <v>8121</v>
      </c>
      <c r="B7394" t="s">
        <v>8134</v>
      </c>
      <c r="C7394" t="s">
        <v>8147</v>
      </c>
      <c r="D7394" t="s">
        <v>22</v>
      </c>
      <c r="E7394">
        <v>42</v>
      </c>
      <c r="F7394" t="s">
        <v>18</v>
      </c>
      <c r="G7394" t="s">
        <v>868</v>
      </c>
      <c r="H7394" t="s">
        <v>738</v>
      </c>
      <c r="I7394" s="2">
        <v>8847</v>
      </c>
      <c r="J7394" s="2">
        <v>40</v>
      </c>
      <c r="K7394" s="2">
        <v>8887</v>
      </c>
      <c r="L7394" s="3">
        <v>0.51257205971836506</v>
      </c>
      <c r="M7394" s="3">
        <v>0.65793516299571864</v>
      </c>
      <c r="N7394" s="2">
        <v>1733805</v>
      </c>
      <c r="O7394">
        <f t="shared" si="115"/>
        <v>7</v>
      </c>
    </row>
    <row r="7395" spans="1:15" x14ac:dyDescent="0.2">
      <c r="A7395" t="s">
        <v>8121</v>
      </c>
      <c r="B7395" t="s">
        <v>8134</v>
      </c>
      <c r="C7395" t="s">
        <v>8148</v>
      </c>
      <c r="D7395" t="s">
        <v>22</v>
      </c>
      <c r="E7395">
        <v>39</v>
      </c>
      <c r="F7395" t="s">
        <v>18</v>
      </c>
      <c r="G7395" t="s">
        <v>736</v>
      </c>
      <c r="H7395" t="s">
        <v>2348</v>
      </c>
      <c r="I7395" s="2">
        <v>3339</v>
      </c>
      <c r="J7395" s="2">
        <v>8</v>
      </c>
      <c r="K7395" s="2">
        <v>3347</v>
      </c>
      <c r="L7395" s="3">
        <v>0.19304362370624148</v>
      </c>
      <c r="M7395" s="3">
        <v>0.24778991679381912</v>
      </c>
      <c r="N7395" s="2">
        <v>1733805</v>
      </c>
      <c r="O7395">
        <f t="shared" si="115"/>
        <v>11</v>
      </c>
    </row>
    <row r="7396" spans="1:15" x14ac:dyDescent="0.2">
      <c r="A7396" t="s">
        <v>8121</v>
      </c>
      <c r="B7396" t="s">
        <v>8149</v>
      </c>
      <c r="C7396" t="s">
        <v>46</v>
      </c>
      <c r="G7396" t="s">
        <v>46</v>
      </c>
      <c r="I7396" s="2">
        <v>9952</v>
      </c>
      <c r="J7396" s="2">
        <v>29</v>
      </c>
      <c r="K7396" s="2">
        <v>9981</v>
      </c>
      <c r="L7396" s="3">
        <v>0.52610938394441298</v>
      </c>
      <c r="M7396" s="3">
        <v>0.79945597585532413</v>
      </c>
      <c r="N7396" s="2">
        <v>1897134</v>
      </c>
      <c r="O7396">
        <f t="shared" si="115"/>
        <v>4</v>
      </c>
    </row>
    <row r="7397" spans="1:15" x14ac:dyDescent="0.2">
      <c r="A7397" t="s">
        <v>8121</v>
      </c>
      <c r="B7397" t="s">
        <v>8149</v>
      </c>
      <c r="C7397" t="s">
        <v>8150</v>
      </c>
      <c r="D7397" t="s">
        <v>22</v>
      </c>
      <c r="E7397">
        <v>60</v>
      </c>
      <c r="F7397" t="s">
        <v>69</v>
      </c>
      <c r="G7397" t="s">
        <v>303</v>
      </c>
      <c r="H7397" t="s">
        <v>304</v>
      </c>
      <c r="I7397" s="2">
        <v>130576</v>
      </c>
      <c r="J7397" s="2">
        <v>811</v>
      </c>
      <c r="K7397" s="2">
        <v>131387</v>
      </c>
      <c r="L7397" s="3">
        <v>6.9255519114622368</v>
      </c>
      <c r="M7397" s="3">
        <v>10.523807464152236</v>
      </c>
      <c r="N7397" s="2">
        <v>1897134</v>
      </c>
      <c r="O7397">
        <f t="shared" si="115"/>
        <v>3</v>
      </c>
    </row>
    <row r="7398" spans="1:15" x14ac:dyDescent="0.2">
      <c r="A7398" t="s">
        <v>8121</v>
      </c>
      <c r="B7398" t="s">
        <v>8149</v>
      </c>
      <c r="C7398" t="s">
        <v>8151</v>
      </c>
      <c r="D7398" t="s">
        <v>22</v>
      </c>
      <c r="E7398">
        <v>42</v>
      </c>
      <c r="F7398" t="s">
        <v>69</v>
      </c>
      <c r="G7398" t="s">
        <v>19</v>
      </c>
      <c r="H7398" t="s">
        <v>20</v>
      </c>
      <c r="I7398" s="2">
        <v>488051</v>
      </c>
      <c r="J7398" s="2">
        <v>1484</v>
      </c>
      <c r="K7398" s="2">
        <v>489535</v>
      </c>
      <c r="L7398" s="3">
        <v>25.80392318096666</v>
      </c>
      <c r="M7398" s="3">
        <v>39.210668383963146</v>
      </c>
      <c r="N7398" s="2">
        <v>1897134</v>
      </c>
      <c r="O7398">
        <f t="shared" si="115"/>
        <v>2</v>
      </c>
    </row>
    <row r="7399" spans="1:15" x14ac:dyDescent="0.2">
      <c r="A7399" t="s">
        <v>8121</v>
      </c>
      <c r="B7399" t="s">
        <v>8149</v>
      </c>
      <c r="C7399" t="s">
        <v>8152</v>
      </c>
      <c r="D7399" t="s">
        <v>22</v>
      </c>
      <c r="E7399">
        <v>52</v>
      </c>
      <c r="F7399" t="s">
        <v>69</v>
      </c>
      <c r="G7399" t="s">
        <v>32</v>
      </c>
      <c r="H7399" t="s">
        <v>33</v>
      </c>
      <c r="I7399" s="2">
        <v>570486</v>
      </c>
      <c r="J7399" s="2">
        <v>2304</v>
      </c>
      <c r="K7399" s="2">
        <v>572790</v>
      </c>
      <c r="L7399" s="3">
        <v>30.192384934327254</v>
      </c>
      <c r="M7399" s="3">
        <v>45.879209338760759</v>
      </c>
      <c r="N7399" s="2">
        <v>1897134</v>
      </c>
      <c r="O7399">
        <f t="shared" si="115"/>
        <v>1</v>
      </c>
    </row>
    <row r="7400" spans="1:15" x14ac:dyDescent="0.2">
      <c r="A7400" t="s">
        <v>8121</v>
      </c>
      <c r="B7400" t="s">
        <v>8149</v>
      </c>
      <c r="C7400" t="s">
        <v>8153</v>
      </c>
      <c r="D7400" t="s">
        <v>17</v>
      </c>
      <c r="E7400">
        <v>52</v>
      </c>
      <c r="F7400" t="s">
        <v>69</v>
      </c>
      <c r="G7400" t="s">
        <v>891</v>
      </c>
      <c r="H7400" t="s">
        <v>354</v>
      </c>
      <c r="I7400" s="2">
        <v>6237</v>
      </c>
      <c r="J7400" s="2">
        <v>3</v>
      </c>
      <c r="K7400" s="2">
        <v>6240</v>
      </c>
      <c r="L7400" s="3">
        <v>0.32891719825800392</v>
      </c>
      <c r="M7400" s="3">
        <v>0.49981016825340374</v>
      </c>
      <c r="N7400" s="2">
        <v>1897134</v>
      </c>
      <c r="O7400">
        <f t="shared" si="115"/>
        <v>7</v>
      </c>
    </row>
    <row r="7401" spans="1:15" x14ac:dyDescent="0.2">
      <c r="A7401" t="s">
        <v>8121</v>
      </c>
      <c r="B7401" t="s">
        <v>8149</v>
      </c>
      <c r="C7401" t="s">
        <v>8154</v>
      </c>
      <c r="D7401" t="s">
        <v>22</v>
      </c>
      <c r="E7401">
        <v>39</v>
      </c>
      <c r="F7401" t="s">
        <v>69</v>
      </c>
      <c r="G7401" t="s">
        <v>3312</v>
      </c>
      <c r="H7401" t="s">
        <v>767</v>
      </c>
      <c r="I7401" s="2">
        <v>2777</v>
      </c>
      <c r="J7401" s="2">
        <v>7</v>
      </c>
      <c r="K7401" s="2">
        <v>2784</v>
      </c>
      <c r="L7401" s="3">
        <v>0.14674767306895559</v>
      </c>
      <c r="M7401" s="3">
        <v>0.22299222891305706</v>
      </c>
      <c r="N7401" s="2">
        <v>1897134</v>
      </c>
      <c r="O7401">
        <f t="shared" si="115"/>
        <v>10</v>
      </c>
    </row>
    <row r="7402" spans="1:15" x14ac:dyDescent="0.2">
      <c r="A7402" t="s">
        <v>8121</v>
      </c>
      <c r="B7402" t="s">
        <v>8149</v>
      </c>
      <c r="C7402" t="s">
        <v>8155</v>
      </c>
      <c r="D7402" t="s">
        <v>17</v>
      </c>
      <c r="E7402">
        <v>25</v>
      </c>
      <c r="F7402" t="s">
        <v>69</v>
      </c>
      <c r="G7402" t="s">
        <v>174</v>
      </c>
      <c r="H7402" t="s">
        <v>84</v>
      </c>
      <c r="I7402" s="2">
        <v>7830</v>
      </c>
      <c r="J7402" s="2">
        <v>1</v>
      </c>
      <c r="K7402" s="2">
        <v>7831</v>
      </c>
      <c r="L7402" s="3">
        <v>0.41278054159590205</v>
      </c>
      <c r="M7402" s="3">
        <v>0.62724574160134683</v>
      </c>
      <c r="N7402" s="2">
        <v>1897134</v>
      </c>
      <c r="O7402">
        <f t="shared" si="115"/>
        <v>5</v>
      </c>
    </row>
    <row r="7403" spans="1:15" x14ac:dyDescent="0.2">
      <c r="A7403" t="s">
        <v>8121</v>
      </c>
      <c r="B7403" t="s">
        <v>8149</v>
      </c>
      <c r="C7403" t="s">
        <v>8156</v>
      </c>
      <c r="D7403" t="s">
        <v>17</v>
      </c>
      <c r="E7403">
        <v>30</v>
      </c>
      <c r="F7403" t="s">
        <v>69</v>
      </c>
      <c r="G7403" t="s">
        <v>736</v>
      </c>
      <c r="H7403" t="s">
        <v>1521</v>
      </c>
      <c r="I7403" s="2">
        <v>1823</v>
      </c>
      <c r="J7403" s="2">
        <v>3</v>
      </c>
      <c r="K7403" s="2">
        <v>1826</v>
      </c>
      <c r="L7403" s="3">
        <v>9.6250449362037693E-2</v>
      </c>
      <c r="M7403" s="3">
        <v>0.14625855244081976</v>
      </c>
      <c r="N7403" s="2">
        <v>1897134</v>
      </c>
      <c r="O7403">
        <f t="shared" si="115"/>
        <v>14</v>
      </c>
    </row>
    <row r="7404" spans="1:15" x14ac:dyDescent="0.2">
      <c r="A7404" t="s">
        <v>8121</v>
      </c>
      <c r="B7404" t="s">
        <v>8149</v>
      </c>
      <c r="C7404" t="s">
        <v>8157</v>
      </c>
      <c r="D7404" t="s">
        <v>22</v>
      </c>
      <c r="E7404">
        <v>41</v>
      </c>
      <c r="F7404" t="s">
        <v>69</v>
      </c>
      <c r="G7404" t="s">
        <v>8158</v>
      </c>
      <c r="H7404" t="s">
        <v>198</v>
      </c>
      <c r="I7404" s="2">
        <v>1847</v>
      </c>
      <c r="J7404" s="2">
        <v>3</v>
      </c>
      <c r="K7404" s="2">
        <v>1850</v>
      </c>
      <c r="L7404" s="3">
        <v>9.7515515509183859E-2</v>
      </c>
      <c r="M7404" s="3">
        <v>0.14818089924179439</v>
      </c>
      <c r="N7404" s="2">
        <v>1897134</v>
      </c>
      <c r="O7404">
        <f t="shared" si="115"/>
        <v>13</v>
      </c>
    </row>
    <row r="7405" spans="1:15" x14ac:dyDescent="0.2">
      <c r="A7405" t="s">
        <v>8121</v>
      </c>
      <c r="B7405" t="s">
        <v>8149</v>
      </c>
      <c r="C7405" t="s">
        <v>8159</v>
      </c>
      <c r="D7405" t="s">
        <v>22</v>
      </c>
      <c r="E7405">
        <v>67</v>
      </c>
      <c r="F7405" t="s">
        <v>69</v>
      </c>
      <c r="G7405" t="s">
        <v>694</v>
      </c>
      <c r="H7405" t="s">
        <v>315</v>
      </c>
      <c r="I7405" s="2">
        <v>1789</v>
      </c>
      <c r="J7405" s="2">
        <v>2</v>
      </c>
      <c r="K7405" s="2">
        <v>1791</v>
      </c>
      <c r="L7405" s="3">
        <v>9.440556123078285E-2</v>
      </c>
      <c r="M7405" s="3">
        <v>0.14345513002273175</v>
      </c>
      <c r="N7405" s="2">
        <v>1897134</v>
      </c>
      <c r="O7405">
        <f t="shared" si="115"/>
        <v>15</v>
      </c>
    </row>
    <row r="7406" spans="1:15" x14ac:dyDescent="0.2">
      <c r="A7406" t="s">
        <v>8121</v>
      </c>
      <c r="B7406" t="s">
        <v>8149</v>
      </c>
      <c r="C7406" t="s">
        <v>8160</v>
      </c>
      <c r="D7406" t="s">
        <v>22</v>
      </c>
      <c r="E7406">
        <v>52</v>
      </c>
      <c r="F7406" t="s">
        <v>69</v>
      </c>
      <c r="G7406" t="s">
        <v>38</v>
      </c>
      <c r="H7406" t="s">
        <v>738</v>
      </c>
      <c r="I7406" s="2">
        <v>4777</v>
      </c>
      <c r="J7406" s="2">
        <v>1</v>
      </c>
      <c r="K7406" s="2">
        <v>4778</v>
      </c>
      <c r="L7406" s="3">
        <v>0.25185358546101644</v>
      </c>
      <c r="M7406" s="3">
        <v>0.38270720896069921</v>
      </c>
      <c r="N7406" s="2">
        <v>1897134</v>
      </c>
      <c r="O7406">
        <f t="shared" si="115"/>
        <v>8</v>
      </c>
    </row>
    <row r="7407" spans="1:15" x14ac:dyDescent="0.2">
      <c r="A7407" t="s">
        <v>8121</v>
      </c>
      <c r="B7407" t="s">
        <v>8149</v>
      </c>
      <c r="C7407" t="s">
        <v>8161</v>
      </c>
      <c r="D7407" t="s">
        <v>22</v>
      </c>
      <c r="E7407">
        <v>26</v>
      </c>
      <c r="F7407" t="s">
        <v>69</v>
      </c>
      <c r="G7407" t="s">
        <v>8162</v>
      </c>
      <c r="H7407" t="s">
        <v>36</v>
      </c>
      <c r="I7407" s="2">
        <v>2565</v>
      </c>
      <c r="J7407" s="2">
        <v>3</v>
      </c>
      <c r="K7407" s="2">
        <v>2568</v>
      </c>
      <c r="L7407" s="3">
        <v>0.13536207774464007</v>
      </c>
      <c r="M7407" s="3">
        <v>0.20569110770428542</v>
      </c>
      <c r="N7407" s="2">
        <v>1897134</v>
      </c>
      <c r="O7407">
        <f t="shared" si="115"/>
        <v>11</v>
      </c>
    </row>
    <row r="7408" spans="1:15" x14ac:dyDescent="0.2">
      <c r="A7408" t="s">
        <v>8121</v>
      </c>
      <c r="B7408" t="s">
        <v>8149</v>
      </c>
      <c r="C7408" t="s">
        <v>8163</v>
      </c>
      <c r="D7408" t="s">
        <v>22</v>
      </c>
      <c r="E7408">
        <v>38</v>
      </c>
      <c r="F7408" t="s">
        <v>69</v>
      </c>
      <c r="G7408" t="s">
        <v>38</v>
      </c>
      <c r="H7408" t="s">
        <v>168</v>
      </c>
      <c r="I7408" s="2">
        <v>6465</v>
      </c>
      <c r="J7408" s="2">
        <v>2</v>
      </c>
      <c r="K7408" s="2">
        <v>6467</v>
      </c>
      <c r="L7408" s="3">
        <v>0.34088261556642813</v>
      </c>
      <c r="M7408" s="3">
        <v>0.51799236507928881</v>
      </c>
      <c r="N7408" s="2">
        <v>1897134</v>
      </c>
      <c r="O7408">
        <f t="shared" si="115"/>
        <v>6</v>
      </c>
    </row>
    <row r="7409" spans="1:15" x14ac:dyDescent="0.2">
      <c r="A7409" t="s">
        <v>8121</v>
      </c>
      <c r="B7409" t="s">
        <v>8149</v>
      </c>
      <c r="C7409" t="s">
        <v>8164</v>
      </c>
      <c r="D7409" t="s">
        <v>17</v>
      </c>
      <c r="E7409">
        <v>37</v>
      </c>
      <c r="F7409" t="s">
        <v>69</v>
      </c>
      <c r="G7409" t="s">
        <v>3438</v>
      </c>
      <c r="H7409" t="s">
        <v>746</v>
      </c>
      <c r="I7409" s="2">
        <v>2184</v>
      </c>
      <c r="J7409" s="2">
        <v>3</v>
      </c>
      <c r="K7409" s="2">
        <v>2187</v>
      </c>
      <c r="L7409" s="3">
        <v>0.11527915265869464</v>
      </c>
      <c r="M7409" s="3">
        <v>0.17517385223881315</v>
      </c>
      <c r="N7409" s="2">
        <v>1897134</v>
      </c>
      <c r="O7409">
        <f t="shared" si="115"/>
        <v>12</v>
      </c>
    </row>
    <row r="7410" spans="1:15" x14ac:dyDescent="0.2">
      <c r="A7410" t="s">
        <v>8121</v>
      </c>
      <c r="B7410" t="s">
        <v>8149</v>
      </c>
      <c r="C7410" t="s">
        <v>8165</v>
      </c>
      <c r="D7410" t="s">
        <v>17</v>
      </c>
      <c r="E7410">
        <v>30</v>
      </c>
      <c r="F7410" t="s">
        <v>69</v>
      </c>
      <c r="G7410" t="s">
        <v>1952</v>
      </c>
      <c r="H7410" t="s">
        <v>59</v>
      </c>
      <c r="I7410" s="2">
        <v>3865</v>
      </c>
      <c r="J7410" s="2">
        <v>11</v>
      </c>
      <c r="K7410" s="2">
        <v>3876</v>
      </c>
      <c r="L7410" s="3">
        <v>0.20430818276410628</v>
      </c>
      <c r="M7410" s="3">
        <v>0.3104590083574027</v>
      </c>
      <c r="N7410" s="2">
        <v>1897134</v>
      </c>
      <c r="O7410">
        <f t="shared" si="115"/>
        <v>9</v>
      </c>
    </row>
    <row r="7411" spans="1:15" x14ac:dyDescent="0.2">
      <c r="A7411" t="s">
        <v>8121</v>
      </c>
      <c r="B7411" t="s">
        <v>8149</v>
      </c>
      <c r="C7411" t="s">
        <v>8166</v>
      </c>
      <c r="D7411" t="s">
        <v>22</v>
      </c>
      <c r="E7411">
        <v>60</v>
      </c>
      <c r="F7411" t="s">
        <v>69</v>
      </c>
      <c r="G7411" t="s">
        <v>8133</v>
      </c>
      <c r="H7411" t="s">
        <v>101</v>
      </c>
      <c r="I7411" s="2">
        <v>1756</v>
      </c>
      <c r="J7411" s="2">
        <v>3</v>
      </c>
      <c r="K7411" s="2">
        <v>1759</v>
      </c>
      <c r="L7411" s="3">
        <v>9.2718806367921291E-2</v>
      </c>
      <c r="M7411" s="3">
        <v>0.14089200095476559</v>
      </c>
      <c r="N7411" s="2">
        <v>1897134</v>
      </c>
      <c r="O7411">
        <f t="shared" si="115"/>
        <v>16</v>
      </c>
    </row>
    <row r="7412" spans="1:15" x14ac:dyDescent="0.2">
      <c r="A7412" t="s">
        <v>8121</v>
      </c>
      <c r="B7412" t="s">
        <v>8167</v>
      </c>
      <c r="C7412" t="s">
        <v>46</v>
      </c>
      <c r="G7412" t="s">
        <v>46</v>
      </c>
      <c r="I7412" s="2">
        <v>19292</v>
      </c>
      <c r="J7412" s="2">
        <v>13</v>
      </c>
      <c r="K7412" s="2">
        <v>19305</v>
      </c>
      <c r="L7412" s="3">
        <v>1.2794597173987965</v>
      </c>
      <c r="M7412" s="3">
        <v>1.6972577484365974</v>
      </c>
      <c r="N7412" s="2">
        <v>1508840</v>
      </c>
      <c r="O7412">
        <f t="shared" si="115"/>
        <v>4</v>
      </c>
    </row>
    <row r="7413" spans="1:15" x14ac:dyDescent="0.2">
      <c r="A7413" t="s">
        <v>8121</v>
      </c>
      <c r="B7413" t="s">
        <v>8167</v>
      </c>
      <c r="C7413" t="s">
        <v>8168</v>
      </c>
      <c r="D7413" t="s">
        <v>17</v>
      </c>
      <c r="E7413">
        <v>65</v>
      </c>
      <c r="F7413" t="s">
        <v>49</v>
      </c>
      <c r="G7413" t="s">
        <v>19</v>
      </c>
      <c r="H7413" t="s">
        <v>20</v>
      </c>
      <c r="I7413" s="2">
        <v>522671</v>
      </c>
      <c r="J7413" s="2">
        <v>639</v>
      </c>
      <c r="K7413" s="2">
        <v>523310</v>
      </c>
      <c r="L7413" s="3">
        <v>34.68293523501498</v>
      </c>
      <c r="M7413" s="3">
        <v>46.008389139308768</v>
      </c>
      <c r="N7413" s="2">
        <v>1508840</v>
      </c>
      <c r="O7413">
        <f t="shared" si="115"/>
        <v>1</v>
      </c>
    </row>
    <row r="7414" spans="1:15" x14ac:dyDescent="0.2">
      <c r="A7414" t="s">
        <v>8121</v>
      </c>
      <c r="B7414" t="s">
        <v>8167</v>
      </c>
      <c r="C7414" t="s">
        <v>8169</v>
      </c>
      <c r="D7414" t="s">
        <v>22</v>
      </c>
      <c r="E7414">
        <v>41</v>
      </c>
      <c r="F7414" t="s">
        <v>18</v>
      </c>
      <c r="G7414" t="s">
        <v>174</v>
      </c>
      <c r="H7414" t="s">
        <v>84</v>
      </c>
      <c r="I7414" s="2">
        <v>3955</v>
      </c>
      <c r="J7414" s="2">
        <v>10</v>
      </c>
      <c r="K7414" s="2">
        <v>3965</v>
      </c>
      <c r="L7414" s="3">
        <v>0.26278465576204235</v>
      </c>
      <c r="M7414" s="3">
        <v>0.34859502577317319</v>
      </c>
      <c r="N7414" s="2">
        <v>1508840</v>
      </c>
      <c r="O7414">
        <f t="shared" si="115"/>
        <v>9</v>
      </c>
    </row>
    <row r="7415" spans="1:15" x14ac:dyDescent="0.2">
      <c r="A7415" t="s">
        <v>8121</v>
      </c>
      <c r="B7415" t="s">
        <v>8167</v>
      </c>
      <c r="C7415" t="s">
        <v>8170</v>
      </c>
      <c r="D7415" t="s">
        <v>22</v>
      </c>
      <c r="E7415">
        <v>67</v>
      </c>
      <c r="F7415" t="s">
        <v>49</v>
      </c>
      <c r="G7415" t="s">
        <v>8171</v>
      </c>
      <c r="H7415" t="s">
        <v>97</v>
      </c>
      <c r="I7415" s="2">
        <v>1984</v>
      </c>
      <c r="J7415" s="2">
        <v>2</v>
      </c>
      <c r="K7415" s="2">
        <v>1986</v>
      </c>
      <c r="L7415" s="3">
        <v>0.13162429415975188</v>
      </c>
      <c r="M7415" s="3">
        <v>0.17460522602409129</v>
      </c>
      <c r="N7415" s="2">
        <v>1508840</v>
      </c>
      <c r="O7415">
        <f t="shared" si="115"/>
        <v>14</v>
      </c>
    </row>
    <row r="7416" spans="1:15" x14ac:dyDescent="0.2">
      <c r="A7416" t="s">
        <v>8121</v>
      </c>
      <c r="B7416" t="s">
        <v>8167</v>
      </c>
      <c r="C7416" t="s">
        <v>8172</v>
      </c>
      <c r="D7416" t="s">
        <v>22</v>
      </c>
      <c r="E7416">
        <v>58</v>
      </c>
      <c r="F7416" t="s">
        <v>18</v>
      </c>
      <c r="G7416" t="s">
        <v>38</v>
      </c>
      <c r="H7416" t="s">
        <v>219</v>
      </c>
      <c r="I7416" s="2">
        <v>6795</v>
      </c>
      <c r="J7416" s="2">
        <v>6</v>
      </c>
      <c r="K7416" s="2">
        <v>6801</v>
      </c>
      <c r="L7416" s="3">
        <v>0.45074361761353093</v>
      </c>
      <c r="M7416" s="3">
        <v>0.5979305851912613</v>
      </c>
      <c r="N7416" s="2">
        <v>1508840</v>
      </c>
      <c r="O7416">
        <f t="shared" si="115"/>
        <v>7</v>
      </c>
    </row>
    <row r="7417" spans="1:15" x14ac:dyDescent="0.2">
      <c r="A7417" t="s">
        <v>8121</v>
      </c>
      <c r="B7417" t="s">
        <v>8167</v>
      </c>
      <c r="C7417" t="s">
        <v>8173</v>
      </c>
      <c r="D7417" t="s">
        <v>22</v>
      </c>
      <c r="E7417">
        <v>52</v>
      </c>
      <c r="F7417" t="s">
        <v>49</v>
      </c>
      <c r="G7417" t="s">
        <v>32</v>
      </c>
      <c r="H7417" t="s">
        <v>33</v>
      </c>
      <c r="I7417" s="2">
        <v>495960</v>
      </c>
      <c r="J7417" s="2">
        <v>1101</v>
      </c>
      <c r="K7417" s="2">
        <v>497061</v>
      </c>
      <c r="L7417" s="3">
        <v>32.943254420614508</v>
      </c>
      <c r="M7417" s="3">
        <v>43.700628526062864</v>
      </c>
      <c r="N7417" s="2">
        <v>1508840</v>
      </c>
      <c r="O7417">
        <f t="shared" si="115"/>
        <v>2</v>
      </c>
    </row>
    <row r="7418" spans="1:15" x14ac:dyDescent="0.2">
      <c r="A7418" t="s">
        <v>8121</v>
      </c>
      <c r="B7418" t="s">
        <v>8167</v>
      </c>
      <c r="C7418" t="s">
        <v>8174</v>
      </c>
      <c r="D7418" t="s">
        <v>22</v>
      </c>
      <c r="E7418">
        <v>42</v>
      </c>
      <c r="F7418" t="s">
        <v>69</v>
      </c>
      <c r="G7418" t="s">
        <v>8133</v>
      </c>
      <c r="H7418" t="s">
        <v>101</v>
      </c>
      <c r="I7418" s="2">
        <v>2982</v>
      </c>
      <c r="J7418" s="2">
        <v>5</v>
      </c>
      <c r="K7418" s="2">
        <v>2987</v>
      </c>
      <c r="L7418" s="3">
        <v>0.19796664987672652</v>
      </c>
      <c r="M7418" s="3">
        <v>0.26261118335043343</v>
      </c>
      <c r="N7418" s="2">
        <v>1508840</v>
      </c>
      <c r="O7418">
        <f t="shared" si="115"/>
        <v>12</v>
      </c>
    </row>
    <row r="7419" spans="1:15" x14ac:dyDescent="0.2">
      <c r="A7419" t="s">
        <v>8121</v>
      </c>
      <c r="B7419" t="s">
        <v>8167</v>
      </c>
      <c r="C7419" t="s">
        <v>8175</v>
      </c>
      <c r="D7419" t="s">
        <v>22</v>
      </c>
      <c r="E7419">
        <v>45</v>
      </c>
      <c r="F7419" t="s">
        <v>49</v>
      </c>
      <c r="G7419" t="s">
        <v>303</v>
      </c>
      <c r="H7419" t="s">
        <v>304</v>
      </c>
      <c r="I7419" s="2">
        <v>15841</v>
      </c>
      <c r="J7419" s="2">
        <v>39</v>
      </c>
      <c r="K7419" s="2">
        <v>15880</v>
      </c>
      <c r="L7419" s="3">
        <v>1.0524641446409162</v>
      </c>
      <c r="M7419" s="3">
        <v>1.396138463878434</v>
      </c>
      <c r="N7419" s="2">
        <v>1508840</v>
      </c>
      <c r="O7419">
        <f t="shared" si="115"/>
        <v>5</v>
      </c>
    </row>
    <row r="7420" spans="1:15" x14ac:dyDescent="0.2">
      <c r="A7420" t="s">
        <v>8121</v>
      </c>
      <c r="B7420" t="s">
        <v>8167</v>
      </c>
      <c r="C7420" t="s">
        <v>8176</v>
      </c>
      <c r="D7420" t="s">
        <v>22</v>
      </c>
      <c r="E7420">
        <v>43</v>
      </c>
      <c r="F7420" t="s">
        <v>49</v>
      </c>
      <c r="G7420" t="s">
        <v>2611</v>
      </c>
      <c r="H7420" t="s">
        <v>36</v>
      </c>
      <c r="I7420" s="2">
        <v>3084</v>
      </c>
      <c r="J7420" s="2">
        <v>1</v>
      </c>
      <c r="K7420" s="2">
        <v>3085</v>
      </c>
      <c r="L7420" s="3">
        <v>0.20446170568118555</v>
      </c>
      <c r="M7420" s="3">
        <v>0.27122715120056479</v>
      </c>
      <c r="N7420" s="2">
        <v>1508840</v>
      </c>
      <c r="O7420">
        <f t="shared" si="115"/>
        <v>11</v>
      </c>
    </row>
    <row r="7421" spans="1:15" x14ac:dyDescent="0.2">
      <c r="A7421" t="s">
        <v>8121</v>
      </c>
      <c r="B7421" t="s">
        <v>8167</v>
      </c>
      <c r="C7421" t="s">
        <v>8177</v>
      </c>
      <c r="D7421" t="s">
        <v>22</v>
      </c>
      <c r="E7421">
        <v>58</v>
      </c>
      <c r="F7421" t="s">
        <v>18</v>
      </c>
      <c r="G7421" t="s">
        <v>1605</v>
      </c>
      <c r="H7421" t="s">
        <v>540</v>
      </c>
      <c r="I7421" s="2">
        <v>2910</v>
      </c>
      <c r="J7421" s="2">
        <f>(0)</f>
        <v>0</v>
      </c>
      <c r="K7421" s="2">
        <v>2910</v>
      </c>
      <c r="L7421" s="3">
        <v>0.1928633917446515</v>
      </c>
      <c r="M7421" s="3">
        <v>0.25584149432533015</v>
      </c>
      <c r="N7421" s="2">
        <v>1508840</v>
      </c>
      <c r="O7421">
        <f t="shared" si="115"/>
        <v>13</v>
      </c>
    </row>
    <row r="7422" spans="1:15" x14ac:dyDescent="0.2">
      <c r="A7422" t="s">
        <v>8121</v>
      </c>
      <c r="B7422" t="s">
        <v>8167</v>
      </c>
      <c r="C7422" t="s">
        <v>8178</v>
      </c>
      <c r="D7422" t="s">
        <v>22</v>
      </c>
      <c r="E7422">
        <v>45</v>
      </c>
      <c r="F7422" t="s">
        <v>18</v>
      </c>
      <c r="G7422" t="s">
        <v>3312</v>
      </c>
      <c r="H7422" t="s">
        <v>767</v>
      </c>
      <c r="I7422" s="2">
        <v>37371</v>
      </c>
      <c r="J7422" s="2">
        <v>46</v>
      </c>
      <c r="K7422" s="2">
        <v>37417</v>
      </c>
      <c r="L7422" s="3">
        <v>2.4798520717902495</v>
      </c>
      <c r="M7422" s="3">
        <v>3.2896292760037382</v>
      </c>
      <c r="N7422" s="2">
        <v>1508840</v>
      </c>
      <c r="O7422">
        <f t="shared" si="115"/>
        <v>3</v>
      </c>
    </row>
    <row r="7423" spans="1:15" x14ac:dyDescent="0.2">
      <c r="A7423" t="s">
        <v>8121</v>
      </c>
      <c r="B7423" t="s">
        <v>8167</v>
      </c>
      <c r="C7423" t="s">
        <v>8179</v>
      </c>
      <c r="D7423" t="s">
        <v>22</v>
      </c>
      <c r="E7423">
        <v>34</v>
      </c>
      <c r="F7423" t="s">
        <v>49</v>
      </c>
      <c r="G7423" t="s">
        <v>38</v>
      </c>
      <c r="H7423" t="s">
        <v>168</v>
      </c>
      <c r="I7423" s="2">
        <v>3700</v>
      </c>
      <c r="J7423" s="2">
        <v>3</v>
      </c>
      <c r="K7423" s="2">
        <v>3703</v>
      </c>
      <c r="L7423" s="3">
        <v>0.24542032289706001</v>
      </c>
      <c r="M7423" s="3">
        <v>0.32556049947996479</v>
      </c>
      <c r="N7423" s="2">
        <v>1508840</v>
      </c>
      <c r="O7423">
        <f t="shared" si="115"/>
        <v>10</v>
      </c>
    </row>
    <row r="7424" spans="1:15" x14ac:dyDescent="0.2">
      <c r="A7424" t="s">
        <v>8121</v>
      </c>
      <c r="B7424" t="s">
        <v>8167</v>
      </c>
      <c r="C7424" t="s">
        <v>8180</v>
      </c>
      <c r="D7424" t="s">
        <v>22</v>
      </c>
      <c r="E7424">
        <v>44</v>
      </c>
      <c r="F7424" t="s">
        <v>49</v>
      </c>
      <c r="G7424" t="s">
        <v>38</v>
      </c>
      <c r="H7424" t="s">
        <v>456</v>
      </c>
      <c r="I7424" s="2">
        <v>13694</v>
      </c>
      <c r="J7424" s="2">
        <v>1</v>
      </c>
      <c r="K7424" s="2">
        <v>13695</v>
      </c>
      <c r="L7424" s="3">
        <v>0.90765091063333414</v>
      </c>
      <c r="M7424" s="3">
        <v>1.2040375480362187</v>
      </c>
      <c r="N7424" s="2">
        <v>1508840</v>
      </c>
      <c r="O7424">
        <f t="shared" si="115"/>
        <v>6</v>
      </c>
    </row>
    <row r="7425" spans="1:15" x14ac:dyDescent="0.2">
      <c r="A7425" t="s">
        <v>8121</v>
      </c>
      <c r="B7425" t="s">
        <v>8167</v>
      </c>
      <c r="C7425" t="s">
        <v>8181</v>
      </c>
      <c r="D7425" t="s">
        <v>22</v>
      </c>
      <c r="E7425">
        <v>60</v>
      </c>
      <c r="F7425" t="s">
        <v>49</v>
      </c>
      <c r="G7425" t="s">
        <v>38</v>
      </c>
      <c r="H7425" t="s">
        <v>198</v>
      </c>
      <c r="I7425" s="2">
        <v>4797</v>
      </c>
      <c r="J7425" s="2">
        <v>1</v>
      </c>
      <c r="K7425" s="2">
        <v>4798</v>
      </c>
      <c r="L7425" s="3">
        <v>0.31799263009994433</v>
      </c>
      <c r="M7425" s="3">
        <v>0.42183075249929008</v>
      </c>
      <c r="N7425" s="2">
        <v>1508840</v>
      </c>
      <c r="O7425">
        <f t="shared" si="115"/>
        <v>8</v>
      </c>
    </row>
    <row r="7426" spans="1:15" x14ac:dyDescent="0.2">
      <c r="A7426" t="s">
        <v>8121</v>
      </c>
      <c r="B7426" t="s">
        <v>8182</v>
      </c>
      <c r="C7426" t="s">
        <v>46</v>
      </c>
      <c r="G7426" t="s">
        <v>46</v>
      </c>
      <c r="I7426" s="2">
        <v>4356</v>
      </c>
      <c r="J7426" s="2">
        <v>9</v>
      </c>
      <c r="K7426" s="2">
        <v>4365</v>
      </c>
      <c r="L7426" s="3">
        <v>0.23255776782902929</v>
      </c>
      <c r="M7426" s="3">
        <v>0.36066600510137897</v>
      </c>
      <c r="N7426" s="2">
        <v>1876953</v>
      </c>
      <c r="O7426">
        <f t="shared" si="115"/>
        <v>8</v>
      </c>
    </row>
    <row r="7427" spans="1:15" x14ac:dyDescent="0.2">
      <c r="A7427" t="s">
        <v>8121</v>
      </c>
      <c r="B7427" t="s">
        <v>8182</v>
      </c>
      <c r="C7427" t="s">
        <v>8183</v>
      </c>
      <c r="D7427" t="s">
        <v>22</v>
      </c>
      <c r="E7427">
        <v>40</v>
      </c>
      <c r="F7427" t="s">
        <v>69</v>
      </c>
      <c r="G7427" t="s">
        <v>174</v>
      </c>
      <c r="H7427" t="s">
        <v>84</v>
      </c>
      <c r="I7427" s="2">
        <v>2478</v>
      </c>
      <c r="J7427" s="2">
        <v>4</v>
      </c>
      <c r="K7427" s="2">
        <v>2482</v>
      </c>
      <c r="L7427" s="3">
        <v>0.13223559673577334</v>
      </c>
      <c r="M7427" s="3">
        <v>0.20507973073576694</v>
      </c>
      <c r="N7427" s="2">
        <v>1876953</v>
      </c>
      <c r="O7427">
        <f t="shared" si="115"/>
        <v>11</v>
      </c>
    </row>
    <row r="7428" spans="1:15" x14ac:dyDescent="0.2">
      <c r="A7428" t="s">
        <v>8121</v>
      </c>
      <c r="B7428" t="s">
        <v>8182</v>
      </c>
      <c r="C7428" t="s">
        <v>8184</v>
      </c>
      <c r="D7428" t="s">
        <v>22</v>
      </c>
      <c r="E7428">
        <v>52</v>
      </c>
      <c r="F7428" t="s">
        <v>69</v>
      </c>
      <c r="G7428" t="s">
        <v>38</v>
      </c>
      <c r="H7428" t="s">
        <v>43</v>
      </c>
      <c r="I7428" s="2">
        <v>645</v>
      </c>
      <c r="J7428" s="2">
        <f>(0)</f>
        <v>0</v>
      </c>
      <c r="K7428" s="2">
        <v>645</v>
      </c>
      <c r="L7428" s="3">
        <v>3.4364206242777522E-2</v>
      </c>
      <c r="M7428" s="3">
        <v>5.3294289413605825E-2</v>
      </c>
      <c r="N7428" s="2">
        <v>1876953</v>
      </c>
      <c r="O7428">
        <f t="shared" si="115"/>
        <v>25</v>
      </c>
    </row>
    <row r="7429" spans="1:15" x14ac:dyDescent="0.2">
      <c r="A7429" t="s">
        <v>8121</v>
      </c>
      <c r="B7429" t="s">
        <v>8182</v>
      </c>
      <c r="C7429" t="s">
        <v>8185</v>
      </c>
      <c r="D7429" t="s">
        <v>22</v>
      </c>
      <c r="E7429">
        <v>43</v>
      </c>
      <c r="F7429" t="s">
        <v>49</v>
      </c>
      <c r="G7429" t="s">
        <v>8186</v>
      </c>
      <c r="H7429" t="s">
        <v>104</v>
      </c>
      <c r="I7429" s="2">
        <v>1851</v>
      </c>
      <c r="J7429" s="2">
        <v>1</v>
      </c>
      <c r="K7429" s="2">
        <v>1852</v>
      </c>
      <c r="L7429" s="3">
        <v>9.8670558080037163E-2</v>
      </c>
      <c r="M7429" s="3">
        <v>0.15302484340154729</v>
      </c>
      <c r="N7429" s="2">
        <v>1876953</v>
      </c>
      <c r="O7429">
        <f t="shared" si="115"/>
        <v>15</v>
      </c>
    </row>
    <row r="7430" spans="1:15" x14ac:dyDescent="0.2">
      <c r="A7430" t="s">
        <v>8121</v>
      </c>
      <c r="B7430" t="s">
        <v>8182</v>
      </c>
      <c r="C7430" t="s">
        <v>8187</v>
      </c>
      <c r="D7430" t="s">
        <v>22</v>
      </c>
      <c r="E7430">
        <v>47</v>
      </c>
      <c r="F7430" t="s">
        <v>49</v>
      </c>
      <c r="G7430" t="s">
        <v>736</v>
      </c>
      <c r="H7430" t="s">
        <v>2348</v>
      </c>
      <c r="I7430" s="2">
        <v>1863</v>
      </c>
      <c r="J7430" s="2">
        <v>2</v>
      </c>
      <c r="K7430" s="2">
        <v>1865</v>
      </c>
      <c r="L7430" s="3">
        <v>9.936316998880633E-2</v>
      </c>
      <c r="M7430" s="3">
        <v>0.15409899187034864</v>
      </c>
      <c r="N7430" s="2">
        <v>1876953</v>
      </c>
      <c r="O7430">
        <f t="shared" si="115"/>
        <v>14</v>
      </c>
    </row>
    <row r="7431" spans="1:15" x14ac:dyDescent="0.2">
      <c r="A7431" t="s">
        <v>8121</v>
      </c>
      <c r="B7431" t="s">
        <v>8182</v>
      </c>
      <c r="C7431" t="s">
        <v>8188</v>
      </c>
      <c r="D7431" t="s">
        <v>22</v>
      </c>
      <c r="E7431">
        <v>51</v>
      </c>
      <c r="F7431" t="s">
        <v>49</v>
      </c>
      <c r="G7431" t="s">
        <v>19</v>
      </c>
      <c r="H7431" t="s">
        <v>20</v>
      </c>
      <c r="I7431" s="2">
        <v>492185</v>
      </c>
      <c r="J7431" s="2">
        <v>611</v>
      </c>
      <c r="K7431" s="2">
        <v>492796</v>
      </c>
      <c r="L7431" s="3">
        <v>26.255106014908204</v>
      </c>
      <c r="M7431" s="3">
        <v>40.718159140879528</v>
      </c>
      <c r="N7431" s="2">
        <v>1876953</v>
      </c>
      <c r="O7431">
        <f t="shared" ref="O7431:O7494" si="116">COUNTIFS($A$2:$A$8573,A7431,$B$2:$B$8573,B7431,$K$2:$K$8573,"&gt;"&amp;K7431)+1</f>
        <v>2</v>
      </c>
    </row>
    <row r="7432" spans="1:15" x14ac:dyDescent="0.2">
      <c r="A7432" t="s">
        <v>8121</v>
      </c>
      <c r="B7432" t="s">
        <v>8182</v>
      </c>
      <c r="C7432" t="s">
        <v>8189</v>
      </c>
      <c r="D7432" t="s">
        <v>22</v>
      </c>
      <c r="E7432">
        <v>51</v>
      </c>
      <c r="F7432" t="s">
        <v>49</v>
      </c>
      <c r="G7432" t="s">
        <v>32</v>
      </c>
      <c r="H7432" t="s">
        <v>33</v>
      </c>
      <c r="I7432" s="2">
        <v>633268</v>
      </c>
      <c r="J7432" s="2">
        <v>1291</v>
      </c>
      <c r="K7432" s="2">
        <v>634559</v>
      </c>
      <c r="L7432" s="3">
        <v>33.807932324357616</v>
      </c>
      <c r="M7432" s="3">
        <v>52.431582939547752</v>
      </c>
      <c r="N7432" s="2">
        <v>1876953</v>
      </c>
      <c r="O7432">
        <f t="shared" si="116"/>
        <v>1</v>
      </c>
    </row>
    <row r="7433" spans="1:15" x14ac:dyDescent="0.2">
      <c r="A7433" t="s">
        <v>8121</v>
      </c>
      <c r="B7433" t="s">
        <v>8182</v>
      </c>
      <c r="C7433" t="s">
        <v>8190</v>
      </c>
      <c r="D7433" t="s">
        <v>22</v>
      </c>
      <c r="E7433">
        <v>56</v>
      </c>
      <c r="F7433" t="s">
        <v>49</v>
      </c>
      <c r="G7433" t="s">
        <v>2232</v>
      </c>
      <c r="H7433" t="s">
        <v>219</v>
      </c>
      <c r="I7433" s="2">
        <v>964</v>
      </c>
      <c r="J7433" s="2">
        <v>2</v>
      </c>
      <c r="K7433" s="2">
        <v>966</v>
      </c>
      <c r="L7433" s="3">
        <v>5.1466392605462152E-2</v>
      </c>
      <c r="M7433" s="3">
        <v>7.9817493912470117E-2</v>
      </c>
      <c r="N7433" s="2">
        <v>1876953</v>
      </c>
      <c r="O7433">
        <f t="shared" si="116"/>
        <v>19</v>
      </c>
    </row>
    <row r="7434" spans="1:15" x14ac:dyDescent="0.2">
      <c r="A7434" t="s">
        <v>8121</v>
      </c>
      <c r="B7434" t="s">
        <v>8182</v>
      </c>
      <c r="C7434" t="s">
        <v>8191</v>
      </c>
      <c r="D7434" t="s">
        <v>22</v>
      </c>
      <c r="E7434">
        <v>47</v>
      </c>
      <c r="F7434" t="s">
        <v>49</v>
      </c>
      <c r="G7434" t="s">
        <v>303</v>
      </c>
      <c r="H7434" t="s">
        <v>304</v>
      </c>
      <c r="I7434" s="2">
        <v>21088</v>
      </c>
      <c r="J7434" s="2">
        <v>92</v>
      </c>
      <c r="K7434" s="2">
        <v>21180</v>
      </c>
      <c r="L7434" s="3">
        <v>1.1284246329023691</v>
      </c>
      <c r="M7434" s="3">
        <v>1.750035736093289</v>
      </c>
      <c r="N7434" s="2">
        <v>1876953</v>
      </c>
      <c r="O7434">
        <f t="shared" si="116"/>
        <v>3</v>
      </c>
    </row>
    <row r="7435" spans="1:15" x14ac:dyDescent="0.2">
      <c r="A7435" t="s">
        <v>8121</v>
      </c>
      <c r="B7435" t="s">
        <v>8182</v>
      </c>
      <c r="C7435" t="s">
        <v>8192</v>
      </c>
      <c r="D7435" t="s">
        <v>22</v>
      </c>
      <c r="E7435">
        <v>31</v>
      </c>
      <c r="F7435" t="s">
        <v>18</v>
      </c>
      <c r="G7435" t="s">
        <v>38</v>
      </c>
      <c r="H7435" t="s">
        <v>1413</v>
      </c>
      <c r="I7435" s="2">
        <v>6782</v>
      </c>
      <c r="J7435" s="2">
        <f>(0)</f>
        <v>0</v>
      </c>
      <c r="K7435" s="2">
        <v>6782</v>
      </c>
      <c r="L7435" s="3">
        <v>0.36133030502095681</v>
      </c>
      <c r="M7435" s="3">
        <v>0.56037499349313913</v>
      </c>
      <c r="N7435" s="2">
        <v>1876953</v>
      </c>
      <c r="O7435">
        <f t="shared" si="116"/>
        <v>5</v>
      </c>
    </row>
    <row r="7436" spans="1:15" x14ac:dyDescent="0.2">
      <c r="A7436" t="s">
        <v>8121</v>
      </c>
      <c r="B7436" t="s">
        <v>8182</v>
      </c>
      <c r="C7436" t="s">
        <v>8193</v>
      </c>
      <c r="D7436" t="s">
        <v>22</v>
      </c>
      <c r="E7436">
        <v>28</v>
      </c>
      <c r="F7436" t="s">
        <v>18</v>
      </c>
      <c r="G7436" t="s">
        <v>3385</v>
      </c>
      <c r="H7436" t="s">
        <v>3386</v>
      </c>
      <c r="I7436" s="2">
        <v>2198</v>
      </c>
      <c r="J7436" s="2">
        <v>3</v>
      </c>
      <c r="K7436" s="2">
        <v>2201</v>
      </c>
      <c r="L7436" s="3">
        <v>0.11726452393853229</v>
      </c>
      <c r="M7436" s="3">
        <v>0.18186159844859909</v>
      </c>
      <c r="N7436" s="2">
        <v>1876953</v>
      </c>
      <c r="O7436">
        <f t="shared" si="116"/>
        <v>12</v>
      </c>
    </row>
    <row r="7437" spans="1:15" x14ac:dyDescent="0.2">
      <c r="A7437" t="s">
        <v>8121</v>
      </c>
      <c r="B7437" t="s">
        <v>8182</v>
      </c>
      <c r="C7437" t="s">
        <v>8194</v>
      </c>
      <c r="D7437" t="s">
        <v>22</v>
      </c>
      <c r="E7437">
        <v>25</v>
      </c>
      <c r="F7437" t="s">
        <v>69</v>
      </c>
      <c r="G7437" t="s">
        <v>38</v>
      </c>
      <c r="H7437" t="s">
        <v>39</v>
      </c>
      <c r="I7437" s="2">
        <v>1446</v>
      </c>
      <c r="J7437" s="2">
        <f>(0)</f>
        <v>0</v>
      </c>
      <c r="K7437" s="2">
        <v>1446</v>
      </c>
      <c r="L7437" s="3">
        <v>7.7039755390784961E-2</v>
      </c>
      <c r="M7437" s="3">
        <v>0.11947836045282795</v>
      </c>
      <c r="N7437" s="2">
        <v>1876953</v>
      </c>
      <c r="O7437">
        <f t="shared" si="116"/>
        <v>16</v>
      </c>
    </row>
    <row r="7438" spans="1:15" x14ac:dyDescent="0.2">
      <c r="A7438" t="s">
        <v>8121</v>
      </c>
      <c r="B7438" t="s">
        <v>8182</v>
      </c>
      <c r="C7438" t="s">
        <v>8195</v>
      </c>
      <c r="D7438" t="s">
        <v>22</v>
      </c>
      <c r="E7438">
        <v>38</v>
      </c>
      <c r="F7438" t="s">
        <v>69</v>
      </c>
      <c r="G7438" t="s">
        <v>38</v>
      </c>
      <c r="H7438" t="s">
        <v>168</v>
      </c>
      <c r="I7438" s="2">
        <v>946</v>
      </c>
      <c r="J7438" s="2">
        <f>(0)</f>
        <v>0</v>
      </c>
      <c r="K7438" s="2">
        <v>946</v>
      </c>
      <c r="L7438" s="3">
        <v>5.0400835822740367E-2</v>
      </c>
      <c r="M7438" s="3">
        <v>7.8164957806621874E-2</v>
      </c>
      <c r="N7438" s="2">
        <v>1876953</v>
      </c>
      <c r="O7438">
        <f t="shared" si="116"/>
        <v>20</v>
      </c>
    </row>
    <row r="7439" spans="1:15" x14ac:dyDescent="0.2">
      <c r="A7439" t="s">
        <v>8121</v>
      </c>
      <c r="B7439" t="s">
        <v>8182</v>
      </c>
      <c r="C7439" t="s">
        <v>8196</v>
      </c>
      <c r="D7439" t="s">
        <v>22</v>
      </c>
      <c r="E7439">
        <v>45</v>
      </c>
      <c r="F7439" t="s">
        <v>18</v>
      </c>
      <c r="G7439" t="s">
        <v>3312</v>
      </c>
      <c r="H7439" t="s">
        <v>767</v>
      </c>
      <c r="I7439" s="2">
        <v>5242</v>
      </c>
      <c r="J7439" s="2">
        <v>17</v>
      </c>
      <c r="K7439" s="2">
        <v>5259</v>
      </c>
      <c r="L7439" s="3">
        <v>0.280188156016693</v>
      </c>
      <c r="M7439" s="3">
        <v>0.43453436903279541</v>
      </c>
      <c r="N7439" s="2">
        <v>1876953</v>
      </c>
      <c r="O7439">
        <f t="shared" si="116"/>
        <v>6</v>
      </c>
    </row>
    <row r="7440" spans="1:15" x14ac:dyDescent="0.2">
      <c r="A7440" t="s">
        <v>8121</v>
      </c>
      <c r="B7440" t="s">
        <v>8182</v>
      </c>
      <c r="C7440" t="s">
        <v>8197</v>
      </c>
      <c r="D7440" t="s">
        <v>17</v>
      </c>
      <c r="E7440">
        <v>60</v>
      </c>
      <c r="F7440" t="s">
        <v>49</v>
      </c>
      <c r="G7440" t="s">
        <v>38</v>
      </c>
      <c r="H7440" t="s">
        <v>1549</v>
      </c>
      <c r="I7440" s="2">
        <v>4979</v>
      </c>
      <c r="J7440" s="2">
        <f>(0)</f>
        <v>0</v>
      </c>
      <c r="K7440" s="2">
        <v>4979</v>
      </c>
      <c r="L7440" s="3">
        <v>0.26527036105858803</v>
      </c>
      <c r="M7440" s="3">
        <v>0.41139886355091998</v>
      </c>
      <c r="N7440" s="2">
        <v>1876953</v>
      </c>
      <c r="O7440">
        <f t="shared" si="116"/>
        <v>7</v>
      </c>
    </row>
    <row r="7441" spans="1:15" x14ac:dyDescent="0.2">
      <c r="A7441" t="s">
        <v>8121</v>
      </c>
      <c r="B7441" t="s">
        <v>8182</v>
      </c>
      <c r="C7441" t="s">
        <v>8198</v>
      </c>
      <c r="D7441" t="s">
        <v>22</v>
      </c>
      <c r="E7441">
        <v>74</v>
      </c>
      <c r="F7441" t="s">
        <v>49</v>
      </c>
      <c r="G7441" t="s">
        <v>2611</v>
      </c>
      <c r="H7441" t="s">
        <v>36</v>
      </c>
      <c r="I7441" s="2">
        <v>1959</v>
      </c>
      <c r="J7441" s="2">
        <v>1</v>
      </c>
      <c r="K7441" s="2">
        <v>1960</v>
      </c>
      <c r="L7441" s="3">
        <v>0.10442456470673479</v>
      </c>
      <c r="M7441" s="3">
        <v>0.16194853837312778</v>
      </c>
      <c r="N7441" s="2">
        <v>1876953</v>
      </c>
      <c r="O7441">
        <f t="shared" si="116"/>
        <v>13</v>
      </c>
    </row>
    <row r="7442" spans="1:15" x14ac:dyDescent="0.2">
      <c r="A7442" t="s">
        <v>8121</v>
      </c>
      <c r="B7442" t="s">
        <v>8182</v>
      </c>
      <c r="C7442" t="s">
        <v>8199</v>
      </c>
      <c r="D7442" t="s">
        <v>22</v>
      </c>
      <c r="E7442">
        <v>46</v>
      </c>
      <c r="F7442" t="s">
        <v>69</v>
      </c>
      <c r="G7442" t="s">
        <v>1192</v>
      </c>
      <c r="H7442" t="s">
        <v>270</v>
      </c>
      <c r="I7442" s="2">
        <v>823</v>
      </c>
      <c r="J7442" s="2">
        <v>3</v>
      </c>
      <c r="K7442" s="2">
        <v>826</v>
      </c>
      <c r="L7442" s="3">
        <v>4.4007495126409668E-2</v>
      </c>
      <c r="M7442" s="3">
        <v>6.8249741171532416E-2</v>
      </c>
      <c r="N7442" s="2">
        <v>1876953</v>
      </c>
      <c r="O7442">
        <f t="shared" si="116"/>
        <v>22</v>
      </c>
    </row>
    <row r="7443" spans="1:15" x14ac:dyDescent="0.2">
      <c r="A7443" t="s">
        <v>8121</v>
      </c>
      <c r="B7443" t="s">
        <v>8182</v>
      </c>
      <c r="C7443" t="s">
        <v>8200</v>
      </c>
      <c r="D7443" t="s">
        <v>22</v>
      </c>
      <c r="E7443">
        <v>44</v>
      </c>
      <c r="F7443" t="s">
        <v>69</v>
      </c>
      <c r="G7443" t="s">
        <v>8133</v>
      </c>
      <c r="H7443" t="s">
        <v>101</v>
      </c>
      <c r="I7443" s="2">
        <v>1309</v>
      </c>
      <c r="J7443" s="2">
        <v>2</v>
      </c>
      <c r="K7443" s="2">
        <v>1311</v>
      </c>
      <c r="L7443" s="3">
        <v>6.9847247107412913E-2</v>
      </c>
      <c r="M7443" s="3">
        <v>0.10832374173835231</v>
      </c>
      <c r="N7443" s="2">
        <v>1876953</v>
      </c>
      <c r="O7443">
        <f t="shared" si="116"/>
        <v>17</v>
      </c>
    </row>
    <row r="7444" spans="1:15" x14ac:dyDescent="0.2">
      <c r="A7444" t="s">
        <v>8121</v>
      </c>
      <c r="B7444" t="s">
        <v>8182</v>
      </c>
      <c r="C7444" t="s">
        <v>8201</v>
      </c>
      <c r="D7444" t="s">
        <v>22</v>
      </c>
      <c r="E7444">
        <v>50</v>
      </c>
      <c r="F7444" t="s">
        <v>69</v>
      </c>
      <c r="G7444" t="s">
        <v>38</v>
      </c>
      <c r="H7444" t="s">
        <v>349</v>
      </c>
      <c r="I7444" s="2">
        <v>543</v>
      </c>
      <c r="J7444" s="2">
        <f>(0)</f>
        <v>0</v>
      </c>
      <c r="K7444" s="2">
        <v>543</v>
      </c>
      <c r="L7444" s="3">
        <v>2.8929866650896426E-2</v>
      </c>
      <c r="M7444" s="3">
        <v>4.4866355273779787E-2</v>
      </c>
      <c r="N7444" s="2">
        <v>1876953</v>
      </c>
      <c r="O7444">
        <f t="shared" si="116"/>
        <v>26</v>
      </c>
    </row>
    <row r="7445" spans="1:15" x14ac:dyDescent="0.2">
      <c r="A7445" t="s">
        <v>8121</v>
      </c>
      <c r="B7445" t="s">
        <v>8182</v>
      </c>
      <c r="C7445" t="s">
        <v>8202</v>
      </c>
      <c r="D7445" t="s">
        <v>22</v>
      </c>
      <c r="E7445">
        <v>46</v>
      </c>
      <c r="F7445" t="s">
        <v>49</v>
      </c>
      <c r="G7445" t="s">
        <v>38</v>
      </c>
      <c r="H7445" t="s">
        <v>734</v>
      </c>
      <c r="I7445" s="2">
        <v>800</v>
      </c>
      <c r="J7445" s="2">
        <v>1</v>
      </c>
      <c r="K7445" s="2">
        <v>801</v>
      </c>
      <c r="L7445" s="3">
        <v>4.267554914800744E-2</v>
      </c>
      <c r="M7445" s="3">
        <v>6.6184071039222123E-2</v>
      </c>
      <c r="N7445" s="2">
        <v>1876953</v>
      </c>
      <c r="O7445">
        <f t="shared" si="116"/>
        <v>23</v>
      </c>
    </row>
    <row r="7446" spans="1:15" x14ac:dyDescent="0.2">
      <c r="A7446" t="s">
        <v>8121</v>
      </c>
      <c r="B7446" t="s">
        <v>8182</v>
      </c>
      <c r="C7446" t="s">
        <v>8203</v>
      </c>
      <c r="D7446" t="s">
        <v>22</v>
      </c>
      <c r="E7446">
        <v>53</v>
      </c>
      <c r="F7446" t="s">
        <v>49</v>
      </c>
      <c r="G7446" t="s">
        <v>38</v>
      </c>
      <c r="H7446" t="s">
        <v>540</v>
      </c>
      <c r="I7446" s="2">
        <v>11982</v>
      </c>
      <c r="J7446" s="2">
        <f>(0)</f>
        <v>0</v>
      </c>
      <c r="K7446" s="2">
        <v>11982</v>
      </c>
      <c r="L7446" s="3">
        <v>0.63837506852862058</v>
      </c>
      <c r="M7446" s="3">
        <v>0.99003438101368213</v>
      </c>
      <c r="N7446" s="2">
        <v>1876953</v>
      </c>
      <c r="O7446">
        <f t="shared" si="116"/>
        <v>4</v>
      </c>
    </row>
    <row r="7447" spans="1:15" x14ac:dyDescent="0.2">
      <c r="A7447" t="s">
        <v>8121</v>
      </c>
      <c r="B7447" t="s">
        <v>8182</v>
      </c>
      <c r="C7447" t="s">
        <v>8204</v>
      </c>
      <c r="D7447" t="s">
        <v>22</v>
      </c>
      <c r="E7447">
        <v>26</v>
      </c>
      <c r="F7447" t="s">
        <v>69</v>
      </c>
      <c r="G7447" t="s">
        <v>2204</v>
      </c>
      <c r="H7447" t="s">
        <v>198</v>
      </c>
      <c r="I7447" s="2">
        <v>892</v>
      </c>
      <c r="J7447" s="2">
        <v>4</v>
      </c>
      <c r="K7447" s="2">
        <v>896</v>
      </c>
      <c r="L7447" s="3">
        <v>4.7736943865935903E-2</v>
      </c>
      <c r="M7447" s="3">
        <v>7.4033617542001273E-2</v>
      </c>
      <c r="N7447" s="2">
        <v>1876953</v>
      </c>
      <c r="O7447">
        <f t="shared" si="116"/>
        <v>21</v>
      </c>
    </row>
    <row r="7448" spans="1:15" x14ac:dyDescent="0.2">
      <c r="A7448" t="s">
        <v>8121</v>
      </c>
      <c r="B7448" t="s">
        <v>8182</v>
      </c>
      <c r="C7448" t="s">
        <v>8205</v>
      </c>
      <c r="D7448" t="s">
        <v>22</v>
      </c>
      <c r="E7448">
        <v>50</v>
      </c>
      <c r="F7448" t="s">
        <v>49</v>
      </c>
      <c r="G7448" t="s">
        <v>38</v>
      </c>
      <c r="H7448" t="s">
        <v>124</v>
      </c>
      <c r="I7448" s="2">
        <v>1257</v>
      </c>
      <c r="J7448" s="2">
        <v>1</v>
      </c>
      <c r="K7448" s="2">
        <v>1258</v>
      </c>
      <c r="L7448" s="3">
        <v>6.7023521633200189E-2</v>
      </c>
      <c r="M7448" s="3">
        <v>0.10394452105785446</v>
      </c>
      <c r="N7448" s="2">
        <v>1876953</v>
      </c>
      <c r="O7448">
        <f t="shared" si="116"/>
        <v>18</v>
      </c>
    </row>
    <row r="7449" spans="1:15" x14ac:dyDescent="0.2">
      <c r="A7449" t="s">
        <v>8121</v>
      </c>
      <c r="B7449" t="s">
        <v>8182</v>
      </c>
      <c r="C7449" t="s">
        <v>8206</v>
      </c>
      <c r="D7449" t="s">
        <v>22</v>
      </c>
      <c r="E7449">
        <v>41</v>
      </c>
      <c r="F7449" t="s">
        <v>49</v>
      </c>
      <c r="G7449" t="s">
        <v>38</v>
      </c>
      <c r="H7449" t="s">
        <v>201</v>
      </c>
      <c r="I7449" s="2">
        <v>3279</v>
      </c>
      <c r="J7449" s="2">
        <v>2</v>
      </c>
      <c r="K7449" s="2">
        <v>3281</v>
      </c>
      <c r="L7449" s="3">
        <v>0.17480459020550862</v>
      </c>
      <c r="M7449" s="3">
        <v>0.27109854816440421</v>
      </c>
      <c r="N7449" s="2">
        <v>1876953</v>
      </c>
      <c r="O7449">
        <f t="shared" si="116"/>
        <v>10</v>
      </c>
    </row>
    <row r="7450" spans="1:15" x14ac:dyDescent="0.2">
      <c r="A7450" t="s">
        <v>8121</v>
      </c>
      <c r="B7450" t="s">
        <v>8182</v>
      </c>
      <c r="C7450" t="s">
        <v>8207</v>
      </c>
      <c r="D7450" t="s">
        <v>22</v>
      </c>
      <c r="E7450">
        <v>47</v>
      </c>
      <c r="F7450" t="s">
        <v>49</v>
      </c>
      <c r="G7450" t="s">
        <v>38</v>
      </c>
      <c r="H7450" t="s">
        <v>276</v>
      </c>
      <c r="I7450" s="2">
        <v>3504</v>
      </c>
      <c r="J7450" s="2">
        <v>1</v>
      </c>
      <c r="K7450" s="2">
        <v>3505</v>
      </c>
      <c r="L7450" s="3">
        <v>0.18673882617199258</v>
      </c>
      <c r="M7450" s="3">
        <v>0.28960695254990454</v>
      </c>
      <c r="N7450" s="2">
        <v>1876953</v>
      </c>
      <c r="O7450">
        <f t="shared" si="116"/>
        <v>9</v>
      </c>
    </row>
    <row r="7451" spans="1:15" x14ac:dyDescent="0.2">
      <c r="A7451" t="s">
        <v>8121</v>
      </c>
      <c r="B7451" t="s">
        <v>8182</v>
      </c>
      <c r="C7451" t="s">
        <v>8208</v>
      </c>
      <c r="D7451" t="s">
        <v>17</v>
      </c>
      <c r="E7451">
        <v>49</v>
      </c>
      <c r="F7451" t="s">
        <v>49</v>
      </c>
      <c r="G7451" t="s">
        <v>38</v>
      </c>
      <c r="H7451" t="s">
        <v>45</v>
      </c>
      <c r="I7451" s="2">
        <v>744</v>
      </c>
      <c r="J7451" s="2">
        <v>4</v>
      </c>
      <c r="K7451" s="2">
        <v>748</v>
      </c>
      <c r="L7451" s="3">
        <v>3.9851823673794709E-2</v>
      </c>
      <c r="M7451" s="3">
        <v>6.1804850358724274E-2</v>
      </c>
      <c r="N7451" s="2">
        <v>1876953</v>
      </c>
      <c r="O7451">
        <f t="shared" si="116"/>
        <v>24</v>
      </c>
    </row>
    <row r="7452" spans="1:15" x14ac:dyDescent="0.2">
      <c r="A7452" t="s">
        <v>8121</v>
      </c>
      <c r="B7452" t="s">
        <v>8209</v>
      </c>
      <c r="C7452" t="s">
        <v>8210</v>
      </c>
      <c r="D7452" t="s">
        <v>22</v>
      </c>
      <c r="E7452">
        <v>52</v>
      </c>
      <c r="F7452" t="s">
        <v>49</v>
      </c>
      <c r="G7452" t="s">
        <v>174</v>
      </c>
      <c r="H7452" t="s">
        <v>84</v>
      </c>
      <c r="I7452" s="2">
        <v>4293</v>
      </c>
      <c r="J7452" s="2">
        <v>4</v>
      </c>
      <c r="K7452" s="2">
        <v>4297</v>
      </c>
      <c r="L7452" s="3">
        <v>0.25034096357675889</v>
      </c>
      <c r="M7452" s="3">
        <v>0.32854746390718403</v>
      </c>
      <c r="N7452" s="2">
        <v>1716459</v>
      </c>
      <c r="O7452">
        <f t="shared" si="116"/>
        <v>9</v>
      </c>
    </row>
    <row r="7453" spans="1:15" x14ac:dyDescent="0.2">
      <c r="A7453" t="s">
        <v>8121</v>
      </c>
      <c r="B7453" t="s">
        <v>8209</v>
      </c>
      <c r="C7453" t="s">
        <v>8211</v>
      </c>
      <c r="D7453" t="s">
        <v>22</v>
      </c>
      <c r="E7453">
        <v>60</v>
      </c>
      <c r="F7453" t="s">
        <v>49</v>
      </c>
      <c r="G7453" t="s">
        <v>19</v>
      </c>
      <c r="H7453" t="s">
        <v>20</v>
      </c>
      <c r="I7453" s="2">
        <v>549410</v>
      </c>
      <c r="J7453" s="2">
        <v>1011</v>
      </c>
      <c r="K7453" s="2">
        <v>550421</v>
      </c>
      <c r="L7453" s="3">
        <v>32.067238425153178</v>
      </c>
      <c r="M7453" s="3">
        <v>42.08504157115572</v>
      </c>
      <c r="N7453" s="2">
        <v>1716459</v>
      </c>
      <c r="O7453">
        <f t="shared" si="116"/>
        <v>2</v>
      </c>
    </row>
    <row r="7454" spans="1:15" x14ac:dyDescent="0.2">
      <c r="A7454" t="s">
        <v>8121</v>
      </c>
      <c r="B7454" t="s">
        <v>8209</v>
      </c>
      <c r="C7454" t="s">
        <v>8212</v>
      </c>
      <c r="D7454" t="s">
        <v>22</v>
      </c>
      <c r="E7454">
        <v>40</v>
      </c>
      <c r="F7454" t="s">
        <v>49</v>
      </c>
      <c r="G7454" t="s">
        <v>736</v>
      </c>
      <c r="H7454" t="s">
        <v>1521</v>
      </c>
      <c r="I7454" s="2">
        <v>8364</v>
      </c>
      <c r="J7454" s="2">
        <v>2</v>
      </c>
      <c r="K7454" s="2">
        <v>8366</v>
      </c>
      <c r="L7454" s="3">
        <v>0.48739876687995459</v>
      </c>
      <c r="M7454" s="3">
        <v>0.6396621091569703</v>
      </c>
      <c r="N7454" s="2">
        <v>1716459</v>
      </c>
      <c r="O7454">
        <f t="shared" si="116"/>
        <v>7</v>
      </c>
    </row>
    <row r="7455" spans="1:15" x14ac:dyDescent="0.2">
      <c r="A7455" t="s">
        <v>8121</v>
      </c>
      <c r="B7455" t="s">
        <v>8209</v>
      </c>
      <c r="C7455" t="s">
        <v>8213</v>
      </c>
      <c r="D7455" t="s">
        <v>22</v>
      </c>
      <c r="E7455">
        <v>35</v>
      </c>
      <c r="F7455" t="s">
        <v>49</v>
      </c>
      <c r="G7455" t="s">
        <v>8214</v>
      </c>
      <c r="H7455" t="s">
        <v>106</v>
      </c>
      <c r="I7455" s="2">
        <v>1518</v>
      </c>
      <c r="J7455" s="2">
        <v>1</v>
      </c>
      <c r="K7455" s="2">
        <v>1519</v>
      </c>
      <c r="L7455" s="3">
        <v>8.8496142348870557E-2</v>
      </c>
      <c r="M7455" s="3">
        <v>0.11614233131836457</v>
      </c>
      <c r="N7455" s="2">
        <v>1716459</v>
      </c>
      <c r="O7455">
        <f t="shared" si="116"/>
        <v>14</v>
      </c>
    </row>
    <row r="7456" spans="1:15" x14ac:dyDescent="0.2">
      <c r="A7456" t="s">
        <v>8121</v>
      </c>
      <c r="B7456" t="s">
        <v>8209</v>
      </c>
      <c r="C7456" t="s">
        <v>8215</v>
      </c>
      <c r="D7456" t="s">
        <v>17</v>
      </c>
      <c r="E7456">
        <v>45</v>
      </c>
      <c r="F7456" t="s">
        <v>69</v>
      </c>
      <c r="G7456" t="s">
        <v>303</v>
      </c>
      <c r="H7456" t="s">
        <v>304</v>
      </c>
      <c r="I7456" s="2">
        <v>17105</v>
      </c>
      <c r="J7456" s="2">
        <v>40</v>
      </c>
      <c r="K7456" s="2">
        <v>17145</v>
      </c>
      <c r="L7456" s="3">
        <v>0.99885869688702156</v>
      </c>
      <c r="M7456" s="3">
        <v>1.3109020871977355</v>
      </c>
      <c r="N7456" s="2">
        <v>1716459</v>
      </c>
      <c r="O7456">
        <f t="shared" si="116"/>
        <v>4</v>
      </c>
    </row>
    <row r="7457" spans="1:15" x14ac:dyDescent="0.2">
      <c r="A7457" t="s">
        <v>8121</v>
      </c>
      <c r="B7457" t="s">
        <v>8209</v>
      </c>
      <c r="C7457" t="s">
        <v>8216</v>
      </c>
      <c r="D7457" t="s">
        <v>22</v>
      </c>
      <c r="E7457">
        <v>33</v>
      </c>
      <c r="F7457" t="s">
        <v>49</v>
      </c>
      <c r="G7457" t="s">
        <v>38</v>
      </c>
      <c r="H7457" t="s">
        <v>537</v>
      </c>
      <c r="I7457" s="2">
        <v>12472</v>
      </c>
      <c r="J7457" s="2">
        <f>(0)</f>
        <v>0</v>
      </c>
      <c r="K7457" s="2">
        <v>12472</v>
      </c>
      <c r="L7457" s="3">
        <v>0.72661217075386009</v>
      </c>
      <c r="M7457" s="3">
        <v>0.95360576445203615</v>
      </c>
      <c r="N7457" s="2">
        <v>1716459</v>
      </c>
      <c r="O7457">
        <f t="shared" si="116"/>
        <v>6</v>
      </c>
    </row>
    <row r="7458" spans="1:15" x14ac:dyDescent="0.2">
      <c r="A7458" t="s">
        <v>8121</v>
      </c>
      <c r="B7458" t="s">
        <v>8209</v>
      </c>
      <c r="C7458" t="s">
        <v>8217</v>
      </c>
      <c r="D7458" t="s">
        <v>22</v>
      </c>
      <c r="E7458">
        <v>51</v>
      </c>
      <c r="F7458" t="s">
        <v>49</v>
      </c>
      <c r="G7458" t="s">
        <v>32</v>
      </c>
      <c r="H7458" t="s">
        <v>33</v>
      </c>
      <c r="I7458" s="2">
        <v>660956</v>
      </c>
      <c r="J7458" s="2">
        <v>1431</v>
      </c>
      <c r="K7458" s="2">
        <v>662387</v>
      </c>
      <c r="L7458" s="3">
        <v>38.590318790020618</v>
      </c>
      <c r="M7458" s="3">
        <v>50.64593180709516</v>
      </c>
      <c r="N7458" s="2">
        <v>1716459</v>
      </c>
      <c r="O7458">
        <f t="shared" si="116"/>
        <v>1</v>
      </c>
    </row>
    <row r="7459" spans="1:15" x14ac:dyDescent="0.2">
      <c r="A7459" t="s">
        <v>8121</v>
      </c>
      <c r="B7459" t="s">
        <v>8209</v>
      </c>
      <c r="C7459" t="s">
        <v>8218</v>
      </c>
      <c r="D7459" t="s">
        <v>22</v>
      </c>
      <c r="E7459">
        <v>53</v>
      </c>
      <c r="F7459" t="s">
        <v>49</v>
      </c>
      <c r="G7459" t="s">
        <v>200</v>
      </c>
      <c r="H7459" t="s">
        <v>219</v>
      </c>
      <c r="I7459" s="2">
        <v>1773</v>
      </c>
      <c r="J7459" s="2">
        <f>(0)</f>
        <v>0</v>
      </c>
      <c r="K7459" s="2">
        <v>1773</v>
      </c>
      <c r="L7459" s="3">
        <v>0.10329404896941902</v>
      </c>
      <c r="M7459" s="3">
        <v>0.13556310298055324</v>
      </c>
      <c r="N7459" s="2">
        <v>1716459</v>
      </c>
      <c r="O7459">
        <f t="shared" si="116"/>
        <v>13</v>
      </c>
    </row>
    <row r="7460" spans="1:15" x14ac:dyDescent="0.2">
      <c r="A7460" t="s">
        <v>8121</v>
      </c>
      <c r="B7460" t="s">
        <v>8209</v>
      </c>
      <c r="C7460" t="s">
        <v>8219</v>
      </c>
      <c r="D7460" t="s">
        <v>17</v>
      </c>
      <c r="E7460">
        <v>38</v>
      </c>
      <c r="F7460" t="s">
        <v>69</v>
      </c>
      <c r="G7460" t="s">
        <v>8220</v>
      </c>
      <c r="H7460" t="s">
        <v>556</v>
      </c>
      <c r="I7460" s="2">
        <v>1504</v>
      </c>
      <c r="J7460" s="2">
        <v>2</v>
      </c>
      <c r="K7460" s="2">
        <v>1506</v>
      </c>
      <c r="L7460" s="3">
        <v>8.7738769175377915E-2</v>
      </c>
      <c r="M7460" s="3">
        <v>0.11514835481596908</v>
      </c>
      <c r="N7460" s="2">
        <v>1716459</v>
      </c>
      <c r="O7460">
        <f t="shared" si="116"/>
        <v>15</v>
      </c>
    </row>
    <row r="7461" spans="1:15" x14ac:dyDescent="0.2">
      <c r="A7461" t="s">
        <v>8121</v>
      </c>
      <c r="B7461" t="s">
        <v>8209</v>
      </c>
      <c r="C7461" t="s">
        <v>8221</v>
      </c>
      <c r="D7461" t="s">
        <v>22</v>
      </c>
      <c r="E7461">
        <v>50</v>
      </c>
      <c r="F7461" t="s">
        <v>69</v>
      </c>
      <c r="G7461" t="s">
        <v>38</v>
      </c>
      <c r="H7461" t="s">
        <v>354</v>
      </c>
      <c r="I7461" s="2">
        <v>5065</v>
      </c>
      <c r="J7461" s="2">
        <v>3</v>
      </c>
      <c r="K7461" s="2">
        <v>5068</v>
      </c>
      <c r="L7461" s="3">
        <v>0.29525901871236077</v>
      </c>
      <c r="M7461" s="3">
        <v>0.38749791647233151</v>
      </c>
      <c r="N7461" s="2">
        <v>1716459</v>
      </c>
      <c r="O7461">
        <f t="shared" si="116"/>
        <v>8</v>
      </c>
    </row>
    <row r="7462" spans="1:15" x14ac:dyDescent="0.2">
      <c r="A7462" t="s">
        <v>8121</v>
      </c>
      <c r="B7462" t="s">
        <v>8209</v>
      </c>
      <c r="C7462" t="s">
        <v>8222</v>
      </c>
      <c r="D7462" t="s">
        <v>17</v>
      </c>
      <c r="E7462">
        <v>46</v>
      </c>
      <c r="F7462" t="s">
        <v>49</v>
      </c>
      <c r="G7462" t="s">
        <v>38</v>
      </c>
      <c r="H7462" t="s">
        <v>540</v>
      </c>
      <c r="I7462" s="2">
        <v>3710</v>
      </c>
      <c r="J7462" s="2">
        <v>3</v>
      </c>
      <c r="K7462" s="2">
        <v>3713</v>
      </c>
      <c r="L7462" s="3">
        <v>0.21631743024447422</v>
      </c>
      <c r="M7462" s="3">
        <v>0.28389498103034078</v>
      </c>
      <c r="N7462" s="2">
        <v>1716459</v>
      </c>
      <c r="O7462">
        <f t="shared" si="116"/>
        <v>11</v>
      </c>
    </row>
    <row r="7463" spans="1:15" x14ac:dyDescent="0.2">
      <c r="A7463" t="s">
        <v>8121</v>
      </c>
      <c r="B7463" t="s">
        <v>8209</v>
      </c>
      <c r="C7463" t="s">
        <v>8223</v>
      </c>
      <c r="D7463" t="s">
        <v>22</v>
      </c>
      <c r="E7463">
        <v>52</v>
      </c>
      <c r="F7463" t="s">
        <v>18</v>
      </c>
      <c r="G7463" t="s">
        <v>38</v>
      </c>
      <c r="H7463" t="s">
        <v>198</v>
      </c>
      <c r="I7463" s="2">
        <v>12659</v>
      </c>
      <c r="J7463" s="2">
        <v>9</v>
      </c>
      <c r="K7463" s="2">
        <v>12668</v>
      </c>
      <c r="L7463" s="3">
        <v>0.73803102783113372</v>
      </c>
      <c r="M7463" s="3">
        <v>0.9685918717189218</v>
      </c>
      <c r="N7463" s="2">
        <v>1716459</v>
      </c>
      <c r="O7463">
        <f t="shared" si="116"/>
        <v>5</v>
      </c>
    </row>
    <row r="7464" spans="1:15" x14ac:dyDescent="0.2">
      <c r="A7464" t="s">
        <v>8121</v>
      </c>
      <c r="B7464" t="s">
        <v>8209</v>
      </c>
      <c r="C7464" t="s">
        <v>8224</v>
      </c>
      <c r="D7464" t="s">
        <v>22</v>
      </c>
      <c r="E7464">
        <v>49</v>
      </c>
      <c r="F7464" t="s">
        <v>18</v>
      </c>
      <c r="G7464" t="s">
        <v>3312</v>
      </c>
      <c r="H7464" t="s">
        <v>767</v>
      </c>
      <c r="I7464" s="2">
        <v>3802</v>
      </c>
      <c r="J7464" s="2">
        <v>15</v>
      </c>
      <c r="K7464" s="2">
        <v>3817</v>
      </c>
      <c r="L7464" s="3">
        <v>0.22237641563241534</v>
      </c>
      <c r="M7464" s="3">
        <v>0.29184679304950462</v>
      </c>
      <c r="N7464" s="2">
        <v>1716459</v>
      </c>
      <c r="O7464">
        <f t="shared" si="116"/>
        <v>10</v>
      </c>
    </row>
    <row r="7465" spans="1:15" x14ac:dyDescent="0.2">
      <c r="A7465" t="s">
        <v>8121</v>
      </c>
      <c r="B7465" t="s">
        <v>8209</v>
      </c>
      <c r="C7465" t="s">
        <v>8225</v>
      </c>
      <c r="D7465" t="s">
        <v>17</v>
      </c>
      <c r="E7465">
        <v>34</v>
      </c>
      <c r="F7465" t="s">
        <v>49</v>
      </c>
      <c r="G7465" t="s">
        <v>38</v>
      </c>
      <c r="H7465" t="s">
        <v>168</v>
      </c>
      <c r="I7465" s="2">
        <v>2442</v>
      </c>
      <c r="J7465" s="2">
        <v>3</v>
      </c>
      <c r="K7465" s="2">
        <v>2445</v>
      </c>
      <c r="L7465" s="3">
        <v>0.14244441609149999</v>
      </c>
      <c r="M7465" s="3">
        <v>0.18694404218130437</v>
      </c>
      <c r="N7465" s="2">
        <v>1716459</v>
      </c>
      <c r="O7465">
        <f t="shared" si="116"/>
        <v>12</v>
      </c>
    </row>
    <row r="7466" spans="1:15" x14ac:dyDescent="0.2">
      <c r="A7466" t="s">
        <v>8121</v>
      </c>
      <c r="B7466" t="s">
        <v>8209</v>
      </c>
      <c r="C7466" t="s">
        <v>46</v>
      </c>
      <c r="G7466" t="s">
        <v>46</v>
      </c>
      <c r="I7466" s="2">
        <v>19423</v>
      </c>
      <c r="J7466" s="2">
        <v>13</v>
      </c>
      <c r="K7466" s="2">
        <v>19436</v>
      </c>
      <c r="L7466" s="3">
        <v>1.1323311538463781</v>
      </c>
      <c r="M7466" s="3">
        <v>1.4860713308122011</v>
      </c>
      <c r="N7466" s="2">
        <v>1716459</v>
      </c>
      <c r="O7466">
        <f t="shared" si="116"/>
        <v>3</v>
      </c>
    </row>
    <row r="7467" spans="1:15" x14ac:dyDescent="0.2">
      <c r="A7467" t="s">
        <v>8121</v>
      </c>
      <c r="B7467" t="s">
        <v>8226</v>
      </c>
      <c r="C7467" t="s">
        <v>8227</v>
      </c>
      <c r="D7467" t="s">
        <v>22</v>
      </c>
      <c r="E7467">
        <v>66</v>
      </c>
      <c r="F7467" t="s">
        <v>49</v>
      </c>
      <c r="G7467" t="s">
        <v>3872</v>
      </c>
      <c r="H7467" t="s">
        <v>168</v>
      </c>
      <c r="I7467" s="2">
        <v>1519</v>
      </c>
      <c r="J7467" s="2">
        <v>3</v>
      </c>
      <c r="K7467" s="2">
        <v>1522</v>
      </c>
      <c r="L7467" s="3">
        <v>7.8442731394461285E-2</v>
      </c>
      <c r="M7467" s="3">
        <v>0.10928263346733978</v>
      </c>
      <c r="N7467" s="2">
        <v>1940269</v>
      </c>
      <c r="O7467">
        <f t="shared" si="116"/>
        <v>16</v>
      </c>
    </row>
    <row r="7468" spans="1:15" x14ac:dyDescent="0.2">
      <c r="A7468" t="s">
        <v>8121</v>
      </c>
      <c r="B7468" t="s">
        <v>8226</v>
      </c>
      <c r="C7468" t="s">
        <v>46</v>
      </c>
      <c r="G7468" t="s">
        <v>46</v>
      </c>
      <c r="I7468" s="2">
        <v>4250</v>
      </c>
      <c r="J7468" s="2">
        <v>21</v>
      </c>
      <c r="K7468" s="2">
        <v>4271</v>
      </c>
      <c r="L7468" s="3">
        <v>0.2201241168106072</v>
      </c>
      <c r="M7468" s="3">
        <v>0.30666631244350084</v>
      </c>
      <c r="N7468" s="2">
        <v>1940269</v>
      </c>
      <c r="O7468">
        <f t="shared" si="116"/>
        <v>8</v>
      </c>
    </row>
    <row r="7469" spans="1:15" x14ac:dyDescent="0.2">
      <c r="A7469" t="s">
        <v>8121</v>
      </c>
      <c r="B7469" t="s">
        <v>8226</v>
      </c>
      <c r="C7469" t="s">
        <v>8228</v>
      </c>
      <c r="D7469" t="s">
        <v>22</v>
      </c>
      <c r="E7469">
        <v>37</v>
      </c>
      <c r="F7469" t="s">
        <v>49</v>
      </c>
      <c r="G7469" t="s">
        <v>385</v>
      </c>
      <c r="H7469" t="s">
        <v>36</v>
      </c>
      <c r="I7469" s="2">
        <v>2218</v>
      </c>
      <c r="J7469" s="2">
        <v>3</v>
      </c>
      <c r="K7469" s="2">
        <v>2221</v>
      </c>
      <c r="L7469" s="3">
        <v>0.11446866388114225</v>
      </c>
      <c r="M7469" s="3">
        <v>0.1594722266300668</v>
      </c>
      <c r="N7469" s="2">
        <v>1940269</v>
      </c>
      <c r="O7469">
        <f t="shared" si="116"/>
        <v>13</v>
      </c>
    </row>
    <row r="7470" spans="1:15" x14ac:dyDescent="0.2">
      <c r="A7470" t="s">
        <v>8121</v>
      </c>
      <c r="B7470" t="s">
        <v>8226</v>
      </c>
      <c r="C7470" t="s">
        <v>8229</v>
      </c>
      <c r="D7470" t="s">
        <v>22</v>
      </c>
      <c r="E7470">
        <v>30</v>
      </c>
      <c r="F7470" t="s">
        <v>49</v>
      </c>
      <c r="G7470" t="s">
        <v>38</v>
      </c>
      <c r="H7470" t="s">
        <v>99</v>
      </c>
      <c r="I7470" s="2">
        <v>7958</v>
      </c>
      <c r="J7470" s="2">
        <v>1</v>
      </c>
      <c r="K7470" s="2">
        <v>7959</v>
      </c>
      <c r="L7470" s="3">
        <v>0.4102008535929812</v>
      </c>
      <c r="M7470" s="3">
        <v>0.57147206292152253</v>
      </c>
      <c r="N7470" s="2">
        <v>1940269</v>
      </c>
      <c r="O7470">
        <f t="shared" si="116"/>
        <v>5</v>
      </c>
    </row>
    <row r="7471" spans="1:15" x14ac:dyDescent="0.2">
      <c r="A7471" t="s">
        <v>8121</v>
      </c>
      <c r="B7471" t="s">
        <v>8226</v>
      </c>
      <c r="C7471" t="s">
        <v>8230</v>
      </c>
      <c r="D7471" t="s">
        <v>17</v>
      </c>
      <c r="E7471">
        <v>25</v>
      </c>
      <c r="F7471" t="s">
        <v>49</v>
      </c>
      <c r="G7471" t="s">
        <v>303</v>
      </c>
      <c r="H7471" t="s">
        <v>304</v>
      </c>
      <c r="I7471" s="2">
        <v>20071</v>
      </c>
      <c r="J7471" s="2">
        <v>53</v>
      </c>
      <c r="K7471" s="2">
        <v>20124</v>
      </c>
      <c r="L7471" s="3">
        <v>1.0371757730500255</v>
      </c>
      <c r="M7471" s="3">
        <v>1.4449433087363639</v>
      </c>
      <c r="N7471" s="2">
        <v>1940269</v>
      </c>
      <c r="O7471">
        <f t="shared" si="116"/>
        <v>3</v>
      </c>
    </row>
    <row r="7472" spans="1:15" x14ac:dyDescent="0.2">
      <c r="A7472" t="s">
        <v>8121</v>
      </c>
      <c r="B7472" t="s">
        <v>8226</v>
      </c>
      <c r="C7472" t="s">
        <v>8231</v>
      </c>
      <c r="D7472" t="s">
        <v>22</v>
      </c>
      <c r="E7472">
        <v>59</v>
      </c>
      <c r="F7472" t="s">
        <v>49</v>
      </c>
      <c r="G7472" t="s">
        <v>32</v>
      </c>
      <c r="H7472" t="s">
        <v>33</v>
      </c>
      <c r="I7472" s="2">
        <v>847445</v>
      </c>
      <c r="J7472" s="2">
        <v>1929</v>
      </c>
      <c r="K7472" s="2">
        <v>849374</v>
      </c>
      <c r="L7472" s="3">
        <v>43.776094964151881</v>
      </c>
      <c r="M7472" s="3">
        <v>60.986746070097411</v>
      </c>
      <c r="N7472" s="2">
        <v>1940269</v>
      </c>
      <c r="O7472">
        <f t="shared" si="116"/>
        <v>1</v>
      </c>
    </row>
    <row r="7473" spans="1:15" x14ac:dyDescent="0.2">
      <c r="A7473" t="s">
        <v>8121</v>
      </c>
      <c r="B7473" t="s">
        <v>8226</v>
      </c>
      <c r="C7473" t="s">
        <v>8232</v>
      </c>
      <c r="D7473" t="s">
        <v>22</v>
      </c>
      <c r="E7473">
        <v>57</v>
      </c>
      <c r="F7473" t="s">
        <v>18</v>
      </c>
      <c r="G7473" t="s">
        <v>174</v>
      </c>
      <c r="H7473" t="s">
        <v>84</v>
      </c>
      <c r="I7473" s="2">
        <v>1977</v>
      </c>
      <c r="J7473" s="2">
        <v>5</v>
      </c>
      <c r="K7473" s="2">
        <v>1982</v>
      </c>
      <c r="L7473" s="3">
        <v>0.10215078424692658</v>
      </c>
      <c r="M7473" s="3">
        <v>0.14231155028401277</v>
      </c>
      <c r="N7473" s="2">
        <v>1940269</v>
      </c>
      <c r="O7473">
        <f t="shared" si="116"/>
        <v>15</v>
      </c>
    </row>
    <row r="7474" spans="1:15" x14ac:dyDescent="0.2">
      <c r="A7474" t="s">
        <v>8121</v>
      </c>
      <c r="B7474" t="s">
        <v>8226</v>
      </c>
      <c r="C7474" t="s">
        <v>8233</v>
      </c>
      <c r="D7474" t="s">
        <v>17</v>
      </c>
      <c r="E7474">
        <v>61</v>
      </c>
      <c r="F7474" t="s">
        <v>49</v>
      </c>
      <c r="G7474" t="s">
        <v>19</v>
      </c>
      <c r="H7474" t="s">
        <v>20</v>
      </c>
      <c r="I7474" s="2">
        <v>456793</v>
      </c>
      <c r="J7474" s="2">
        <v>603</v>
      </c>
      <c r="K7474" s="2">
        <v>457396</v>
      </c>
      <c r="L7474" s="3">
        <v>23.573844657622217</v>
      </c>
      <c r="M7474" s="3">
        <v>32.841944426693395</v>
      </c>
      <c r="N7474" s="2">
        <v>1940269</v>
      </c>
      <c r="O7474">
        <f t="shared" si="116"/>
        <v>2</v>
      </c>
    </row>
    <row r="7475" spans="1:15" x14ac:dyDescent="0.2">
      <c r="A7475" t="s">
        <v>8121</v>
      </c>
      <c r="B7475" t="s">
        <v>8226</v>
      </c>
      <c r="C7475" t="s">
        <v>8234</v>
      </c>
      <c r="D7475" t="s">
        <v>22</v>
      </c>
      <c r="E7475">
        <v>65</v>
      </c>
      <c r="F7475" t="s">
        <v>49</v>
      </c>
      <c r="G7475" t="s">
        <v>38</v>
      </c>
      <c r="H7475" t="s">
        <v>214</v>
      </c>
      <c r="I7475" s="2">
        <v>1420</v>
      </c>
      <c r="J7475" s="2">
        <f>(0)</f>
        <v>0</v>
      </c>
      <c r="K7475" s="2">
        <v>1420</v>
      </c>
      <c r="L7475" s="3">
        <v>7.3185728370653763E-2</v>
      </c>
      <c r="M7475" s="3">
        <v>0.10195883017320795</v>
      </c>
      <c r="N7475" s="2">
        <v>1940269</v>
      </c>
      <c r="O7475">
        <f t="shared" si="116"/>
        <v>17</v>
      </c>
    </row>
    <row r="7476" spans="1:15" x14ac:dyDescent="0.2">
      <c r="A7476" t="s">
        <v>8121</v>
      </c>
      <c r="B7476" t="s">
        <v>8226</v>
      </c>
      <c r="C7476" t="s">
        <v>8235</v>
      </c>
      <c r="D7476" t="s">
        <v>22</v>
      </c>
      <c r="E7476">
        <v>49</v>
      </c>
      <c r="F7476" t="s">
        <v>69</v>
      </c>
      <c r="G7476" t="s">
        <v>38</v>
      </c>
      <c r="H7476" t="s">
        <v>1475</v>
      </c>
      <c r="I7476" s="2">
        <v>6752</v>
      </c>
      <c r="J7476" s="2">
        <v>1</v>
      </c>
      <c r="K7476" s="2">
        <v>6753</v>
      </c>
      <c r="L7476" s="3">
        <v>0.34804452372325695</v>
      </c>
      <c r="M7476" s="3">
        <v>0.48487885926737551</v>
      </c>
      <c r="N7476" s="2">
        <v>1940269</v>
      </c>
      <c r="O7476">
        <f t="shared" si="116"/>
        <v>6</v>
      </c>
    </row>
    <row r="7477" spans="1:15" x14ac:dyDescent="0.2">
      <c r="A7477" t="s">
        <v>8121</v>
      </c>
      <c r="B7477" t="s">
        <v>8226</v>
      </c>
      <c r="C7477" t="s">
        <v>8236</v>
      </c>
      <c r="D7477" t="s">
        <v>17</v>
      </c>
      <c r="E7477">
        <v>53</v>
      </c>
      <c r="F7477" t="s">
        <v>49</v>
      </c>
      <c r="G7477" t="s">
        <v>155</v>
      </c>
      <c r="H7477" t="s">
        <v>1711</v>
      </c>
      <c r="I7477" s="2">
        <v>797</v>
      </c>
      <c r="J7477" s="2">
        <f>(0)</f>
        <v>0</v>
      </c>
      <c r="K7477" s="2">
        <v>797</v>
      </c>
      <c r="L7477" s="3">
        <v>4.1076778529162708E-2</v>
      </c>
      <c r="M7477" s="3">
        <v>5.7226188484539954E-2</v>
      </c>
      <c r="N7477" s="2">
        <v>1940269</v>
      </c>
      <c r="O7477">
        <f t="shared" si="116"/>
        <v>21</v>
      </c>
    </row>
    <row r="7478" spans="1:15" x14ac:dyDescent="0.2">
      <c r="A7478" t="s">
        <v>8121</v>
      </c>
      <c r="B7478" t="s">
        <v>8226</v>
      </c>
      <c r="C7478" t="s">
        <v>8237</v>
      </c>
      <c r="D7478" t="s">
        <v>22</v>
      </c>
      <c r="E7478">
        <v>42</v>
      </c>
      <c r="F7478" t="s">
        <v>49</v>
      </c>
      <c r="G7478" t="s">
        <v>736</v>
      </c>
      <c r="H7478" t="s">
        <v>1521</v>
      </c>
      <c r="I7478" s="2">
        <v>1095</v>
      </c>
      <c r="J7478" s="2">
        <v>2</v>
      </c>
      <c r="K7478" s="2">
        <v>1097</v>
      </c>
      <c r="L7478" s="3">
        <v>5.6538552128596604E-2</v>
      </c>
      <c r="M7478" s="3">
        <v>7.8766786408457135E-2</v>
      </c>
      <c r="N7478" s="2">
        <v>1940269</v>
      </c>
      <c r="O7478">
        <f t="shared" si="116"/>
        <v>18</v>
      </c>
    </row>
    <row r="7479" spans="1:15" x14ac:dyDescent="0.2">
      <c r="A7479" t="s">
        <v>8121</v>
      </c>
      <c r="B7479" t="s">
        <v>8226</v>
      </c>
      <c r="C7479" t="s">
        <v>8238</v>
      </c>
      <c r="D7479" t="s">
        <v>22</v>
      </c>
      <c r="E7479">
        <v>30</v>
      </c>
      <c r="F7479" t="s">
        <v>49</v>
      </c>
      <c r="G7479" t="s">
        <v>815</v>
      </c>
      <c r="H7479" t="s">
        <v>816</v>
      </c>
      <c r="I7479" s="2">
        <v>775</v>
      </c>
      <c r="J7479" s="2">
        <f>(0)</f>
        <v>0</v>
      </c>
      <c r="K7479" s="2">
        <v>775</v>
      </c>
      <c r="L7479" s="3">
        <v>3.9942915131870892E-2</v>
      </c>
      <c r="M7479" s="3">
        <v>5.5646544636786026E-2</v>
      </c>
      <c r="N7479" s="2">
        <v>1940269</v>
      </c>
      <c r="O7479">
        <f t="shared" si="116"/>
        <v>22</v>
      </c>
    </row>
    <row r="7480" spans="1:15" x14ac:dyDescent="0.2">
      <c r="A7480" t="s">
        <v>8121</v>
      </c>
      <c r="B7480" t="s">
        <v>8226</v>
      </c>
      <c r="C7480" t="s">
        <v>8239</v>
      </c>
      <c r="D7480" t="s">
        <v>22</v>
      </c>
      <c r="E7480">
        <v>49</v>
      </c>
      <c r="F7480" t="s">
        <v>49</v>
      </c>
      <c r="G7480" t="s">
        <v>1952</v>
      </c>
      <c r="H7480" t="s">
        <v>59</v>
      </c>
      <c r="I7480" s="2">
        <v>2110</v>
      </c>
      <c r="J7480" s="2">
        <v>4</v>
      </c>
      <c r="K7480" s="2">
        <v>2114</v>
      </c>
      <c r="L7480" s="3">
        <v>0.10895396463067751</v>
      </c>
      <c r="M7480" s="3">
        <v>0.15178941337053634</v>
      </c>
      <c r="N7480" s="2">
        <v>1940269</v>
      </c>
      <c r="O7480">
        <f t="shared" si="116"/>
        <v>14</v>
      </c>
    </row>
    <row r="7481" spans="1:15" x14ac:dyDescent="0.2">
      <c r="A7481" t="s">
        <v>8121</v>
      </c>
      <c r="B7481" t="s">
        <v>8226</v>
      </c>
      <c r="C7481" t="s">
        <v>8240</v>
      </c>
      <c r="D7481" t="s">
        <v>22</v>
      </c>
      <c r="E7481">
        <v>52</v>
      </c>
      <c r="F7481" t="s">
        <v>49</v>
      </c>
      <c r="G7481" t="s">
        <v>3559</v>
      </c>
      <c r="H7481" t="s">
        <v>836</v>
      </c>
      <c r="I7481" s="2">
        <v>12107</v>
      </c>
      <c r="J7481" s="2">
        <f>(0)</f>
        <v>0</v>
      </c>
      <c r="K7481" s="2">
        <v>12107</v>
      </c>
      <c r="L7481" s="3">
        <v>0.62398564322782046</v>
      </c>
      <c r="M7481" s="3">
        <v>0.8693067302162174</v>
      </c>
      <c r="N7481" s="2">
        <v>1940269</v>
      </c>
      <c r="O7481">
        <f t="shared" si="116"/>
        <v>4</v>
      </c>
    </row>
    <row r="7482" spans="1:15" x14ac:dyDescent="0.2">
      <c r="A7482" t="s">
        <v>8121</v>
      </c>
      <c r="B7482" t="s">
        <v>8226</v>
      </c>
      <c r="C7482" t="s">
        <v>8241</v>
      </c>
      <c r="D7482" t="s">
        <v>22</v>
      </c>
      <c r="E7482">
        <v>47</v>
      </c>
      <c r="F7482" t="s">
        <v>69</v>
      </c>
      <c r="G7482" t="s">
        <v>38</v>
      </c>
      <c r="H7482" t="s">
        <v>556</v>
      </c>
      <c r="I7482" s="2">
        <v>3177</v>
      </c>
      <c r="J7482" s="2">
        <f>(0)</f>
        <v>0</v>
      </c>
      <c r="K7482" s="2">
        <v>3177</v>
      </c>
      <c r="L7482" s="3">
        <v>0.16374018241800492</v>
      </c>
      <c r="M7482" s="3">
        <v>0.22811493201428285</v>
      </c>
      <c r="N7482" s="2">
        <v>1940269</v>
      </c>
      <c r="O7482">
        <f t="shared" si="116"/>
        <v>12</v>
      </c>
    </row>
    <row r="7483" spans="1:15" x14ac:dyDescent="0.2">
      <c r="A7483" t="s">
        <v>8121</v>
      </c>
      <c r="B7483" t="s">
        <v>8226</v>
      </c>
      <c r="C7483" t="s">
        <v>8242</v>
      </c>
      <c r="D7483" t="s">
        <v>22</v>
      </c>
      <c r="E7483">
        <v>61</v>
      </c>
      <c r="F7483" t="s">
        <v>69</v>
      </c>
      <c r="G7483" t="s">
        <v>8133</v>
      </c>
      <c r="H7483" t="s">
        <v>101</v>
      </c>
      <c r="I7483" s="2">
        <v>4067</v>
      </c>
      <c r="J7483" s="2">
        <v>5</v>
      </c>
      <c r="K7483" s="2">
        <v>4072</v>
      </c>
      <c r="L7483" s="3">
        <v>0.20986780698964935</v>
      </c>
      <c r="M7483" s="3">
        <v>0.29237771582063576</v>
      </c>
      <c r="N7483" s="2">
        <v>1940269</v>
      </c>
      <c r="O7483">
        <f t="shared" si="116"/>
        <v>9</v>
      </c>
    </row>
    <row r="7484" spans="1:15" x14ac:dyDescent="0.2">
      <c r="A7484" t="s">
        <v>8121</v>
      </c>
      <c r="B7484" t="s">
        <v>8226</v>
      </c>
      <c r="C7484" t="s">
        <v>8243</v>
      </c>
      <c r="D7484" t="s">
        <v>22</v>
      </c>
      <c r="E7484">
        <v>37</v>
      </c>
      <c r="F7484" t="s">
        <v>49</v>
      </c>
      <c r="G7484" t="s">
        <v>3312</v>
      </c>
      <c r="H7484" t="s">
        <v>767</v>
      </c>
      <c r="I7484" s="2">
        <v>918</v>
      </c>
      <c r="J7484" s="2">
        <v>1</v>
      </c>
      <c r="K7484" s="2">
        <v>919</v>
      </c>
      <c r="L7484" s="3">
        <v>4.7364566459599161E-2</v>
      </c>
      <c r="M7484" s="3">
        <v>6.5986031640266271E-2</v>
      </c>
      <c r="N7484" s="2">
        <v>1940269</v>
      </c>
      <c r="O7484">
        <f t="shared" si="116"/>
        <v>20</v>
      </c>
    </row>
    <row r="7485" spans="1:15" x14ac:dyDescent="0.2">
      <c r="A7485" t="s">
        <v>8121</v>
      </c>
      <c r="B7485" t="s">
        <v>8226</v>
      </c>
      <c r="C7485" t="s">
        <v>8244</v>
      </c>
      <c r="D7485" t="s">
        <v>22</v>
      </c>
      <c r="E7485">
        <v>35</v>
      </c>
      <c r="F7485" t="s">
        <v>69</v>
      </c>
      <c r="G7485" t="s">
        <v>38</v>
      </c>
      <c r="H7485" t="s">
        <v>537</v>
      </c>
      <c r="I7485" s="2">
        <v>1003</v>
      </c>
      <c r="J7485" s="2">
        <f>(0)</f>
        <v>0</v>
      </c>
      <c r="K7485" s="2">
        <v>1003</v>
      </c>
      <c r="L7485" s="3">
        <v>5.1693863067440643E-2</v>
      </c>
      <c r="M7485" s="3">
        <v>7.201739905896308E-2</v>
      </c>
      <c r="N7485" s="2">
        <v>1940269</v>
      </c>
      <c r="O7485">
        <f t="shared" si="116"/>
        <v>19</v>
      </c>
    </row>
    <row r="7486" spans="1:15" x14ac:dyDescent="0.2">
      <c r="A7486" t="s">
        <v>8121</v>
      </c>
      <c r="B7486" t="s">
        <v>8226</v>
      </c>
      <c r="C7486" t="s">
        <v>8245</v>
      </c>
      <c r="D7486" t="s">
        <v>22</v>
      </c>
      <c r="E7486">
        <v>40</v>
      </c>
      <c r="F7486" t="s">
        <v>18</v>
      </c>
      <c r="G7486" t="s">
        <v>38</v>
      </c>
      <c r="H7486" t="s">
        <v>654</v>
      </c>
      <c r="I7486" s="2">
        <v>3466</v>
      </c>
      <c r="J7486" s="2">
        <f>(0)</f>
        <v>0</v>
      </c>
      <c r="K7486" s="2">
        <v>3466</v>
      </c>
      <c r="L7486" s="3">
        <v>0.17863502431879291</v>
      </c>
      <c r="M7486" s="3">
        <v>0.24886570801432306</v>
      </c>
      <c r="N7486" s="2">
        <v>1940269</v>
      </c>
      <c r="O7486">
        <f t="shared" si="116"/>
        <v>11</v>
      </c>
    </row>
    <row r="7487" spans="1:15" x14ac:dyDescent="0.2">
      <c r="A7487" t="s">
        <v>8121</v>
      </c>
      <c r="B7487" t="s">
        <v>8226</v>
      </c>
      <c r="C7487" t="s">
        <v>8246</v>
      </c>
      <c r="D7487" t="s">
        <v>22</v>
      </c>
      <c r="E7487">
        <v>25</v>
      </c>
      <c r="F7487" t="s">
        <v>49</v>
      </c>
      <c r="G7487" t="s">
        <v>2204</v>
      </c>
      <c r="H7487" t="s">
        <v>198</v>
      </c>
      <c r="I7487" s="2">
        <v>5432</v>
      </c>
      <c r="J7487" s="2">
        <v>3</v>
      </c>
      <c r="K7487" s="2">
        <v>5435</v>
      </c>
      <c r="L7487" s="3">
        <v>0.28011579837641071</v>
      </c>
      <c r="M7487" s="3">
        <v>0.39024383238829946</v>
      </c>
      <c r="N7487" s="2">
        <v>1940269</v>
      </c>
      <c r="O7487">
        <f t="shared" si="116"/>
        <v>7</v>
      </c>
    </row>
    <row r="7488" spans="1:15" x14ac:dyDescent="0.2">
      <c r="A7488" t="s">
        <v>8121</v>
      </c>
      <c r="B7488" t="s">
        <v>8226</v>
      </c>
      <c r="C7488" t="s">
        <v>8247</v>
      </c>
      <c r="D7488" t="s">
        <v>22</v>
      </c>
      <c r="E7488">
        <v>29</v>
      </c>
      <c r="F7488" t="s">
        <v>69</v>
      </c>
      <c r="G7488" t="s">
        <v>38</v>
      </c>
      <c r="H7488" t="s">
        <v>738</v>
      </c>
      <c r="I7488" s="2">
        <v>4011</v>
      </c>
      <c r="J7488" s="2">
        <v>1</v>
      </c>
      <c r="K7488" s="2">
        <v>4012</v>
      </c>
      <c r="L7488" s="3">
        <v>0.20677545226976257</v>
      </c>
      <c r="M7488" s="3">
        <v>0.28806959623585232</v>
      </c>
      <c r="N7488" s="2">
        <v>1940269</v>
      </c>
      <c r="O7488">
        <f t="shared" si="116"/>
        <v>10</v>
      </c>
    </row>
    <row r="7489" spans="1:15" x14ac:dyDescent="0.2">
      <c r="A7489" t="s">
        <v>8121</v>
      </c>
      <c r="B7489" t="s">
        <v>8248</v>
      </c>
      <c r="C7489" t="s">
        <v>46</v>
      </c>
      <c r="G7489" t="s">
        <v>46</v>
      </c>
      <c r="I7489" s="2">
        <v>4276</v>
      </c>
      <c r="J7489" s="2">
        <v>16</v>
      </c>
      <c r="K7489" s="2">
        <v>4292</v>
      </c>
      <c r="L7489" s="3">
        <v>0.2032449101166906</v>
      </c>
      <c r="M7489" s="3">
        <v>0.30719855247354955</v>
      </c>
      <c r="N7489" s="2">
        <v>2111738</v>
      </c>
      <c r="O7489">
        <f t="shared" si="116"/>
        <v>8</v>
      </c>
    </row>
    <row r="7490" spans="1:15" x14ac:dyDescent="0.2">
      <c r="A7490" t="s">
        <v>8121</v>
      </c>
      <c r="B7490" t="s">
        <v>8248</v>
      </c>
      <c r="C7490" t="s">
        <v>8249</v>
      </c>
      <c r="D7490" t="s">
        <v>22</v>
      </c>
      <c r="E7490">
        <v>37</v>
      </c>
      <c r="F7490" t="s">
        <v>69</v>
      </c>
      <c r="G7490" t="s">
        <v>385</v>
      </c>
      <c r="H7490" t="s">
        <v>36</v>
      </c>
      <c r="I7490" s="2">
        <v>1469</v>
      </c>
      <c r="J7490" s="2">
        <f>(0)</f>
        <v>0</v>
      </c>
      <c r="K7490" s="2">
        <v>1469</v>
      </c>
      <c r="L7490" s="3">
        <v>6.956355381207327E-2</v>
      </c>
      <c r="M7490" s="3">
        <v>0.1051432137892927</v>
      </c>
      <c r="N7490" s="2">
        <v>2111738</v>
      </c>
      <c r="O7490">
        <f t="shared" si="116"/>
        <v>17</v>
      </c>
    </row>
    <row r="7491" spans="1:15" x14ac:dyDescent="0.2">
      <c r="A7491" t="s">
        <v>8121</v>
      </c>
      <c r="B7491" t="s">
        <v>8248</v>
      </c>
      <c r="C7491" t="s">
        <v>8250</v>
      </c>
      <c r="D7491" t="s">
        <v>22</v>
      </c>
      <c r="E7491">
        <v>53</v>
      </c>
      <c r="F7491" t="s">
        <v>49</v>
      </c>
      <c r="G7491" t="s">
        <v>19</v>
      </c>
      <c r="H7491" t="s">
        <v>20</v>
      </c>
      <c r="I7491" s="2">
        <v>488515</v>
      </c>
      <c r="J7491" s="2">
        <v>1149</v>
      </c>
      <c r="K7491" s="2">
        <v>489664</v>
      </c>
      <c r="L7491" s="3">
        <v>23.187724992399623</v>
      </c>
      <c r="M7491" s="3">
        <v>35.0475470639348</v>
      </c>
      <c r="N7491" s="2">
        <v>2111738</v>
      </c>
      <c r="O7491">
        <f t="shared" si="116"/>
        <v>2</v>
      </c>
    </row>
    <row r="7492" spans="1:15" x14ac:dyDescent="0.2">
      <c r="A7492" t="s">
        <v>8121</v>
      </c>
      <c r="B7492" t="s">
        <v>8248</v>
      </c>
      <c r="C7492" t="s">
        <v>8251</v>
      </c>
      <c r="D7492" t="s">
        <v>22</v>
      </c>
      <c r="E7492">
        <v>57</v>
      </c>
      <c r="F7492" t="s">
        <v>49</v>
      </c>
      <c r="G7492" t="s">
        <v>32</v>
      </c>
      <c r="H7492" t="s">
        <v>33</v>
      </c>
      <c r="I7492" s="2">
        <v>836211</v>
      </c>
      <c r="J7492" s="2">
        <v>1691</v>
      </c>
      <c r="K7492" s="2">
        <v>837902</v>
      </c>
      <c r="L7492" s="3">
        <v>39.678312366401514</v>
      </c>
      <c r="M7492" s="3">
        <v>59.972572580310377</v>
      </c>
      <c r="N7492" s="2">
        <v>2111738</v>
      </c>
      <c r="O7492">
        <f t="shared" si="116"/>
        <v>1</v>
      </c>
    </row>
    <row r="7493" spans="1:15" x14ac:dyDescent="0.2">
      <c r="A7493" t="s">
        <v>8121</v>
      </c>
      <c r="B7493" t="s">
        <v>8248</v>
      </c>
      <c r="C7493" t="s">
        <v>8252</v>
      </c>
      <c r="D7493" t="s">
        <v>22</v>
      </c>
      <c r="E7493">
        <v>38</v>
      </c>
      <c r="F7493" t="s">
        <v>49</v>
      </c>
      <c r="G7493" t="s">
        <v>38</v>
      </c>
      <c r="H7493" t="s">
        <v>201</v>
      </c>
      <c r="I7493" s="2">
        <v>473</v>
      </c>
      <c r="J7493" s="2">
        <f>(0)</f>
        <v>0</v>
      </c>
      <c r="K7493" s="2">
        <v>473</v>
      </c>
      <c r="L7493" s="3">
        <v>2.2398611949020191E-2</v>
      </c>
      <c r="M7493" s="3">
        <v>3.3854826495803576E-2</v>
      </c>
      <c r="N7493" s="2">
        <v>2111738</v>
      </c>
      <c r="O7493">
        <f t="shared" si="116"/>
        <v>25</v>
      </c>
    </row>
    <row r="7494" spans="1:15" x14ac:dyDescent="0.2">
      <c r="A7494" t="s">
        <v>8121</v>
      </c>
      <c r="B7494" t="s">
        <v>8248</v>
      </c>
      <c r="C7494" t="s">
        <v>8253</v>
      </c>
      <c r="D7494" t="s">
        <v>22</v>
      </c>
      <c r="E7494">
        <v>36</v>
      </c>
      <c r="F7494" t="s">
        <v>69</v>
      </c>
      <c r="G7494" t="s">
        <v>8254</v>
      </c>
      <c r="H7494" t="s">
        <v>214</v>
      </c>
      <c r="I7494" s="2">
        <v>1069</v>
      </c>
      <c r="J7494" s="2">
        <f>(0)</f>
        <v>0</v>
      </c>
      <c r="K7494" s="2">
        <v>1069</v>
      </c>
      <c r="L7494" s="3">
        <v>5.0621810091971642E-2</v>
      </c>
      <c r="M7494" s="3">
        <v>7.6513339374236836E-2</v>
      </c>
      <c r="N7494" s="2">
        <v>2111738</v>
      </c>
      <c r="O7494">
        <f t="shared" si="116"/>
        <v>19</v>
      </c>
    </row>
    <row r="7495" spans="1:15" x14ac:dyDescent="0.2">
      <c r="A7495" t="s">
        <v>8121</v>
      </c>
      <c r="B7495" t="s">
        <v>8248</v>
      </c>
      <c r="C7495" t="s">
        <v>8255</v>
      </c>
      <c r="D7495" t="s">
        <v>22</v>
      </c>
      <c r="E7495">
        <v>35</v>
      </c>
      <c r="F7495" t="s">
        <v>49</v>
      </c>
      <c r="G7495" t="s">
        <v>38</v>
      </c>
      <c r="H7495" t="s">
        <v>99</v>
      </c>
      <c r="I7495" s="2">
        <v>1660</v>
      </c>
      <c r="J7495" s="2">
        <v>1</v>
      </c>
      <c r="K7495" s="2">
        <v>1661</v>
      </c>
      <c r="L7495" s="3">
        <v>7.8655590797722066E-2</v>
      </c>
      <c r="M7495" s="3">
        <v>0.11888555350851952</v>
      </c>
      <c r="N7495" s="2">
        <v>2111738</v>
      </c>
      <c r="O7495">
        <f t="shared" ref="O7495:O7558" si="117">COUNTIFS($A$2:$A$8573,A7495,$B$2:$B$8573,B7495,$K$2:$K$8573,"&gt;"&amp;K7495)+1</f>
        <v>14</v>
      </c>
    </row>
    <row r="7496" spans="1:15" x14ac:dyDescent="0.2">
      <c r="A7496" t="s">
        <v>8121</v>
      </c>
      <c r="B7496" t="s">
        <v>8248</v>
      </c>
      <c r="C7496" t="s">
        <v>8256</v>
      </c>
      <c r="D7496" t="s">
        <v>22</v>
      </c>
      <c r="E7496">
        <v>42</v>
      </c>
      <c r="F7496" t="s">
        <v>69</v>
      </c>
      <c r="G7496" t="s">
        <v>8257</v>
      </c>
      <c r="H7496" t="s">
        <v>738</v>
      </c>
      <c r="I7496" s="2">
        <v>2801</v>
      </c>
      <c r="J7496" s="2">
        <v>1</v>
      </c>
      <c r="K7496" s="2">
        <v>2802</v>
      </c>
      <c r="L7496" s="3">
        <v>0.13268691475931202</v>
      </c>
      <c r="M7496" s="3">
        <v>0.20055227027746644</v>
      </c>
      <c r="N7496" s="2">
        <v>2111738</v>
      </c>
      <c r="O7496">
        <f t="shared" si="117"/>
        <v>11</v>
      </c>
    </row>
    <row r="7497" spans="1:15" x14ac:dyDescent="0.2">
      <c r="A7497" t="s">
        <v>8121</v>
      </c>
      <c r="B7497" t="s">
        <v>8248</v>
      </c>
      <c r="C7497" t="s">
        <v>8258</v>
      </c>
      <c r="D7497" t="s">
        <v>22</v>
      </c>
      <c r="E7497">
        <v>28</v>
      </c>
      <c r="F7497" t="s">
        <v>49</v>
      </c>
      <c r="G7497" t="s">
        <v>2204</v>
      </c>
      <c r="H7497" t="s">
        <v>198</v>
      </c>
      <c r="I7497" s="2">
        <v>762</v>
      </c>
      <c r="J7497" s="2">
        <f>(0)</f>
        <v>0</v>
      </c>
      <c r="K7497" s="2">
        <v>762</v>
      </c>
      <c r="L7497" s="3">
        <v>3.6084021786793631E-2</v>
      </c>
      <c r="M7497" s="3">
        <v>5.4539910760681452E-2</v>
      </c>
      <c r="N7497" s="2">
        <v>2111738</v>
      </c>
      <c r="O7497">
        <f t="shared" si="117"/>
        <v>23</v>
      </c>
    </row>
    <row r="7498" spans="1:15" x14ac:dyDescent="0.2">
      <c r="A7498" t="s">
        <v>8121</v>
      </c>
      <c r="B7498" t="s">
        <v>8248</v>
      </c>
      <c r="C7498" t="s">
        <v>8259</v>
      </c>
      <c r="D7498" t="s">
        <v>17</v>
      </c>
      <c r="E7498">
        <v>51</v>
      </c>
      <c r="F7498" t="s">
        <v>49</v>
      </c>
      <c r="G7498" t="s">
        <v>200</v>
      </c>
      <c r="H7498" t="s">
        <v>219</v>
      </c>
      <c r="I7498" s="2">
        <v>787</v>
      </c>
      <c r="J7498" s="2">
        <v>1</v>
      </c>
      <c r="K7498" s="2">
        <v>788</v>
      </c>
      <c r="L7498" s="3">
        <v>3.731523512860023E-2</v>
      </c>
      <c r="M7498" s="3">
        <v>5.6400852597660076E-2</v>
      </c>
      <c r="N7498" s="2">
        <v>2111738</v>
      </c>
      <c r="O7498">
        <f t="shared" si="117"/>
        <v>22</v>
      </c>
    </row>
    <row r="7499" spans="1:15" x14ac:dyDescent="0.2">
      <c r="A7499" t="s">
        <v>8121</v>
      </c>
      <c r="B7499" t="s">
        <v>8248</v>
      </c>
      <c r="C7499" t="s">
        <v>8260</v>
      </c>
      <c r="D7499" t="s">
        <v>22</v>
      </c>
      <c r="E7499">
        <v>25</v>
      </c>
      <c r="F7499" t="s">
        <v>49</v>
      </c>
      <c r="G7499" t="s">
        <v>38</v>
      </c>
      <c r="H7499" t="s">
        <v>381</v>
      </c>
      <c r="I7499" s="2">
        <v>3829</v>
      </c>
      <c r="J7499" s="2">
        <f>(0)</f>
        <v>0</v>
      </c>
      <c r="K7499" s="2">
        <v>3829</v>
      </c>
      <c r="L7499" s="3">
        <v>0.18131984176067295</v>
      </c>
      <c r="M7499" s="3">
        <v>0.27405947283812243</v>
      </c>
      <c r="N7499" s="2">
        <v>2111738</v>
      </c>
      <c r="O7499">
        <f t="shared" si="117"/>
        <v>10</v>
      </c>
    </row>
    <row r="7500" spans="1:15" x14ac:dyDescent="0.2">
      <c r="A7500" t="s">
        <v>8121</v>
      </c>
      <c r="B7500" t="s">
        <v>8248</v>
      </c>
      <c r="C7500" t="s">
        <v>8261</v>
      </c>
      <c r="D7500" t="s">
        <v>22</v>
      </c>
      <c r="E7500">
        <v>52</v>
      </c>
      <c r="F7500" t="s">
        <v>49</v>
      </c>
      <c r="G7500" t="s">
        <v>174</v>
      </c>
      <c r="H7500" t="s">
        <v>84</v>
      </c>
      <c r="I7500" s="2">
        <v>1493</v>
      </c>
      <c r="J7500" s="2">
        <v>2</v>
      </c>
      <c r="K7500" s="2">
        <v>1495</v>
      </c>
      <c r="L7500" s="3">
        <v>7.0794767153879889E-2</v>
      </c>
      <c r="M7500" s="3">
        <v>0.10700415562627134</v>
      </c>
      <c r="N7500" s="2">
        <v>2111738</v>
      </c>
      <c r="O7500">
        <f t="shared" si="117"/>
        <v>16</v>
      </c>
    </row>
    <row r="7501" spans="1:15" x14ac:dyDescent="0.2">
      <c r="A7501" t="s">
        <v>8121</v>
      </c>
      <c r="B7501" t="s">
        <v>8248</v>
      </c>
      <c r="C7501" t="s">
        <v>8262</v>
      </c>
      <c r="D7501" t="s">
        <v>22</v>
      </c>
      <c r="E7501">
        <v>29</v>
      </c>
      <c r="F7501" t="s">
        <v>49</v>
      </c>
      <c r="G7501" t="s">
        <v>736</v>
      </c>
      <c r="H7501" t="s">
        <v>1521</v>
      </c>
      <c r="I7501" s="2">
        <v>9689</v>
      </c>
      <c r="J7501" s="2">
        <v>1</v>
      </c>
      <c r="K7501" s="2">
        <v>9690</v>
      </c>
      <c r="L7501" s="3">
        <v>0.45886374161946225</v>
      </c>
      <c r="M7501" s="3">
        <v>0.69355870770472872</v>
      </c>
      <c r="N7501" s="2">
        <v>2111738</v>
      </c>
      <c r="O7501">
        <f t="shared" si="117"/>
        <v>4</v>
      </c>
    </row>
    <row r="7502" spans="1:15" x14ac:dyDescent="0.2">
      <c r="A7502" t="s">
        <v>8121</v>
      </c>
      <c r="B7502" t="s">
        <v>8248</v>
      </c>
      <c r="C7502" t="s">
        <v>8263</v>
      </c>
      <c r="D7502" t="s">
        <v>22</v>
      </c>
      <c r="E7502">
        <v>54</v>
      </c>
      <c r="F7502" t="s">
        <v>49</v>
      </c>
      <c r="G7502" t="s">
        <v>38</v>
      </c>
      <c r="H7502" t="s">
        <v>148</v>
      </c>
      <c r="I7502" s="2">
        <v>1936</v>
      </c>
      <c r="J7502" s="2">
        <f>(0)</f>
        <v>0</v>
      </c>
      <c r="K7502" s="2">
        <v>1936</v>
      </c>
      <c r="L7502" s="3">
        <v>9.1678039605291944E-2</v>
      </c>
      <c r="M7502" s="3">
        <v>0.13856859216887046</v>
      </c>
      <c r="N7502" s="2">
        <v>2111738</v>
      </c>
      <c r="O7502">
        <f t="shared" si="117"/>
        <v>12</v>
      </c>
    </row>
    <row r="7503" spans="1:15" x14ac:dyDescent="0.2">
      <c r="A7503" t="s">
        <v>8121</v>
      </c>
      <c r="B7503" t="s">
        <v>8248</v>
      </c>
      <c r="C7503" t="s">
        <v>8264</v>
      </c>
      <c r="D7503" t="s">
        <v>17</v>
      </c>
      <c r="E7503">
        <v>49</v>
      </c>
      <c r="F7503" t="s">
        <v>49</v>
      </c>
      <c r="G7503" t="s">
        <v>1646</v>
      </c>
      <c r="H7503" t="s">
        <v>336</v>
      </c>
      <c r="I7503" s="2">
        <v>1208</v>
      </c>
      <c r="J7503" s="2">
        <v>2</v>
      </c>
      <c r="K7503" s="2">
        <v>1210</v>
      </c>
      <c r="L7503" s="3">
        <v>5.7298774753307469E-2</v>
      </c>
      <c r="M7503" s="3">
        <v>8.6605370105544033E-2</v>
      </c>
      <c r="N7503" s="2">
        <v>2111738</v>
      </c>
      <c r="O7503">
        <f t="shared" si="117"/>
        <v>18</v>
      </c>
    </row>
    <row r="7504" spans="1:15" x14ac:dyDescent="0.2">
      <c r="A7504" t="s">
        <v>8121</v>
      </c>
      <c r="B7504" t="s">
        <v>8248</v>
      </c>
      <c r="C7504" t="s">
        <v>8265</v>
      </c>
      <c r="D7504" t="s">
        <v>22</v>
      </c>
      <c r="E7504">
        <v>40</v>
      </c>
      <c r="F7504" t="s">
        <v>18</v>
      </c>
      <c r="G7504" t="s">
        <v>1952</v>
      </c>
      <c r="H7504" t="s">
        <v>59</v>
      </c>
      <c r="I7504" s="2">
        <v>812</v>
      </c>
      <c r="J7504" s="2">
        <v>5</v>
      </c>
      <c r="K7504" s="2">
        <v>817</v>
      </c>
      <c r="L7504" s="3">
        <v>3.8688511548307603E-2</v>
      </c>
      <c r="M7504" s="3">
        <v>5.8476518492751636E-2</v>
      </c>
      <c r="N7504" s="2">
        <v>2111738</v>
      </c>
      <c r="O7504">
        <f t="shared" si="117"/>
        <v>21</v>
      </c>
    </row>
    <row r="7505" spans="1:15" x14ac:dyDescent="0.2">
      <c r="A7505" t="s">
        <v>8121</v>
      </c>
      <c r="B7505" t="s">
        <v>8248</v>
      </c>
      <c r="C7505" t="s">
        <v>8266</v>
      </c>
      <c r="D7505" t="s">
        <v>22</v>
      </c>
      <c r="E7505">
        <v>29</v>
      </c>
      <c r="F7505" t="s">
        <v>49</v>
      </c>
      <c r="G7505" t="s">
        <v>303</v>
      </c>
      <c r="H7505" t="s">
        <v>304</v>
      </c>
      <c r="I7505" s="2">
        <v>10520</v>
      </c>
      <c r="J7505" s="2">
        <v>77</v>
      </c>
      <c r="K7505" s="2">
        <v>10597</v>
      </c>
      <c r="L7505" s="3">
        <v>0.50181414550479275</v>
      </c>
      <c r="M7505" s="3">
        <v>0.75847694794086784</v>
      </c>
      <c r="N7505" s="2">
        <v>2111738</v>
      </c>
      <c r="O7505">
        <f t="shared" si="117"/>
        <v>3</v>
      </c>
    </row>
    <row r="7506" spans="1:15" x14ac:dyDescent="0.2">
      <c r="A7506" t="s">
        <v>8121</v>
      </c>
      <c r="B7506" t="s">
        <v>8248</v>
      </c>
      <c r="C7506" t="s">
        <v>8267</v>
      </c>
      <c r="D7506" t="s">
        <v>22</v>
      </c>
      <c r="E7506">
        <v>48</v>
      </c>
      <c r="F7506" t="s">
        <v>69</v>
      </c>
      <c r="G7506" t="s">
        <v>38</v>
      </c>
      <c r="H7506" t="s">
        <v>6305</v>
      </c>
      <c r="I7506" s="2">
        <v>6299</v>
      </c>
      <c r="J7506" s="2">
        <v>2</v>
      </c>
      <c r="K7506" s="2">
        <v>6301</v>
      </c>
      <c r="L7506" s="3">
        <v>0.29837981795090113</v>
      </c>
      <c r="M7506" s="3">
        <v>0.45099209672316776</v>
      </c>
      <c r="N7506" s="2">
        <v>2111738</v>
      </c>
      <c r="O7506">
        <f t="shared" si="117"/>
        <v>5</v>
      </c>
    </row>
    <row r="7507" spans="1:15" x14ac:dyDescent="0.2">
      <c r="A7507" t="s">
        <v>8121</v>
      </c>
      <c r="B7507" t="s">
        <v>8248</v>
      </c>
      <c r="C7507" t="s">
        <v>8268</v>
      </c>
      <c r="D7507" t="s">
        <v>22</v>
      </c>
      <c r="E7507">
        <v>60</v>
      </c>
      <c r="F7507" t="s">
        <v>49</v>
      </c>
      <c r="G7507" t="s">
        <v>38</v>
      </c>
      <c r="H7507" t="s">
        <v>420</v>
      </c>
      <c r="I7507" s="2">
        <v>671</v>
      </c>
      <c r="J7507" s="2">
        <v>1</v>
      </c>
      <c r="K7507" s="2">
        <v>672</v>
      </c>
      <c r="L7507" s="3">
        <v>3.182212944977076E-2</v>
      </c>
      <c r="M7507" s="3">
        <v>4.8098189017293874E-2</v>
      </c>
      <c r="N7507" s="2">
        <v>2111738</v>
      </c>
      <c r="O7507">
        <f t="shared" si="117"/>
        <v>24</v>
      </c>
    </row>
    <row r="7508" spans="1:15" x14ac:dyDescent="0.2">
      <c r="A7508" t="s">
        <v>8121</v>
      </c>
      <c r="B7508" t="s">
        <v>8248</v>
      </c>
      <c r="C7508" t="s">
        <v>8269</v>
      </c>
      <c r="D7508" t="s">
        <v>22</v>
      </c>
      <c r="E7508">
        <v>50</v>
      </c>
      <c r="F7508" t="s">
        <v>49</v>
      </c>
      <c r="G7508" t="s">
        <v>3312</v>
      </c>
      <c r="H7508" t="s">
        <v>767</v>
      </c>
      <c r="I7508" s="2">
        <v>4418</v>
      </c>
      <c r="J7508" s="2">
        <v>4</v>
      </c>
      <c r="K7508" s="2">
        <v>4422</v>
      </c>
      <c r="L7508" s="3">
        <v>0.20940097682572364</v>
      </c>
      <c r="M7508" s="3">
        <v>0.31650326165844278</v>
      </c>
      <c r="N7508" s="2">
        <v>2111738</v>
      </c>
      <c r="O7508">
        <f t="shared" si="117"/>
        <v>7</v>
      </c>
    </row>
    <row r="7509" spans="1:15" x14ac:dyDescent="0.2">
      <c r="A7509" t="s">
        <v>8121</v>
      </c>
      <c r="B7509" t="s">
        <v>8248</v>
      </c>
      <c r="C7509" t="s">
        <v>8270</v>
      </c>
      <c r="D7509" t="s">
        <v>22</v>
      </c>
      <c r="E7509">
        <v>54</v>
      </c>
      <c r="F7509" t="s">
        <v>49</v>
      </c>
      <c r="G7509" t="s">
        <v>38</v>
      </c>
      <c r="H7509" t="s">
        <v>540</v>
      </c>
      <c r="I7509" s="2">
        <v>887</v>
      </c>
      <c r="J7509" s="2">
        <f>(0)</f>
        <v>0</v>
      </c>
      <c r="K7509" s="2">
        <v>887</v>
      </c>
      <c r="L7509" s="3">
        <v>4.2003316699325388E-2</v>
      </c>
      <c r="M7509" s="3">
        <v>6.3486746515386411E-2</v>
      </c>
      <c r="N7509" s="2">
        <v>2111738</v>
      </c>
      <c r="O7509">
        <f t="shared" si="117"/>
        <v>20</v>
      </c>
    </row>
    <row r="7510" spans="1:15" x14ac:dyDescent="0.2">
      <c r="A7510" t="s">
        <v>8121</v>
      </c>
      <c r="B7510" t="s">
        <v>8248</v>
      </c>
      <c r="C7510" t="s">
        <v>8271</v>
      </c>
      <c r="D7510" t="s">
        <v>22</v>
      </c>
      <c r="E7510">
        <v>45</v>
      </c>
      <c r="F7510" t="s">
        <v>49</v>
      </c>
      <c r="G7510" t="s">
        <v>38</v>
      </c>
      <c r="H7510" t="s">
        <v>1711</v>
      </c>
      <c r="I7510" s="2">
        <v>4034</v>
      </c>
      <c r="J7510" s="2">
        <v>1</v>
      </c>
      <c r="K7510" s="2">
        <v>4035</v>
      </c>
      <c r="L7510" s="3">
        <v>0.19107483977652531</v>
      </c>
      <c r="M7510" s="3">
        <v>0.28880385816187615</v>
      </c>
      <c r="N7510" s="2">
        <v>2111738</v>
      </c>
      <c r="O7510">
        <f t="shared" si="117"/>
        <v>9</v>
      </c>
    </row>
    <row r="7511" spans="1:15" x14ac:dyDescent="0.2">
      <c r="A7511" t="s">
        <v>8121</v>
      </c>
      <c r="B7511" t="s">
        <v>8248</v>
      </c>
      <c r="C7511" t="s">
        <v>8272</v>
      </c>
      <c r="D7511" t="s">
        <v>22</v>
      </c>
      <c r="E7511">
        <v>29</v>
      </c>
      <c r="F7511" t="s">
        <v>49</v>
      </c>
      <c r="G7511" t="s">
        <v>38</v>
      </c>
      <c r="H7511" t="s">
        <v>104</v>
      </c>
      <c r="I7511" s="2">
        <v>1588</v>
      </c>
      <c r="J7511" s="2">
        <v>2</v>
      </c>
      <c r="K7511" s="2">
        <v>1590</v>
      </c>
      <c r="L7511" s="3">
        <v>7.5293431287404025E-2</v>
      </c>
      <c r="M7511" s="3">
        <v>0.11380375079984711</v>
      </c>
      <c r="N7511" s="2">
        <v>2111738</v>
      </c>
      <c r="O7511">
        <f t="shared" si="117"/>
        <v>15</v>
      </c>
    </row>
    <row r="7512" spans="1:15" x14ac:dyDescent="0.2">
      <c r="A7512" t="s">
        <v>8121</v>
      </c>
      <c r="B7512" t="s">
        <v>8248</v>
      </c>
      <c r="C7512" t="s">
        <v>8273</v>
      </c>
      <c r="D7512" t="s">
        <v>22</v>
      </c>
      <c r="E7512">
        <v>60</v>
      </c>
      <c r="F7512" t="s">
        <v>69</v>
      </c>
      <c r="G7512" t="s">
        <v>38</v>
      </c>
      <c r="H7512" t="s">
        <v>54</v>
      </c>
      <c r="I7512" s="2">
        <v>467</v>
      </c>
      <c r="J7512" s="2">
        <f>(0)</f>
        <v>0</v>
      </c>
      <c r="K7512" s="2">
        <v>467</v>
      </c>
      <c r="L7512" s="3">
        <v>2.2114485793218668E-2</v>
      </c>
      <c r="M7512" s="3">
        <v>3.3425378379577736E-2</v>
      </c>
      <c r="N7512" s="2">
        <v>2111738</v>
      </c>
      <c r="O7512">
        <f t="shared" si="117"/>
        <v>26</v>
      </c>
    </row>
    <row r="7513" spans="1:15" x14ac:dyDescent="0.2">
      <c r="A7513" t="s">
        <v>8121</v>
      </c>
      <c r="B7513" t="s">
        <v>8248</v>
      </c>
      <c r="C7513" t="s">
        <v>8274</v>
      </c>
      <c r="D7513" t="s">
        <v>22</v>
      </c>
      <c r="E7513">
        <v>36</v>
      </c>
      <c r="F7513" t="s">
        <v>69</v>
      </c>
      <c r="G7513" t="s">
        <v>8133</v>
      </c>
      <c r="H7513" t="s">
        <v>101</v>
      </c>
      <c r="I7513" s="2">
        <v>1742</v>
      </c>
      <c r="J7513" s="2">
        <v>2</v>
      </c>
      <c r="K7513" s="2">
        <v>1744</v>
      </c>
      <c r="L7513" s="3">
        <v>8.2586002619643162E-2</v>
      </c>
      <c r="M7513" s="3">
        <v>0.12482625244964363</v>
      </c>
      <c r="N7513" s="2">
        <v>2111738</v>
      </c>
      <c r="O7513">
        <f t="shared" si="117"/>
        <v>13</v>
      </c>
    </row>
    <row r="7514" spans="1:15" x14ac:dyDescent="0.2">
      <c r="A7514" t="s">
        <v>8121</v>
      </c>
      <c r="B7514" t="s">
        <v>8248</v>
      </c>
      <c r="C7514" t="s">
        <v>8275</v>
      </c>
      <c r="D7514" t="s">
        <v>22</v>
      </c>
      <c r="E7514">
        <v>47</v>
      </c>
      <c r="F7514" t="s">
        <v>49</v>
      </c>
      <c r="G7514" t="s">
        <v>38</v>
      </c>
      <c r="H7514" t="s">
        <v>168</v>
      </c>
      <c r="I7514" s="2">
        <v>5675</v>
      </c>
      <c r="J7514" s="2">
        <v>1</v>
      </c>
      <c r="K7514" s="2">
        <v>5676</v>
      </c>
      <c r="L7514" s="3">
        <v>0.26878334338824228</v>
      </c>
      <c r="M7514" s="3">
        <v>0.40625791794964294</v>
      </c>
      <c r="N7514" s="2">
        <v>2111738</v>
      </c>
      <c r="O7514">
        <f t="shared" si="117"/>
        <v>6</v>
      </c>
    </row>
    <row r="7515" spans="1:15" x14ac:dyDescent="0.2">
      <c r="A7515" t="s">
        <v>8121</v>
      </c>
      <c r="B7515" t="s">
        <v>8276</v>
      </c>
      <c r="C7515" t="s">
        <v>8277</v>
      </c>
      <c r="D7515" t="s">
        <v>22</v>
      </c>
      <c r="E7515">
        <v>66</v>
      </c>
      <c r="F7515" t="s">
        <v>49</v>
      </c>
      <c r="G7515" t="s">
        <v>19</v>
      </c>
      <c r="H7515" t="s">
        <v>20</v>
      </c>
      <c r="I7515" s="2">
        <v>525229</v>
      </c>
      <c r="J7515" s="2">
        <v>840</v>
      </c>
      <c r="K7515" s="2">
        <v>526069</v>
      </c>
      <c r="L7515" s="3">
        <v>32.117505346619041</v>
      </c>
      <c r="M7515" s="3">
        <v>43.022832641050996</v>
      </c>
      <c r="N7515" s="2">
        <v>1637951</v>
      </c>
      <c r="O7515">
        <f t="shared" si="117"/>
        <v>2</v>
      </c>
    </row>
    <row r="7516" spans="1:15" x14ac:dyDescent="0.2">
      <c r="A7516" t="s">
        <v>8121</v>
      </c>
      <c r="B7516" t="s">
        <v>8276</v>
      </c>
      <c r="C7516" t="s">
        <v>8278</v>
      </c>
      <c r="D7516" t="s">
        <v>22</v>
      </c>
      <c r="E7516">
        <v>52</v>
      </c>
      <c r="F7516" t="s">
        <v>49</v>
      </c>
      <c r="G7516" t="s">
        <v>1952</v>
      </c>
      <c r="H7516" t="s">
        <v>59</v>
      </c>
      <c r="I7516" s="2">
        <v>2537</v>
      </c>
      <c r="J7516" s="2">
        <v>1</v>
      </c>
      <c r="K7516" s="2">
        <v>2538</v>
      </c>
      <c r="L7516" s="3">
        <v>0.15494969019219745</v>
      </c>
      <c r="M7516" s="3">
        <v>0.20756202939726048</v>
      </c>
      <c r="N7516" s="2">
        <v>1637951</v>
      </c>
      <c r="O7516">
        <f t="shared" si="117"/>
        <v>9</v>
      </c>
    </row>
    <row r="7517" spans="1:15" x14ac:dyDescent="0.2">
      <c r="A7517" t="s">
        <v>8121</v>
      </c>
      <c r="B7517" t="s">
        <v>8276</v>
      </c>
      <c r="C7517" t="s">
        <v>8279</v>
      </c>
      <c r="D7517" t="s">
        <v>22</v>
      </c>
      <c r="E7517">
        <v>65</v>
      </c>
      <c r="F7517" t="s">
        <v>69</v>
      </c>
      <c r="G7517" t="s">
        <v>38</v>
      </c>
      <c r="H7517" t="s">
        <v>734</v>
      </c>
      <c r="I7517" s="2">
        <v>2243</v>
      </c>
      <c r="J7517" s="2">
        <v>1</v>
      </c>
      <c r="K7517" s="2">
        <v>2244</v>
      </c>
      <c r="L7517" s="3">
        <v>0.13700043529995706</v>
      </c>
      <c r="M7517" s="3">
        <v>0.18351820093280241</v>
      </c>
      <c r="N7517" s="2">
        <v>1637951</v>
      </c>
      <c r="O7517">
        <f t="shared" si="117"/>
        <v>12</v>
      </c>
    </row>
    <row r="7518" spans="1:15" x14ac:dyDescent="0.2">
      <c r="A7518" t="s">
        <v>8121</v>
      </c>
      <c r="B7518" t="s">
        <v>8276</v>
      </c>
      <c r="C7518" t="s">
        <v>8280</v>
      </c>
      <c r="D7518" t="s">
        <v>22</v>
      </c>
      <c r="E7518">
        <v>57</v>
      </c>
      <c r="F7518" t="s">
        <v>49</v>
      </c>
      <c r="G7518" t="s">
        <v>38</v>
      </c>
      <c r="H7518" t="s">
        <v>234</v>
      </c>
      <c r="I7518" s="2">
        <v>1938</v>
      </c>
      <c r="J7518" s="2">
        <v>3</v>
      </c>
      <c r="K7518" s="2">
        <v>1941</v>
      </c>
      <c r="L7518" s="3">
        <v>0.11850171342121957</v>
      </c>
      <c r="M7518" s="3">
        <v>0.15873833690310582</v>
      </c>
      <c r="N7518" s="2">
        <v>1637951</v>
      </c>
      <c r="O7518">
        <f t="shared" si="117"/>
        <v>13</v>
      </c>
    </row>
    <row r="7519" spans="1:15" x14ac:dyDescent="0.2">
      <c r="A7519" t="s">
        <v>8121</v>
      </c>
      <c r="B7519" t="s">
        <v>8276</v>
      </c>
      <c r="C7519" t="s">
        <v>8281</v>
      </c>
      <c r="D7519" t="s">
        <v>22</v>
      </c>
      <c r="E7519">
        <v>69</v>
      </c>
      <c r="F7519" t="s">
        <v>18</v>
      </c>
      <c r="G7519" t="s">
        <v>258</v>
      </c>
      <c r="H7519" t="s">
        <v>198</v>
      </c>
      <c r="I7519" s="2">
        <v>2259</v>
      </c>
      <c r="J7519" s="2">
        <v>4</v>
      </c>
      <c r="K7519" s="2">
        <v>2263</v>
      </c>
      <c r="L7519" s="3">
        <v>0.13816042116033994</v>
      </c>
      <c r="M7519" s="3">
        <v>0.18507205379275038</v>
      </c>
      <c r="N7519" s="2">
        <v>1637951</v>
      </c>
      <c r="O7519">
        <f t="shared" si="117"/>
        <v>10</v>
      </c>
    </row>
    <row r="7520" spans="1:15" x14ac:dyDescent="0.2">
      <c r="A7520" t="s">
        <v>8121</v>
      </c>
      <c r="B7520" t="s">
        <v>8276</v>
      </c>
      <c r="C7520" t="s">
        <v>8282</v>
      </c>
      <c r="D7520" t="s">
        <v>22</v>
      </c>
      <c r="E7520">
        <v>40</v>
      </c>
      <c r="F7520" t="s">
        <v>69</v>
      </c>
      <c r="G7520" t="s">
        <v>38</v>
      </c>
      <c r="H7520" t="s">
        <v>104</v>
      </c>
      <c r="I7520" s="2">
        <v>7241</v>
      </c>
      <c r="J7520" s="2">
        <v>1</v>
      </c>
      <c r="K7520" s="2">
        <v>7242</v>
      </c>
      <c r="L7520" s="3">
        <v>0.44213776846804326</v>
      </c>
      <c r="M7520" s="3">
        <v>0.59226328482858959</v>
      </c>
      <c r="N7520" s="2">
        <v>1637951</v>
      </c>
      <c r="O7520">
        <f t="shared" si="117"/>
        <v>7</v>
      </c>
    </row>
    <row r="7521" spans="1:15" x14ac:dyDescent="0.2">
      <c r="A7521" t="s">
        <v>8121</v>
      </c>
      <c r="B7521" t="s">
        <v>8276</v>
      </c>
      <c r="C7521" t="s">
        <v>8283</v>
      </c>
      <c r="D7521" t="s">
        <v>22</v>
      </c>
      <c r="E7521">
        <v>48</v>
      </c>
      <c r="F7521" t="s">
        <v>69</v>
      </c>
      <c r="G7521" t="s">
        <v>303</v>
      </c>
      <c r="H7521" t="s">
        <v>304</v>
      </c>
      <c r="I7521" s="2">
        <v>11214</v>
      </c>
      <c r="J7521" s="2">
        <v>31</v>
      </c>
      <c r="K7521" s="2">
        <v>11245</v>
      </c>
      <c r="L7521" s="3">
        <v>0.68652847368449976</v>
      </c>
      <c r="M7521" s="3">
        <v>0.91963554790078572</v>
      </c>
      <c r="N7521" s="2">
        <v>1637951</v>
      </c>
      <c r="O7521">
        <f t="shared" si="117"/>
        <v>5</v>
      </c>
    </row>
    <row r="7522" spans="1:15" x14ac:dyDescent="0.2">
      <c r="A7522" t="s">
        <v>8121</v>
      </c>
      <c r="B7522" t="s">
        <v>8276</v>
      </c>
      <c r="C7522" t="s">
        <v>8284</v>
      </c>
      <c r="D7522" t="s">
        <v>22</v>
      </c>
      <c r="E7522">
        <v>40</v>
      </c>
      <c r="F7522" t="s">
        <v>49</v>
      </c>
      <c r="G7522" t="s">
        <v>174</v>
      </c>
      <c r="H7522" t="s">
        <v>84</v>
      </c>
      <c r="I7522" s="2">
        <v>7729</v>
      </c>
      <c r="J7522" s="2">
        <v>4</v>
      </c>
      <c r="K7522" s="2">
        <v>7733</v>
      </c>
      <c r="L7522" s="3">
        <v>0.47211424517583245</v>
      </c>
      <c r="M7522" s="3">
        <v>0.63241811399882397</v>
      </c>
      <c r="N7522" s="2">
        <v>1637951</v>
      </c>
      <c r="O7522">
        <f t="shared" si="117"/>
        <v>6</v>
      </c>
    </row>
    <row r="7523" spans="1:15" x14ac:dyDescent="0.2">
      <c r="A7523" t="s">
        <v>8121</v>
      </c>
      <c r="B7523" t="s">
        <v>8276</v>
      </c>
      <c r="C7523" t="s">
        <v>8285</v>
      </c>
      <c r="D7523" t="s">
        <v>22</v>
      </c>
      <c r="E7523">
        <v>45</v>
      </c>
      <c r="F7523" t="s">
        <v>18</v>
      </c>
      <c r="G7523" t="s">
        <v>38</v>
      </c>
      <c r="H7523" t="s">
        <v>540</v>
      </c>
      <c r="I7523" s="2">
        <v>2244</v>
      </c>
      <c r="J7523" s="2">
        <v>6</v>
      </c>
      <c r="K7523" s="2">
        <v>2250</v>
      </c>
      <c r="L7523" s="3">
        <v>0.13736674662428852</v>
      </c>
      <c r="M7523" s="3">
        <v>0.18400889130962808</v>
      </c>
      <c r="N7523" s="2">
        <v>1637951</v>
      </c>
      <c r="O7523">
        <f t="shared" si="117"/>
        <v>11</v>
      </c>
    </row>
    <row r="7524" spans="1:15" x14ac:dyDescent="0.2">
      <c r="A7524" t="s">
        <v>8121</v>
      </c>
      <c r="B7524" t="s">
        <v>8276</v>
      </c>
      <c r="C7524" t="s">
        <v>8286</v>
      </c>
      <c r="D7524" t="s">
        <v>22</v>
      </c>
      <c r="E7524">
        <v>48</v>
      </c>
      <c r="F7524" t="s">
        <v>49</v>
      </c>
      <c r="G7524" t="s">
        <v>38</v>
      </c>
      <c r="H7524" t="s">
        <v>168</v>
      </c>
      <c r="I7524" s="2">
        <v>4180</v>
      </c>
      <c r="J7524" s="2">
        <v>1</v>
      </c>
      <c r="K7524" s="2">
        <v>4181</v>
      </c>
      <c r="L7524" s="3">
        <v>0.25525794117162232</v>
      </c>
      <c r="M7524" s="3">
        <v>0.34192941091802442</v>
      </c>
      <c r="N7524" s="2">
        <v>1637951</v>
      </c>
      <c r="O7524">
        <f t="shared" si="117"/>
        <v>8</v>
      </c>
    </row>
    <row r="7525" spans="1:15" x14ac:dyDescent="0.2">
      <c r="A7525" t="s">
        <v>8121</v>
      </c>
      <c r="B7525" t="s">
        <v>8276</v>
      </c>
      <c r="C7525" t="s">
        <v>8287</v>
      </c>
      <c r="D7525" t="s">
        <v>22</v>
      </c>
      <c r="E7525">
        <v>38</v>
      </c>
      <c r="F7525" t="s">
        <v>69</v>
      </c>
      <c r="G7525" t="s">
        <v>8133</v>
      </c>
      <c r="H7525" t="s">
        <v>101</v>
      </c>
      <c r="I7525" s="2">
        <v>1316</v>
      </c>
      <c r="J7525" s="2">
        <v>1</v>
      </c>
      <c r="K7525" s="2">
        <v>1317</v>
      </c>
      <c r="L7525" s="3">
        <v>8.0405335690750215E-2</v>
      </c>
      <c r="M7525" s="3">
        <v>0.10770653771323564</v>
      </c>
      <c r="N7525" s="2">
        <v>1637951</v>
      </c>
      <c r="O7525">
        <f t="shared" si="117"/>
        <v>14</v>
      </c>
    </row>
    <row r="7526" spans="1:15" x14ac:dyDescent="0.2">
      <c r="A7526" t="s">
        <v>8121</v>
      </c>
      <c r="B7526" t="s">
        <v>8276</v>
      </c>
      <c r="C7526" t="s">
        <v>8288</v>
      </c>
      <c r="D7526" t="s">
        <v>22</v>
      </c>
      <c r="E7526">
        <v>33</v>
      </c>
      <c r="F7526" t="s">
        <v>49</v>
      </c>
      <c r="G7526" t="s">
        <v>38</v>
      </c>
      <c r="H7526" t="s">
        <v>36</v>
      </c>
      <c r="I7526" s="2">
        <v>15488</v>
      </c>
      <c r="J7526" s="2">
        <v>3</v>
      </c>
      <c r="K7526" s="2">
        <v>15491</v>
      </c>
      <c r="L7526" s="3">
        <v>0.94575478753637943</v>
      </c>
      <c r="M7526" s="3">
        <v>1.2668807712344217</v>
      </c>
      <c r="N7526" s="2">
        <v>1637951</v>
      </c>
      <c r="O7526">
        <f t="shared" si="117"/>
        <v>4</v>
      </c>
    </row>
    <row r="7527" spans="1:15" x14ac:dyDescent="0.2">
      <c r="A7527" t="s">
        <v>8121</v>
      </c>
      <c r="B7527" t="s">
        <v>8276</v>
      </c>
      <c r="C7527" t="s">
        <v>8289</v>
      </c>
      <c r="D7527" t="s">
        <v>22</v>
      </c>
      <c r="E7527">
        <v>51</v>
      </c>
      <c r="F7527" t="s">
        <v>49</v>
      </c>
      <c r="G7527" t="s">
        <v>32</v>
      </c>
      <c r="H7527" t="s">
        <v>33</v>
      </c>
      <c r="I7527" s="2">
        <v>614924</v>
      </c>
      <c r="J7527" s="2">
        <v>1656</v>
      </c>
      <c r="K7527" s="2">
        <v>616580</v>
      </c>
      <c r="L7527" s="3">
        <v>37.643372726046138</v>
      </c>
      <c r="M7527" s="3">
        <v>50.424978757195774</v>
      </c>
      <c r="N7527" s="2">
        <v>1637951</v>
      </c>
      <c r="O7527">
        <f t="shared" si="117"/>
        <v>1</v>
      </c>
    </row>
    <row r="7528" spans="1:15" x14ac:dyDescent="0.2">
      <c r="A7528" t="s">
        <v>8121</v>
      </c>
      <c r="B7528" t="s">
        <v>8276</v>
      </c>
      <c r="C7528" t="s">
        <v>46</v>
      </c>
      <c r="G7528" t="s">
        <v>46</v>
      </c>
      <c r="I7528" s="2">
        <v>21218</v>
      </c>
      <c r="J7528" s="2">
        <v>23</v>
      </c>
      <c r="K7528" s="2">
        <v>21241</v>
      </c>
      <c r="L7528" s="3">
        <v>1.2968031400206721</v>
      </c>
      <c r="M7528" s="3">
        <v>1.7371257156923601</v>
      </c>
      <c r="N7528" s="2">
        <v>1637951</v>
      </c>
      <c r="O7528">
        <f t="shared" si="117"/>
        <v>3</v>
      </c>
    </row>
    <row r="7529" spans="1:15" x14ac:dyDescent="0.2">
      <c r="A7529" t="s">
        <v>8121</v>
      </c>
      <c r="B7529" t="s">
        <v>8290</v>
      </c>
      <c r="C7529" t="s">
        <v>8291</v>
      </c>
      <c r="D7529" t="s">
        <v>22</v>
      </c>
      <c r="E7529">
        <v>38</v>
      </c>
      <c r="F7529" t="s">
        <v>18</v>
      </c>
      <c r="G7529" t="s">
        <v>19</v>
      </c>
      <c r="H7529" t="s">
        <v>20</v>
      </c>
      <c r="I7529" s="2">
        <v>401539</v>
      </c>
      <c r="J7529" s="2">
        <v>988</v>
      </c>
      <c r="K7529" s="2">
        <v>402527</v>
      </c>
      <c r="L7529" s="3">
        <v>29.187193011205682</v>
      </c>
      <c r="M7529" s="3">
        <v>44.051672154972685</v>
      </c>
      <c r="N7529" s="2">
        <v>1379122</v>
      </c>
      <c r="O7529">
        <f t="shared" si="117"/>
        <v>1</v>
      </c>
    </row>
    <row r="7530" spans="1:15" x14ac:dyDescent="0.2">
      <c r="A7530" t="s">
        <v>8121</v>
      </c>
      <c r="B7530" t="s">
        <v>8290</v>
      </c>
      <c r="C7530" t="s">
        <v>8292</v>
      </c>
      <c r="D7530" t="s">
        <v>22</v>
      </c>
      <c r="E7530">
        <v>55</v>
      </c>
      <c r="F7530" t="s">
        <v>18</v>
      </c>
      <c r="G7530" t="s">
        <v>303</v>
      </c>
      <c r="H7530" t="s">
        <v>304</v>
      </c>
      <c r="I7530" s="2">
        <v>30422</v>
      </c>
      <c r="J7530" s="2">
        <v>27</v>
      </c>
      <c r="K7530" s="2">
        <v>30449</v>
      </c>
      <c r="L7530" s="3">
        <v>2.2078539824613053</v>
      </c>
      <c r="M7530" s="3">
        <v>3.3322717866050309</v>
      </c>
      <c r="N7530" s="2">
        <v>1379122</v>
      </c>
      <c r="O7530">
        <f t="shared" si="117"/>
        <v>5</v>
      </c>
    </row>
    <row r="7531" spans="1:15" x14ac:dyDescent="0.2">
      <c r="A7531" t="s">
        <v>8121</v>
      </c>
      <c r="B7531" t="s">
        <v>8290</v>
      </c>
      <c r="C7531" t="s">
        <v>8293</v>
      </c>
      <c r="D7531" t="s">
        <v>22</v>
      </c>
      <c r="E7531">
        <v>29</v>
      </c>
      <c r="F7531" t="s">
        <v>18</v>
      </c>
      <c r="G7531" t="s">
        <v>174</v>
      </c>
      <c r="H7531" t="s">
        <v>84</v>
      </c>
      <c r="I7531" s="2">
        <v>12404</v>
      </c>
      <c r="J7531" s="2">
        <v>17</v>
      </c>
      <c r="K7531" s="2">
        <v>12421</v>
      </c>
      <c r="L7531" s="3">
        <v>0.90064548314072279</v>
      </c>
      <c r="M7531" s="3">
        <v>1.3593270012618179</v>
      </c>
      <c r="N7531" s="2">
        <v>1379122</v>
      </c>
      <c r="O7531">
        <f t="shared" si="117"/>
        <v>7</v>
      </c>
    </row>
    <row r="7532" spans="1:15" x14ac:dyDescent="0.2">
      <c r="A7532" t="s">
        <v>8121</v>
      </c>
      <c r="B7532" t="s">
        <v>8290</v>
      </c>
      <c r="C7532" t="s">
        <v>8294</v>
      </c>
      <c r="D7532" t="s">
        <v>22</v>
      </c>
      <c r="E7532">
        <v>42</v>
      </c>
      <c r="F7532" t="s">
        <v>18</v>
      </c>
      <c r="G7532" t="s">
        <v>401</v>
      </c>
      <c r="H7532" t="s">
        <v>402</v>
      </c>
      <c r="I7532" s="2">
        <v>38388</v>
      </c>
      <c r="J7532" s="2">
        <v>7</v>
      </c>
      <c r="K7532" s="2">
        <v>38395</v>
      </c>
      <c r="L7532" s="3">
        <v>2.7840176576111468</v>
      </c>
      <c r="M7532" s="3">
        <v>4.2018646013563723</v>
      </c>
      <c r="N7532" s="2">
        <v>1379122</v>
      </c>
      <c r="O7532">
        <f t="shared" si="117"/>
        <v>4</v>
      </c>
    </row>
    <row r="7533" spans="1:15" x14ac:dyDescent="0.2">
      <c r="A7533" t="s">
        <v>8121</v>
      </c>
      <c r="B7533" t="s">
        <v>8290</v>
      </c>
      <c r="C7533" t="s">
        <v>8295</v>
      </c>
      <c r="D7533" t="s">
        <v>22</v>
      </c>
      <c r="E7533">
        <v>46</v>
      </c>
      <c r="F7533" t="s">
        <v>18</v>
      </c>
      <c r="G7533" t="s">
        <v>32</v>
      </c>
      <c r="H7533" t="s">
        <v>33</v>
      </c>
      <c r="I7533" s="2">
        <v>361727</v>
      </c>
      <c r="J7533" s="2">
        <v>1818</v>
      </c>
      <c r="K7533" s="2">
        <v>363545</v>
      </c>
      <c r="L7533" s="3">
        <v>26.360612041574278</v>
      </c>
      <c r="M7533" s="3">
        <v>39.785567560882988</v>
      </c>
      <c r="N7533" s="2">
        <v>1379122</v>
      </c>
      <c r="O7533">
        <f t="shared" si="117"/>
        <v>2</v>
      </c>
    </row>
    <row r="7534" spans="1:15" x14ac:dyDescent="0.2">
      <c r="A7534" t="s">
        <v>8121</v>
      </c>
      <c r="B7534" t="s">
        <v>8290</v>
      </c>
      <c r="C7534" t="s">
        <v>8296</v>
      </c>
      <c r="D7534" t="s">
        <v>22</v>
      </c>
      <c r="E7534">
        <v>38</v>
      </c>
      <c r="F7534" t="s">
        <v>18</v>
      </c>
      <c r="G7534" t="s">
        <v>736</v>
      </c>
      <c r="H7534" t="s">
        <v>1521</v>
      </c>
      <c r="I7534" s="2">
        <v>13929</v>
      </c>
      <c r="J7534" s="2">
        <v>1</v>
      </c>
      <c r="K7534" s="2">
        <v>13930</v>
      </c>
      <c r="L7534" s="3">
        <v>1.0100629240922847</v>
      </c>
      <c r="M7534" s="3">
        <v>1.524468652087362</v>
      </c>
      <c r="N7534" s="2">
        <v>1379122</v>
      </c>
      <c r="O7534">
        <f t="shared" si="117"/>
        <v>6</v>
      </c>
    </row>
    <row r="7535" spans="1:15" x14ac:dyDescent="0.2">
      <c r="A7535" t="s">
        <v>8121</v>
      </c>
      <c r="B7535" t="s">
        <v>8290</v>
      </c>
      <c r="C7535" t="s">
        <v>8297</v>
      </c>
      <c r="D7535" t="s">
        <v>22</v>
      </c>
      <c r="E7535">
        <v>40</v>
      </c>
      <c r="F7535" t="s">
        <v>18</v>
      </c>
      <c r="G7535" t="s">
        <v>8298</v>
      </c>
      <c r="H7535" t="s">
        <v>294</v>
      </c>
      <c r="I7535" s="2">
        <v>9910</v>
      </c>
      <c r="J7535" s="2">
        <v>2</v>
      </c>
      <c r="K7535" s="2">
        <v>9912</v>
      </c>
      <c r="L7535" s="3">
        <v>0.71871814096214837</v>
      </c>
      <c r="M7535" s="3">
        <v>1.0847475433948266</v>
      </c>
      <c r="N7535" s="2">
        <v>1379122</v>
      </c>
      <c r="O7535">
        <f t="shared" si="117"/>
        <v>8</v>
      </c>
    </row>
    <row r="7536" spans="1:15" x14ac:dyDescent="0.2">
      <c r="A7536" t="s">
        <v>8121</v>
      </c>
      <c r="B7536" t="s">
        <v>8290</v>
      </c>
      <c r="C7536" t="s">
        <v>46</v>
      </c>
      <c r="G7536" t="s">
        <v>46</v>
      </c>
      <c r="I7536" s="2">
        <v>41656</v>
      </c>
      <c r="J7536" s="2">
        <v>11</v>
      </c>
      <c r="K7536" s="2">
        <v>41667</v>
      </c>
      <c r="L7536" s="3">
        <v>3.0212700544259321</v>
      </c>
      <c r="M7536" s="3">
        <v>4.5599451059959879</v>
      </c>
      <c r="N7536" s="2">
        <v>1379122</v>
      </c>
      <c r="O7536">
        <f t="shared" si="117"/>
        <v>3</v>
      </c>
    </row>
    <row r="7537" spans="1:15" x14ac:dyDescent="0.2">
      <c r="A7537" t="s">
        <v>8121</v>
      </c>
      <c r="B7537" t="s">
        <v>8299</v>
      </c>
      <c r="C7537" t="s">
        <v>8300</v>
      </c>
      <c r="D7537" t="s">
        <v>22</v>
      </c>
      <c r="E7537">
        <v>52</v>
      </c>
      <c r="F7537" t="s">
        <v>18</v>
      </c>
      <c r="G7537" t="s">
        <v>19</v>
      </c>
      <c r="H7537" t="s">
        <v>20</v>
      </c>
      <c r="I7537" s="2">
        <v>537999</v>
      </c>
      <c r="J7537" s="2">
        <v>1320</v>
      </c>
      <c r="K7537" s="2">
        <v>539319</v>
      </c>
      <c r="L7537" s="3">
        <v>34.594971493670108</v>
      </c>
      <c r="M7537" s="3">
        <v>46.483279795697968</v>
      </c>
      <c r="N7537" s="2">
        <v>1558952</v>
      </c>
      <c r="O7537">
        <f t="shared" si="117"/>
        <v>2</v>
      </c>
    </row>
    <row r="7538" spans="1:15" x14ac:dyDescent="0.2">
      <c r="A7538" t="s">
        <v>8121</v>
      </c>
      <c r="B7538" t="s">
        <v>8299</v>
      </c>
      <c r="C7538" t="s">
        <v>8301</v>
      </c>
      <c r="D7538" t="s">
        <v>22</v>
      </c>
      <c r="E7538">
        <v>47</v>
      </c>
      <c r="F7538" t="s">
        <v>18</v>
      </c>
      <c r="G7538" t="s">
        <v>303</v>
      </c>
      <c r="H7538" t="s">
        <v>304</v>
      </c>
      <c r="I7538" s="2">
        <v>10088</v>
      </c>
      <c r="J7538" s="2">
        <v>36</v>
      </c>
      <c r="K7538" s="2">
        <v>10124</v>
      </c>
      <c r="L7538" s="3">
        <v>0.6494106297050839</v>
      </c>
      <c r="M7538" s="3">
        <v>0.87257583109745118</v>
      </c>
      <c r="N7538" s="2">
        <v>1558952</v>
      </c>
      <c r="O7538">
        <f t="shared" si="117"/>
        <v>5</v>
      </c>
    </row>
    <row r="7539" spans="1:15" x14ac:dyDescent="0.2">
      <c r="A7539" t="s">
        <v>8121</v>
      </c>
      <c r="B7539" t="s">
        <v>8299</v>
      </c>
      <c r="C7539" t="s">
        <v>8302</v>
      </c>
      <c r="D7539" t="s">
        <v>22</v>
      </c>
      <c r="E7539">
        <v>73</v>
      </c>
      <c r="F7539" t="s">
        <v>18</v>
      </c>
      <c r="G7539" t="s">
        <v>38</v>
      </c>
      <c r="H7539" t="s">
        <v>321</v>
      </c>
      <c r="I7539" s="2">
        <v>11447</v>
      </c>
      <c r="J7539" s="2">
        <v>2</v>
      </c>
      <c r="K7539" s="2">
        <v>11449</v>
      </c>
      <c r="L7539" s="3">
        <v>0.73440362499935852</v>
      </c>
      <c r="M7539" s="3">
        <v>0.98677604605242175</v>
      </c>
      <c r="N7539" s="2">
        <v>1558952</v>
      </c>
      <c r="O7539">
        <f t="shared" si="117"/>
        <v>4</v>
      </c>
    </row>
    <row r="7540" spans="1:15" x14ac:dyDescent="0.2">
      <c r="A7540" t="s">
        <v>8121</v>
      </c>
      <c r="B7540" t="s">
        <v>8299</v>
      </c>
      <c r="C7540" t="s">
        <v>8303</v>
      </c>
      <c r="D7540" t="s">
        <v>22</v>
      </c>
      <c r="E7540">
        <v>40</v>
      </c>
      <c r="F7540" t="s">
        <v>18</v>
      </c>
      <c r="G7540" t="s">
        <v>1952</v>
      </c>
      <c r="H7540" t="s">
        <v>59</v>
      </c>
      <c r="I7540" s="2">
        <v>5574</v>
      </c>
      <c r="J7540" s="2">
        <v>12</v>
      </c>
      <c r="K7540" s="2">
        <v>5586</v>
      </c>
      <c r="L7540" s="3">
        <v>0.35831763902929659</v>
      </c>
      <c r="M7540" s="3">
        <v>0.48145086848186108</v>
      </c>
      <c r="N7540" s="2">
        <v>1558952</v>
      </c>
      <c r="O7540">
        <f t="shared" si="117"/>
        <v>8</v>
      </c>
    </row>
    <row r="7541" spans="1:15" x14ac:dyDescent="0.2">
      <c r="A7541" t="s">
        <v>8121</v>
      </c>
      <c r="B7541" t="s">
        <v>8299</v>
      </c>
      <c r="C7541" t="s">
        <v>8304</v>
      </c>
      <c r="D7541" t="s">
        <v>22</v>
      </c>
      <c r="E7541">
        <v>61</v>
      </c>
      <c r="F7541" t="s">
        <v>18</v>
      </c>
      <c r="G7541" t="s">
        <v>32</v>
      </c>
      <c r="H7541" t="s">
        <v>33</v>
      </c>
      <c r="I7541" s="2">
        <v>543376</v>
      </c>
      <c r="J7541" s="2">
        <v>2857</v>
      </c>
      <c r="K7541" s="2">
        <v>546233</v>
      </c>
      <c r="L7541" s="3">
        <v>35.038474564964154</v>
      </c>
      <c r="M7541" s="3">
        <v>47.079189445659232</v>
      </c>
      <c r="N7541" s="2">
        <v>1558952</v>
      </c>
      <c r="O7541">
        <f t="shared" si="117"/>
        <v>1</v>
      </c>
    </row>
    <row r="7542" spans="1:15" x14ac:dyDescent="0.2">
      <c r="A7542" t="s">
        <v>8121</v>
      </c>
      <c r="B7542" t="s">
        <v>8299</v>
      </c>
      <c r="C7542" t="s">
        <v>8305</v>
      </c>
      <c r="D7542" t="s">
        <v>22</v>
      </c>
      <c r="E7542">
        <v>44</v>
      </c>
      <c r="F7542" t="s">
        <v>18</v>
      </c>
      <c r="G7542" t="s">
        <v>3312</v>
      </c>
      <c r="H7542" t="s">
        <v>767</v>
      </c>
      <c r="I7542" s="2">
        <v>4391</v>
      </c>
      <c r="J7542" s="2">
        <v>80</v>
      </c>
      <c r="K7542" s="2">
        <v>4471</v>
      </c>
      <c r="L7542" s="3">
        <v>0.28679523166845416</v>
      </c>
      <c r="M7542" s="3">
        <v>0.38535031023673488</v>
      </c>
      <c r="N7542" s="2">
        <v>1558952</v>
      </c>
      <c r="O7542">
        <f t="shared" si="117"/>
        <v>9</v>
      </c>
    </row>
    <row r="7543" spans="1:15" x14ac:dyDescent="0.2">
      <c r="A7543" t="s">
        <v>8121</v>
      </c>
      <c r="B7543" t="s">
        <v>8299</v>
      </c>
      <c r="C7543" t="s">
        <v>8306</v>
      </c>
      <c r="D7543" t="s">
        <v>22</v>
      </c>
      <c r="E7543">
        <v>36</v>
      </c>
      <c r="F7543" t="s">
        <v>18</v>
      </c>
      <c r="G7543" t="s">
        <v>736</v>
      </c>
      <c r="H7543" t="s">
        <v>1521</v>
      </c>
      <c r="I7543" s="2">
        <v>3417</v>
      </c>
      <c r="J7543" s="2">
        <v>20</v>
      </c>
      <c r="K7543" s="2">
        <v>3437</v>
      </c>
      <c r="L7543" s="3">
        <v>0.22046862251050703</v>
      </c>
      <c r="M7543" s="3">
        <v>0.29623104815112006</v>
      </c>
      <c r="N7543" s="2">
        <v>1558952</v>
      </c>
      <c r="O7543">
        <f t="shared" si="117"/>
        <v>10</v>
      </c>
    </row>
    <row r="7544" spans="1:15" x14ac:dyDescent="0.2">
      <c r="A7544" t="s">
        <v>8121</v>
      </c>
      <c r="B7544" t="s">
        <v>8299</v>
      </c>
      <c r="C7544" t="s">
        <v>8307</v>
      </c>
      <c r="D7544" t="s">
        <v>22</v>
      </c>
      <c r="E7544">
        <v>43</v>
      </c>
      <c r="F7544" t="s">
        <v>18</v>
      </c>
      <c r="G7544" t="s">
        <v>174</v>
      </c>
      <c r="H7544" t="s">
        <v>84</v>
      </c>
      <c r="I7544" s="2">
        <v>6095</v>
      </c>
      <c r="J7544" s="2">
        <v>8</v>
      </c>
      <c r="K7544" s="2">
        <v>6103</v>
      </c>
      <c r="L7544" s="3">
        <v>0.39148094360827018</v>
      </c>
      <c r="M7544" s="3">
        <v>0.5260104995246685</v>
      </c>
      <c r="N7544" s="2">
        <v>1558952</v>
      </c>
      <c r="O7544">
        <f t="shared" si="117"/>
        <v>6</v>
      </c>
    </row>
    <row r="7545" spans="1:15" x14ac:dyDescent="0.2">
      <c r="A7545" t="s">
        <v>8121</v>
      </c>
      <c r="B7545" t="s">
        <v>8299</v>
      </c>
      <c r="C7545" t="s">
        <v>8308</v>
      </c>
      <c r="D7545" t="s">
        <v>22</v>
      </c>
      <c r="E7545">
        <v>37</v>
      </c>
      <c r="F7545" t="s">
        <v>18</v>
      </c>
      <c r="G7545" t="s">
        <v>38</v>
      </c>
      <c r="H7545" t="s">
        <v>168</v>
      </c>
      <c r="I7545" s="2">
        <v>5750</v>
      </c>
      <c r="J7545" s="2">
        <v>8</v>
      </c>
      <c r="K7545" s="2">
        <v>5758</v>
      </c>
      <c r="L7545" s="3">
        <v>0.3693506920033458</v>
      </c>
      <c r="M7545" s="3">
        <v>0.49627534921563843</v>
      </c>
      <c r="N7545" s="2">
        <v>1558952</v>
      </c>
      <c r="O7545">
        <f t="shared" si="117"/>
        <v>7</v>
      </c>
    </row>
    <row r="7546" spans="1:15" x14ac:dyDescent="0.2">
      <c r="A7546" t="s">
        <v>8121</v>
      </c>
      <c r="B7546" t="s">
        <v>8299</v>
      </c>
      <c r="C7546" t="s">
        <v>46</v>
      </c>
      <c r="G7546" t="s">
        <v>46</v>
      </c>
      <c r="I7546" s="2">
        <v>26692</v>
      </c>
      <c r="J7546" s="2">
        <v>21</v>
      </c>
      <c r="K7546" s="2">
        <v>26713</v>
      </c>
      <c r="L7546" s="3">
        <v>1.7135229307894022</v>
      </c>
      <c r="M7546" s="3">
        <v>2.3023625223336834</v>
      </c>
      <c r="N7546" s="2">
        <v>1558952</v>
      </c>
      <c r="O7546">
        <f t="shared" si="117"/>
        <v>3</v>
      </c>
    </row>
    <row r="7547" spans="1:15" x14ac:dyDescent="0.2">
      <c r="A7547" t="s">
        <v>8309</v>
      </c>
      <c r="B7547" t="s">
        <v>8310</v>
      </c>
      <c r="C7547" t="s">
        <v>46</v>
      </c>
      <c r="G7547" t="s">
        <v>46</v>
      </c>
      <c r="I7547" s="2">
        <v>12898</v>
      </c>
      <c r="J7547" s="2">
        <v>21</v>
      </c>
      <c r="K7547" s="2">
        <v>12919</v>
      </c>
      <c r="L7547" s="3">
        <v>0.88824809066882282</v>
      </c>
      <c r="M7547" s="3">
        <v>1.2329019433069335</v>
      </c>
      <c r="N7547" s="2">
        <v>1454436</v>
      </c>
      <c r="O7547">
        <f t="shared" si="117"/>
        <v>5</v>
      </c>
    </row>
    <row r="7548" spans="1:15" x14ac:dyDescent="0.2">
      <c r="A7548" t="s">
        <v>8309</v>
      </c>
      <c r="B7548" t="s">
        <v>8310</v>
      </c>
      <c r="C7548" t="s">
        <v>8311</v>
      </c>
      <c r="D7548" t="s">
        <v>22</v>
      </c>
      <c r="E7548">
        <v>36</v>
      </c>
      <c r="F7548" t="s">
        <v>18</v>
      </c>
      <c r="G7548" t="s">
        <v>950</v>
      </c>
      <c r="H7548" t="s">
        <v>1521</v>
      </c>
      <c r="I7548" s="2">
        <v>506589</v>
      </c>
      <c r="J7548" s="2">
        <v>1241</v>
      </c>
      <c r="K7548" s="2">
        <v>507830</v>
      </c>
      <c r="L7548" s="3">
        <v>34.915939924479318</v>
      </c>
      <c r="M7548" s="3">
        <v>48.463858957315573</v>
      </c>
      <c r="N7548" s="2">
        <v>1454436</v>
      </c>
      <c r="O7548">
        <f t="shared" si="117"/>
        <v>1</v>
      </c>
    </row>
    <row r="7549" spans="1:15" x14ac:dyDescent="0.2">
      <c r="A7549" t="s">
        <v>8309</v>
      </c>
      <c r="B7549" t="s">
        <v>8310</v>
      </c>
      <c r="C7549" t="s">
        <v>8312</v>
      </c>
      <c r="D7549" t="s">
        <v>22</v>
      </c>
      <c r="E7549">
        <v>56</v>
      </c>
      <c r="F7549" t="s">
        <v>18</v>
      </c>
      <c r="G7549" t="s">
        <v>376</v>
      </c>
      <c r="H7549" t="s">
        <v>377</v>
      </c>
      <c r="I7549" s="2">
        <v>35577</v>
      </c>
      <c r="J7549" s="2">
        <v>9</v>
      </c>
      <c r="K7549" s="2">
        <v>35586</v>
      </c>
      <c r="L7549" s="3">
        <v>2.4467216158015894</v>
      </c>
      <c r="M7549" s="3">
        <v>3.3960870465609201</v>
      </c>
      <c r="N7549" s="2">
        <v>1454436</v>
      </c>
      <c r="O7549">
        <f t="shared" si="117"/>
        <v>3</v>
      </c>
    </row>
    <row r="7550" spans="1:15" x14ac:dyDescent="0.2">
      <c r="A7550" t="s">
        <v>8309</v>
      </c>
      <c r="B7550" t="s">
        <v>8310</v>
      </c>
      <c r="C7550" t="s">
        <v>8313</v>
      </c>
      <c r="D7550" t="s">
        <v>22</v>
      </c>
      <c r="E7550">
        <v>30</v>
      </c>
      <c r="F7550" t="s">
        <v>18</v>
      </c>
      <c r="G7550" t="s">
        <v>38</v>
      </c>
      <c r="H7550" t="s">
        <v>321</v>
      </c>
      <c r="I7550" s="2">
        <v>3002</v>
      </c>
      <c r="J7550" s="2">
        <v>3</v>
      </c>
      <c r="K7550" s="2">
        <v>3005</v>
      </c>
      <c r="L7550" s="3">
        <v>0.20660929734962558</v>
      </c>
      <c r="M7550" s="3">
        <v>0.28677686660247192</v>
      </c>
      <c r="N7550" s="2">
        <v>1454436</v>
      </c>
      <c r="O7550">
        <f t="shared" si="117"/>
        <v>13</v>
      </c>
    </row>
    <row r="7551" spans="1:15" x14ac:dyDescent="0.2">
      <c r="A7551" t="s">
        <v>8309</v>
      </c>
      <c r="B7551" t="s">
        <v>8310</v>
      </c>
      <c r="C7551" t="s">
        <v>8314</v>
      </c>
      <c r="D7551" t="s">
        <v>22</v>
      </c>
      <c r="E7551">
        <v>63</v>
      </c>
      <c r="F7551" t="s">
        <v>18</v>
      </c>
      <c r="G7551" t="s">
        <v>32</v>
      </c>
      <c r="H7551" t="s">
        <v>33</v>
      </c>
      <c r="I7551" s="2">
        <v>407626</v>
      </c>
      <c r="J7551" s="2">
        <v>1009</v>
      </c>
      <c r="K7551" s="2">
        <v>408635</v>
      </c>
      <c r="L7551" s="3">
        <v>28.095770456726871</v>
      </c>
      <c r="M7551" s="3">
        <v>38.997359362429648</v>
      </c>
      <c r="N7551" s="2">
        <v>1454436</v>
      </c>
      <c r="O7551">
        <f t="shared" si="117"/>
        <v>2</v>
      </c>
    </row>
    <row r="7552" spans="1:15" x14ac:dyDescent="0.2">
      <c r="A7552" t="s">
        <v>8309</v>
      </c>
      <c r="B7552" t="s">
        <v>8310</v>
      </c>
      <c r="C7552" t="s">
        <v>8315</v>
      </c>
      <c r="D7552" t="s">
        <v>22</v>
      </c>
      <c r="E7552">
        <v>43</v>
      </c>
      <c r="F7552" t="s">
        <v>18</v>
      </c>
      <c r="G7552" t="s">
        <v>38</v>
      </c>
      <c r="H7552" t="s">
        <v>746</v>
      </c>
      <c r="I7552" s="2">
        <v>9074</v>
      </c>
      <c r="J7552" s="2">
        <v>3</v>
      </c>
      <c r="K7552" s="2">
        <v>9077</v>
      </c>
      <c r="L7552" s="3">
        <v>0.62409071282614015</v>
      </c>
      <c r="M7552" s="3">
        <v>0.86624746028307398</v>
      </c>
      <c r="N7552" s="2">
        <v>1454436</v>
      </c>
      <c r="O7552">
        <f t="shared" si="117"/>
        <v>8</v>
      </c>
    </row>
    <row r="7553" spans="1:15" x14ac:dyDescent="0.2">
      <c r="A7553" t="s">
        <v>8309</v>
      </c>
      <c r="B7553" t="s">
        <v>8310</v>
      </c>
      <c r="C7553" t="s">
        <v>8316</v>
      </c>
      <c r="D7553" t="s">
        <v>22</v>
      </c>
      <c r="E7553">
        <v>35</v>
      </c>
      <c r="F7553" t="s">
        <v>18</v>
      </c>
      <c r="G7553" t="s">
        <v>534</v>
      </c>
      <c r="H7553" t="s">
        <v>535</v>
      </c>
      <c r="I7553" s="2">
        <v>2767</v>
      </c>
      <c r="J7553" s="2">
        <f>(0)</f>
        <v>0</v>
      </c>
      <c r="K7553" s="2">
        <v>2767</v>
      </c>
      <c r="L7553" s="3">
        <v>0.1902455659788399</v>
      </c>
      <c r="M7553" s="3">
        <v>0.26406375703462226</v>
      </c>
      <c r="N7553" s="2">
        <v>1454436</v>
      </c>
      <c r="O7553">
        <f t="shared" si="117"/>
        <v>15</v>
      </c>
    </row>
    <row r="7554" spans="1:15" x14ac:dyDescent="0.2">
      <c r="A7554" t="s">
        <v>8309</v>
      </c>
      <c r="B7554" t="s">
        <v>8310</v>
      </c>
      <c r="C7554" t="s">
        <v>8317</v>
      </c>
      <c r="D7554" t="s">
        <v>17</v>
      </c>
      <c r="E7554">
        <v>35</v>
      </c>
      <c r="F7554" t="s">
        <v>18</v>
      </c>
      <c r="G7554" t="s">
        <v>694</v>
      </c>
      <c r="H7554" t="s">
        <v>315</v>
      </c>
      <c r="I7554" s="2">
        <v>2946</v>
      </c>
      <c r="J7554" s="2">
        <v>2</v>
      </c>
      <c r="K7554" s="2">
        <v>2948</v>
      </c>
      <c r="L7554" s="3">
        <v>0.20269025244149622</v>
      </c>
      <c r="M7554" s="3">
        <v>0.28133717229420535</v>
      </c>
      <c r="N7554" s="2">
        <v>1454436</v>
      </c>
      <c r="O7554">
        <f t="shared" si="117"/>
        <v>14</v>
      </c>
    </row>
    <row r="7555" spans="1:15" x14ac:dyDescent="0.2">
      <c r="A7555" t="s">
        <v>8309</v>
      </c>
      <c r="B7555" t="s">
        <v>8310</v>
      </c>
      <c r="C7555" t="s">
        <v>8318</v>
      </c>
      <c r="D7555" t="s">
        <v>22</v>
      </c>
      <c r="E7555">
        <v>44</v>
      </c>
      <c r="F7555" t="s">
        <v>18</v>
      </c>
      <c r="G7555" t="s">
        <v>144</v>
      </c>
      <c r="H7555" t="s">
        <v>145</v>
      </c>
      <c r="I7555" s="2">
        <v>7533</v>
      </c>
      <c r="J7555" s="2">
        <v>10</v>
      </c>
      <c r="K7555" s="2">
        <v>7543</v>
      </c>
      <c r="L7555" s="3">
        <v>0.51862027617578221</v>
      </c>
      <c r="M7555" s="3">
        <v>0.71985288012726978</v>
      </c>
      <c r="N7555" s="2">
        <v>1454436</v>
      </c>
      <c r="O7555">
        <f t="shared" si="117"/>
        <v>10</v>
      </c>
    </row>
    <row r="7556" spans="1:15" x14ac:dyDescent="0.2">
      <c r="A7556" t="s">
        <v>8309</v>
      </c>
      <c r="B7556" t="s">
        <v>8310</v>
      </c>
      <c r="C7556" t="s">
        <v>8319</v>
      </c>
      <c r="D7556" t="s">
        <v>17</v>
      </c>
      <c r="E7556">
        <v>32</v>
      </c>
      <c r="F7556" t="s">
        <v>18</v>
      </c>
      <c r="G7556" t="s">
        <v>522</v>
      </c>
      <c r="H7556" t="s">
        <v>523</v>
      </c>
      <c r="I7556" s="2">
        <v>17400</v>
      </c>
      <c r="J7556" s="2">
        <v>27</v>
      </c>
      <c r="K7556" s="2">
        <v>17427</v>
      </c>
      <c r="L7556" s="3">
        <v>1.1981964142801746</v>
      </c>
      <c r="M7556" s="3">
        <v>1.6631149598273804</v>
      </c>
      <c r="N7556" s="2">
        <v>1454436</v>
      </c>
      <c r="O7556">
        <f t="shared" si="117"/>
        <v>4</v>
      </c>
    </row>
    <row r="7557" spans="1:15" x14ac:dyDescent="0.2">
      <c r="A7557" t="s">
        <v>8309</v>
      </c>
      <c r="B7557" t="s">
        <v>8310</v>
      </c>
      <c r="C7557" t="s">
        <v>8320</v>
      </c>
      <c r="D7557" t="s">
        <v>22</v>
      </c>
      <c r="E7557">
        <v>31</v>
      </c>
      <c r="F7557" t="s">
        <v>18</v>
      </c>
      <c r="G7557" t="s">
        <v>303</v>
      </c>
      <c r="H7557" t="s">
        <v>304</v>
      </c>
      <c r="I7557" s="2">
        <v>10360</v>
      </c>
      <c r="J7557" s="2">
        <v>14</v>
      </c>
      <c r="K7557" s="2">
        <v>10374</v>
      </c>
      <c r="L7557" s="3">
        <v>0.71326617327953934</v>
      </c>
      <c r="M7557" s="3">
        <v>0.99002436410450712</v>
      </c>
      <c r="N7557" s="2">
        <v>1454436</v>
      </c>
      <c r="O7557">
        <f t="shared" si="117"/>
        <v>7</v>
      </c>
    </row>
    <row r="7558" spans="1:15" x14ac:dyDescent="0.2">
      <c r="A7558" t="s">
        <v>8309</v>
      </c>
      <c r="B7558" t="s">
        <v>8310</v>
      </c>
      <c r="C7558" t="s">
        <v>8321</v>
      </c>
      <c r="D7558" t="s">
        <v>22</v>
      </c>
      <c r="E7558">
        <v>46</v>
      </c>
      <c r="F7558" t="s">
        <v>18</v>
      </c>
      <c r="G7558" t="s">
        <v>38</v>
      </c>
      <c r="H7558" t="s">
        <v>540</v>
      </c>
      <c r="I7558" s="2">
        <v>4254</v>
      </c>
      <c r="J7558" s="2">
        <f>(0)</f>
        <v>0</v>
      </c>
      <c r="K7558" s="2">
        <v>4254</v>
      </c>
      <c r="L7558" s="3">
        <v>0.29248450945933679</v>
      </c>
      <c r="M7558" s="3">
        <v>0.40597297521694359</v>
      </c>
      <c r="N7558" s="2">
        <v>1454436</v>
      </c>
      <c r="O7558">
        <f t="shared" si="117"/>
        <v>12</v>
      </c>
    </row>
    <row r="7559" spans="1:15" x14ac:dyDescent="0.2">
      <c r="A7559" t="s">
        <v>8309</v>
      </c>
      <c r="B7559" t="s">
        <v>8310</v>
      </c>
      <c r="C7559" t="s">
        <v>8322</v>
      </c>
      <c r="D7559" t="s">
        <v>22</v>
      </c>
      <c r="E7559">
        <v>48</v>
      </c>
      <c r="F7559" t="s">
        <v>18</v>
      </c>
      <c r="G7559" t="s">
        <v>38</v>
      </c>
      <c r="H7559" t="s">
        <v>788</v>
      </c>
      <c r="I7559" s="2">
        <v>4926</v>
      </c>
      <c r="J7559" s="2">
        <v>2</v>
      </c>
      <c r="K7559" s="2">
        <v>4928</v>
      </c>
      <c r="L7559" s="3">
        <v>0.33882549661862055</v>
      </c>
      <c r="M7559" s="3">
        <v>0.47029497458135827</v>
      </c>
      <c r="N7559" s="2">
        <v>1454436</v>
      </c>
      <c r="O7559">
        <f t="shared" ref="O7559:O7622" si="118">COUNTIFS($A$2:$A$8573,A7559,$B$2:$B$8573,B7559,$K$2:$K$8573,"&gt;"&amp;K7559)+1</f>
        <v>11</v>
      </c>
    </row>
    <row r="7560" spans="1:15" x14ac:dyDescent="0.2">
      <c r="A7560" t="s">
        <v>8309</v>
      </c>
      <c r="B7560" t="s">
        <v>8310</v>
      </c>
      <c r="C7560" t="s">
        <v>8323</v>
      </c>
      <c r="D7560" t="s">
        <v>22</v>
      </c>
      <c r="E7560">
        <v>65</v>
      </c>
      <c r="F7560" t="s">
        <v>18</v>
      </c>
      <c r="G7560" t="s">
        <v>38</v>
      </c>
      <c r="H7560" t="s">
        <v>99</v>
      </c>
      <c r="I7560" s="2">
        <v>12128</v>
      </c>
      <c r="J7560" s="2">
        <v>2</v>
      </c>
      <c r="K7560" s="2">
        <v>12130</v>
      </c>
      <c r="L7560" s="3">
        <v>0.83400025851945359</v>
      </c>
      <c r="M7560" s="3">
        <v>1.1576051220925072</v>
      </c>
      <c r="N7560" s="2">
        <v>1454436</v>
      </c>
      <c r="O7560">
        <f t="shared" si="118"/>
        <v>6</v>
      </c>
    </row>
    <row r="7561" spans="1:15" x14ac:dyDescent="0.2">
      <c r="A7561" t="s">
        <v>8309</v>
      </c>
      <c r="B7561" t="s">
        <v>8310</v>
      </c>
      <c r="C7561" t="s">
        <v>8324</v>
      </c>
      <c r="D7561" t="s">
        <v>22</v>
      </c>
      <c r="E7561">
        <v>34</v>
      </c>
      <c r="F7561" t="s">
        <v>18</v>
      </c>
      <c r="G7561" t="s">
        <v>38</v>
      </c>
      <c r="H7561" t="s">
        <v>349</v>
      </c>
      <c r="I7561" s="2">
        <v>8232</v>
      </c>
      <c r="J7561" s="2">
        <v>2</v>
      </c>
      <c r="K7561" s="2">
        <v>8234</v>
      </c>
      <c r="L7561" s="3">
        <v>0.56613010129012209</v>
      </c>
      <c r="M7561" s="3">
        <v>0.78579724446081656</v>
      </c>
      <c r="N7561" s="2">
        <v>1454436</v>
      </c>
      <c r="O7561">
        <f t="shared" si="118"/>
        <v>9</v>
      </c>
    </row>
    <row r="7562" spans="1:15" x14ac:dyDescent="0.2">
      <c r="A7562" t="s">
        <v>8309</v>
      </c>
      <c r="B7562" t="s">
        <v>8325</v>
      </c>
      <c r="C7562" t="s">
        <v>46</v>
      </c>
      <c r="G7562" t="s">
        <v>46</v>
      </c>
      <c r="I7562" s="2">
        <v>14365</v>
      </c>
      <c r="J7562" s="2">
        <v>31</v>
      </c>
      <c r="K7562" s="2">
        <v>14396</v>
      </c>
      <c r="L7562" s="3">
        <v>1.0303073244430321</v>
      </c>
      <c r="M7562" s="3">
        <v>1.4031448925467431</v>
      </c>
      <c r="N7562" s="2">
        <v>1397253</v>
      </c>
      <c r="O7562">
        <f t="shared" si="118"/>
        <v>5</v>
      </c>
    </row>
    <row r="7563" spans="1:15" x14ac:dyDescent="0.2">
      <c r="A7563" t="s">
        <v>8309</v>
      </c>
      <c r="B7563" t="s">
        <v>8325</v>
      </c>
      <c r="C7563" t="s">
        <v>8326</v>
      </c>
      <c r="D7563" t="s">
        <v>22</v>
      </c>
      <c r="E7563">
        <v>72</v>
      </c>
      <c r="F7563" t="s">
        <v>18</v>
      </c>
      <c r="G7563" t="s">
        <v>950</v>
      </c>
      <c r="H7563" t="s">
        <v>1521</v>
      </c>
      <c r="I7563" s="2">
        <v>436158</v>
      </c>
      <c r="J7563" s="2">
        <v>1175</v>
      </c>
      <c r="K7563" s="2">
        <v>437333</v>
      </c>
      <c r="L7563" s="3">
        <v>31.299485490458778</v>
      </c>
      <c r="M7563" s="3">
        <v>42.625838100315697</v>
      </c>
      <c r="N7563" s="2">
        <v>1397253</v>
      </c>
      <c r="O7563">
        <f t="shared" si="118"/>
        <v>2</v>
      </c>
    </row>
    <row r="7564" spans="1:15" x14ac:dyDescent="0.2">
      <c r="A7564" t="s">
        <v>8309</v>
      </c>
      <c r="B7564" t="s">
        <v>8325</v>
      </c>
      <c r="C7564" t="s">
        <v>8327</v>
      </c>
      <c r="D7564" t="s">
        <v>22</v>
      </c>
      <c r="E7564">
        <v>64</v>
      </c>
      <c r="F7564" t="s">
        <v>18</v>
      </c>
      <c r="G7564" t="s">
        <v>38</v>
      </c>
      <c r="H7564" t="s">
        <v>315</v>
      </c>
      <c r="I7564" s="2">
        <v>2074</v>
      </c>
      <c r="J7564" s="2">
        <v>1</v>
      </c>
      <c r="K7564" s="2">
        <v>2075</v>
      </c>
      <c r="L7564" s="3">
        <v>0.14850567506385742</v>
      </c>
      <c r="M7564" s="3">
        <v>0.20224546068591914</v>
      </c>
      <c r="N7564" s="2">
        <v>1397253</v>
      </c>
      <c r="O7564">
        <f t="shared" si="118"/>
        <v>15</v>
      </c>
    </row>
    <row r="7565" spans="1:15" x14ac:dyDescent="0.2">
      <c r="A7565" t="s">
        <v>8309</v>
      </c>
      <c r="B7565" t="s">
        <v>8325</v>
      </c>
      <c r="C7565" t="s">
        <v>8328</v>
      </c>
      <c r="D7565" t="s">
        <v>22</v>
      </c>
      <c r="E7565">
        <v>69</v>
      </c>
      <c r="F7565" t="s">
        <v>18</v>
      </c>
      <c r="G7565" t="s">
        <v>38</v>
      </c>
      <c r="H7565" t="s">
        <v>846</v>
      </c>
      <c r="I7565" s="2">
        <v>2211</v>
      </c>
      <c r="J7565" s="2">
        <v>2</v>
      </c>
      <c r="K7565" s="2">
        <v>2213</v>
      </c>
      <c r="L7565" s="3">
        <v>0.15838219706810433</v>
      </c>
      <c r="M7565" s="3">
        <v>0.21569600216768148</v>
      </c>
      <c r="N7565" s="2">
        <v>1397253</v>
      </c>
      <c r="O7565">
        <f t="shared" si="118"/>
        <v>14</v>
      </c>
    </row>
    <row r="7566" spans="1:15" x14ac:dyDescent="0.2">
      <c r="A7566" t="s">
        <v>8309</v>
      </c>
      <c r="B7566" t="s">
        <v>8325</v>
      </c>
      <c r="C7566" t="s">
        <v>8329</v>
      </c>
      <c r="D7566" t="s">
        <v>22</v>
      </c>
      <c r="E7566">
        <v>60</v>
      </c>
      <c r="F7566" t="s">
        <v>18</v>
      </c>
      <c r="G7566" t="s">
        <v>38</v>
      </c>
      <c r="H7566" t="s">
        <v>486</v>
      </c>
      <c r="I7566" s="2">
        <v>16562</v>
      </c>
      <c r="J7566" s="2">
        <f>(0)</f>
        <v>0</v>
      </c>
      <c r="K7566" s="2">
        <v>16562</v>
      </c>
      <c r="L7566" s="3">
        <v>1.1853257785096902</v>
      </c>
      <c r="M7566" s="3">
        <v>1.6142599131952737</v>
      </c>
      <c r="N7566" s="2">
        <v>1397253</v>
      </c>
      <c r="O7566">
        <f t="shared" si="118"/>
        <v>3</v>
      </c>
    </row>
    <row r="7567" spans="1:15" x14ac:dyDescent="0.2">
      <c r="A7567" t="s">
        <v>8309</v>
      </c>
      <c r="B7567" t="s">
        <v>8325</v>
      </c>
      <c r="C7567" t="s">
        <v>8330</v>
      </c>
      <c r="D7567" t="s">
        <v>22</v>
      </c>
      <c r="E7567">
        <v>45</v>
      </c>
      <c r="F7567" t="s">
        <v>18</v>
      </c>
      <c r="G7567" t="s">
        <v>401</v>
      </c>
      <c r="H7567" t="s">
        <v>402</v>
      </c>
      <c r="I7567" s="2">
        <v>16150</v>
      </c>
      <c r="J7567" s="2">
        <v>7</v>
      </c>
      <c r="K7567" s="2">
        <v>16157</v>
      </c>
      <c r="L7567" s="3">
        <v>1.1563403334972264</v>
      </c>
      <c r="M7567" s="3">
        <v>1.5747854979770579</v>
      </c>
      <c r="N7567" s="2">
        <v>1397253</v>
      </c>
      <c r="O7567">
        <f t="shared" si="118"/>
        <v>4</v>
      </c>
    </row>
    <row r="7568" spans="1:15" x14ac:dyDescent="0.2">
      <c r="A7568" t="s">
        <v>8309</v>
      </c>
      <c r="B7568" t="s">
        <v>8325</v>
      </c>
      <c r="C7568" t="s">
        <v>8331</v>
      </c>
      <c r="D7568" t="s">
        <v>22</v>
      </c>
      <c r="E7568">
        <v>39</v>
      </c>
      <c r="F7568" t="s">
        <v>18</v>
      </c>
      <c r="G7568" t="s">
        <v>32</v>
      </c>
      <c r="H7568" t="s">
        <v>33</v>
      </c>
      <c r="I7568" s="2">
        <v>483748</v>
      </c>
      <c r="J7568" s="2">
        <v>1175</v>
      </c>
      <c r="K7568" s="2">
        <v>484923</v>
      </c>
      <c r="L7568" s="3">
        <v>34.705454201923345</v>
      </c>
      <c r="M7568" s="3">
        <v>47.264325557685765</v>
      </c>
      <c r="N7568" s="2">
        <v>1397253</v>
      </c>
      <c r="O7568">
        <f t="shared" si="118"/>
        <v>1</v>
      </c>
    </row>
    <row r="7569" spans="1:15" x14ac:dyDescent="0.2">
      <c r="A7569" t="s">
        <v>8309</v>
      </c>
      <c r="B7569" t="s">
        <v>8325</v>
      </c>
      <c r="C7569" t="s">
        <v>8332</v>
      </c>
      <c r="D7569" t="s">
        <v>22</v>
      </c>
      <c r="E7569">
        <v>44</v>
      </c>
      <c r="F7569" t="s">
        <v>18</v>
      </c>
      <c r="G7569" t="s">
        <v>522</v>
      </c>
      <c r="H7569" t="s">
        <v>523</v>
      </c>
      <c r="I7569" s="2">
        <v>13084</v>
      </c>
      <c r="J7569" s="2">
        <v>20</v>
      </c>
      <c r="K7569" s="2">
        <v>13104</v>
      </c>
      <c r="L7569" s="3">
        <v>0.93784017640327133</v>
      </c>
      <c r="M7569" s="3">
        <v>1.2772166346160405</v>
      </c>
      <c r="N7569" s="2">
        <v>1397253</v>
      </c>
      <c r="O7569">
        <f t="shared" si="118"/>
        <v>6</v>
      </c>
    </row>
    <row r="7570" spans="1:15" x14ac:dyDescent="0.2">
      <c r="A7570" t="s">
        <v>8309</v>
      </c>
      <c r="B7570" t="s">
        <v>8325</v>
      </c>
      <c r="C7570" t="s">
        <v>8333</v>
      </c>
      <c r="D7570" t="s">
        <v>22</v>
      </c>
      <c r="E7570">
        <v>68</v>
      </c>
      <c r="F7570" t="s">
        <v>18</v>
      </c>
      <c r="G7570" t="s">
        <v>38</v>
      </c>
      <c r="H7570" t="s">
        <v>456</v>
      </c>
      <c r="I7570" s="2">
        <v>5135</v>
      </c>
      <c r="J7570" s="2">
        <f>(0)</f>
        <v>0</v>
      </c>
      <c r="K7570" s="2">
        <v>5135</v>
      </c>
      <c r="L7570" s="3">
        <v>0.36750681515802791</v>
      </c>
      <c r="M7570" s="3">
        <v>0.50049659789021439</v>
      </c>
      <c r="N7570" s="2">
        <v>1397253</v>
      </c>
      <c r="O7570">
        <f t="shared" si="118"/>
        <v>10</v>
      </c>
    </row>
    <row r="7571" spans="1:15" x14ac:dyDescent="0.2">
      <c r="A7571" t="s">
        <v>8309</v>
      </c>
      <c r="B7571" t="s">
        <v>8325</v>
      </c>
      <c r="C7571" t="s">
        <v>8334</v>
      </c>
      <c r="D7571" t="s">
        <v>17</v>
      </c>
      <c r="E7571">
        <v>37</v>
      </c>
      <c r="F7571" t="s">
        <v>18</v>
      </c>
      <c r="G7571" t="s">
        <v>38</v>
      </c>
      <c r="H7571" t="s">
        <v>84</v>
      </c>
      <c r="I7571" s="2">
        <v>5569</v>
      </c>
      <c r="J7571" s="2">
        <v>2</v>
      </c>
      <c r="K7571" s="2">
        <v>5571</v>
      </c>
      <c r="L7571" s="3">
        <v>0.39871089917144564</v>
      </c>
      <c r="M7571" s="3">
        <v>0.54299251155723161</v>
      </c>
      <c r="N7571" s="2">
        <v>1397253</v>
      </c>
      <c r="O7571">
        <f t="shared" si="118"/>
        <v>9</v>
      </c>
    </row>
    <row r="7572" spans="1:15" x14ac:dyDescent="0.2">
      <c r="A7572" t="s">
        <v>8309</v>
      </c>
      <c r="B7572" t="s">
        <v>8325</v>
      </c>
      <c r="C7572" t="s">
        <v>8335</v>
      </c>
      <c r="D7572" t="s">
        <v>22</v>
      </c>
      <c r="E7572">
        <v>40</v>
      </c>
      <c r="F7572" t="s">
        <v>18</v>
      </c>
      <c r="G7572" t="s">
        <v>303</v>
      </c>
      <c r="H7572" t="s">
        <v>304</v>
      </c>
      <c r="I7572" s="2">
        <v>3262</v>
      </c>
      <c r="J7572" s="2">
        <v>11</v>
      </c>
      <c r="K7572" s="2">
        <v>3273</v>
      </c>
      <c r="L7572" s="3">
        <v>0.23424533710072548</v>
      </c>
      <c r="M7572" s="3">
        <v>0.31901175557831968</v>
      </c>
      <c r="N7572" s="2">
        <v>1397253</v>
      </c>
      <c r="O7572">
        <f t="shared" si="118"/>
        <v>11</v>
      </c>
    </row>
    <row r="7573" spans="1:15" x14ac:dyDescent="0.2">
      <c r="A7573" t="s">
        <v>8309</v>
      </c>
      <c r="B7573" t="s">
        <v>8325</v>
      </c>
      <c r="C7573" t="s">
        <v>8336</v>
      </c>
      <c r="D7573" t="s">
        <v>22</v>
      </c>
      <c r="E7573">
        <v>25</v>
      </c>
      <c r="F7573" t="s">
        <v>18</v>
      </c>
      <c r="G7573" t="s">
        <v>38</v>
      </c>
      <c r="H7573" t="s">
        <v>99</v>
      </c>
      <c r="I7573" s="2">
        <v>2578</v>
      </c>
      <c r="J7573" s="2">
        <v>1</v>
      </c>
      <c r="K7573" s="2">
        <v>2579</v>
      </c>
      <c r="L7573" s="3">
        <v>0.18457645107936788</v>
      </c>
      <c r="M7573" s="3">
        <v>0.25136917740192072</v>
      </c>
      <c r="N7573" s="2">
        <v>1397253</v>
      </c>
      <c r="O7573">
        <f t="shared" si="118"/>
        <v>12</v>
      </c>
    </row>
    <row r="7574" spans="1:15" x14ac:dyDescent="0.2">
      <c r="A7574" t="s">
        <v>8309</v>
      </c>
      <c r="B7574" t="s">
        <v>8325</v>
      </c>
      <c r="C7574" t="s">
        <v>8337</v>
      </c>
      <c r="D7574" t="s">
        <v>22</v>
      </c>
      <c r="E7574">
        <v>73</v>
      </c>
      <c r="F7574" t="s">
        <v>18</v>
      </c>
      <c r="G7574" t="s">
        <v>8063</v>
      </c>
      <c r="H7574" t="s">
        <v>618</v>
      </c>
      <c r="I7574" s="2">
        <v>1923</v>
      </c>
      <c r="J7574" s="2">
        <v>3</v>
      </c>
      <c r="K7574" s="2">
        <v>1926</v>
      </c>
      <c r="L7574" s="3">
        <v>0.13784189405927202</v>
      </c>
      <c r="M7574" s="3">
        <v>0.1877227745932917</v>
      </c>
      <c r="N7574" s="2">
        <v>1397253</v>
      </c>
      <c r="O7574">
        <f t="shared" si="118"/>
        <v>16</v>
      </c>
    </row>
    <row r="7575" spans="1:15" x14ac:dyDescent="0.2">
      <c r="A7575" t="s">
        <v>8309</v>
      </c>
      <c r="B7575" t="s">
        <v>8325</v>
      </c>
      <c r="C7575" t="s">
        <v>8338</v>
      </c>
      <c r="D7575" t="s">
        <v>22</v>
      </c>
      <c r="E7575">
        <v>33</v>
      </c>
      <c r="F7575" t="s">
        <v>18</v>
      </c>
      <c r="G7575" t="s">
        <v>38</v>
      </c>
      <c r="H7575" t="s">
        <v>201</v>
      </c>
      <c r="I7575" s="2">
        <v>5882</v>
      </c>
      <c r="J7575" s="2">
        <f>(0)</f>
        <v>0</v>
      </c>
      <c r="K7575" s="2">
        <v>5882</v>
      </c>
      <c r="L7575" s="3">
        <v>0.42096885818101665</v>
      </c>
      <c r="M7575" s="3">
        <v>0.57330496373714523</v>
      </c>
      <c r="N7575" s="2">
        <v>1397253</v>
      </c>
      <c r="O7575">
        <f t="shared" si="118"/>
        <v>8</v>
      </c>
    </row>
    <row r="7576" spans="1:15" x14ac:dyDescent="0.2">
      <c r="A7576" t="s">
        <v>8309</v>
      </c>
      <c r="B7576" t="s">
        <v>8325</v>
      </c>
      <c r="C7576" t="s">
        <v>8339</v>
      </c>
      <c r="D7576" t="s">
        <v>22</v>
      </c>
      <c r="E7576">
        <v>45</v>
      </c>
      <c r="F7576" t="s">
        <v>18</v>
      </c>
      <c r="G7576" t="s">
        <v>38</v>
      </c>
      <c r="H7576" t="s">
        <v>349</v>
      </c>
      <c r="I7576" s="2">
        <v>12609</v>
      </c>
      <c r="J7576" s="2">
        <f>(0)</f>
        <v>0</v>
      </c>
      <c r="K7576" s="2">
        <v>12609</v>
      </c>
      <c r="L7576" s="3">
        <v>0.90241352138803776</v>
      </c>
      <c r="M7576" s="3">
        <v>1.2289701271271105</v>
      </c>
      <c r="N7576" s="2">
        <v>1397253</v>
      </c>
      <c r="O7576">
        <f t="shared" si="118"/>
        <v>7</v>
      </c>
    </row>
    <row r="7577" spans="1:15" x14ac:dyDescent="0.2">
      <c r="A7577" t="s">
        <v>8309</v>
      </c>
      <c r="B7577" t="s">
        <v>8325</v>
      </c>
      <c r="C7577" t="s">
        <v>8340</v>
      </c>
      <c r="D7577" t="s">
        <v>17</v>
      </c>
      <c r="E7577">
        <v>34</v>
      </c>
      <c r="F7577" t="s">
        <v>18</v>
      </c>
      <c r="G7577" t="s">
        <v>38</v>
      </c>
      <c r="H7577" t="s">
        <v>54</v>
      </c>
      <c r="I7577" s="2">
        <v>2228</v>
      </c>
      <c r="J7577" s="2">
        <v>2</v>
      </c>
      <c r="K7577" s="2">
        <v>2230</v>
      </c>
      <c r="L7577" s="3">
        <v>0.1595988700686275</v>
      </c>
      <c r="M7577" s="3">
        <v>0.21735295292992754</v>
      </c>
      <c r="N7577" s="2">
        <v>1397253</v>
      </c>
      <c r="O7577">
        <f t="shared" si="118"/>
        <v>13</v>
      </c>
    </row>
    <row r="7578" spans="1:15" x14ac:dyDescent="0.2">
      <c r="A7578" t="s">
        <v>8309</v>
      </c>
      <c r="B7578" t="s">
        <v>8341</v>
      </c>
      <c r="C7578" t="s">
        <v>46</v>
      </c>
      <c r="G7578" t="s">
        <v>46</v>
      </c>
      <c r="I7578" s="2">
        <v>18650</v>
      </c>
      <c r="J7578" s="2">
        <v>33</v>
      </c>
      <c r="K7578" s="2">
        <v>18683</v>
      </c>
      <c r="L7578" s="3">
        <v>1.0882671255139023</v>
      </c>
      <c r="M7578" s="3">
        <v>1.5642909951328892</v>
      </c>
      <c r="N7578" s="2">
        <v>1716766</v>
      </c>
      <c r="O7578">
        <f t="shared" si="118"/>
        <v>3</v>
      </c>
    </row>
    <row r="7579" spans="1:15" x14ac:dyDescent="0.2">
      <c r="A7579" t="s">
        <v>8309</v>
      </c>
      <c r="B7579" t="s">
        <v>8341</v>
      </c>
      <c r="C7579" t="s">
        <v>8342</v>
      </c>
      <c r="D7579" t="s">
        <v>22</v>
      </c>
      <c r="E7579">
        <v>82</v>
      </c>
      <c r="F7579" t="s">
        <v>49</v>
      </c>
      <c r="G7579" t="s">
        <v>38</v>
      </c>
      <c r="H7579" t="s">
        <v>1648</v>
      </c>
      <c r="I7579" s="2">
        <v>16453</v>
      </c>
      <c r="J7579" s="2">
        <v>3</v>
      </c>
      <c r="K7579" s="2">
        <v>16456</v>
      </c>
      <c r="L7579" s="3">
        <v>0.95854647633981571</v>
      </c>
      <c r="M7579" s="3">
        <v>1.3778286472144099</v>
      </c>
      <c r="N7579" s="2">
        <v>1716766</v>
      </c>
      <c r="O7579">
        <f t="shared" si="118"/>
        <v>5</v>
      </c>
    </row>
    <row r="7580" spans="1:15" x14ac:dyDescent="0.2">
      <c r="A7580" t="s">
        <v>8309</v>
      </c>
      <c r="B7580" t="s">
        <v>8341</v>
      </c>
      <c r="C7580" t="s">
        <v>8343</v>
      </c>
      <c r="D7580" t="s">
        <v>22</v>
      </c>
      <c r="E7580">
        <v>46</v>
      </c>
      <c r="F7580" t="s">
        <v>49</v>
      </c>
      <c r="G7580" t="s">
        <v>303</v>
      </c>
      <c r="H7580" t="s">
        <v>304</v>
      </c>
      <c r="I7580" s="2">
        <v>17531</v>
      </c>
      <c r="J7580" s="2">
        <v>52</v>
      </c>
      <c r="K7580" s="2">
        <v>17583</v>
      </c>
      <c r="L7580" s="3">
        <v>1.024193163191722</v>
      </c>
      <c r="M7580" s="3">
        <v>1.472190149730856</v>
      </c>
      <c r="N7580" s="2">
        <v>1716766</v>
      </c>
      <c r="O7580">
        <f t="shared" si="118"/>
        <v>4</v>
      </c>
    </row>
    <row r="7581" spans="1:15" x14ac:dyDescent="0.2">
      <c r="A7581" t="s">
        <v>8309</v>
      </c>
      <c r="B7581" t="s">
        <v>8341</v>
      </c>
      <c r="C7581" t="s">
        <v>8344</v>
      </c>
      <c r="D7581" t="s">
        <v>22</v>
      </c>
      <c r="E7581">
        <v>36</v>
      </c>
      <c r="F7581" t="s">
        <v>49</v>
      </c>
      <c r="G7581" t="s">
        <v>38</v>
      </c>
      <c r="H7581" t="s">
        <v>540</v>
      </c>
      <c r="I7581" s="2">
        <v>13610</v>
      </c>
      <c r="J7581" s="2">
        <v>3</v>
      </c>
      <c r="K7581" s="2">
        <v>13613</v>
      </c>
      <c r="L7581" s="3">
        <v>0.7929444082653081</v>
      </c>
      <c r="M7581" s="3">
        <v>1.1397898258707926</v>
      </c>
      <c r="N7581" s="2">
        <v>1716766</v>
      </c>
      <c r="O7581">
        <f t="shared" si="118"/>
        <v>6</v>
      </c>
    </row>
    <row r="7582" spans="1:15" x14ac:dyDescent="0.2">
      <c r="A7582" t="s">
        <v>8309</v>
      </c>
      <c r="B7582" t="s">
        <v>8341</v>
      </c>
      <c r="C7582" t="s">
        <v>8345</v>
      </c>
      <c r="D7582" t="s">
        <v>22</v>
      </c>
      <c r="E7582">
        <v>55</v>
      </c>
      <c r="F7582" t="s">
        <v>69</v>
      </c>
      <c r="G7582" t="s">
        <v>38</v>
      </c>
      <c r="H7582" t="s">
        <v>84</v>
      </c>
      <c r="I7582" s="2">
        <v>10352</v>
      </c>
      <c r="J7582" s="2">
        <v>2</v>
      </c>
      <c r="K7582" s="2">
        <v>10354</v>
      </c>
      <c r="L7582" s="3">
        <v>0.60311073262168524</v>
      </c>
      <c r="M7582" s="3">
        <v>0.86692013935695189</v>
      </c>
      <c r="N7582" s="2">
        <v>1716766</v>
      </c>
      <c r="O7582">
        <f t="shared" si="118"/>
        <v>7</v>
      </c>
    </row>
    <row r="7583" spans="1:15" x14ac:dyDescent="0.2">
      <c r="A7583" t="s">
        <v>8309</v>
      </c>
      <c r="B7583" t="s">
        <v>8341</v>
      </c>
      <c r="C7583" t="s">
        <v>8346</v>
      </c>
      <c r="D7583" t="s">
        <v>22</v>
      </c>
      <c r="E7583">
        <v>34</v>
      </c>
      <c r="F7583" t="s">
        <v>49</v>
      </c>
      <c r="G7583" t="s">
        <v>38</v>
      </c>
      <c r="H7583" t="s">
        <v>41</v>
      </c>
      <c r="I7583" s="2">
        <v>2978</v>
      </c>
      <c r="J7583" s="2">
        <v>4</v>
      </c>
      <c r="K7583" s="2">
        <v>2982</v>
      </c>
      <c r="L7583" s="3">
        <v>0.17369868694976484</v>
      </c>
      <c r="M7583" s="3">
        <v>0.24967701908078332</v>
      </c>
      <c r="N7583" s="2">
        <v>1716766</v>
      </c>
      <c r="O7583">
        <f t="shared" si="118"/>
        <v>11</v>
      </c>
    </row>
    <row r="7584" spans="1:15" x14ac:dyDescent="0.2">
      <c r="A7584" t="s">
        <v>8309</v>
      </c>
      <c r="B7584" t="s">
        <v>8341</v>
      </c>
      <c r="C7584" t="s">
        <v>8347</v>
      </c>
      <c r="D7584" t="s">
        <v>22</v>
      </c>
      <c r="E7584">
        <v>47</v>
      </c>
      <c r="F7584" t="s">
        <v>49</v>
      </c>
      <c r="G7584" t="s">
        <v>32</v>
      </c>
      <c r="H7584" t="s">
        <v>33</v>
      </c>
      <c r="I7584" s="2">
        <v>635383</v>
      </c>
      <c r="J7584" s="2">
        <v>2227</v>
      </c>
      <c r="K7584" s="2">
        <v>637610</v>
      </c>
      <c r="L7584" s="3">
        <v>37.140181014768466</v>
      </c>
      <c r="M7584" s="3">
        <v>53.38583639708191</v>
      </c>
      <c r="N7584" s="2">
        <v>1716766</v>
      </c>
      <c r="O7584">
        <f t="shared" si="118"/>
        <v>1</v>
      </c>
    </row>
    <row r="7585" spans="1:15" x14ac:dyDescent="0.2">
      <c r="A7585" t="s">
        <v>8309</v>
      </c>
      <c r="B7585" t="s">
        <v>8341</v>
      </c>
      <c r="C7585" t="s">
        <v>8348</v>
      </c>
      <c r="D7585" t="s">
        <v>22</v>
      </c>
      <c r="E7585">
        <v>52</v>
      </c>
      <c r="F7585" t="s">
        <v>49</v>
      </c>
      <c r="G7585" t="s">
        <v>38</v>
      </c>
      <c r="H7585" t="s">
        <v>234</v>
      </c>
      <c r="I7585" s="2">
        <v>6287</v>
      </c>
      <c r="J7585" s="2">
        <v>14</v>
      </c>
      <c r="K7585" s="2">
        <v>6301</v>
      </c>
      <c r="L7585" s="3">
        <v>0.36702730599277944</v>
      </c>
      <c r="M7585" s="3">
        <v>0.52757038807109846</v>
      </c>
      <c r="N7585" s="2">
        <v>1716766</v>
      </c>
      <c r="O7585">
        <f t="shared" si="118"/>
        <v>9</v>
      </c>
    </row>
    <row r="7586" spans="1:15" x14ac:dyDescent="0.2">
      <c r="A7586" t="s">
        <v>8309</v>
      </c>
      <c r="B7586" t="s">
        <v>8341</v>
      </c>
      <c r="C7586" t="s">
        <v>8349</v>
      </c>
      <c r="D7586" t="s">
        <v>22</v>
      </c>
      <c r="E7586">
        <v>53</v>
      </c>
      <c r="F7586" t="s">
        <v>49</v>
      </c>
      <c r="G7586" t="s">
        <v>8350</v>
      </c>
      <c r="H7586" t="s">
        <v>8351</v>
      </c>
      <c r="I7586" s="2">
        <v>450677</v>
      </c>
      <c r="J7586" s="2">
        <v>2706</v>
      </c>
      <c r="K7586" s="2">
        <v>453383</v>
      </c>
      <c r="L7586" s="3">
        <v>26.409132054106383</v>
      </c>
      <c r="M7586" s="3">
        <v>37.960870537190736</v>
      </c>
      <c r="N7586" s="2">
        <v>1716766</v>
      </c>
      <c r="O7586">
        <f t="shared" si="118"/>
        <v>2</v>
      </c>
    </row>
    <row r="7587" spans="1:15" x14ac:dyDescent="0.2">
      <c r="A7587" t="s">
        <v>8309</v>
      </c>
      <c r="B7587" t="s">
        <v>8341</v>
      </c>
      <c r="C7587" t="s">
        <v>8352</v>
      </c>
      <c r="D7587" t="s">
        <v>22</v>
      </c>
      <c r="E7587">
        <v>35</v>
      </c>
      <c r="F7587" t="s">
        <v>49</v>
      </c>
      <c r="G7587" t="s">
        <v>876</v>
      </c>
      <c r="H7587" t="s">
        <v>877</v>
      </c>
      <c r="I7587" s="2">
        <v>2625</v>
      </c>
      <c r="J7587" s="2">
        <v>2</v>
      </c>
      <c r="K7587" s="2">
        <v>2627</v>
      </c>
      <c r="L7587" s="3">
        <v>0.15302027183669759</v>
      </c>
      <c r="M7587" s="3">
        <v>0.2199535644283091</v>
      </c>
      <c r="N7587" s="2">
        <v>1716766</v>
      </c>
      <c r="O7587">
        <f t="shared" si="118"/>
        <v>12</v>
      </c>
    </row>
    <row r="7588" spans="1:15" x14ac:dyDescent="0.2">
      <c r="A7588" t="s">
        <v>8309</v>
      </c>
      <c r="B7588" t="s">
        <v>8341</v>
      </c>
      <c r="C7588" t="s">
        <v>8353</v>
      </c>
      <c r="D7588" t="s">
        <v>17</v>
      </c>
      <c r="E7588">
        <v>49</v>
      </c>
      <c r="F7588" t="s">
        <v>49</v>
      </c>
      <c r="G7588" t="s">
        <v>3309</v>
      </c>
      <c r="H7588" t="s">
        <v>734</v>
      </c>
      <c r="I7588" s="2">
        <v>6571</v>
      </c>
      <c r="J7588" s="2">
        <v>9</v>
      </c>
      <c r="K7588" s="2">
        <v>6580</v>
      </c>
      <c r="L7588" s="3">
        <v>0.38327879279995059</v>
      </c>
      <c r="M7588" s="3">
        <v>0.55093051158670503</v>
      </c>
      <c r="N7588" s="2">
        <v>1716766</v>
      </c>
      <c r="O7588">
        <f t="shared" si="118"/>
        <v>8</v>
      </c>
    </row>
    <row r="7589" spans="1:15" x14ac:dyDescent="0.2">
      <c r="A7589" t="s">
        <v>8309</v>
      </c>
      <c r="B7589" t="s">
        <v>8341</v>
      </c>
      <c r="C7589" t="s">
        <v>8354</v>
      </c>
      <c r="D7589" t="s">
        <v>22</v>
      </c>
      <c r="E7589">
        <v>34</v>
      </c>
      <c r="F7589" t="s">
        <v>69</v>
      </c>
      <c r="G7589" t="s">
        <v>694</v>
      </c>
      <c r="H7589" t="s">
        <v>315</v>
      </c>
      <c r="I7589" s="2">
        <v>3017</v>
      </c>
      <c r="J7589" s="2">
        <v>6</v>
      </c>
      <c r="K7589" s="2">
        <v>3023</v>
      </c>
      <c r="L7589" s="3">
        <v>0.17608689827268248</v>
      </c>
      <c r="M7589" s="3">
        <v>0.25310986877304087</v>
      </c>
      <c r="N7589" s="2">
        <v>1716766</v>
      </c>
      <c r="O7589">
        <f t="shared" si="118"/>
        <v>10</v>
      </c>
    </row>
    <row r="7590" spans="1:15" x14ac:dyDescent="0.2">
      <c r="A7590" t="s">
        <v>8309</v>
      </c>
      <c r="B7590" t="s">
        <v>8341</v>
      </c>
      <c r="C7590" t="s">
        <v>8355</v>
      </c>
      <c r="D7590" t="s">
        <v>22</v>
      </c>
      <c r="E7590">
        <v>43</v>
      </c>
      <c r="F7590" t="s">
        <v>49</v>
      </c>
      <c r="G7590" t="s">
        <v>38</v>
      </c>
      <c r="H7590" t="s">
        <v>193</v>
      </c>
      <c r="I7590" s="2">
        <v>2533</v>
      </c>
      <c r="J7590" s="2">
        <v>1</v>
      </c>
      <c r="K7590" s="2">
        <v>2534</v>
      </c>
      <c r="L7590" s="3">
        <v>0.14760310956764056</v>
      </c>
      <c r="M7590" s="3">
        <v>0.21216685658977363</v>
      </c>
      <c r="N7590" s="2">
        <v>1716766</v>
      </c>
      <c r="O7590">
        <f t="shared" si="118"/>
        <v>13</v>
      </c>
    </row>
    <row r="7591" spans="1:15" x14ac:dyDescent="0.2">
      <c r="A7591" t="s">
        <v>8309</v>
      </c>
      <c r="B7591" t="s">
        <v>8341</v>
      </c>
      <c r="C7591" t="s">
        <v>8356</v>
      </c>
      <c r="D7591" t="s">
        <v>22</v>
      </c>
      <c r="E7591">
        <v>47</v>
      </c>
      <c r="F7591" t="s">
        <v>49</v>
      </c>
      <c r="G7591" t="s">
        <v>764</v>
      </c>
      <c r="H7591" t="s">
        <v>542</v>
      </c>
      <c r="I7591" s="2">
        <v>2302</v>
      </c>
      <c r="J7591" s="2">
        <v>5</v>
      </c>
      <c r="K7591" s="2">
        <v>2307</v>
      </c>
      <c r="L7591" s="3">
        <v>0.13438057370660883</v>
      </c>
      <c r="M7591" s="3">
        <v>0.19316059122044504</v>
      </c>
      <c r="N7591" s="2">
        <v>1716766</v>
      </c>
      <c r="O7591">
        <f t="shared" si="118"/>
        <v>14</v>
      </c>
    </row>
    <row r="7592" spans="1:15" x14ac:dyDescent="0.2">
      <c r="A7592" t="s">
        <v>8309</v>
      </c>
      <c r="B7592" t="s">
        <v>8357</v>
      </c>
      <c r="C7592" t="s">
        <v>46</v>
      </c>
      <c r="G7592" t="s">
        <v>46</v>
      </c>
      <c r="I7592" s="2">
        <v>8264</v>
      </c>
      <c r="J7592" s="2">
        <v>48</v>
      </c>
      <c r="K7592" s="2">
        <v>8312</v>
      </c>
      <c r="L7592" s="3">
        <v>0.58320902486496806</v>
      </c>
      <c r="M7592" s="3">
        <v>0.89766684378091399</v>
      </c>
      <c r="N7592" s="2">
        <v>1425218</v>
      </c>
      <c r="O7592">
        <f t="shared" si="118"/>
        <v>9</v>
      </c>
    </row>
    <row r="7593" spans="1:15" x14ac:dyDescent="0.2">
      <c r="A7593" t="s">
        <v>8309</v>
      </c>
      <c r="B7593" t="s">
        <v>8357</v>
      </c>
      <c r="C7593" t="s">
        <v>8358</v>
      </c>
      <c r="D7593" t="s">
        <v>22</v>
      </c>
      <c r="E7593">
        <v>52</v>
      </c>
      <c r="F7593" t="s">
        <v>49</v>
      </c>
      <c r="G7593" t="s">
        <v>798</v>
      </c>
      <c r="H7593" t="s">
        <v>799</v>
      </c>
      <c r="I7593" s="2">
        <v>82991</v>
      </c>
      <c r="J7593" s="2">
        <v>434</v>
      </c>
      <c r="K7593" s="2">
        <v>83425</v>
      </c>
      <c r="L7593" s="3">
        <v>5.853490483561111</v>
      </c>
      <c r="M7593" s="3">
        <v>9.0096073679526896</v>
      </c>
      <c r="N7593" s="2">
        <v>1425218</v>
      </c>
      <c r="O7593">
        <f t="shared" si="118"/>
        <v>3</v>
      </c>
    </row>
    <row r="7594" spans="1:15" x14ac:dyDescent="0.2">
      <c r="A7594" t="s">
        <v>8309</v>
      </c>
      <c r="B7594" t="s">
        <v>8357</v>
      </c>
      <c r="C7594" t="s">
        <v>8359</v>
      </c>
      <c r="D7594" t="s">
        <v>22</v>
      </c>
      <c r="E7594">
        <v>43</v>
      </c>
      <c r="F7594" t="s">
        <v>69</v>
      </c>
      <c r="G7594" t="s">
        <v>3359</v>
      </c>
      <c r="H7594" t="s">
        <v>540</v>
      </c>
      <c r="I7594" s="2">
        <v>3844</v>
      </c>
      <c r="J7594" s="2">
        <v>1</v>
      </c>
      <c r="K7594" s="2">
        <v>3845</v>
      </c>
      <c r="L7594" s="3">
        <v>0.2697832892932871</v>
      </c>
      <c r="M7594" s="3">
        <v>0.41524651279326447</v>
      </c>
      <c r="N7594" s="2">
        <v>1425218</v>
      </c>
      <c r="O7594">
        <f t="shared" si="118"/>
        <v>18</v>
      </c>
    </row>
    <row r="7595" spans="1:15" x14ac:dyDescent="0.2">
      <c r="A7595" t="s">
        <v>8309</v>
      </c>
      <c r="B7595" t="s">
        <v>8357</v>
      </c>
      <c r="C7595" t="s">
        <v>8360</v>
      </c>
      <c r="D7595" t="s">
        <v>22</v>
      </c>
      <c r="E7595">
        <v>25</v>
      </c>
      <c r="F7595" t="s">
        <v>49</v>
      </c>
      <c r="G7595" t="s">
        <v>8063</v>
      </c>
      <c r="H7595" t="s">
        <v>618</v>
      </c>
      <c r="I7595" s="2">
        <v>2752</v>
      </c>
      <c r="J7595" s="2">
        <v>9</v>
      </c>
      <c r="K7595" s="2">
        <v>2761</v>
      </c>
      <c r="L7595" s="3">
        <v>0.19372474947692211</v>
      </c>
      <c r="M7595" s="3">
        <v>0.29817831516832333</v>
      </c>
      <c r="N7595" s="2">
        <v>1425218</v>
      </c>
      <c r="O7595">
        <f t="shared" si="118"/>
        <v>24</v>
      </c>
    </row>
    <row r="7596" spans="1:15" x14ac:dyDescent="0.2">
      <c r="A7596" t="s">
        <v>8309</v>
      </c>
      <c r="B7596" t="s">
        <v>8357</v>
      </c>
      <c r="C7596" t="s">
        <v>8361</v>
      </c>
      <c r="D7596" t="s">
        <v>22</v>
      </c>
      <c r="E7596">
        <v>37</v>
      </c>
      <c r="F7596" t="s">
        <v>49</v>
      </c>
      <c r="G7596" t="s">
        <v>38</v>
      </c>
      <c r="H7596" t="s">
        <v>1989</v>
      </c>
      <c r="I7596" s="2">
        <v>3732</v>
      </c>
      <c r="J7596" s="2">
        <f>(0)</f>
        <v>0</v>
      </c>
      <c r="K7596" s="2">
        <v>3732</v>
      </c>
      <c r="L7596" s="3">
        <v>0.26185467767036341</v>
      </c>
      <c r="M7596" s="3">
        <v>0.40304290916631025</v>
      </c>
      <c r="N7596" s="2">
        <v>1425218</v>
      </c>
      <c r="O7596">
        <f t="shared" si="118"/>
        <v>20</v>
      </c>
    </row>
    <row r="7597" spans="1:15" x14ac:dyDescent="0.2">
      <c r="A7597" t="s">
        <v>8309</v>
      </c>
      <c r="B7597" t="s">
        <v>8357</v>
      </c>
      <c r="C7597" t="s">
        <v>8362</v>
      </c>
      <c r="D7597" t="s">
        <v>22</v>
      </c>
      <c r="E7597">
        <v>51</v>
      </c>
      <c r="F7597" t="s">
        <v>49</v>
      </c>
      <c r="G7597" t="s">
        <v>38</v>
      </c>
      <c r="H7597" t="s">
        <v>321</v>
      </c>
      <c r="I7597" s="2">
        <v>7224</v>
      </c>
      <c r="J7597" s="2">
        <v>3</v>
      </c>
      <c r="K7597" s="2">
        <v>7227</v>
      </c>
      <c r="L7597" s="3">
        <v>0.50708032034397543</v>
      </c>
      <c r="M7597" s="3">
        <v>0.78049064966369885</v>
      </c>
      <c r="N7597" s="2">
        <v>1425218</v>
      </c>
      <c r="O7597">
        <f t="shared" si="118"/>
        <v>11</v>
      </c>
    </row>
    <row r="7598" spans="1:15" x14ac:dyDescent="0.2">
      <c r="A7598" t="s">
        <v>8309</v>
      </c>
      <c r="B7598" t="s">
        <v>8357</v>
      </c>
      <c r="C7598" t="s">
        <v>8363</v>
      </c>
      <c r="D7598" t="s">
        <v>22</v>
      </c>
      <c r="E7598">
        <v>26</v>
      </c>
      <c r="F7598" t="s">
        <v>49</v>
      </c>
      <c r="G7598" t="s">
        <v>38</v>
      </c>
      <c r="H7598" t="s">
        <v>230</v>
      </c>
      <c r="I7598" s="2">
        <v>3887</v>
      </c>
      <c r="J7598" s="2">
        <f>(0)</f>
        <v>0</v>
      </c>
      <c r="K7598" s="2">
        <v>3887</v>
      </c>
      <c r="L7598" s="3">
        <v>0.27273020688764804</v>
      </c>
      <c r="M7598" s="3">
        <v>0.41978236546876951</v>
      </c>
      <c r="N7598" s="2">
        <v>1425218</v>
      </c>
      <c r="O7598">
        <f t="shared" si="118"/>
        <v>16</v>
      </c>
    </row>
    <row r="7599" spans="1:15" x14ac:dyDescent="0.2">
      <c r="A7599" t="s">
        <v>8309</v>
      </c>
      <c r="B7599" t="s">
        <v>8357</v>
      </c>
      <c r="C7599" t="s">
        <v>8364</v>
      </c>
      <c r="D7599" t="s">
        <v>22</v>
      </c>
      <c r="E7599">
        <v>62</v>
      </c>
      <c r="F7599" t="s">
        <v>49</v>
      </c>
      <c r="G7599" t="s">
        <v>19</v>
      </c>
      <c r="H7599" t="s">
        <v>20</v>
      </c>
      <c r="I7599" s="2">
        <v>149254</v>
      </c>
      <c r="J7599" s="2">
        <v>952</v>
      </c>
      <c r="K7599" s="2">
        <v>150206</v>
      </c>
      <c r="L7599" s="3">
        <v>10.539159623299733</v>
      </c>
      <c r="M7599" s="3">
        <v>16.221721118498074</v>
      </c>
      <c r="N7599" s="2">
        <v>1425218</v>
      </c>
      <c r="O7599">
        <f t="shared" si="118"/>
        <v>2</v>
      </c>
    </row>
    <row r="7600" spans="1:15" x14ac:dyDescent="0.2">
      <c r="A7600" t="s">
        <v>8309</v>
      </c>
      <c r="B7600" t="s">
        <v>8357</v>
      </c>
      <c r="C7600" t="s">
        <v>8365</v>
      </c>
      <c r="D7600" t="s">
        <v>22</v>
      </c>
      <c r="E7600">
        <v>51</v>
      </c>
      <c r="F7600" t="s">
        <v>49</v>
      </c>
      <c r="G7600" t="s">
        <v>8366</v>
      </c>
      <c r="H7600" t="s">
        <v>39</v>
      </c>
      <c r="I7600" s="2">
        <v>2698</v>
      </c>
      <c r="J7600" s="2">
        <v>3</v>
      </c>
      <c r="K7600" s="2">
        <v>2701</v>
      </c>
      <c r="L7600" s="3">
        <v>0.18951486719926355</v>
      </c>
      <c r="M7600" s="3">
        <v>0.29169852563188747</v>
      </c>
      <c r="N7600" s="2">
        <v>1425218</v>
      </c>
      <c r="O7600">
        <f t="shared" si="118"/>
        <v>25</v>
      </c>
    </row>
    <row r="7601" spans="1:15" x14ac:dyDescent="0.2">
      <c r="A7601" t="s">
        <v>8309</v>
      </c>
      <c r="B7601" t="s">
        <v>8357</v>
      </c>
      <c r="C7601" t="s">
        <v>8367</v>
      </c>
      <c r="D7601" t="s">
        <v>22</v>
      </c>
      <c r="E7601">
        <v>63</v>
      </c>
      <c r="F7601" t="s">
        <v>69</v>
      </c>
      <c r="G7601" t="s">
        <v>38</v>
      </c>
      <c r="H7601" t="s">
        <v>70</v>
      </c>
      <c r="I7601" s="2">
        <v>6087</v>
      </c>
      <c r="J7601" s="2">
        <v>2</v>
      </c>
      <c r="K7601" s="2">
        <v>6089</v>
      </c>
      <c r="L7601" s="3">
        <v>0.42723288647771773</v>
      </c>
      <c r="M7601" s="3">
        <v>0.65759064145596546</v>
      </c>
      <c r="N7601" s="2">
        <v>1425218</v>
      </c>
      <c r="O7601">
        <f t="shared" si="118"/>
        <v>13</v>
      </c>
    </row>
    <row r="7602" spans="1:15" x14ac:dyDescent="0.2">
      <c r="A7602" t="s">
        <v>8309</v>
      </c>
      <c r="B7602" t="s">
        <v>8357</v>
      </c>
      <c r="C7602" t="s">
        <v>8368</v>
      </c>
      <c r="D7602" t="s">
        <v>22</v>
      </c>
      <c r="E7602">
        <v>40</v>
      </c>
      <c r="F7602" t="s">
        <v>49</v>
      </c>
      <c r="G7602" t="s">
        <v>401</v>
      </c>
      <c r="H7602" t="s">
        <v>402</v>
      </c>
      <c r="I7602" s="2">
        <v>22558</v>
      </c>
      <c r="J7602" s="2">
        <v>19</v>
      </c>
      <c r="K7602" s="2">
        <v>22577</v>
      </c>
      <c r="L7602" s="3">
        <v>1.5841085363782943</v>
      </c>
      <c r="M7602" s="3">
        <v>2.4382368060685389</v>
      </c>
      <c r="N7602" s="2">
        <v>1425218</v>
      </c>
      <c r="O7602">
        <f t="shared" si="118"/>
        <v>4</v>
      </c>
    </row>
    <row r="7603" spans="1:15" x14ac:dyDescent="0.2">
      <c r="A7603" t="s">
        <v>8309</v>
      </c>
      <c r="B7603" t="s">
        <v>8357</v>
      </c>
      <c r="C7603" t="s">
        <v>8369</v>
      </c>
      <c r="D7603" t="s">
        <v>22</v>
      </c>
      <c r="E7603">
        <v>43</v>
      </c>
      <c r="F7603" t="s">
        <v>49</v>
      </c>
      <c r="G7603" t="s">
        <v>38</v>
      </c>
      <c r="H7603" t="s">
        <v>214</v>
      </c>
      <c r="I7603" s="2">
        <v>15855</v>
      </c>
      <c r="J7603" s="2">
        <v>4</v>
      </c>
      <c r="K7603" s="2">
        <v>15859</v>
      </c>
      <c r="L7603" s="3">
        <v>1.1127420506897892</v>
      </c>
      <c r="M7603" s="3">
        <v>1.7127163709722708</v>
      </c>
      <c r="N7603" s="2">
        <v>1425218</v>
      </c>
      <c r="O7603">
        <f t="shared" si="118"/>
        <v>6</v>
      </c>
    </row>
    <row r="7604" spans="1:15" x14ac:dyDescent="0.2">
      <c r="A7604" t="s">
        <v>8309</v>
      </c>
      <c r="B7604" t="s">
        <v>8357</v>
      </c>
      <c r="C7604" t="s">
        <v>8370</v>
      </c>
      <c r="D7604" t="s">
        <v>22</v>
      </c>
      <c r="E7604">
        <v>35</v>
      </c>
      <c r="F7604" t="s">
        <v>49</v>
      </c>
      <c r="G7604" t="s">
        <v>38</v>
      </c>
      <c r="H7604" t="s">
        <v>1310</v>
      </c>
      <c r="I7604" s="2">
        <v>3855</v>
      </c>
      <c r="J7604" s="2">
        <v>1</v>
      </c>
      <c r="K7604" s="2">
        <v>3856</v>
      </c>
      <c r="L7604" s="3">
        <v>0.27055510104419112</v>
      </c>
      <c r="M7604" s="3">
        <v>0.41643447420827773</v>
      </c>
      <c r="N7604" s="2">
        <v>1425218</v>
      </c>
      <c r="O7604">
        <f t="shared" si="118"/>
        <v>17</v>
      </c>
    </row>
    <row r="7605" spans="1:15" x14ac:dyDescent="0.2">
      <c r="A7605" t="s">
        <v>8309</v>
      </c>
      <c r="B7605" t="s">
        <v>8357</v>
      </c>
      <c r="C7605" t="s">
        <v>8371</v>
      </c>
      <c r="D7605" t="s">
        <v>22</v>
      </c>
      <c r="E7605">
        <v>36</v>
      </c>
      <c r="F7605" t="s">
        <v>49</v>
      </c>
      <c r="G7605" t="s">
        <v>303</v>
      </c>
      <c r="H7605" t="s">
        <v>304</v>
      </c>
      <c r="I7605" s="2">
        <v>18797</v>
      </c>
      <c r="J7605" s="2">
        <v>91</v>
      </c>
      <c r="K7605" s="2">
        <v>18888</v>
      </c>
      <c r="L7605" s="3">
        <v>1.3252709410069197</v>
      </c>
      <c r="M7605" s="3">
        <v>2.0398377460700079</v>
      </c>
      <c r="N7605" s="2">
        <v>1425218</v>
      </c>
      <c r="O7605">
        <f t="shared" si="118"/>
        <v>5</v>
      </c>
    </row>
    <row r="7606" spans="1:15" x14ac:dyDescent="0.2">
      <c r="A7606" t="s">
        <v>8309</v>
      </c>
      <c r="B7606" t="s">
        <v>8357</v>
      </c>
      <c r="C7606" t="s">
        <v>2188</v>
      </c>
      <c r="D7606" t="s">
        <v>22</v>
      </c>
      <c r="E7606">
        <v>35</v>
      </c>
      <c r="F7606" t="s">
        <v>49</v>
      </c>
      <c r="G7606" t="s">
        <v>38</v>
      </c>
      <c r="H7606" t="s">
        <v>168</v>
      </c>
      <c r="I7606" s="2">
        <v>1590</v>
      </c>
      <c r="J7606" s="2">
        <v>5</v>
      </c>
      <c r="K7606" s="2">
        <v>1595</v>
      </c>
      <c r="L7606" s="3">
        <v>0.11191270388109047</v>
      </c>
      <c r="M7606" s="3">
        <v>0.17225440517691987</v>
      </c>
      <c r="N7606" s="2">
        <v>1425218</v>
      </c>
      <c r="O7606">
        <f t="shared" si="118"/>
        <v>27</v>
      </c>
    </row>
    <row r="7607" spans="1:15" x14ac:dyDescent="0.2">
      <c r="A7607" t="s">
        <v>8309</v>
      </c>
      <c r="B7607" t="s">
        <v>8357</v>
      </c>
      <c r="C7607" t="s">
        <v>8372</v>
      </c>
      <c r="D7607" t="s">
        <v>22</v>
      </c>
      <c r="E7607">
        <v>34</v>
      </c>
      <c r="F7607" t="s">
        <v>49</v>
      </c>
      <c r="G7607" t="s">
        <v>38</v>
      </c>
      <c r="H7607" t="s">
        <v>41</v>
      </c>
      <c r="I7607" s="2">
        <v>8252</v>
      </c>
      <c r="J7607" s="2">
        <v>4</v>
      </c>
      <c r="K7607" s="2">
        <v>8256</v>
      </c>
      <c r="L7607" s="3">
        <v>0.57927980140582003</v>
      </c>
      <c r="M7607" s="3">
        <v>0.89161904021357385</v>
      </c>
      <c r="N7607" s="2">
        <v>1425218</v>
      </c>
      <c r="O7607">
        <f t="shared" si="118"/>
        <v>10</v>
      </c>
    </row>
    <row r="7608" spans="1:15" x14ac:dyDescent="0.2">
      <c r="A7608" t="s">
        <v>8309</v>
      </c>
      <c r="B7608" t="s">
        <v>8357</v>
      </c>
      <c r="C7608" t="s">
        <v>8373</v>
      </c>
      <c r="D7608" t="s">
        <v>22</v>
      </c>
      <c r="E7608">
        <v>47</v>
      </c>
      <c r="F7608" t="s">
        <v>18</v>
      </c>
      <c r="G7608" t="s">
        <v>38</v>
      </c>
      <c r="H7608" t="s">
        <v>1069</v>
      </c>
      <c r="I7608" s="2">
        <v>3250</v>
      </c>
      <c r="J7608" s="2">
        <v>38</v>
      </c>
      <c r="K7608" s="2">
        <v>3288</v>
      </c>
      <c r="L7608" s="3">
        <v>0.23070154881568994</v>
      </c>
      <c r="M7608" s="3">
        <v>0.35509246659668492</v>
      </c>
      <c r="N7608" s="2">
        <v>1425218</v>
      </c>
      <c r="O7608">
        <f t="shared" si="118"/>
        <v>21</v>
      </c>
    </row>
    <row r="7609" spans="1:15" x14ac:dyDescent="0.2">
      <c r="A7609" t="s">
        <v>8309</v>
      </c>
      <c r="B7609" t="s">
        <v>8357</v>
      </c>
      <c r="C7609" t="s">
        <v>8374</v>
      </c>
      <c r="D7609" t="s">
        <v>22</v>
      </c>
      <c r="E7609">
        <v>59</v>
      </c>
      <c r="F7609" t="s">
        <v>49</v>
      </c>
      <c r="G7609" t="s">
        <v>38</v>
      </c>
      <c r="H7609" t="s">
        <v>270</v>
      </c>
      <c r="I7609" s="2">
        <v>4107</v>
      </c>
      <c r="J7609" s="2">
        <v>4</v>
      </c>
      <c r="K7609" s="2">
        <v>4111</v>
      </c>
      <c r="L7609" s="3">
        <v>0.28844710072424007</v>
      </c>
      <c r="M7609" s="3">
        <v>0.44397357973813012</v>
      </c>
      <c r="N7609" s="2">
        <v>1425218</v>
      </c>
      <c r="O7609">
        <f t="shared" si="118"/>
        <v>15</v>
      </c>
    </row>
    <row r="7610" spans="1:15" x14ac:dyDescent="0.2">
      <c r="A7610" t="s">
        <v>8309</v>
      </c>
      <c r="B7610" t="s">
        <v>8357</v>
      </c>
      <c r="C7610" t="s">
        <v>8375</v>
      </c>
      <c r="D7610" t="s">
        <v>22</v>
      </c>
      <c r="E7610">
        <v>66</v>
      </c>
      <c r="F7610" t="s">
        <v>49</v>
      </c>
      <c r="G7610" t="s">
        <v>38</v>
      </c>
      <c r="H7610" t="s">
        <v>234</v>
      </c>
      <c r="I7610" s="2">
        <v>13090</v>
      </c>
      <c r="J7610" s="2">
        <f>(0)</f>
        <v>0</v>
      </c>
      <c r="K7610" s="2">
        <v>13090</v>
      </c>
      <c r="L7610" s="3">
        <v>0.9184559835758459</v>
      </c>
      <c r="M7610" s="3">
        <v>1.413674083865756</v>
      </c>
      <c r="N7610" s="2">
        <v>1425218</v>
      </c>
      <c r="O7610">
        <f t="shared" si="118"/>
        <v>7</v>
      </c>
    </row>
    <row r="7611" spans="1:15" x14ac:dyDescent="0.2">
      <c r="A7611" t="s">
        <v>8309</v>
      </c>
      <c r="B7611" t="s">
        <v>8357</v>
      </c>
      <c r="C7611" t="s">
        <v>8376</v>
      </c>
      <c r="D7611" t="s">
        <v>22</v>
      </c>
      <c r="E7611">
        <v>49</v>
      </c>
      <c r="F7611" t="s">
        <v>49</v>
      </c>
      <c r="G7611" t="s">
        <v>38</v>
      </c>
      <c r="H7611" t="s">
        <v>420</v>
      </c>
      <c r="I7611" s="2">
        <v>2048</v>
      </c>
      <c r="J7611" s="2">
        <v>4</v>
      </c>
      <c r="K7611" s="2">
        <v>2052</v>
      </c>
      <c r="L7611" s="3">
        <v>0.14397797389592329</v>
      </c>
      <c r="M7611" s="3">
        <v>0.22160880214610632</v>
      </c>
      <c r="N7611" s="2">
        <v>1425218</v>
      </c>
      <c r="O7611">
        <f t="shared" si="118"/>
        <v>26</v>
      </c>
    </row>
    <row r="7612" spans="1:15" x14ac:dyDescent="0.2">
      <c r="A7612" t="s">
        <v>8309</v>
      </c>
      <c r="B7612" t="s">
        <v>8357</v>
      </c>
      <c r="C7612" t="s">
        <v>8377</v>
      </c>
      <c r="D7612" t="s">
        <v>22</v>
      </c>
      <c r="E7612">
        <v>41</v>
      </c>
      <c r="F7612" t="s">
        <v>49</v>
      </c>
      <c r="G7612" t="s">
        <v>38</v>
      </c>
      <c r="H7612" t="s">
        <v>542</v>
      </c>
      <c r="I7612" s="2">
        <v>11148</v>
      </c>
      <c r="J7612" s="2">
        <v>76</v>
      </c>
      <c r="K7612" s="2">
        <v>11224</v>
      </c>
      <c r="L7612" s="3">
        <v>0.7875286447406642</v>
      </c>
      <c r="M7612" s="3">
        <v>1.2121526292826008</v>
      </c>
      <c r="N7612" s="2">
        <v>1425218</v>
      </c>
      <c r="O7612">
        <f t="shared" si="118"/>
        <v>8</v>
      </c>
    </row>
    <row r="7613" spans="1:15" x14ac:dyDescent="0.2">
      <c r="A7613" t="s">
        <v>8309</v>
      </c>
      <c r="B7613" t="s">
        <v>8357</v>
      </c>
      <c r="C7613" t="s">
        <v>8378</v>
      </c>
      <c r="D7613" t="s">
        <v>22</v>
      </c>
      <c r="E7613">
        <v>55</v>
      </c>
      <c r="F7613" t="s">
        <v>49</v>
      </c>
      <c r="G7613" t="s">
        <v>32</v>
      </c>
      <c r="H7613" t="s">
        <v>33</v>
      </c>
      <c r="I7613" s="2">
        <v>526205</v>
      </c>
      <c r="J7613" s="2">
        <v>1872</v>
      </c>
      <c r="K7613" s="2">
        <v>528077</v>
      </c>
      <c r="L7613" s="3">
        <v>37.052366725651794</v>
      </c>
      <c r="M7613" s="3">
        <v>57.030463650540632</v>
      </c>
      <c r="N7613" s="2">
        <v>1425218</v>
      </c>
      <c r="O7613">
        <f t="shared" si="118"/>
        <v>1</v>
      </c>
    </row>
    <row r="7614" spans="1:15" x14ac:dyDescent="0.2">
      <c r="A7614" t="s">
        <v>8309</v>
      </c>
      <c r="B7614" t="s">
        <v>8357</v>
      </c>
      <c r="C7614" t="s">
        <v>8379</v>
      </c>
      <c r="D7614" t="s">
        <v>22</v>
      </c>
      <c r="E7614">
        <v>64</v>
      </c>
      <c r="F7614" t="s">
        <v>49</v>
      </c>
      <c r="G7614" t="s">
        <v>38</v>
      </c>
      <c r="H7614" t="s">
        <v>746</v>
      </c>
      <c r="I7614" s="2">
        <v>3217</v>
      </c>
      <c r="J7614" s="2">
        <v>1</v>
      </c>
      <c r="K7614" s="2">
        <v>3218</v>
      </c>
      <c r="L7614" s="3">
        <v>0.22579001949175492</v>
      </c>
      <c r="M7614" s="3">
        <v>0.3475327121375098</v>
      </c>
      <c r="N7614" s="2">
        <v>1425218</v>
      </c>
      <c r="O7614">
        <f t="shared" si="118"/>
        <v>22</v>
      </c>
    </row>
    <row r="7615" spans="1:15" x14ac:dyDescent="0.2">
      <c r="A7615" t="s">
        <v>8309</v>
      </c>
      <c r="B7615" t="s">
        <v>8357</v>
      </c>
      <c r="C7615" t="s">
        <v>8380</v>
      </c>
      <c r="D7615" t="s">
        <v>22</v>
      </c>
      <c r="E7615">
        <v>52</v>
      </c>
      <c r="F7615" t="s">
        <v>49</v>
      </c>
      <c r="G7615" t="s">
        <v>38</v>
      </c>
      <c r="H7615" t="s">
        <v>36</v>
      </c>
      <c r="I7615" s="2">
        <v>2987</v>
      </c>
      <c r="J7615" s="2">
        <v>1</v>
      </c>
      <c r="K7615" s="2">
        <v>2988</v>
      </c>
      <c r="L7615" s="3">
        <v>0.20965213742739708</v>
      </c>
      <c r="M7615" s="3">
        <v>0.32269351891450565</v>
      </c>
      <c r="N7615" s="2">
        <v>1425218</v>
      </c>
      <c r="O7615">
        <f t="shared" si="118"/>
        <v>23</v>
      </c>
    </row>
    <row r="7616" spans="1:15" x14ac:dyDescent="0.2">
      <c r="A7616" t="s">
        <v>8309</v>
      </c>
      <c r="B7616" t="s">
        <v>8357</v>
      </c>
      <c r="C7616" t="s">
        <v>8381</v>
      </c>
      <c r="D7616" t="s">
        <v>22</v>
      </c>
      <c r="E7616">
        <v>40</v>
      </c>
      <c r="F7616" t="s">
        <v>49</v>
      </c>
      <c r="G7616" t="s">
        <v>38</v>
      </c>
      <c r="H7616" t="s">
        <v>104</v>
      </c>
      <c r="I7616" s="2">
        <v>6361</v>
      </c>
      <c r="J7616" s="2">
        <v>1</v>
      </c>
      <c r="K7616" s="2">
        <v>6362</v>
      </c>
      <c r="L7616" s="3">
        <v>0.44638785084106436</v>
      </c>
      <c r="M7616" s="3">
        <v>0.68707368384674872</v>
      </c>
      <c r="N7616" s="2">
        <v>1425218</v>
      </c>
      <c r="O7616">
        <f t="shared" si="118"/>
        <v>12</v>
      </c>
    </row>
    <row r="7617" spans="1:15" x14ac:dyDescent="0.2">
      <c r="A7617" t="s">
        <v>8309</v>
      </c>
      <c r="B7617" t="s">
        <v>8357</v>
      </c>
      <c r="C7617" t="s">
        <v>2754</v>
      </c>
      <c r="D7617" t="s">
        <v>22</v>
      </c>
      <c r="E7617">
        <v>51</v>
      </c>
      <c r="F7617" t="s">
        <v>49</v>
      </c>
      <c r="G7617" t="s">
        <v>38</v>
      </c>
      <c r="H7617" t="s">
        <v>219</v>
      </c>
      <c r="I7617" s="2">
        <v>3825</v>
      </c>
      <c r="J7617" s="2">
        <v>3</v>
      </c>
      <c r="K7617" s="2">
        <v>3828</v>
      </c>
      <c r="L7617" s="3">
        <v>0.26859048931461715</v>
      </c>
      <c r="M7617" s="3">
        <v>0.4134105724246076</v>
      </c>
      <c r="N7617" s="2">
        <v>1425218</v>
      </c>
      <c r="O7617">
        <f t="shared" si="118"/>
        <v>19</v>
      </c>
    </row>
    <row r="7618" spans="1:15" x14ac:dyDescent="0.2">
      <c r="A7618" t="s">
        <v>8309</v>
      </c>
      <c r="B7618" t="s">
        <v>8357</v>
      </c>
      <c r="C7618" t="s">
        <v>8382</v>
      </c>
      <c r="D7618" t="s">
        <v>22</v>
      </c>
      <c r="E7618">
        <v>25</v>
      </c>
      <c r="F7618" t="s">
        <v>49</v>
      </c>
      <c r="G7618" t="s">
        <v>583</v>
      </c>
      <c r="H7618" t="s">
        <v>584</v>
      </c>
      <c r="I7618" s="2">
        <v>4483</v>
      </c>
      <c r="J7618" s="2">
        <f>(0)</f>
        <v>0</v>
      </c>
      <c r="K7618" s="2">
        <v>4483</v>
      </c>
      <c r="L7618" s="3">
        <v>0.31454837084572329</v>
      </c>
      <c r="M7618" s="3">
        <v>0.48414827486403245</v>
      </c>
      <c r="N7618" s="2">
        <v>1425218</v>
      </c>
      <c r="O7618">
        <f t="shared" si="118"/>
        <v>14</v>
      </c>
    </row>
    <row r="7619" spans="1:15" x14ac:dyDescent="0.2">
      <c r="A7619" t="s">
        <v>8309</v>
      </c>
      <c r="B7619" t="s">
        <v>8383</v>
      </c>
      <c r="C7619" t="s">
        <v>46</v>
      </c>
      <c r="G7619" t="s">
        <v>46</v>
      </c>
      <c r="I7619" s="2">
        <v>31156</v>
      </c>
      <c r="J7619" s="2">
        <v>8</v>
      </c>
      <c r="K7619" s="2">
        <v>31164</v>
      </c>
      <c r="L7619" s="3">
        <v>1.7178529594156962</v>
      </c>
      <c r="M7619" s="3">
        <v>2.5762589684217314</v>
      </c>
      <c r="N7619" s="2">
        <v>1814125</v>
      </c>
      <c r="O7619">
        <f t="shared" si="118"/>
        <v>4</v>
      </c>
    </row>
    <row r="7620" spans="1:15" x14ac:dyDescent="0.2">
      <c r="A7620" t="s">
        <v>8309</v>
      </c>
      <c r="B7620" t="s">
        <v>8383</v>
      </c>
      <c r="C7620" t="s">
        <v>8170</v>
      </c>
      <c r="D7620" t="s">
        <v>22</v>
      </c>
      <c r="E7620">
        <v>46</v>
      </c>
      <c r="F7620" t="s">
        <v>49</v>
      </c>
      <c r="G7620" t="s">
        <v>114</v>
      </c>
      <c r="H7620" t="s">
        <v>115</v>
      </c>
      <c r="I7620" s="2">
        <v>68184</v>
      </c>
      <c r="J7620" s="2">
        <v>23</v>
      </c>
      <c r="K7620" s="2">
        <v>68207</v>
      </c>
      <c r="L7620" s="3">
        <v>3.7597739957279677</v>
      </c>
      <c r="M7620" s="3">
        <v>5.6385218668701391</v>
      </c>
      <c r="N7620" s="2">
        <v>1814125</v>
      </c>
      <c r="O7620">
        <f t="shared" si="118"/>
        <v>3</v>
      </c>
    </row>
    <row r="7621" spans="1:15" x14ac:dyDescent="0.2">
      <c r="A7621" t="s">
        <v>8309</v>
      </c>
      <c r="B7621" t="s">
        <v>8383</v>
      </c>
      <c r="C7621" t="s">
        <v>8384</v>
      </c>
      <c r="D7621" t="s">
        <v>22</v>
      </c>
      <c r="E7621">
        <v>61</v>
      </c>
      <c r="F7621" t="s">
        <v>18</v>
      </c>
      <c r="G7621" t="s">
        <v>8350</v>
      </c>
      <c r="H7621" t="s">
        <v>8351</v>
      </c>
      <c r="I7621" s="2">
        <v>297232</v>
      </c>
      <c r="J7621" s="2">
        <v>184</v>
      </c>
      <c r="K7621" s="2">
        <v>297416</v>
      </c>
      <c r="L7621" s="3">
        <v>16.394460139185558</v>
      </c>
      <c r="M7621" s="3">
        <v>24.586723057120963</v>
      </c>
      <c r="N7621" s="2">
        <v>1814125</v>
      </c>
      <c r="O7621">
        <f t="shared" si="118"/>
        <v>2</v>
      </c>
    </row>
    <row r="7622" spans="1:15" x14ac:dyDescent="0.2">
      <c r="A7622" t="s">
        <v>8309</v>
      </c>
      <c r="B7622" t="s">
        <v>8383</v>
      </c>
      <c r="C7622" t="s">
        <v>8385</v>
      </c>
      <c r="D7622" t="s">
        <v>22</v>
      </c>
      <c r="E7622">
        <v>46</v>
      </c>
      <c r="F7622" t="s">
        <v>49</v>
      </c>
      <c r="G7622" t="s">
        <v>3209</v>
      </c>
      <c r="H7622" t="s">
        <v>540</v>
      </c>
      <c r="I7622" s="2">
        <v>3264</v>
      </c>
      <c r="J7622" s="2">
        <v>1</v>
      </c>
      <c r="K7622" s="2">
        <v>3265</v>
      </c>
      <c r="L7622" s="3">
        <v>0.17997657272789913</v>
      </c>
      <c r="M7622" s="3">
        <v>0.26991033024954925</v>
      </c>
      <c r="N7622" s="2">
        <v>1814125</v>
      </c>
      <c r="O7622">
        <f t="shared" si="118"/>
        <v>11</v>
      </c>
    </row>
    <row r="7623" spans="1:15" x14ac:dyDescent="0.2">
      <c r="A7623" t="s">
        <v>8309</v>
      </c>
      <c r="B7623" t="s">
        <v>8383</v>
      </c>
      <c r="C7623" t="s">
        <v>8386</v>
      </c>
      <c r="D7623" t="s">
        <v>22</v>
      </c>
      <c r="E7623">
        <v>33</v>
      </c>
      <c r="F7623" t="s">
        <v>49</v>
      </c>
      <c r="G7623" t="s">
        <v>144</v>
      </c>
      <c r="H7623" t="s">
        <v>145</v>
      </c>
      <c r="I7623" s="2">
        <v>4060</v>
      </c>
      <c r="J7623" s="2">
        <f>(0)</f>
        <v>0</v>
      </c>
      <c r="K7623" s="2">
        <v>4060</v>
      </c>
      <c r="L7623" s="3">
        <v>0.22379935230483014</v>
      </c>
      <c r="M7623" s="3">
        <v>0.33563122230112402</v>
      </c>
      <c r="N7623" s="2">
        <v>1814125</v>
      </c>
      <c r="O7623">
        <f t="shared" ref="O7623:O7686" si="119">COUNTIFS($A$2:$A$8573,A7623,$B$2:$B$8573,B7623,$K$2:$K$8573,"&gt;"&amp;K7623)+1</f>
        <v>10</v>
      </c>
    </row>
    <row r="7624" spans="1:15" x14ac:dyDescent="0.2">
      <c r="A7624" t="s">
        <v>8309</v>
      </c>
      <c r="B7624" t="s">
        <v>8383</v>
      </c>
      <c r="C7624" t="s">
        <v>8387</v>
      </c>
      <c r="D7624" t="s">
        <v>22</v>
      </c>
      <c r="E7624">
        <v>50</v>
      </c>
      <c r="F7624" t="s">
        <v>49</v>
      </c>
      <c r="G7624" t="s">
        <v>8388</v>
      </c>
      <c r="H7624" t="s">
        <v>351</v>
      </c>
      <c r="I7624" s="2">
        <v>2496</v>
      </c>
      <c r="J7624" s="2">
        <f>(0)</f>
        <v>0</v>
      </c>
      <c r="K7624" s="2">
        <v>2496</v>
      </c>
      <c r="L7624" s="3">
        <v>0.13758699097360985</v>
      </c>
      <c r="M7624" s="3">
        <v>0.2063388007053216</v>
      </c>
      <c r="N7624" s="2">
        <v>1814125</v>
      </c>
      <c r="O7624">
        <f t="shared" si="119"/>
        <v>13</v>
      </c>
    </row>
    <row r="7625" spans="1:15" x14ac:dyDescent="0.2">
      <c r="A7625" t="s">
        <v>8309</v>
      </c>
      <c r="B7625" t="s">
        <v>8383</v>
      </c>
      <c r="C7625" t="s">
        <v>8389</v>
      </c>
      <c r="D7625" t="s">
        <v>17</v>
      </c>
      <c r="E7625">
        <v>50</v>
      </c>
      <c r="F7625" t="s">
        <v>49</v>
      </c>
      <c r="G7625" t="s">
        <v>32</v>
      </c>
      <c r="H7625" t="s">
        <v>33</v>
      </c>
      <c r="I7625" s="2">
        <v>751996</v>
      </c>
      <c r="J7625" s="2">
        <v>1020</v>
      </c>
      <c r="K7625" s="2">
        <v>753016</v>
      </c>
      <c r="L7625" s="3">
        <v>41.508495831323636</v>
      </c>
      <c r="M7625" s="3">
        <v>62.250167608941673</v>
      </c>
      <c r="N7625" s="2">
        <v>1814125</v>
      </c>
      <c r="O7625">
        <f t="shared" si="119"/>
        <v>1</v>
      </c>
    </row>
    <row r="7626" spans="1:15" x14ac:dyDescent="0.2">
      <c r="A7626" t="s">
        <v>8309</v>
      </c>
      <c r="B7626" t="s">
        <v>8383</v>
      </c>
      <c r="C7626" t="s">
        <v>8390</v>
      </c>
      <c r="D7626" t="s">
        <v>22</v>
      </c>
      <c r="E7626">
        <v>31</v>
      </c>
      <c r="F7626" t="s">
        <v>49</v>
      </c>
      <c r="G7626" t="s">
        <v>303</v>
      </c>
      <c r="H7626" t="s">
        <v>304</v>
      </c>
      <c r="I7626" s="2">
        <v>6350</v>
      </c>
      <c r="J7626" s="2">
        <v>9</v>
      </c>
      <c r="K7626" s="2">
        <v>6359</v>
      </c>
      <c r="L7626" s="3">
        <v>0.35052711362226974</v>
      </c>
      <c r="M7626" s="3">
        <v>0.5256844686238541</v>
      </c>
      <c r="N7626" s="2">
        <v>1814125</v>
      </c>
      <c r="O7626">
        <f t="shared" si="119"/>
        <v>7</v>
      </c>
    </row>
    <row r="7627" spans="1:15" x14ac:dyDescent="0.2">
      <c r="A7627" t="s">
        <v>8309</v>
      </c>
      <c r="B7627" t="s">
        <v>8383</v>
      </c>
      <c r="C7627" t="s">
        <v>8391</v>
      </c>
      <c r="D7627" t="s">
        <v>22</v>
      </c>
      <c r="E7627">
        <v>58</v>
      </c>
      <c r="F7627" t="s">
        <v>49</v>
      </c>
      <c r="G7627" t="s">
        <v>534</v>
      </c>
      <c r="H7627" t="s">
        <v>535</v>
      </c>
      <c r="I7627" s="2">
        <v>2219</v>
      </c>
      <c r="J7627" s="2">
        <v>1</v>
      </c>
      <c r="K7627" s="2">
        <v>2220</v>
      </c>
      <c r="L7627" s="3">
        <v>0.1223730448563357</v>
      </c>
      <c r="M7627" s="3">
        <v>0.18352249101194468</v>
      </c>
      <c r="N7627" s="2">
        <v>1814125</v>
      </c>
      <c r="O7627">
        <f t="shared" si="119"/>
        <v>14</v>
      </c>
    </row>
    <row r="7628" spans="1:15" x14ac:dyDescent="0.2">
      <c r="A7628" t="s">
        <v>8309</v>
      </c>
      <c r="B7628" t="s">
        <v>8383</v>
      </c>
      <c r="C7628" t="s">
        <v>8392</v>
      </c>
      <c r="D7628" t="s">
        <v>22</v>
      </c>
      <c r="E7628">
        <v>52</v>
      </c>
      <c r="F7628" t="s">
        <v>49</v>
      </c>
      <c r="G7628" t="s">
        <v>38</v>
      </c>
      <c r="H7628" t="s">
        <v>41</v>
      </c>
      <c r="I7628" s="2">
        <v>9421</v>
      </c>
      <c r="J7628" s="2">
        <f>(0)</f>
        <v>0</v>
      </c>
      <c r="K7628" s="2">
        <v>9421</v>
      </c>
      <c r="L7628" s="3">
        <v>0.51931371873492727</v>
      </c>
      <c r="M7628" s="3">
        <v>0.77881323775834721</v>
      </c>
      <c r="N7628" s="2">
        <v>1814125</v>
      </c>
      <c r="O7628">
        <f t="shared" si="119"/>
        <v>6</v>
      </c>
    </row>
    <row r="7629" spans="1:15" x14ac:dyDescent="0.2">
      <c r="A7629" t="s">
        <v>8309</v>
      </c>
      <c r="B7629" t="s">
        <v>8383</v>
      </c>
      <c r="C7629" t="s">
        <v>8393</v>
      </c>
      <c r="D7629" t="s">
        <v>22</v>
      </c>
      <c r="E7629">
        <v>28</v>
      </c>
      <c r="F7629" t="s">
        <v>49</v>
      </c>
      <c r="G7629" t="s">
        <v>1469</v>
      </c>
      <c r="H7629" t="s">
        <v>984</v>
      </c>
      <c r="I7629" s="2">
        <v>3254</v>
      </c>
      <c r="J7629" s="2">
        <f>(0)</f>
        <v>0</v>
      </c>
      <c r="K7629" s="2">
        <v>3254</v>
      </c>
      <c r="L7629" s="3">
        <v>0.1793702198029353</v>
      </c>
      <c r="M7629" s="3">
        <v>0.26900098457336397</v>
      </c>
      <c r="N7629" s="2">
        <v>1814125</v>
      </c>
      <c r="O7629">
        <f t="shared" si="119"/>
        <v>12</v>
      </c>
    </row>
    <row r="7630" spans="1:15" x14ac:dyDescent="0.2">
      <c r="A7630" t="s">
        <v>8309</v>
      </c>
      <c r="B7630" t="s">
        <v>8383</v>
      </c>
      <c r="C7630" t="s">
        <v>8394</v>
      </c>
      <c r="D7630" t="s">
        <v>22</v>
      </c>
      <c r="E7630">
        <v>37</v>
      </c>
      <c r="F7630" t="s">
        <v>49</v>
      </c>
      <c r="G7630" t="s">
        <v>38</v>
      </c>
      <c r="H7630" t="s">
        <v>124</v>
      </c>
      <c r="I7630" s="2">
        <v>6206</v>
      </c>
      <c r="J7630" s="2">
        <v>1</v>
      </c>
      <c r="K7630" s="2">
        <v>6207</v>
      </c>
      <c r="L7630" s="3">
        <v>0.3421484186591332</v>
      </c>
      <c r="M7630" s="3">
        <v>0.51311896473474794</v>
      </c>
      <c r="N7630" s="2">
        <v>1814125</v>
      </c>
      <c r="O7630">
        <f t="shared" si="119"/>
        <v>8</v>
      </c>
    </row>
    <row r="7631" spans="1:15" x14ac:dyDescent="0.2">
      <c r="A7631" t="s">
        <v>8309</v>
      </c>
      <c r="B7631" t="s">
        <v>8383</v>
      </c>
      <c r="C7631" t="s">
        <v>8395</v>
      </c>
      <c r="D7631" t="s">
        <v>22</v>
      </c>
      <c r="E7631">
        <v>39</v>
      </c>
      <c r="F7631" t="s">
        <v>49</v>
      </c>
      <c r="G7631" t="s">
        <v>3363</v>
      </c>
      <c r="H7631" t="s">
        <v>104</v>
      </c>
      <c r="I7631" s="2">
        <v>2178</v>
      </c>
      <c r="J7631" s="2">
        <v>3</v>
      </c>
      <c r="K7631" s="2">
        <v>2181</v>
      </c>
      <c r="L7631" s="3">
        <v>0.12022324812237305</v>
      </c>
      <c r="M7631" s="3">
        <v>0.180298447250924</v>
      </c>
      <c r="N7631" s="2">
        <v>1814125</v>
      </c>
      <c r="O7631">
        <f t="shared" si="119"/>
        <v>15</v>
      </c>
    </row>
    <row r="7632" spans="1:15" x14ac:dyDescent="0.2">
      <c r="A7632" t="s">
        <v>8309</v>
      </c>
      <c r="B7632" t="s">
        <v>8383</v>
      </c>
      <c r="C7632" t="s">
        <v>8396</v>
      </c>
      <c r="D7632" t="s">
        <v>17</v>
      </c>
      <c r="E7632">
        <v>28</v>
      </c>
      <c r="F7632" t="s">
        <v>49</v>
      </c>
      <c r="G7632" t="s">
        <v>522</v>
      </c>
      <c r="H7632" t="s">
        <v>523</v>
      </c>
      <c r="I7632" s="2">
        <v>14082</v>
      </c>
      <c r="J7632" s="2">
        <v>37</v>
      </c>
      <c r="K7632" s="2">
        <v>14119</v>
      </c>
      <c r="L7632" s="3">
        <v>0.77828154068765931</v>
      </c>
      <c r="M7632" s="3">
        <v>1.1671865092782194</v>
      </c>
      <c r="N7632" s="2">
        <v>1814125</v>
      </c>
      <c r="O7632">
        <f t="shared" si="119"/>
        <v>5</v>
      </c>
    </row>
    <row r="7633" spans="1:15" x14ac:dyDescent="0.2">
      <c r="A7633" t="s">
        <v>8309</v>
      </c>
      <c r="B7633" t="s">
        <v>8383</v>
      </c>
      <c r="C7633" t="s">
        <v>8397</v>
      </c>
      <c r="D7633" t="s">
        <v>22</v>
      </c>
      <c r="E7633">
        <v>44</v>
      </c>
      <c r="F7633" t="s">
        <v>49</v>
      </c>
      <c r="G7633" t="s">
        <v>38</v>
      </c>
      <c r="H7633" t="s">
        <v>343</v>
      </c>
      <c r="I7633" s="2">
        <v>6156</v>
      </c>
      <c r="J7633" s="2">
        <f>(0)</f>
        <v>0</v>
      </c>
      <c r="K7633" s="2">
        <v>6156</v>
      </c>
      <c r="L7633" s="3">
        <v>0.33933714600702819</v>
      </c>
      <c r="M7633" s="3">
        <v>0.50890290750879796</v>
      </c>
      <c r="N7633" s="2">
        <v>1814125</v>
      </c>
      <c r="O7633">
        <f t="shared" si="119"/>
        <v>9</v>
      </c>
    </row>
    <row r="7634" spans="1:15" x14ac:dyDescent="0.2">
      <c r="A7634" t="s">
        <v>8309</v>
      </c>
      <c r="B7634" t="s">
        <v>8398</v>
      </c>
      <c r="C7634" t="s">
        <v>46</v>
      </c>
      <c r="G7634" t="s">
        <v>46</v>
      </c>
      <c r="I7634" s="2">
        <v>19669</v>
      </c>
      <c r="J7634" s="2">
        <v>39</v>
      </c>
      <c r="K7634" s="2">
        <v>19708</v>
      </c>
      <c r="L7634" s="3">
        <v>1.1948493191214087</v>
      </c>
      <c r="M7634" s="3">
        <v>1.7800562883640607</v>
      </c>
      <c r="N7634" s="2">
        <v>1649413</v>
      </c>
      <c r="O7634">
        <f t="shared" si="119"/>
        <v>3</v>
      </c>
    </row>
    <row r="7635" spans="1:15" x14ac:dyDescent="0.2">
      <c r="A7635" t="s">
        <v>8309</v>
      </c>
      <c r="B7635" t="s">
        <v>8398</v>
      </c>
      <c r="C7635" t="s">
        <v>8399</v>
      </c>
      <c r="D7635" t="s">
        <v>22</v>
      </c>
      <c r="E7635">
        <v>52</v>
      </c>
      <c r="F7635" t="s">
        <v>49</v>
      </c>
      <c r="G7635" t="s">
        <v>950</v>
      </c>
      <c r="H7635" t="s">
        <v>1521</v>
      </c>
      <c r="I7635" s="2">
        <v>398268</v>
      </c>
      <c r="J7635" s="2">
        <v>1662</v>
      </c>
      <c r="K7635" s="2">
        <v>399930</v>
      </c>
      <c r="L7635" s="3">
        <v>24.246807803745941</v>
      </c>
      <c r="M7635" s="3">
        <v>36.122280870988369</v>
      </c>
      <c r="N7635" s="2">
        <v>1649413</v>
      </c>
      <c r="O7635">
        <f t="shared" si="119"/>
        <v>2</v>
      </c>
    </row>
    <row r="7636" spans="1:15" x14ac:dyDescent="0.2">
      <c r="A7636" t="s">
        <v>8309</v>
      </c>
      <c r="B7636" t="s">
        <v>8398</v>
      </c>
      <c r="C7636" t="s">
        <v>8400</v>
      </c>
      <c r="D7636" t="s">
        <v>22</v>
      </c>
      <c r="E7636">
        <v>47</v>
      </c>
      <c r="F7636" t="s">
        <v>49</v>
      </c>
      <c r="G7636" t="s">
        <v>38</v>
      </c>
      <c r="H7636" t="s">
        <v>219</v>
      </c>
      <c r="I7636" s="2">
        <v>1664</v>
      </c>
      <c r="J7636" s="2">
        <v>3</v>
      </c>
      <c r="K7636" s="2">
        <v>1667</v>
      </c>
      <c r="L7636" s="3">
        <v>0.10106625811728172</v>
      </c>
      <c r="M7636" s="3">
        <v>0.15056595457189412</v>
      </c>
      <c r="N7636" s="2">
        <v>1649413</v>
      </c>
      <c r="O7636">
        <f t="shared" si="119"/>
        <v>10</v>
      </c>
    </row>
    <row r="7637" spans="1:15" x14ac:dyDescent="0.2">
      <c r="A7637" t="s">
        <v>8309</v>
      </c>
      <c r="B7637" t="s">
        <v>8398</v>
      </c>
      <c r="C7637" t="s">
        <v>8401</v>
      </c>
      <c r="D7637" t="s">
        <v>22</v>
      </c>
      <c r="E7637">
        <v>38</v>
      </c>
      <c r="F7637" t="s">
        <v>49</v>
      </c>
      <c r="G7637" t="s">
        <v>8402</v>
      </c>
      <c r="H7637" t="s">
        <v>70</v>
      </c>
      <c r="I7637" s="2">
        <v>2045</v>
      </c>
      <c r="J7637" s="2">
        <v>6</v>
      </c>
      <c r="K7637" s="2">
        <v>2051</v>
      </c>
      <c r="L7637" s="3">
        <v>0.12434726778556979</v>
      </c>
      <c r="M7637" s="3">
        <v>0.1852494138134102</v>
      </c>
      <c r="N7637" s="2">
        <v>1649413</v>
      </c>
      <c r="O7637">
        <f t="shared" si="119"/>
        <v>8</v>
      </c>
    </row>
    <row r="7638" spans="1:15" x14ac:dyDescent="0.2">
      <c r="A7638" t="s">
        <v>8309</v>
      </c>
      <c r="B7638" t="s">
        <v>8398</v>
      </c>
      <c r="C7638" t="s">
        <v>8403</v>
      </c>
      <c r="D7638" t="s">
        <v>17</v>
      </c>
      <c r="E7638">
        <v>32</v>
      </c>
      <c r="F7638" t="s">
        <v>49</v>
      </c>
      <c r="G7638" t="s">
        <v>38</v>
      </c>
      <c r="H7638" t="s">
        <v>59</v>
      </c>
      <c r="I7638" s="2">
        <v>4160</v>
      </c>
      <c r="J7638" s="2">
        <v>13</v>
      </c>
      <c r="K7638" s="2">
        <v>4173</v>
      </c>
      <c r="L7638" s="3">
        <v>0.25299909725459907</v>
      </c>
      <c r="M7638" s="3">
        <v>0.37691165472616328</v>
      </c>
      <c r="N7638" s="2">
        <v>1649413</v>
      </c>
      <c r="O7638">
        <f t="shared" si="119"/>
        <v>6</v>
      </c>
    </row>
    <row r="7639" spans="1:15" x14ac:dyDescent="0.2">
      <c r="A7639" t="s">
        <v>8309</v>
      </c>
      <c r="B7639" t="s">
        <v>8398</v>
      </c>
      <c r="C7639" t="s">
        <v>8404</v>
      </c>
      <c r="D7639" t="s">
        <v>22</v>
      </c>
      <c r="E7639">
        <v>57</v>
      </c>
      <c r="F7639" t="s">
        <v>49</v>
      </c>
      <c r="G7639" t="s">
        <v>1192</v>
      </c>
      <c r="H7639" t="s">
        <v>270</v>
      </c>
      <c r="I7639" s="2">
        <v>1074</v>
      </c>
      <c r="J7639" s="2">
        <v>14</v>
      </c>
      <c r="K7639" s="2">
        <v>1088</v>
      </c>
      <c r="L7639" s="3">
        <v>6.5962860726816147E-2</v>
      </c>
      <c r="M7639" s="3">
        <v>9.8269801184295624E-2</v>
      </c>
      <c r="N7639" s="2">
        <v>1649413</v>
      </c>
      <c r="O7639">
        <f t="shared" si="119"/>
        <v>16</v>
      </c>
    </row>
    <row r="7640" spans="1:15" x14ac:dyDescent="0.2">
      <c r="A7640" t="s">
        <v>8309</v>
      </c>
      <c r="B7640" t="s">
        <v>8398</v>
      </c>
      <c r="C7640" t="s">
        <v>8405</v>
      </c>
      <c r="D7640" t="s">
        <v>22</v>
      </c>
      <c r="E7640">
        <v>39</v>
      </c>
      <c r="F7640" t="s">
        <v>49</v>
      </c>
      <c r="G7640" t="s">
        <v>38</v>
      </c>
      <c r="H7640" t="s">
        <v>734</v>
      </c>
      <c r="I7640" s="2">
        <v>2214</v>
      </c>
      <c r="J7640" s="2">
        <v>3</v>
      </c>
      <c r="K7640" s="2">
        <v>2217</v>
      </c>
      <c r="L7640" s="3">
        <v>0.1344114542567568</v>
      </c>
      <c r="M7640" s="3">
        <v>0.20024278421469063</v>
      </c>
      <c r="N7640" s="2">
        <v>1649413</v>
      </c>
      <c r="O7640">
        <f t="shared" si="119"/>
        <v>7</v>
      </c>
    </row>
    <row r="7641" spans="1:15" x14ac:dyDescent="0.2">
      <c r="A7641" t="s">
        <v>8309</v>
      </c>
      <c r="B7641" t="s">
        <v>8398</v>
      </c>
      <c r="C7641" t="s">
        <v>8406</v>
      </c>
      <c r="D7641" t="s">
        <v>22</v>
      </c>
      <c r="E7641">
        <v>64</v>
      </c>
      <c r="F7641" t="s">
        <v>49</v>
      </c>
      <c r="G7641" t="s">
        <v>303</v>
      </c>
      <c r="H7641" t="s">
        <v>304</v>
      </c>
      <c r="I7641" s="2">
        <v>10018</v>
      </c>
      <c r="J7641" s="2">
        <v>43</v>
      </c>
      <c r="K7641" s="2">
        <v>10061</v>
      </c>
      <c r="L7641" s="3">
        <v>0.60997457883501582</v>
      </c>
      <c r="M7641" s="3">
        <v>0.90872469642941012</v>
      </c>
      <c r="N7641" s="2">
        <v>1649413</v>
      </c>
      <c r="O7641">
        <f t="shared" si="119"/>
        <v>4</v>
      </c>
    </row>
    <row r="7642" spans="1:15" x14ac:dyDescent="0.2">
      <c r="A7642" t="s">
        <v>8309</v>
      </c>
      <c r="B7642" t="s">
        <v>8398</v>
      </c>
      <c r="C7642" t="s">
        <v>8407</v>
      </c>
      <c r="D7642" t="s">
        <v>22</v>
      </c>
      <c r="E7642">
        <v>50</v>
      </c>
      <c r="F7642" t="s">
        <v>49</v>
      </c>
      <c r="G7642" t="s">
        <v>8408</v>
      </c>
      <c r="H7642" t="s">
        <v>8409</v>
      </c>
      <c r="I7642" s="2">
        <v>646864</v>
      </c>
      <c r="J7642" s="2">
        <v>1413</v>
      </c>
      <c r="K7642" s="2">
        <v>648277</v>
      </c>
      <c r="L7642" s="3">
        <v>39.303497668564511</v>
      </c>
      <c r="M7642" s="3">
        <v>58.553356527896703</v>
      </c>
      <c r="N7642" s="2">
        <v>1649413</v>
      </c>
      <c r="O7642">
        <f t="shared" si="119"/>
        <v>1</v>
      </c>
    </row>
    <row r="7643" spans="1:15" x14ac:dyDescent="0.2">
      <c r="A7643" t="s">
        <v>8309</v>
      </c>
      <c r="B7643" t="s">
        <v>8398</v>
      </c>
      <c r="C7643" t="s">
        <v>8410</v>
      </c>
      <c r="D7643" t="s">
        <v>22</v>
      </c>
      <c r="E7643">
        <v>68</v>
      </c>
      <c r="F7643" t="s">
        <v>49</v>
      </c>
      <c r="G7643" t="s">
        <v>200</v>
      </c>
      <c r="H7643" t="s">
        <v>43</v>
      </c>
      <c r="I7643" s="2">
        <v>1893</v>
      </c>
      <c r="J7643" s="2">
        <v>3</v>
      </c>
      <c r="K7643" s="2">
        <v>1896</v>
      </c>
      <c r="L7643" s="3">
        <v>0.11494998523717224</v>
      </c>
      <c r="M7643" s="3">
        <v>0.17124958000498575</v>
      </c>
      <c r="N7643" s="2">
        <v>1649413</v>
      </c>
      <c r="O7643">
        <f t="shared" si="119"/>
        <v>9</v>
      </c>
    </row>
    <row r="7644" spans="1:15" x14ac:dyDescent="0.2">
      <c r="A7644" t="s">
        <v>8309</v>
      </c>
      <c r="B7644" t="s">
        <v>8398</v>
      </c>
      <c r="C7644" t="s">
        <v>8411</v>
      </c>
      <c r="D7644" t="s">
        <v>22</v>
      </c>
      <c r="E7644">
        <v>41</v>
      </c>
      <c r="F7644" t="s">
        <v>49</v>
      </c>
      <c r="G7644" t="s">
        <v>3209</v>
      </c>
      <c r="H7644" t="s">
        <v>540</v>
      </c>
      <c r="I7644" s="2">
        <v>1223</v>
      </c>
      <c r="J7644" s="2">
        <v>2</v>
      </c>
      <c r="K7644" s="2">
        <v>1225</v>
      </c>
      <c r="L7644" s="3">
        <v>7.4268845947012663E-2</v>
      </c>
      <c r="M7644" s="3">
        <v>0.11064384784077402</v>
      </c>
      <c r="N7644" s="2">
        <v>1649413</v>
      </c>
      <c r="O7644">
        <f t="shared" si="119"/>
        <v>14</v>
      </c>
    </row>
    <row r="7645" spans="1:15" x14ac:dyDescent="0.2">
      <c r="A7645" t="s">
        <v>8309</v>
      </c>
      <c r="B7645" t="s">
        <v>8398</v>
      </c>
      <c r="C7645" t="s">
        <v>8412</v>
      </c>
      <c r="D7645" t="s">
        <v>22</v>
      </c>
      <c r="E7645">
        <v>56</v>
      </c>
      <c r="F7645" t="s">
        <v>49</v>
      </c>
      <c r="G7645" t="s">
        <v>694</v>
      </c>
      <c r="H7645" t="s">
        <v>315</v>
      </c>
      <c r="I7645" s="2">
        <v>1444</v>
      </c>
      <c r="J7645" s="2">
        <v>4</v>
      </c>
      <c r="K7645" s="2">
        <v>1448</v>
      </c>
      <c r="L7645" s="3">
        <v>8.7788807290836185E-2</v>
      </c>
      <c r="M7645" s="3">
        <v>0.13078554422321698</v>
      </c>
      <c r="N7645" s="2">
        <v>1649413</v>
      </c>
      <c r="O7645">
        <f t="shared" si="119"/>
        <v>12</v>
      </c>
    </row>
    <row r="7646" spans="1:15" x14ac:dyDescent="0.2">
      <c r="A7646" t="s">
        <v>8309</v>
      </c>
      <c r="B7646" t="s">
        <v>8398</v>
      </c>
      <c r="C7646" t="s">
        <v>8413</v>
      </c>
      <c r="D7646" t="s">
        <v>22</v>
      </c>
      <c r="E7646">
        <v>46</v>
      </c>
      <c r="F7646" t="s">
        <v>49</v>
      </c>
      <c r="G7646" t="s">
        <v>1862</v>
      </c>
      <c r="H7646" t="s">
        <v>1863</v>
      </c>
      <c r="I7646" s="2">
        <v>1203</v>
      </c>
      <c r="J7646" s="2">
        <v>3</v>
      </c>
      <c r="K7646" s="2">
        <v>1206</v>
      </c>
      <c r="L7646" s="3">
        <v>7.3116920989467163E-2</v>
      </c>
      <c r="M7646" s="3">
        <v>0.10892773918038651</v>
      </c>
      <c r="N7646" s="2">
        <v>1649413</v>
      </c>
      <c r="O7646">
        <f t="shared" si="119"/>
        <v>15</v>
      </c>
    </row>
    <row r="7647" spans="1:15" x14ac:dyDescent="0.2">
      <c r="A7647" t="s">
        <v>8309</v>
      </c>
      <c r="B7647" t="s">
        <v>8398</v>
      </c>
      <c r="C7647" t="s">
        <v>8414</v>
      </c>
      <c r="D7647" t="s">
        <v>22</v>
      </c>
      <c r="E7647">
        <v>63</v>
      </c>
      <c r="F7647" t="s">
        <v>49</v>
      </c>
      <c r="G7647" t="s">
        <v>8415</v>
      </c>
      <c r="H7647" t="s">
        <v>198</v>
      </c>
      <c r="I7647" s="2">
        <v>1236</v>
      </c>
      <c r="J7647" s="2">
        <v>8</v>
      </c>
      <c r="K7647" s="2">
        <v>1244</v>
      </c>
      <c r="L7647" s="3">
        <v>7.5420770904558176E-2</v>
      </c>
      <c r="M7647" s="3">
        <v>0.11235995650116153</v>
      </c>
      <c r="N7647" s="2">
        <v>1649413</v>
      </c>
      <c r="O7647">
        <f t="shared" si="119"/>
        <v>13</v>
      </c>
    </row>
    <row r="7648" spans="1:15" x14ac:dyDescent="0.2">
      <c r="A7648" t="s">
        <v>8309</v>
      </c>
      <c r="B7648" t="s">
        <v>8398</v>
      </c>
      <c r="C7648" t="s">
        <v>8416</v>
      </c>
      <c r="D7648" t="s">
        <v>22</v>
      </c>
      <c r="E7648">
        <v>37</v>
      </c>
      <c r="F7648" t="s">
        <v>49</v>
      </c>
      <c r="G7648" t="s">
        <v>2733</v>
      </c>
      <c r="H7648" t="s">
        <v>877</v>
      </c>
      <c r="I7648" s="2">
        <v>1646</v>
      </c>
      <c r="J7648" s="2">
        <v>4</v>
      </c>
      <c r="K7648" s="2">
        <v>1650</v>
      </c>
      <c r="L7648" s="3">
        <v>0.10003558841842522</v>
      </c>
      <c r="M7648" s="3">
        <v>0.14903048892838949</v>
      </c>
      <c r="N7648" s="2">
        <v>1649413</v>
      </c>
      <c r="O7648">
        <f t="shared" si="119"/>
        <v>11</v>
      </c>
    </row>
    <row r="7649" spans="1:15" x14ac:dyDescent="0.2">
      <c r="A7649" t="s">
        <v>8309</v>
      </c>
      <c r="B7649" t="s">
        <v>8398</v>
      </c>
      <c r="C7649" t="s">
        <v>8417</v>
      </c>
      <c r="D7649" t="s">
        <v>17</v>
      </c>
      <c r="E7649">
        <v>32</v>
      </c>
      <c r="F7649" t="s">
        <v>18</v>
      </c>
      <c r="G7649" t="s">
        <v>38</v>
      </c>
      <c r="H7649" t="s">
        <v>165</v>
      </c>
      <c r="I7649" s="2">
        <v>9069</v>
      </c>
      <c r="J7649" s="2">
        <v>8</v>
      </c>
      <c r="K7649" s="2">
        <v>9077</v>
      </c>
      <c r="L7649" s="3">
        <v>0.55031699156002778</v>
      </c>
      <c r="M7649" s="3">
        <v>0.81984833212302521</v>
      </c>
      <c r="N7649" s="2">
        <v>1649413</v>
      </c>
      <c r="O7649">
        <f t="shared" si="119"/>
        <v>5</v>
      </c>
    </row>
    <row r="7650" spans="1:15" x14ac:dyDescent="0.2">
      <c r="A7650" t="s">
        <v>8309</v>
      </c>
      <c r="B7650" t="s">
        <v>8418</v>
      </c>
      <c r="C7650" t="s">
        <v>46</v>
      </c>
      <c r="G7650" t="s">
        <v>46</v>
      </c>
      <c r="I7650" s="2">
        <v>4303</v>
      </c>
      <c r="J7650" s="2">
        <v>43</v>
      </c>
      <c r="K7650" s="2">
        <v>4346</v>
      </c>
      <c r="L7650" s="3">
        <v>0.20968487441583994</v>
      </c>
      <c r="M7650" s="3">
        <v>0.34677422572241307</v>
      </c>
      <c r="N7650" s="2">
        <v>2072634</v>
      </c>
      <c r="O7650">
        <f t="shared" si="119"/>
        <v>8</v>
      </c>
    </row>
    <row r="7651" spans="1:15" x14ac:dyDescent="0.2">
      <c r="A7651" t="s">
        <v>8309</v>
      </c>
      <c r="B7651" t="s">
        <v>8418</v>
      </c>
      <c r="C7651" t="s">
        <v>8419</v>
      </c>
      <c r="D7651" t="s">
        <v>22</v>
      </c>
      <c r="E7651">
        <v>35</v>
      </c>
      <c r="F7651" t="s">
        <v>49</v>
      </c>
      <c r="G7651" t="s">
        <v>38</v>
      </c>
      <c r="H7651" t="s">
        <v>219</v>
      </c>
      <c r="I7651" s="2">
        <v>2115</v>
      </c>
      <c r="J7651" s="2">
        <v>2</v>
      </c>
      <c r="K7651" s="2">
        <v>2117</v>
      </c>
      <c r="L7651" s="3">
        <v>0.1021405612375364</v>
      </c>
      <c r="M7651" s="3">
        <v>0.16891878413583719</v>
      </c>
      <c r="N7651" s="2">
        <v>2072634</v>
      </c>
      <c r="O7651">
        <f t="shared" si="119"/>
        <v>15</v>
      </c>
    </row>
    <row r="7652" spans="1:15" x14ac:dyDescent="0.2">
      <c r="A7652" t="s">
        <v>8309</v>
      </c>
      <c r="B7652" t="s">
        <v>8418</v>
      </c>
      <c r="C7652" t="s">
        <v>8420</v>
      </c>
      <c r="D7652" t="s">
        <v>22</v>
      </c>
      <c r="E7652">
        <v>67</v>
      </c>
      <c r="F7652" t="s">
        <v>49</v>
      </c>
      <c r="G7652" t="s">
        <v>38</v>
      </c>
      <c r="H7652" t="s">
        <v>738</v>
      </c>
      <c r="I7652" s="2">
        <v>1026</v>
      </c>
      <c r="J7652" s="2">
        <v>4</v>
      </c>
      <c r="K7652" s="2">
        <v>1030</v>
      </c>
      <c r="L7652" s="3">
        <v>4.969521874098369E-2</v>
      </c>
      <c r="M7652" s="3">
        <v>8.2185331913043128E-2</v>
      </c>
      <c r="N7652" s="2">
        <v>2072634</v>
      </c>
      <c r="O7652">
        <f t="shared" si="119"/>
        <v>21</v>
      </c>
    </row>
    <row r="7653" spans="1:15" x14ac:dyDescent="0.2">
      <c r="A7653" t="s">
        <v>8309</v>
      </c>
      <c r="B7653" t="s">
        <v>8418</v>
      </c>
      <c r="C7653" t="s">
        <v>8421</v>
      </c>
      <c r="D7653" t="s">
        <v>17</v>
      </c>
      <c r="E7653">
        <v>49</v>
      </c>
      <c r="F7653" t="s">
        <v>69</v>
      </c>
      <c r="G7653" t="s">
        <v>38</v>
      </c>
      <c r="H7653" t="s">
        <v>321</v>
      </c>
      <c r="I7653" s="2">
        <v>10876</v>
      </c>
      <c r="J7653" s="2">
        <f>(0)</f>
        <v>0</v>
      </c>
      <c r="K7653" s="2">
        <v>10876</v>
      </c>
      <c r="L7653" s="3">
        <v>0.52474291167663945</v>
      </c>
      <c r="M7653" s="3">
        <v>0.86781327173423017</v>
      </c>
      <c r="N7653" s="2">
        <v>2072634</v>
      </c>
      <c r="O7653">
        <f t="shared" si="119"/>
        <v>4</v>
      </c>
    </row>
    <row r="7654" spans="1:15" x14ac:dyDescent="0.2">
      <c r="A7654" t="s">
        <v>8309</v>
      </c>
      <c r="B7654" t="s">
        <v>8418</v>
      </c>
      <c r="C7654" t="s">
        <v>8422</v>
      </c>
      <c r="D7654" t="s">
        <v>22</v>
      </c>
      <c r="E7654">
        <v>69</v>
      </c>
      <c r="F7654" t="s">
        <v>49</v>
      </c>
      <c r="G7654" t="s">
        <v>385</v>
      </c>
      <c r="H7654" t="s">
        <v>1042</v>
      </c>
      <c r="I7654" s="2">
        <v>1730</v>
      </c>
      <c r="J7654" s="2">
        <v>11</v>
      </c>
      <c r="K7654" s="2">
        <v>1741</v>
      </c>
      <c r="L7654" s="3">
        <v>8.3999394007818071E-2</v>
      </c>
      <c r="M7654" s="3">
        <v>0.13891714840835737</v>
      </c>
      <c r="N7654" s="2">
        <v>2072634</v>
      </c>
      <c r="O7654">
        <f t="shared" si="119"/>
        <v>17</v>
      </c>
    </row>
    <row r="7655" spans="1:15" x14ac:dyDescent="0.2">
      <c r="A7655" t="s">
        <v>8309</v>
      </c>
      <c r="B7655" t="s">
        <v>8418</v>
      </c>
      <c r="C7655" t="s">
        <v>8423</v>
      </c>
      <c r="D7655" t="s">
        <v>22</v>
      </c>
      <c r="E7655">
        <v>58</v>
      </c>
      <c r="F7655" t="s">
        <v>49</v>
      </c>
      <c r="G7655" t="s">
        <v>19</v>
      </c>
      <c r="H7655" t="s">
        <v>20</v>
      </c>
      <c r="I7655" s="2">
        <v>340141</v>
      </c>
      <c r="J7655" s="2">
        <v>899</v>
      </c>
      <c r="K7655" s="2">
        <v>341040</v>
      </c>
      <c r="L7655" s="3">
        <v>16.454424659636</v>
      </c>
      <c r="M7655" s="3">
        <v>27.212121937499251</v>
      </c>
      <c r="N7655" s="2">
        <v>2072634</v>
      </c>
      <c r="O7655">
        <f t="shared" si="119"/>
        <v>2</v>
      </c>
    </row>
    <row r="7656" spans="1:15" x14ac:dyDescent="0.2">
      <c r="A7656" t="s">
        <v>8309</v>
      </c>
      <c r="B7656" t="s">
        <v>8418</v>
      </c>
      <c r="C7656" t="s">
        <v>8424</v>
      </c>
      <c r="D7656" t="s">
        <v>22</v>
      </c>
      <c r="E7656">
        <v>35</v>
      </c>
      <c r="F7656" t="s">
        <v>69</v>
      </c>
      <c r="G7656" t="s">
        <v>891</v>
      </c>
      <c r="H7656" t="s">
        <v>354</v>
      </c>
      <c r="I7656" s="2">
        <v>2183</v>
      </c>
      <c r="J7656" s="2">
        <v>11</v>
      </c>
      <c r="K7656" s="2">
        <v>2194</v>
      </c>
      <c r="L7656" s="3">
        <v>0.10585564069681382</v>
      </c>
      <c r="M7656" s="3">
        <v>0.17506273613322004</v>
      </c>
      <c r="N7656" s="2">
        <v>2072634</v>
      </c>
      <c r="O7656">
        <f t="shared" si="119"/>
        <v>14</v>
      </c>
    </row>
    <row r="7657" spans="1:15" x14ac:dyDescent="0.2">
      <c r="A7657" t="s">
        <v>8309</v>
      </c>
      <c r="B7657" t="s">
        <v>8418</v>
      </c>
      <c r="C7657" t="s">
        <v>8425</v>
      </c>
      <c r="D7657" t="s">
        <v>22</v>
      </c>
      <c r="E7657">
        <v>43</v>
      </c>
      <c r="F7657" t="s">
        <v>49</v>
      </c>
      <c r="G7657" t="s">
        <v>174</v>
      </c>
      <c r="H7657" t="s">
        <v>84</v>
      </c>
      <c r="I7657" s="2">
        <v>2994</v>
      </c>
      <c r="J7657" s="2">
        <v>10</v>
      </c>
      <c r="K7657" s="2">
        <v>3004</v>
      </c>
      <c r="L7657" s="3">
        <v>0.14493634669700486</v>
      </c>
      <c r="M7657" s="3">
        <v>0.2396939194823122</v>
      </c>
      <c r="N7657" s="2">
        <v>2072634</v>
      </c>
      <c r="O7657">
        <f t="shared" si="119"/>
        <v>13</v>
      </c>
    </row>
    <row r="7658" spans="1:15" x14ac:dyDescent="0.2">
      <c r="A7658" t="s">
        <v>8309</v>
      </c>
      <c r="B7658" t="s">
        <v>8418</v>
      </c>
      <c r="C7658" t="s">
        <v>8426</v>
      </c>
      <c r="D7658" t="s">
        <v>22</v>
      </c>
      <c r="E7658">
        <v>72</v>
      </c>
      <c r="F7658" t="s">
        <v>49</v>
      </c>
      <c r="G7658" t="s">
        <v>6438</v>
      </c>
      <c r="H7658" t="s">
        <v>193</v>
      </c>
      <c r="I7658" s="2">
        <v>1631</v>
      </c>
      <c r="J7658" s="2">
        <v>4</v>
      </c>
      <c r="K7658" s="2">
        <v>1635</v>
      </c>
      <c r="L7658" s="3">
        <v>7.8885128778163435E-2</v>
      </c>
      <c r="M7658" s="3">
        <v>0.13045924046390828</v>
      </c>
      <c r="N7658" s="2">
        <v>2072634</v>
      </c>
      <c r="O7658">
        <f t="shared" si="119"/>
        <v>19</v>
      </c>
    </row>
    <row r="7659" spans="1:15" x14ac:dyDescent="0.2">
      <c r="A7659" t="s">
        <v>8309</v>
      </c>
      <c r="B7659" t="s">
        <v>8418</v>
      </c>
      <c r="C7659" t="s">
        <v>8427</v>
      </c>
      <c r="D7659" t="s">
        <v>22</v>
      </c>
      <c r="E7659">
        <v>69</v>
      </c>
      <c r="F7659" t="s">
        <v>49</v>
      </c>
      <c r="G7659" t="s">
        <v>32</v>
      </c>
      <c r="H7659" t="s">
        <v>33</v>
      </c>
      <c r="I7659" s="2">
        <v>824704</v>
      </c>
      <c r="J7659" s="2">
        <v>2530</v>
      </c>
      <c r="K7659" s="2">
        <v>827234</v>
      </c>
      <c r="L7659" s="3">
        <v>39.912208330076609</v>
      </c>
      <c r="M7659" s="3">
        <v>66.006311514324594</v>
      </c>
      <c r="N7659" s="2">
        <v>2072634</v>
      </c>
      <c r="O7659">
        <f t="shared" si="119"/>
        <v>1</v>
      </c>
    </row>
    <row r="7660" spans="1:15" x14ac:dyDescent="0.2">
      <c r="A7660" t="s">
        <v>8309</v>
      </c>
      <c r="B7660" t="s">
        <v>8418</v>
      </c>
      <c r="C7660" t="s">
        <v>8428</v>
      </c>
      <c r="D7660" t="s">
        <v>22</v>
      </c>
      <c r="E7660">
        <v>51</v>
      </c>
      <c r="F7660" t="s">
        <v>49</v>
      </c>
      <c r="G7660" t="s">
        <v>38</v>
      </c>
      <c r="H7660" t="s">
        <v>43</v>
      </c>
      <c r="I7660" s="2">
        <v>11110</v>
      </c>
      <c r="J7660" s="2">
        <f>(0)</f>
        <v>0</v>
      </c>
      <c r="K7660" s="2">
        <v>11110</v>
      </c>
      <c r="L7660" s="3">
        <v>0.53603289341002802</v>
      </c>
      <c r="M7660" s="3">
        <v>0.88648450247952348</v>
      </c>
      <c r="N7660" s="2">
        <v>2072634</v>
      </c>
      <c r="O7660">
        <f t="shared" si="119"/>
        <v>3</v>
      </c>
    </row>
    <row r="7661" spans="1:15" x14ac:dyDescent="0.2">
      <c r="A7661" t="s">
        <v>8309</v>
      </c>
      <c r="B7661" t="s">
        <v>8418</v>
      </c>
      <c r="C7661" t="s">
        <v>8429</v>
      </c>
      <c r="D7661" t="s">
        <v>22</v>
      </c>
      <c r="E7661">
        <v>33</v>
      </c>
      <c r="F7661" t="s">
        <v>49</v>
      </c>
      <c r="G7661" t="s">
        <v>38</v>
      </c>
      <c r="H7661" t="s">
        <v>198</v>
      </c>
      <c r="I7661" s="2">
        <v>9470</v>
      </c>
      <c r="J7661" s="2">
        <v>22</v>
      </c>
      <c r="K7661" s="2">
        <v>9492</v>
      </c>
      <c r="L7661" s="3">
        <v>0.45796797698001679</v>
      </c>
      <c r="M7661" s="3">
        <v>0.75738171895010231</v>
      </c>
      <c r="N7661" s="2">
        <v>2072634</v>
      </c>
      <c r="O7661">
        <f t="shared" si="119"/>
        <v>5</v>
      </c>
    </row>
    <row r="7662" spans="1:15" x14ac:dyDescent="0.2">
      <c r="A7662" t="s">
        <v>8309</v>
      </c>
      <c r="B7662" t="s">
        <v>8418</v>
      </c>
      <c r="C7662" t="s">
        <v>1006</v>
      </c>
      <c r="D7662" t="s">
        <v>22</v>
      </c>
      <c r="E7662">
        <v>34</v>
      </c>
      <c r="F7662" t="s">
        <v>49</v>
      </c>
      <c r="G7662" t="s">
        <v>38</v>
      </c>
      <c r="H7662" t="s">
        <v>276</v>
      </c>
      <c r="I7662" s="2">
        <v>3761</v>
      </c>
      <c r="J7662" s="2">
        <v>1</v>
      </c>
      <c r="K7662" s="2">
        <v>3762</v>
      </c>
      <c r="L7662" s="3">
        <v>0.18150816786755403</v>
      </c>
      <c r="M7662" s="3">
        <v>0.30017594044356138</v>
      </c>
      <c r="N7662" s="2">
        <v>2072634</v>
      </c>
      <c r="O7662">
        <f t="shared" si="119"/>
        <v>12</v>
      </c>
    </row>
    <row r="7663" spans="1:15" x14ac:dyDescent="0.2">
      <c r="A7663" t="s">
        <v>8309</v>
      </c>
      <c r="B7663" t="s">
        <v>8418</v>
      </c>
      <c r="C7663" t="s">
        <v>8430</v>
      </c>
      <c r="D7663" t="s">
        <v>22</v>
      </c>
      <c r="E7663">
        <v>69</v>
      </c>
      <c r="F7663" t="s">
        <v>49</v>
      </c>
      <c r="G7663" t="s">
        <v>144</v>
      </c>
      <c r="H7663" t="s">
        <v>145</v>
      </c>
      <c r="I7663" s="2">
        <v>1681</v>
      </c>
      <c r="J7663" s="2">
        <v>3</v>
      </c>
      <c r="K7663" s="2">
        <v>1684</v>
      </c>
      <c r="L7663" s="3">
        <v>8.1249270252249081E-2</v>
      </c>
      <c r="M7663" s="3">
        <v>0.13436902809860643</v>
      </c>
      <c r="N7663" s="2">
        <v>2072634</v>
      </c>
      <c r="O7663">
        <f t="shared" si="119"/>
        <v>18</v>
      </c>
    </row>
    <row r="7664" spans="1:15" x14ac:dyDescent="0.2">
      <c r="A7664" t="s">
        <v>8309</v>
      </c>
      <c r="B7664" t="s">
        <v>8418</v>
      </c>
      <c r="C7664" t="s">
        <v>8431</v>
      </c>
      <c r="D7664" t="s">
        <v>22</v>
      </c>
      <c r="E7664">
        <v>58</v>
      </c>
      <c r="F7664" t="s">
        <v>69</v>
      </c>
      <c r="G7664" t="s">
        <v>38</v>
      </c>
      <c r="H7664" t="s">
        <v>201</v>
      </c>
      <c r="I7664" s="2">
        <v>4127</v>
      </c>
      <c r="J7664" s="2">
        <v>8</v>
      </c>
      <c r="K7664" s="2">
        <v>4135</v>
      </c>
      <c r="L7664" s="3">
        <v>0.19950459174171609</v>
      </c>
      <c r="M7664" s="3">
        <v>0.32993820141789643</v>
      </c>
      <c r="N7664" s="2">
        <v>2072634</v>
      </c>
      <c r="O7664">
        <f t="shared" si="119"/>
        <v>10</v>
      </c>
    </row>
    <row r="7665" spans="1:15" x14ac:dyDescent="0.2">
      <c r="A7665" t="s">
        <v>8309</v>
      </c>
      <c r="B7665" t="s">
        <v>8418</v>
      </c>
      <c r="C7665" t="s">
        <v>8432</v>
      </c>
      <c r="D7665" t="s">
        <v>22</v>
      </c>
      <c r="E7665">
        <v>53</v>
      </c>
      <c r="F7665" t="s">
        <v>49</v>
      </c>
      <c r="G7665" t="s">
        <v>694</v>
      </c>
      <c r="H7665" t="s">
        <v>315</v>
      </c>
      <c r="I7665" s="2">
        <v>7447</v>
      </c>
      <c r="J7665" s="2">
        <v>48</v>
      </c>
      <c r="K7665" s="2">
        <v>7495</v>
      </c>
      <c r="L7665" s="3">
        <v>0.36161714996473088</v>
      </c>
      <c r="M7665" s="3">
        <v>0.59803792494005659</v>
      </c>
      <c r="N7665" s="2">
        <v>2072634</v>
      </c>
      <c r="O7665">
        <f t="shared" si="119"/>
        <v>7</v>
      </c>
    </row>
    <row r="7666" spans="1:15" x14ac:dyDescent="0.2">
      <c r="A7666" t="s">
        <v>8309</v>
      </c>
      <c r="B7666" t="s">
        <v>8418</v>
      </c>
      <c r="C7666" t="s">
        <v>8433</v>
      </c>
      <c r="D7666" t="s">
        <v>22</v>
      </c>
      <c r="E7666">
        <v>29</v>
      </c>
      <c r="F7666" t="s">
        <v>49</v>
      </c>
      <c r="G7666" t="s">
        <v>38</v>
      </c>
      <c r="H7666" t="s">
        <v>540</v>
      </c>
      <c r="I7666" s="2">
        <v>4024</v>
      </c>
      <c r="J7666" s="2">
        <v>2</v>
      </c>
      <c r="K7666" s="2">
        <v>4026</v>
      </c>
      <c r="L7666" s="3">
        <v>0.1942455831565052</v>
      </c>
      <c r="M7666" s="3">
        <v>0.32124091872030253</v>
      </c>
      <c r="N7666" s="2">
        <v>2072634</v>
      </c>
      <c r="O7666">
        <f t="shared" si="119"/>
        <v>11</v>
      </c>
    </row>
    <row r="7667" spans="1:15" x14ac:dyDescent="0.2">
      <c r="A7667" t="s">
        <v>8309</v>
      </c>
      <c r="B7667" t="s">
        <v>8418</v>
      </c>
      <c r="C7667" t="s">
        <v>8434</v>
      </c>
      <c r="D7667" t="s">
        <v>22</v>
      </c>
      <c r="E7667">
        <v>55</v>
      </c>
      <c r="F7667" t="s">
        <v>49</v>
      </c>
      <c r="G7667" t="s">
        <v>38</v>
      </c>
      <c r="H7667" t="s">
        <v>101</v>
      </c>
      <c r="I7667" s="2">
        <v>1967</v>
      </c>
      <c r="J7667" s="2">
        <f>(0)</f>
        <v>0</v>
      </c>
      <c r="K7667" s="2">
        <v>1967</v>
      </c>
      <c r="L7667" s="3">
        <v>9.4903393459723234E-2</v>
      </c>
      <c r="M7667" s="3">
        <v>0.15695004647859789</v>
      </c>
      <c r="N7667" s="2">
        <v>2072634</v>
      </c>
      <c r="O7667">
        <f t="shared" si="119"/>
        <v>16</v>
      </c>
    </row>
    <row r="7668" spans="1:15" x14ac:dyDescent="0.2">
      <c r="A7668" t="s">
        <v>8309</v>
      </c>
      <c r="B7668" t="s">
        <v>8418</v>
      </c>
      <c r="C7668" t="s">
        <v>8435</v>
      </c>
      <c r="D7668" t="s">
        <v>22</v>
      </c>
      <c r="E7668">
        <v>47</v>
      </c>
      <c r="F7668" t="s">
        <v>49</v>
      </c>
      <c r="G7668" t="s">
        <v>303</v>
      </c>
      <c r="H7668" t="s">
        <v>304</v>
      </c>
      <c r="I7668" s="2">
        <v>4207</v>
      </c>
      <c r="J7668" s="2">
        <v>34</v>
      </c>
      <c r="K7668" s="2">
        <v>4241</v>
      </c>
      <c r="L7668" s="3">
        <v>0.20461885697137072</v>
      </c>
      <c r="M7668" s="3">
        <v>0.33839610936234554</v>
      </c>
      <c r="N7668" s="2">
        <v>2072634</v>
      </c>
      <c r="O7668">
        <f t="shared" si="119"/>
        <v>9</v>
      </c>
    </row>
    <row r="7669" spans="1:15" x14ac:dyDescent="0.2">
      <c r="A7669" t="s">
        <v>8309</v>
      </c>
      <c r="B7669" t="s">
        <v>8418</v>
      </c>
      <c r="C7669" t="s">
        <v>8436</v>
      </c>
      <c r="D7669" t="s">
        <v>22</v>
      </c>
      <c r="E7669">
        <v>40</v>
      </c>
      <c r="F7669" t="s">
        <v>49</v>
      </c>
      <c r="G7669" t="s">
        <v>197</v>
      </c>
      <c r="H7669" t="s">
        <v>168</v>
      </c>
      <c r="I7669" s="2">
        <v>1446</v>
      </c>
      <c r="J7669" s="2">
        <v>7</v>
      </c>
      <c r="K7669" s="2">
        <v>1453</v>
      </c>
      <c r="L7669" s="3">
        <v>7.0104031874416814E-2</v>
      </c>
      <c r="M7669" s="3">
        <v>0.11593717210645793</v>
      </c>
      <c r="N7669" s="2">
        <v>2072634</v>
      </c>
      <c r="O7669">
        <f t="shared" si="119"/>
        <v>20</v>
      </c>
    </row>
    <row r="7670" spans="1:15" x14ac:dyDescent="0.2">
      <c r="A7670" t="s">
        <v>8309</v>
      </c>
      <c r="B7670" t="s">
        <v>8418</v>
      </c>
      <c r="C7670" t="s">
        <v>8437</v>
      </c>
      <c r="D7670" t="s">
        <v>17</v>
      </c>
      <c r="E7670">
        <v>41</v>
      </c>
      <c r="F7670" t="s">
        <v>49</v>
      </c>
      <c r="G7670" t="s">
        <v>522</v>
      </c>
      <c r="H7670" t="s">
        <v>523</v>
      </c>
      <c r="I7670" s="2">
        <v>8208</v>
      </c>
      <c r="J7670" s="2">
        <v>27</v>
      </c>
      <c r="K7670" s="2">
        <v>8235</v>
      </c>
      <c r="L7670" s="3">
        <v>0.39732051100194243</v>
      </c>
      <c r="M7670" s="3">
        <v>0.6570836973824371</v>
      </c>
      <c r="N7670" s="2">
        <v>2072634</v>
      </c>
      <c r="O7670">
        <f t="shared" si="119"/>
        <v>6</v>
      </c>
    </row>
    <row r="7671" spans="1:15" x14ac:dyDescent="0.2">
      <c r="A7671" t="s">
        <v>8309</v>
      </c>
      <c r="B7671" t="s">
        <v>8438</v>
      </c>
      <c r="C7671" t="s">
        <v>46</v>
      </c>
      <c r="G7671" t="s">
        <v>46</v>
      </c>
      <c r="I7671" s="2">
        <v>4346</v>
      </c>
      <c r="J7671" s="2">
        <v>33</v>
      </c>
      <c r="K7671" s="2">
        <v>4379</v>
      </c>
      <c r="L7671" s="3">
        <v>0.22855395131106668</v>
      </c>
      <c r="M7671" s="3">
        <v>0.35439870380232014</v>
      </c>
      <c r="N7671" s="2">
        <v>1915959</v>
      </c>
      <c r="O7671">
        <f t="shared" si="119"/>
        <v>11</v>
      </c>
    </row>
    <row r="7672" spans="1:15" x14ac:dyDescent="0.2">
      <c r="A7672" t="s">
        <v>8309</v>
      </c>
      <c r="B7672" t="s">
        <v>8438</v>
      </c>
      <c r="C7672" t="s">
        <v>8439</v>
      </c>
      <c r="D7672" t="s">
        <v>22</v>
      </c>
      <c r="E7672">
        <v>47</v>
      </c>
      <c r="F7672" t="s">
        <v>49</v>
      </c>
      <c r="G7672" t="s">
        <v>38</v>
      </c>
      <c r="H7672" t="s">
        <v>788</v>
      </c>
      <c r="I7672" s="2">
        <v>2828</v>
      </c>
      <c r="J7672" s="2">
        <v>2</v>
      </c>
      <c r="K7672" s="2">
        <v>2830</v>
      </c>
      <c r="L7672" s="3">
        <v>0.14770670979911366</v>
      </c>
      <c r="M7672" s="3">
        <v>0.22903592869617859</v>
      </c>
      <c r="N7672" s="2">
        <v>1915959</v>
      </c>
      <c r="O7672">
        <f t="shared" si="119"/>
        <v>13</v>
      </c>
    </row>
    <row r="7673" spans="1:15" x14ac:dyDescent="0.2">
      <c r="A7673" t="s">
        <v>8309</v>
      </c>
      <c r="B7673" t="s">
        <v>8438</v>
      </c>
      <c r="C7673" t="s">
        <v>8440</v>
      </c>
      <c r="D7673" t="s">
        <v>22</v>
      </c>
      <c r="E7673">
        <v>35</v>
      </c>
      <c r="F7673" t="s">
        <v>49</v>
      </c>
      <c r="G7673" t="s">
        <v>38</v>
      </c>
      <c r="H7673" t="s">
        <v>70</v>
      </c>
      <c r="I7673" s="2">
        <v>1471</v>
      </c>
      <c r="J7673" s="2">
        <v>1</v>
      </c>
      <c r="K7673" s="2">
        <v>1472</v>
      </c>
      <c r="L7673" s="3">
        <v>7.682836636900893E-2</v>
      </c>
      <c r="M7673" s="3">
        <v>0.11913105549143989</v>
      </c>
      <c r="N7673" s="2">
        <v>1915959</v>
      </c>
      <c r="O7673">
        <f t="shared" si="119"/>
        <v>19</v>
      </c>
    </row>
    <row r="7674" spans="1:15" x14ac:dyDescent="0.2">
      <c r="A7674" t="s">
        <v>8309</v>
      </c>
      <c r="B7674" t="s">
        <v>8438</v>
      </c>
      <c r="C7674" t="s">
        <v>970</v>
      </c>
      <c r="D7674" t="s">
        <v>22</v>
      </c>
      <c r="E7674">
        <v>54</v>
      </c>
      <c r="F7674" t="s">
        <v>49</v>
      </c>
      <c r="G7674" t="s">
        <v>38</v>
      </c>
      <c r="H7674" t="s">
        <v>584</v>
      </c>
      <c r="I7674" s="2">
        <v>2648</v>
      </c>
      <c r="J7674" s="2">
        <v>3</v>
      </c>
      <c r="K7674" s="2">
        <v>2651</v>
      </c>
      <c r="L7674" s="3">
        <v>0.13836412992136055</v>
      </c>
      <c r="M7674" s="3">
        <v>0.21454920387758639</v>
      </c>
      <c r="N7674" s="2">
        <v>1915959</v>
      </c>
      <c r="O7674">
        <f t="shared" si="119"/>
        <v>14</v>
      </c>
    </row>
    <row r="7675" spans="1:15" x14ac:dyDescent="0.2">
      <c r="A7675" t="s">
        <v>8309</v>
      </c>
      <c r="B7675" t="s">
        <v>8438</v>
      </c>
      <c r="C7675" t="s">
        <v>8441</v>
      </c>
      <c r="D7675" t="s">
        <v>22</v>
      </c>
      <c r="E7675">
        <v>72</v>
      </c>
      <c r="F7675" t="s">
        <v>49</v>
      </c>
      <c r="G7675" t="s">
        <v>385</v>
      </c>
      <c r="H7675" t="s">
        <v>234</v>
      </c>
      <c r="I7675" s="2">
        <v>2219</v>
      </c>
      <c r="J7675" s="2">
        <v>5</v>
      </c>
      <c r="K7675" s="2">
        <v>2224</v>
      </c>
      <c r="L7675" s="3">
        <v>0.11607764049230698</v>
      </c>
      <c r="M7675" s="3">
        <v>0.1799914860142407</v>
      </c>
      <c r="N7675" s="2">
        <v>1915959</v>
      </c>
      <c r="O7675">
        <f t="shared" si="119"/>
        <v>16</v>
      </c>
    </row>
    <row r="7676" spans="1:15" x14ac:dyDescent="0.2">
      <c r="A7676" t="s">
        <v>8309</v>
      </c>
      <c r="B7676" t="s">
        <v>8438</v>
      </c>
      <c r="C7676" t="s">
        <v>8442</v>
      </c>
      <c r="D7676" t="s">
        <v>22</v>
      </c>
      <c r="E7676">
        <v>38</v>
      </c>
      <c r="F7676" t="s">
        <v>49</v>
      </c>
      <c r="G7676" t="s">
        <v>1212</v>
      </c>
      <c r="H7676" t="s">
        <v>294</v>
      </c>
      <c r="I7676" s="2">
        <v>1503</v>
      </c>
      <c r="J7676" s="2">
        <f>(0)</f>
        <v>0</v>
      </c>
      <c r="K7676" s="2">
        <v>1503</v>
      </c>
      <c r="L7676" s="3">
        <v>7.8446355062921497E-2</v>
      </c>
      <c r="M7676" s="3">
        <v>0.12163992962203407</v>
      </c>
      <c r="N7676" s="2">
        <v>1915959</v>
      </c>
      <c r="O7676">
        <f t="shared" si="119"/>
        <v>18</v>
      </c>
    </row>
    <row r="7677" spans="1:15" x14ac:dyDescent="0.2">
      <c r="A7677" t="s">
        <v>8309</v>
      </c>
      <c r="B7677" t="s">
        <v>8438</v>
      </c>
      <c r="C7677" t="s">
        <v>8443</v>
      </c>
      <c r="D7677" t="s">
        <v>22</v>
      </c>
      <c r="E7677">
        <v>67</v>
      </c>
      <c r="F7677" t="s">
        <v>49</v>
      </c>
      <c r="G7677" t="s">
        <v>19</v>
      </c>
      <c r="H7677" t="s">
        <v>20</v>
      </c>
      <c r="I7677" s="2">
        <v>422600</v>
      </c>
      <c r="J7677" s="2">
        <v>1130</v>
      </c>
      <c r="K7677" s="2">
        <v>423730</v>
      </c>
      <c r="L7677" s="3">
        <v>22.115817718437608</v>
      </c>
      <c r="M7677" s="3">
        <v>34.293072108279773</v>
      </c>
      <c r="N7677" s="2">
        <v>1915959</v>
      </c>
      <c r="O7677">
        <f t="shared" si="119"/>
        <v>2</v>
      </c>
    </row>
    <row r="7678" spans="1:15" x14ac:dyDescent="0.2">
      <c r="A7678" t="s">
        <v>8309</v>
      </c>
      <c r="B7678" t="s">
        <v>8438</v>
      </c>
      <c r="C7678" t="s">
        <v>8444</v>
      </c>
      <c r="D7678" t="s">
        <v>22</v>
      </c>
      <c r="E7678">
        <v>31</v>
      </c>
      <c r="F7678" t="s">
        <v>49</v>
      </c>
      <c r="G7678" t="s">
        <v>8445</v>
      </c>
      <c r="H7678" t="s">
        <v>5613</v>
      </c>
      <c r="I7678" s="2">
        <v>2029</v>
      </c>
      <c r="J7678" s="2">
        <v>17</v>
      </c>
      <c r="K7678" s="2">
        <v>2046</v>
      </c>
      <c r="L7678" s="3">
        <v>0.10678725379822847</v>
      </c>
      <c r="M7678" s="3">
        <v>0.16558569261921605</v>
      </c>
      <c r="N7678" s="2">
        <v>1915959</v>
      </c>
      <c r="O7678">
        <f t="shared" si="119"/>
        <v>17</v>
      </c>
    </row>
    <row r="7679" spans="1:15" x14ac:dyDescent="0.2">
      <c r="A7679" t="s">
        <v>8309</v>
      </c>
      <c r="B7679" t="s">
        <v>8438</v>
      </c>
      <c r="C7679" t="s">
        <v>8446</v>
      </c>
      <c r="D7679" t="s">
        <v>22</v>
      </c>
      <c r="E7679">
        <v>54</v>
      </c>
      <c r="F7679" t="s">
        <v>49</v>
      </c>
      <c r="G7679" t="s">
        <v>891</v>
      </c>
      <c r="H7679" t="s">
        <v>354</v>
      </c>
      <c r="I7679" s="2">
        <v>1385</v>
      </c>
      <c r="J7679" s="2">
        <v>3</v>
      </c>
      <c r="K7679" s="2">
        <v>1388</v>
      </c>
      <c r="L7679" s="3">
        <v>7.244413894034267E-2</v>
      </c>
      <c r="M7679" s="3">
        <v>0.11233281591176533</v>
      </c>
      <c r="N7679" s="2">
        <v>1915959</v>
      </c>
      <c r="O7679">
        <f t="shared" si="119"/>
        <v>21</v>
      </c>
    </row>
    <row r="7680" spans="1:15" x14ac:dyDescent="0.2">
      <c r="A7680" t="s">
        <v>8309</v>
      </c>
      <c r="B7680" t="s">
        <v>8438</v>
      </c>
      <c r="C7680" t="s">
        <v>8447</v>
      </c>
      <c r="D7680" t="s">
        <v>22</v>
      </c>
      <c r="E7680">
        <v>63</v>
      </c>
      <c r="F7680" t="s">
        <v>49</v>
      </c>
      <c r="G7680" t="s">
        <v>38</v>
      </c>
      <c r="H7680" t="s">
        <v>1715</v>
      </c>
      <c r="I7680" s="2">
        <v>6378</v>
      </c>
      <c r="J7680" s="2">
        <f>(0)</f>
        <v>0</v>
      </c>
      <c r="K7680" s="2">
        <v>6378</v>
      </c>
      <c r="L7680" s="3">
        <v>0.33288812547658897</v>
      </c>
      <c r="M7680" s="3">
        <v>0.51618061951386118</v>
      </c>
      <c r="N7680" s="2">
        <v>1915959</v>
      </c>
      <c r="O7680">
        <f t="shared" si="119"/>
        <v>8</v>
      </c>
    </row>
    <row r="7681" spans="1:15" x14ac:dyDescent="0.2">
      <c r="A7681" t="s">
        <v>8309</v>
      </c>
      <c r="B7681" t="s">
        <v>8438</v>
      </c>
      <c r="C7681" t="s">
        <v>8448</v>
      </c>
      <c r="D7681" t="s">
        <v>22</v>
      </c>
      <c r="E7681">
        <v>77</v>
      </c>
      <c r="F7681" t="s">
        <v>49</v>
      </c>
      <c r="G7681" t="s">
        <v>38</v>
      </c>
      <c r="H7681" t="s">
        <v>54</v>
      </c>
      <c r="I7681" s="2">
        <v>29396</v>
      </c>
      <c r="J7681" s="2">
        <v>143</v>
      </c>
      <c r="K7681" s="2">
        <v>29539</v>
      </c>
      <c r="L7681" s="3">
        <v>1.541734452563964</v>
      </c>
      <c r="M7681" s="3">
        <v>2.3906333207619852</v>
      </c>
      <c r="N7681" s="2">
        <v>1915959</v>
      </c>
      <c r="O7681">
        <f t="shared" si="119"/>
        <v>3</v>
      </c>
    </row>
    <row r="7682" spans="1:15" x14ac:dyDescent="0.2">
      <c r="A7682" t="s">
        <v>8309</v>
      </c>
      <c r="B7682" t="s">
        <v>8438</v>
      </c>
      <c r="C7682" t="s">
        <v>8449</v>
      </c>
      <c r="D7682" t="s">
        <v>22</v>
      </c>
      <c r="E7682">
        <v>36</v>
      </c>
      <c r="F7682" t="s">
        <v>49</v>
      </c>
      <c r="G7682" t="s">
        <v>303</v>
      </c>
      <c r="H7682" t="s">
        <v>304</v>
      </c>
      <c r="I7682" s="2">
        <v>8748</v>
      </c>
      <c r="J7682" s="2">
        <v>41</v>
      </c>
      <c r="K7682" s="2">
        <v>8789</v>
      </c>
      <c r="L7682" s="3">
        <v>0.45872589131604591</v>
      </c>
      <c r="M7682" s="3">
        <v>0.71130628173523447</v>
      </c>
      <c r="N7682" s="2">
        <v>1915959</v>
      </c>
      <c r="O7682">
        <f t="shared" si="119"/>
        <v>5</v>
      </c>
    </row>
    <row r="7683" spans="1:15" x14ac:dyDescent="0.2">
      <c r="A7683" t="s">
        <v>8309</v>
      </c>
      <c r="B7683" t="s">
        <v>8438</v>
      </c>
      <c r="C7683" t="s">
        <v>8450</v>
      </c>
      <c r="D7683" t="s">
        <v>22</v>
      </c>
      <c r="E7683">
        <v>60</v>
      </c>
      <c r="F7683" t="s">
        <v>49</v>
      </c>
      <c r="G7683" t="s">
        <v>32</v>
      </c>
      <c r="H7683" t="s">
        <v>33</v>
      </c>
      <c r="I7683" s="2">
        <v>703983</v>
      </c>
      <c r="J7683" s="2">
        <v>2527</v>
      </c>
      <c r="K7683" s="2">
        <v>706510</v>
      </c>
      <c r="L7683" s="3">
        <v>36.875006197940564</v>
      </c>
      <c r="M7683" s="3">
        <v>57.178860064712765</v>
      </c>
      <c r="N7683" s="2">
        <v>1915959</v>
      </c>
      <c r="O7683">
        <f t="shared" si="119"/>
        <v>1</v>
      </c>
    </row>
    <row r="7684" spans="1:15" x14ac:dyDescent="0.2">
      <c r="A7684" t="s">
        <v>8309</v>
      </c>
      <c r="B7684" t="s">
        <v>8438</v>
      </c>
      <c r="C7684" t="s">
        <v>8451</v>
      </c>
      <c r="D7684" t="s">
        <v>22</v>
      </c>
      <c r="E7684">
        <v>52</v>
      </c>
      <c r="F7684" t="s">
        <v>49</v>
      </c>
      <c r="G7684" t="s">
        <v>38</v>
      </c>
      <c r="H7684" t="s">
        <v>1549</v>
      </c>
      <c r="I7684" s="2">
        <v>9368</v>
      </c>
      <c r="J7684" s="2">
        <f>(0)</f>
        <v>0</v>
      </c>
      <c r="K7684" s="2">
        <v>9368</v>
      </c>
      <c r="L7684" s="3">
        <v>0.48894574466363838</v>
      </c>
      <c r="M7684" s="3">
        <v>0.75816557598084844</v>
      </c>
      <c r="N7684" s="2">
        <v>1915959</v>
      </c>
      <c r="O7684">
        <f t="shared" si="119"/>
        <v>4</v>
      </c>
    </row>
    <row r="7685" spans="1:15" x14ac:dyDescent="0.2">
      <c r="A7685" t="s">
        <v>8309</v>
      </c>
      <c r="B7685" t="s">
        <v>8438</v>
      </c>
      <c r="C7685" t="s">
        <v>3548</v>
      </c>
      <c r="D7685" t="s">
        <v>22</v>
      </c>
      <c r="E7685">
        <v>26</v>
      </c>
      <c r="F7685" t="s">
        <v>49</v>
      </c>
      <c r="G7685" t="s">
        <v>8388</v>
      </c>
      <c r="H7685" t="s">
        <v>351</v>
      </c>
      <c r="I7685" s="2">
        <v>2395</v>
      </c>
      <c r="J7685" s="2">
        <v>6</v>
      </c>
      <c r="K7685" s="2">
        <v>2401</v>
      </c>
      <c r="L7685" s="3">
        <v>0.12531583400271093</v>
      </c>
      <c r="M7685" s="3">
        <v>0.1943163479856978</v>
      </c>
      <c r="N7685" s="2">
        <v>1915959</v>
      </c>
      <c r="O7685">
        <f t="shared" si="119"/>
        <v>15</v>
      </c>
    </row>
    <row r="7686" spans="1:15" x14ac:dyDescent="0.2">
      <c r="A7686" t="s">
        <v>8309</v>
      </c>
      <c r="B7686" t="s">
        <v>8438</v>
      </c>
      <c r="C7686" t="s">
        <v>8452</v>
      </c>
      <c r="D7686" t="s">
        <v>22</v>
      </c>
      <c r="E7686">
        <v>40</v>
      </c>
      <c r="F7686" t="s">
        <v>49</v>
      </c>
      <c r="G7686" t="s">
        <v>258</v>
      </c>
      <c r="H7686" t="s">
        <v>767</v>
      </c>
      <c r="I7686" s="2">
        <v>1401</v>
      </c>
      <c r="J7686" s="2">
        <v>2</v>
      </c>
      <c r="K7686" s="2">
        <v>1403</v>
      </c>
      <c r="L7686" s="3">
        <v>7.3227036695461642E-2</v>
      </c>
      <c r="M7686" s="3">
        <v>0.11354678726527864</v>
      </c>
      <c r="N7686" s="2">
        <v>1915959</v>
      </c>
      <c r="O7686">
        <f t="shared" si="119"/>
        <v>20</v>
      </c>
    </row>
    <row r="7687" spans="1:15" x14ac:dyDescent="0.2">
      <c r="A7687" t="s">
        <v>8309</v>
      </c>
      <c r="B7687" t="s">
        <v>8438</v>
      </c>
      <c r="C7687" t="s">
        <v>8453</v>
      </c>
      <c r="D7687" t="s">
        <v>22</v>
      </c>
      <c r="E7687">
        <v>61</v>
      </c>
      <c r="F7687" t="s">
        <v>49</v>
      </c>
      <c r="G7687" t="s">
        <v>38</v>
      </c>
      <c r="H7687" t="s">
        <v>43</v>
      </c>
      <c r="I7687" s="2">
        <v>3576</v>
      </c>
      <c r="J7687" s="2">
        <v>8</v>
      </c>
      <c r="K7687" s="2">
        <v>3584</v>
      </c>
      <c r="L7687" s="3">
        <v>0.18706037028976091</v>
      </c>
      <c r="M7687" s="3">
        <v>0.29005822206611448</v>
      </c>
      <c r="N7687" s="2">
        <v>1915959</v>
      </c>
      <c r="O7687">
        <f t="shared" ref="O7687:O7750" si="120">COUNTIFS($A$2:$A$8573,A7687,$B$2:$B$8573,B7687,$K$2:$K$8573,"&gt;"&amp;K7687)+1</f>
        <v>12</v>
      </c>
    </row>
    <row r="7688" spans="1:15" x14ac:dyDescent="0.2">
      <c r="A7688" t="s">
        <v>8309</v>
      </c>
      <c r="B7688" t="s">
        <v>8438</v>
      </c>
      <c r="C7688" t="s">
        <v>8454</v>
      </c>
      <c r="D7688" t="s">
        <v>22</v>
      </c>
      <c r="E7688">
        <v>31</v>
      </c>
      <c r="F7688" t="s">
        <v>49</v>
      </c>
      <c r="G7688" t="s">
        <v>38</v>
      </c>
      <c r="H7688" t="s">
        <v>5833</v>
      </c>
      <c r="I7688" s="2">
        <v>4434</v>
      </c>
      <c r="J7688" s="2">
        <v>1</v>
      </c>
      <c r="K7688" s="2">
        <v>4435</v>
      </c>
      <c r="L7688" s="3">
        <v>0.23147676959684418</v>
      </c>
      <c r="M7688" s="3">
        <v>0.35893086352210318</v>
      </c>
      <c r="N7688" s="2">
        <v>1915959</v>
      </c>
      <c r="O7688">
        <f t="shared" si="120"/>
        <v>10</v>
      </c>
    </row>
    <row r="7689" spans="1:15" x14ac:dyDescent="0.2">
      <c r="A7689" t="s">
        <v>8309</v>
      </c>
      <c r="B7689" t="s">
        <v>8438</v>
      </c>
      <c r="C7689" t="s">
        <v>8455</v>
      </c>
      <c r="D7689" t="s">
        <v>22</v>
      </c>
      <c r="E7689">
        <v>25</v>
      </c>
      <c r="F7689" t="s">
        <v>49</v>
      </c>
      <c r="G7689" t="s">
        <v>200</v>
      </c>
      <c r="H7689" t="s">
        <v>749</v>
      </c>
      <c r="I7689" s="2">
        <v>5822</v>
      </c>
      <c r="J7689" s="2">
        <v>11</v>
      </c>
      <c r="K7689" s="2">
        <v>5833</v>
      </c>
      <c r="L7689" s="3">
        <v>0.30444284037393288</v>
      </c>
      <c r="M7689" s="3">
        <v>0.47207299366954408</v>
      </c>
      <c r="N7689" s="2">
        <v>1915959</v>
      </c>
      <c r="O7689">
        <f t="shared" si="120"/>
        <v>9</v>
      </c>
    </row>
    <row r="7690" spans="1:15" x14ac:dyDescent="0.2">
      <c r="A7690" t="s">
        <v>8309</v>
      </c>
      <c r="B7690" t="s">
        <v>8438</v>
      </c>
      <c r="C7690" t="s">
        <v>8456</v>
      </c>
      <c r="D7690" t="s">
        <v>22</v>
      </c>
      <c r="E7690">
        <v>64</v>
      </c>
      <c r="F7690" t="s">
        <v>49</v>
      </c>
      <c r="G7690" t="s">
        <v>38</v>
      </c>
      <c r="H7690" t="s">
        <v>540</v>
      </c>
      <c r="I7690" s="2">
        <v>7790</v>
      </c>
      <c r="J7690" s="2">
        <v>6</v>
      </c>
      <c r="K7690" s="2">
        <v>7796</v>
      </c>
      <c r="L7690" s="3">
        <v>0.40689805992716965</v>
      </c>
      <c r="M7690" s="3">
        <v>0.63094137813265316</v>
      </c>
      <c r="N7690" s="2">
        <v>1915959</v>
      </c>
      <c r="O7690">
        <f t="shared" si="120"/>
        <v>6</v>
      </c>
    </row>
    <row r="7691" spans="1:15" x14ac:dyDescent="0.2">
      <c r="A7691" t="s">
        <v>8309</v>
      </c>
      <c r="B7691" t="s">
        <v>8438</v>
      </c>
      <c r="C7691" t="s">
        <v>8457</v>
      </c>
      <c r="D7691" t="s">
        <v>17</v>
      </c>
      <c r="E7691">
        <v>28</v>
      </c>
      <c r="F7691" t="s">
        <v>18</v>
      </c>
      <c r="G7691" t="s">
        <v>174</v>
      </c>
      <c r="H7691" t="s">
        <v>84</v>
      </c>
      <c r="I7691" s="2">
        <v>6612</v>
      </c>
      <c r="J7691" s="2">
        <v>55</v>
      </c>
      <c r="K7691" s="2">
        <v>6667</v>
      </c>
      <c r="L7691" s="3">
        <v>0.34797195555854799</v>
      </c>
      <c r="M7691" s="3">
        <v>0.53956980092488427</v>
      </c>
      <c r="N7691" s="2">
        <v>1915959</v>
      </c>
      <c r="O7691">
        <f t="shared" si="120"/>
        <v>7</v>
      </c>
    </row>
    <row r="7692" spans="1:15" x14ac:dyDescent="0.2">
      <c r="A7692" t="s">
        <v>8309</v>
      </c>
      <c r="B7692" t="s">
        <v>8458</v>
      </c>
      <c r="C7692" t="s">
        <v>46</v>
      </c>
      <c r="G7692" t="s">
        <v>46</v>
      </c>
      <c r="I7692" s="2">
        <v>5802</v>
      </c>
      <c r="J7692" s="2">
        <v>11</v>
      </c>
      <c r="K7692" s="2">
        <v>5813</v>
      </c>
      <c r="L7692" s="3">
        <v>0.34128290197906508</v>
      </c>
      <c r="M7692" s="3">
        <v>0.50793978121802441</v>
      </c>
      <c r="N7692" s="2">
        <v>1703279</v>
      </c>
      <c r="O7692">
        <f t="shared" si="120"/>
        <v>8</v>
      </c>
    </row>
    <row r="7693" spans="1:15" x14ac:dyDescent="0.2">
      <c r="A7693" t="s">
        <v>8309</v>
      </c>
      <c r="B7693" t="s">
        <v>8458</v>
      </c>
      <c r="C7693" t="s">
        <v>8459</v>
      </c>
      <c r="D7693" t="s">
        <v>22</v>
      </c>
      <c r="E7693">
        <v>59</v>
      </c>
      <c r="F7693" t="s">
        <v>49</v>
      </c>
      <c r="G7693" t="s">
        <v>38</v>
      </c>
      <c r="H7693" t="s">
        <v>219</v>
      </c>
      <c r="I7693" s="2">
        <v>3969</v>
      </c>
      <c r="J7693" s="2">
        <f>(0)</f>
        <v>0</v>
      </c>
      <c r="K7693" s="2">
        <v>3969</v>
      </c>
      <c r="L7693" s="3">
        <v>0.23302113159382579</v>
      </c>
      <c r="M7693" s="3">
        <v>0.34681111158684652</v>
      </c>
      <c r="N7693" s="2">
        <v>1703279</v>
      </c>
      <c r="O7693">
        <f t="shared" si="120"/>
        <v>11</v>
      </c>
    </row>
    <row r="7694" spans="1:15" x14ac:dyDescent="0.2">
      <c r="A7694" t="s">
        <v>8309</v>
      </c>
      <c r="B7694" t="s">
        <v>8458</v>
      </c>
      <c r="C7694" t="s">
        <v>8460</v>
      </c>
      <c r="D7694" t="s">
        <v>17</v>
      </c>
      <c r="E7694">
        <v>38</v>
      </c>
      <c r="F7694" t="s">
        <v>49</v>
      </c>
      <c r="G7694" t="s">
        <v>522</v>
      </c>
      <c r="H7694" t="s">
        <v>523</v>
      </c>
      <c r="I7694" s="2">
        <v>9518</v>
      </c>
      <c r="J7694" s="2">
        <v>24</v>
      </c>
      <c r="K7694" s="2">
        <v>9542</v>
      </c>
      <c r="L7694" s="3">
        <v>0.56021356454227411</v>
      </c>
      <c r="M7694" s="3">
        <v>0.83377969936046603</v>
      </c>
      <c r="N7694" s="2">
        <v>1703279</v>
      </c>
      <c r="O7694">
        <f t="shared" si="120"/>
        <v>3</v>
      </c>
    </row>
    <row r="7695" spans="1:15" x14ac:dyDescent="0.2">
      <c r="A7695" t="s">
        <v>8309</v>
      </c>
      <c r="B7695" t="s">
        <v>8458</v>
      </c>
      <c r="C7695" t="s">
        <v>8461</v>
      </c>
      <c r="D7695" t="s">
        <v>22</v>
      </c>
      <c r="E7695">
        <v>36</v>
      </c>
      <c r="F7695" t="s">
        <v>49</v>
      </c>
      <c r="G7695" t="s">
        <v>1613</v>
      </c>
      <c r="H7695" t="s">
        <v>540</v>
      </c>
      <c r="I7695" s="2">
        <v>2481</v>
      </c>
      <c r="J7695" s="2">
        <f>(0)</f>
        <v>0</v>
      </c>
      <c r="K7695" s="2">
        <v>2481</v>
      </c>
      <c r="L7695" s="3">
        <v>0.14566022360400147</v>
      </c>
      <c r="M7695" s="3">
        <v>0.21678971223153595</v>
      </c>
      <c r="N7695" s="2">
        <v>1703279</v>
      </c>
      <c r="O7695">
        <f t="shared" si="120"/>
        <v>15</v>
      </c>
    </row>
    <row r="7696" spans="1:15" x14ac:dyDescent="0.2">
      <c r="A7696" t="s">
        <v>8309</v>
      </c>
      <c r="B7696" t="s">
        <v>8458</v>
      </c>
      <c r="C7696" t="s">
        <v>8462</v>
      </c>
      <c r="D7696" t="s">
        <v>22</v>
      </c>
      <c r="E7696">
        <v>51</v>
      </c>
      <c r="F7696" t="s">
        <v>49</v>
      </c>
      <c r="G7696" t="s">
        <v>6438</v>
      </c>
      <c r="H7696" t="s">
        <v>1042</v>
      </c>
      <c r="I7696" s="2">
        <v>6664</v>
      </c>
      <c r="J7696" s="2">
        <v>1</v>
      </c>
      <c r="K7696" s="2">
        <v>6665</v>
      </c>
      <c r="L7696" s="3">
        <v>0.39130406703775483</v>
      </c>
      <c r="M7696" s="3">
        <v>0.5823875179456619</v>
      </c>
      <c r="N7696" s="2">
        <v>1703279</v>
      </c>
      <c r="O7696">
        <f t="shared" si="120"/>
        <v>6</v>
      </c>
    </row>
    <row r="7697" spans="1:15" x14ac:dyDescent="0.2">
      <c r="A7697" t="s">
        <v>8309</v>
      </c>
      <c r="B7697" t="s">
        <v>8458</v>
      </c>
      <c r="C7697" t="s">
        <v>8463</v>
      </c>
      <c r="D7697" t="s">
        <v>22</v>
      </c>
      <c r="E7697">
        <v>39</v>
      </c>
      <c r="F7697" t="s">
        <v>49</v>
      </c>
      <c r="G7697" t="s">
        <v>303</v>
      </c>
      <c r="H7697" t="s">
        <v>304</v>
      </c>
      <c r="I7697" s="2">
        <v>3350</v>
      </c>
      <c r="J7697" s="2">
        <v>9</v>
      </c>
      <c r="K7697" s="2">
        <v>3359</v>
      </c>
      <c r="L7697" s="3">
        <v>0.19720785614100803</v>
      </c>
      <c r="M7697" s="3">
        <v>0.29350932824898396</v>
      </c>
      <c r="N7697" s="2">
        <v>1703279</v>
      </c>
      <c r="O7697">
        <f t="shared" si="120"/>
        <v>13</v>
      </c>
    </row>
    <row r="7698" spans="1:15" x14ac:dyDescent="0.2">
      <c r="A7698" t="s">
        <v>8309</v>
      </c>
      <c r="B7698" t="s">
        <v>8458</v>
      </c>
      <c r="C7698" t="s">
        <v>8464</v>
      </c>
      <c r="D7698" t="s">
        <v>22</v>
      </c>
      <c r="E7698">
        <v>54</v>
      </c>
      <c r="F7698" t="s">
        <v>49</v>
      </c>
      <c r="G7698" t="s">
        <v>8021</v>
      </c>
      <c r="H7698" t="s">
        <v>54</v>
      </c>
      <c r="I7698" s="2">
        <v>7665</v>
      </c>
      <c r="J7698" s="2">
        <f>(0)</f>
        <v>0</v>
      </c>
      <c r="K7698" s="2">
        <v>7665</v>
      </c>
      <c r="L7698" s="3">
        <v>0.45001435466532497</v>
      </c>
      <c r="M7698" s="3">
        <v>0.66976749063068242</v>
      </c>
      <c r="N7698" s="2">
        <v>1703279</v>
      </c>
      <c r="O7698">
        <f t="shared" si="120"/>
        <v>5</v>
      </c>
    </row>
    <row r="7699" spans="1:15" x14ac:dyDescent="0.2">
      <c r="A7699" t="s">
        <v>8309</v>
      </c>
      <c r="B7699" t="s">
        <v>8458</v>
      </c>
      <c r="C7699" t="s">
        <v>8465</v>
      </c>
      <c r="D7699" t="s">
        <v>22</v>
      </c>
      <c r="E7699">
        <v>56</v>
      </c>
      <c r="F7699" t="s">
        <v>49</v>
      </c>
      <c r="G7699" t="s">
        <v>32</v>
      </c>
      <c r="H7699" t="s">
        <v>33</v>
      </c>
      <c r="I7699" s="2">
        <v>678984</v>
      </c>
      <c r="J7699" s="2">
        <v>648</v>
      </c>
      <c r="K7699" s="2">
        <v>679632</v>
      </c>
      <c r="L7699" s="3">
        <v>39.901390200900735</v>
      </c>
      <c r="M7699" s="3">
        <v>59.386225595865881</v>
      </c>
      <c r="N7699" s="2">
        <v>1703279</v>
      </c>
      <c r="O7699">
        <f t="shared" si="120"/>
        <v>1</v>
      </c>
    </row>
    <row r="7700" spans="1:15" x14ac:dyDescent="0.2">
      <c r="A7700" t="s">
        <v>8309</v>
      </c>
      <c r="B7700" t="s">
        <v>8458</v>
      </c>
      <c r="C7700" t="s">
        <v>8466</v>
      </c>
      <c r="D7700" t="s">
        <v>22</v>
      </c>
      <c r="E7700">
        <v>57</v>
      </c>
      <c r="F7700" t="s">
        <v>18</v>
      </c>
      <c r="G7700" t="s">
        <v>8063</v>
      </c>
      <c r="H7700" t="s">
        <v>618</v>
      </c>
      <c r="I7700" s="2">
        <v>9280</v>
      </c>
      <c r="J7700" s="2">
        <v>8</v>
      </c>
      <c r="K7700" s="2">
        <v>9288</v>
      </c>
      <c r="L7700" s="3">
        <v>0.54530115148487124</v>
      </c>
      <c r="M7700" s="3">
        <v>0.81158518629847087</v>
      </c>
      <c r="N7700" s="2">
        <v>1703279</v>
      </c>
      <c r="O7700">
        <f t="shared" si="120"/>
        <v>4</v>
      </c>
    </row>
    <row r="7701" spans="1:15" x14ac:dyDescent="0.2">
      <c r="A7701" t="s">
        <v>8309</v>
      </c>
      <c r="B7701" t="s">
        <v>8458</v>
      </c>
      <c r="C7701" t="s">
        <v>8467</v>
      </c>
      <c r="D7701" t="s">
        <v>22</v>
      </c>
      <c r="E7701">
        <v>54</v>
      </c>
      <c r="F7701" t="s">
        <v>18</v>
      </c>
      <c r="G7701" t="s">
        <v>8445</v>
      </c>
      <c r="H7701" t="s">
        <v>124</v>
      </c>
      <c r="I7701" s="2">
        <v>4625</v>
      </c>
      <c r="J7701" s="2">
        <v>5</v>
      </c>
      <c r="K7701" s="2">
        <v>4630</v>
      </c>
      <c r="L7701" s="3">
        <v>0.27182863171564964</v>
      </c>
      <c r="M7701" s="3">
        <v>0.40456927353164512</v>
      </c>
      <c r="N7701" s="2">
        <v>1703279</v>
      </c>
      <c r="O7701">
        <f t="shared" si="120"/>
        <v>10</v>
      </c>
    </row>
    <row r="7702" spans="1:15" x14ac:dyDescent="0.2">
      <c r="A7702" t="s">
        <v>8309</v>
      </c>
      <c r="B7702" t="s">
        <v>8458</v>
      </c>
      <c r="C7702" t="s">
        <v>8468</v>
      </c>
      <c r="D7702" t="s">
        <v>22</v>
      </c>
      <c r="E7702">
        <v>62</v>
      </c>
      <c r="F7702" t="s">
        <v>18</v>
      </c>
      <c r="G7702" t="s">
        <v>950</v>
      </c>
      <c r="H7702" t="s">
        <v>1521</v>
      </c>
      <c r="I7702" s="2">
        <v>377352</v>
      </c>
      <c r="J7702" s="2">
        <v>190</v>
      </c>
      <c r="K7702" s="2">
        <v>377542</v>
      </c>
      <c r="L7702" s="3">
        <v>22.165599411488078</v>
      </c>
      <c r="M7702" s="3">
        <v>32.989609647448027</v>
      </c>
      <c r="N7702" s="2">
        <v>1703279</v>
      </c>
      <c r="O7702">
        <f t="shared" si="120"/>
        <v>2</v>
      </c>
    </row>
    <row r="7703" spans="1:15" x14ac:dyDescent="0.2">
      <c r="A7703" t="s">
        <v>8309</v>
      </c>
      <c r="B7703" t="s">
        <v>8458</v>
      </c>
      <c r="C7703" t="s">
        <v>8469</v>
      </c>
      <c r="D7703" t="s">
        <v>22</v>
      </c>
      <c r="E7703">
        <v>37</v>
      </c>
      <c r="F7703" t="s">
        <v>49</v>
      </c>
      <c r="G7703" t="s">
        <v>38</v>
      </c>
      <c r="H7703" t="s">
        <v>198</v>
      </c>
      <c r="I7703" s="2">
        <v>3518</v>
      </c>
      <c r="J7703" s="2">
        <f>(0)</f>
        <v>0</v>
      </c>
      <c r="K7703" s="2">
        <v>3518</v>
      </c>
      <c r="L7703" s="3">
        <v>0.20654279187379168</v>
      </c>
      <c r="M7703" s="3">
        <v>0.30740274390590228</v>
      </c>
      <c r="N7703" s="2">
        <v>1703279</v>
      </c>
      <c r="O7703">
        <f t="shared" si="120"/>
        <v>12</v>
      </c>
    </row>
    <row r="7704" spans="1:15" x14ac:dyDescent="0.2">
      <c r="A7704" t="s">
        <v>8309</v>
      </c>
      <c r="B7704" t="s">
        <v>8458</v>
      </c>
      <c r="C7704" t="s">
        <v>8470</v>
      </c>
      <c r="D7704" t="s">
        <v>17</v>
      </c>
      <c r="E7704">
        <v>62</v>
      </c>
      <c r="F7704" t="s">
        <v>18</v>
      </c>
      <c r="G7704" t="s">
        <v>385</v>
      </c>
      <c r="H7704" t="s">
        <v>36</v>
      </c>
      <c r="I7704" s="2">
        <v>2470</v>
      </c>
      <c r="J7704" s="2">
        <v>1</v>
      </c>
      <c r="K7704" s="2">
        <v>2471</v>
      </c>
      <c r="L7704" s="3">
        <v>0.14507312072772577</v>
      </c>
      <c r="M7704" s="3">
        <v>0.21591591250468573</v>
      </c>
      <c r="N7704" s="2">
        <v>1703279</v>
      </c>
      <c r="O7704">
        <f t="shared" si="120"/>
        <v>16</v>
      </c>
    </row>
    <row r="7705" spans="1:15" x14ac:dyDescent="0.2">
      <c r="A7705" t="s">
        <v>8309</v>
      </c>
      <c r="B7705" t="s">
        <v>8458</v>
      </c>
      <c r="C7705" t="s">
        <v>8471</v>
      </c>
      <c r="D7705" t="s">
        <v>22</v>
      </c>
      <c r="E7705">
        <v>37</v>
      </c>
      <c r="F7705" t="s">
        <v>49</v>
      </c>
      <c r="G7705" t="s">
        <v>258</v>
      </c>
      <c r="H7705" t="s">
        <v>767</v>
      </c>
      <c r="I7705" s="2">
        <v>1873</v>
      </c>
      <c r="J7705" s="2">
        <v>1</v>
      </c>
      <c r="K7705" s="2">
        <v>1874</v>
      </c>
      <c r="L7705" s="3">
        <v>0.11002307901406641</v>
      </c>
      <c r="M7705" s="3">
        <v>0.16375006881172849</v>
      </c>
      <c r="N7705" s="2">
        <v>1703279</v>
      </c>
      <c r="O7705">
        <f t="shared" si="120"/>
        <v>18</v>
      </c>
    </row>
    <row r="7706" spans="1:15" x14ac:dyDescent="0.2">
      <c r="A7706" t="s">
        <v>8309</v>
      </c>
      <c r="B7706" t="s">
        <v>8458</v>
      </c>
      <c r="C7706" t="s">
        <v>8472</v>
      </c>
      <c r="D7706" t="s">
        <v>22</v>
      </c>
      <c r="E7706">
        <v>47</v>
      </c>
      <c r="F7706" t="s">
        <v>49</v>
      </c>
      <c r="G7706" t="s">
        <v>891</v>
      </c>
      <c r="H7706" t="s">
        <v>354</v>
      </c>
      <c r="I7706" s="2">
        <v>1585</v>
      </c>
      <c r="J7706" s="2">
        <v>2</v>
      </c>
      <c r="K7706" s="2">
        <v>1587</v>
      </c>
      <c r="L7706" s="3">
        <v>9.3173226464953768E-2</v>
      </c>
      <c r="M7706" s="3">
        <v>0.13867201665112761</v>
      </c>
      <c r="N7706" s="2">
        <v>1703279</v>
      </c>
      <c r="O7706">
        <f t="shared" si="120"/>
        <v>20</v>
      </c>
    </row>
    <row r="7707" spans="1:15" x14ac:dyDescent="0.2">
      <c r="A7707" t="s">
        <v>8309</v>
      </c>
      <c r="B7707" t="s">
        <v>8458</v>
      </c>
      <c r="C7707" t="s">
        <v>8473</v>
      </c>
      <c r="D7707" t="s">
        <v>22</v>
      </c>
      <c r="E7707">
        <v>53</v>
      </c>
      <c r="F7707" t="s">
        <v>49</v>
      </c>
      <c r="G7707" t="s">
        <v>174</v>
      </c>
      <c r="H7707" t="s">
        <v>84</v>
      </c>
      <c r="I7707" s="2">
        <v>4848</v>
      </c>
      <c r="J7707" s="2">
        <v>2</v>
      </c>
      <c r="K7707" s="2">
        <v>4850</v>
      </c>
      <c r="L7707" s="3">
        <v>0.28474489499371503</v>
      </c>
      <c r="M7707" s="3">
        <v>0.42379286752234963</v>
      </c>
      <c r="N7707" s="2">
        <v>1703279</v>
      </c>
      <c r="O7707">
        <f t="shared" si="120"/>
        <v>9</v>
      </c>
    </row>
    <row r="7708" spans="1:15" x14ac:dyDescent="0.2">
      <c r="A7708" t="s">
        <v>8309</v>
      </c>
      <c r="B7708" t="s">
        <v>8458</v>
      </c>
      <c r="C7708" t="s">
        <v>8474</v>
      </c>
      <c r="D7708" t="s">
        <v>22</v>
      </c>
      <c r="E7708">
        <v>49</v>
      </c>
      <c r="F7708" t="s">
        <v>18</v>
      </c>
      <c r="G7708" t="s">
        <v>38</v>
      </c>
      <c r="H7708" t="s">
        <v>41</v>
      </c>
      <c r="I7708" s="2">
        <v>2365</v>
      </c>
      <c r="J7708" s="2">
        <v>1</v>
      </c>
      <c r="K7708" s="2">
        <v>2366</v>
      </c>
      <c r="L7708" s="3">
        <v>0.13890854052683088</v>
      </c>
      <c r="M7708" s="3">
        <v>0.20674101537275857</v>
      </c>
      <c r="N7708" s="2">
        <v>1703279</v>
      </c>
      <c r="O7708">
        <f t="shared" si="120"/>
        <v>17</v>
      </c>
    </row>
    <row r="7709" spans="1:15" x14ac:dyDescent="0.2">
      <c r="A7709" t="s">
        <v>8309</v>
      </c>
      <c r="B7709" t="s">
        <v>8458</v>
      </c>
      <c r="C7709" t="s">
        <v>8475</v>
      </c>
      <c r="D7709" t="s">
        <v>22</v>
      </c>
      <c r="E7709">
        <v>49</v>
      </c>
      <c r="F7709" t="s">
        <v>18</v>
      </c>
      <c r="G7709" t="s">
        <v>38</v>
      </c>
      <c r="H7709" t="s">
        <v>846</v>
      </c>
      <c r="I7709" s="2">
        <v>1495</v>
      </c>
      <c r="J7709" s="2">
        <v>1</v>
      </c>
      <c r="K7709" s="2">
        <v>1496</v>
      </c>
      <c r="L7709" s="3">
        <v>8.7830590290844904E-2</v>
      </c>
      <c r="M7709" s="3">
        <v>0.13072043913679071</v>
      </c>
      <c r="N7709" s="2">
        <v>1703279</v>
      </c>
      <c r="O7709">
        <f t="shared" si="120"/>
        <v>22</v>
      </c>
    </row>
    <row r="7710" spans="1:15" x14ac:dyDescent="0.2">
      <c r="A7710" t="s">
        <v>8309</v>
      </c>
      <c r="B7710" t="s">
        <v>8458</v>
      </c>
      <c r="C7710" t="s">
        <v>8476</v>
      </c>
      <c r="D7710" t="s">
        <v>22</v>
      </c>
      <c r="E7710">
        <v>46</v>
      </c>
      <c r="F7710" t="s">
        <v>49</v>
      </c>
      <c r="G7710" t="s">
        <v>38</v>
      </c>
      <c r="H7710" t="s">
        <v>79</v>
      </c>
      <c r="I7710" s="2">
        <v>1524</v>
      </c>
      <c r="J7710" s="2">
        <f>(0)</f>
        <v>0</v>
      </c>
      <c r="K7710" s="2">
        <v>1524</v>
      </c>
      <c r="L7710" s="3">
        <v>8.9474478344416852E-2</v>
      </c>
      <c r="M7710" s="3">
        <v>0.13316707837197131</v>
      </c>
      <c r="N7710" s="2">
        <v>1703279</v>
      </c>
      <c r="O7710">
        <f t="shared" si="120"/>
        <v>21</v>
      </c>
    </row>
    <row r="7711" spans="1:15" x14ac:dyDescent="0.2">
      <c r="A7711" t="s">
        <v>8309</v>
      </c>
      <c r="B7711" t="s">
        <v>8458</v>
      </c>
      <c r="C7711" t="s">
        <v>5061</v>
      </c>
      <c r="D7711" t="s">
        <v>22</v>
      </c>
      <c r="E7711">
        <v>42</v>
      </c>
      <c r="F7711" t="s">
        <v>49</v>
      </c>
      <c r="G7711" t="s">
        <v>38</v>
      </c>
      <c r="H7711" t="s">
        <v>456</v>
      </c>
      <c r="I7711" s="2">
        <v>3239</v>
      </c>
      <c r="J7711" s="2">
        <f>(0)</f>
        <v>0</v>
      </c>
      <c r="K7711" s="2">
        <v>3239</v>
      </c>
      <c r="L7711" s="3">
        <v>0.19016262162569961</v>
      </c>
      <c r="M7711" s="3">
        <v>0.28302373152678151</v>
      </c>
      <c r="N7711" s="2">
        <v>1703279</v>
      </c>
      <c r="O7711">
        <f t="shared" si="120"/>
        <v>14</v>
      </c>
    </row>
    <row r="7712" spans="1:15" x14ac:dyDescent="0.2">
      <c r="A7712" t="s">
        <v>8309</v>
      </c>
      <c r="B7712" t="s">
        <v>8458</v>
      </c>
      <c r="C7712" t="s">
        <v>8477</v>
      </c>
      <c r="D7712" t="s">
        <v>17</v>
      </c>
      <c r="E7712">
        <v>35</v>
      </c>
      <c r="F7712" t="s">
        <v>49</v>
      </c>
      <c r="G7712" t="s">
        <v>2733</v>
      </c>
      <c r="H7712" t="s">
        <v>877</v>
      </c>
      <c r="I7712" s="2">
        <v>6270</v>
      </c>
      <c r="J7712" s="2">
        <v>2</v>
      </c>
      <c r="K7712" s="2">
        <v>6272</v>
      </c>
      <c r="L7712" s="3">
        <v>0.36823092400011975</v>
      </c>
      <c r="M7712" s="3">
        <v>0.54804718868044877</v>
      </c>
      <c r="N7712" s="2">
        <v>1703279</v>
      </c>
      <c r="O7712">
        <f t="shared" si="120"/>
        <v>7</v>
      </c>
    </row>
    <row r="7713" spans="1:15" x14ac:dyDescent="0.2">
      <c r="A7713" t="s">
        <v>8309</v>
      </c>
      <c r="B7713" t="s">
        <v>8458</v>
      </c>
      <c r="C7713" t="s">
        <v>8478</v>
      </c>
      <c r="D7713" t="s">
        <v>17</v>
      </c>
      <c r="E7713">
        <v>38</v>
      </c>
      <c r="F7713" t="s">
        <v>49</v>
      </c>
      <c r="G7713" t="s">
        <v>38</v>
      </c>
      <c r="H7713" t="s">
        <v>542</v>
      </c>
      <c r="I7713" s="2">
        <v>1189</v>
      </c>
      <c r="J7713" s="2">
        <v>2</v>
      </c>
      <c r="K7713" s="2">
        <v>1191</v>
      </c>
      <c r="L7713" s="3">
        <v>6.9923952564436009E-2</v>
      </c>
      <c r="M7713" s="3">
        <v>0.10406954746785946</v>
      </c>
      <c r="N7713" s="2">
        <v>1703279</v>
      </c>
      <c r="O7713">
        <f t="shared" si="120"/>
        <v>24</v>
      </c>
    </row>
    <row r="7714" spans="1:15" x14ac:dyDescent="0.2">
      <c r="A7714" t="s">
        <v>8309</v>
      </c>
      <c r="B7714" t="s">
        <v>8458</v>
      </c>
      <c r="C7714" t="s">
        <v>8479</v>
      </c>
      <c r="D7714" t="s">
        <v>22</v>
      </c>
      <c r="E7714">
        <v>49</v>
      </c>
      <c r="F7714" t="s">
        <v>49</v>
      </c>
      <c r="G7714" t="s">
        <v>815</v>
      </c>
      <c r="H7714" t="s">
        <v>816</v>
      </c>
      <c r="I7714" s="2">
        <v>1788</v>
      </c>
      <c r="J7714" s="2">
        <v>1</v>
      </c>
      <c r="K7714" s="2">
        <v>1789</v>
      </c>
      <c r="L7714" s="3">
        <v>0.10503270456572293</v>
      </c>
      <c r="M7714" s="3">
        <v>0.15632277113350176</v>
      </c>
      <c r="N7714" s="2">
        <v>1703279</v>
      </c>
      <c r="O7714">
        <f t="shared" si="120"/>
        <v>19</v>
      </c>
    </row>
    <row r="7715" spans="1:15" x14ac:dyDescent="0.2">
      <c r="A7715" t="s">
        <v>8309</v>
      </c>
      <c r="B7715" t="s">
        <v>8458</v>
      </c>
      <c r="C7715" t="s">
        <v>8480</v>
      </c>
      <c r="D7715" t="s">
        <v>22</v>
      </c>
      <c r="E7715">
        <v>34</v>
      </c>
      <c r="F7715" t="s">
        <v>49</v>
      </c>
      <c r="G7715" t="s">
        <v>8171</v>
      </c>
      <c r="H7715" t="s">
        <v>97</v>
      </c>
      <c r="I7715" s="2">
        <v>1463</v>
      </c>
      <c r="J7715" s="2">
        <f>(0)</f>
        <v>0</v>
      </c>
      <c r="K7715" s="2">
        <v>1463</v>
      </c>
      <c r="L7715" s="3">
        <v>8.5893150799135079E-2</v>
      </c>
      <c r="M7715" s="3">
        <v>0.12783690003818504</v>
      </c>
      <c r="N7715" s="2">
        <v>1703279</v>
      </c>
      <c r="O7715">
        <f t="shared" si="120"/>
        <v>23</v>
      </c>
    </row>
    <row r="7716" spans="1:15" x14ac:dyDescent="0.2">
      <c r="A7716" t="s">
        <v>8309</v>
      </c>
      <c r="B7716" t="s">
        <v>8481</v>
      </c>
      <c r="C7716" t="s">
        <v>46</v>
      </c>
      <c r="G7716" t="s">
        <v>46</v>
      </c>
      <c r="I7716" s="2">
        <v>24261</v>
      </c>
      <c r="J7716" s="2">
        <v>9</v>
      </c>
      <c r="K7716" s="2">
        <v>24270</v>
      </c>
      <c r="L7716" s="3">
        <v>1.9111485238799071</v>
      </c>
      <c r="M7716" s="3">
        <v>2.7594722551949027</v>
      </c>
      <c r="N7716" s="2">
        <v>1269917</v>
      </c>
      <c r="O7716">
        <f t="shared" si="120"/>
        <v>3</v>
      </c>
    </row>
    <row r="7717" spans="1:15" x14ac:dyDescent="0.2">
      <c r="A7717" t="s">
        <v>8309</v>
      </c>
      <c r="B7717" t="s">
        <v>8481</v>
      </c>
      <c r="C7717" t="s">
        <v>8482</v>
      </c>
      <c r="D7717" t="s">
        <v>22</v>
      </c>
      <c r="E7717">
        <v>25</v>
      </c>
      <c r="F7717" t="s">
        <v>18</v>
      </c>
      <c r="G7717" t="s">
        <v>174</v>
      </c>
      <c r="H7717" t="s">
        <v>84</v>
      </c>
      <c r="I7717" s="2">
        <v>11286</v>
      </c>
      <c r="J7717" s="2">
        <v>12</v>
      </c>
      <c r="K7717" s="2">
        <v>11298</v>
      </c>
      <c r="L7717" s="3">
        <v>0.88966444263680233</v>
      </c>
      <c r="M7717" s="3">
        <v>1.2845701499461066</v>
      </c>
      <c r="N7717" s="2">
        <v>1269917</v>
      </c>
      <c r="O7717">
        <f t="shared" si="120"/>
        <v>5</v>
      </c>
    </row>
    <row r="7718" spans="1:15" x14ac:dyDescent="0.2">
      <c r="A7718" t="s">
        <v>8309</v>
      </c>
      <c r="B7718" t="s">
        <v>8481</v>
      </c>
      <c r="C7718" t="s">
        <v>8483</v>
      </c>
      <c r="D7718" t="s">
        <v>22</v>
      </c>
      <c r="E7718">
        <v>35</v>
      </c>
      <c r="F7718" t="s">
        <v>18</v>
      </c>
      <c r="G7718" t="s">
        <v>385</v>
      </c>
      <c r="H7718" t="s">
        <v>1042</v>
      </c>
      <c r="I7718" s="2">
        <v>4095</v>
      </c>
      <c r="J7718" s="2">
        <v>3</v>
      </c>
      <c r="K7718" s="2">
        <v>4098</v>
      </c>
      <c r="L7718" s="3">
        <v>0.32269825508281252</v>
      </c>
      <c r="M7718" s="3">
        <v>0.46593808412808863</v>
      </c>
      <c r="N7718" s="2">
        <v>1269917</v>
      </c>
      <c r="O7718">
        <f t="shared" si="120"/>
        <v>10</v>
      </c>
    </row>
    <row r="7719" spans="1:15" x14ac:dyDescent="0.2">
      <c r="A7719" t="s">
        <v>8309</v>
      </c>
      <c r="B7719" t="s">
        <v>8481</v>
      </c>
      <c r="C7719" t="s">
        <v>8484</v>
      </c>
      <c r="D7719" t="s">
        <v>17</v>
      </c>
      <c r="E7719">
        <v>35</v>
      </c>
      <c r="F7719" t="s">
        <v>18</v>
      </c>
      <c r="G7719" t="s">
        <v>19</v>
      </c>
      <c r="H7719" t="s">
        <v>20</v>
      </c>
      <c r="I7719" s="2">
        <v>431545</v>
      </c>
      <c r="J7719" s="2">
        <v>270</v>
      </c>
      <c r="K7719" s="2">
        <v>431815</v>
      </c>
      <c r="L7719" s="3">
        <v>34.0034033720314</v>
      </c>
      <c r="M7719" s="3">
        <v>49.096889652945485</v>
      </c>
      <c r="N7719" s="2">
        <v>1269917</v>
      </c>
      <c r="O7719">
        <f t="shared" si="120"/>
        <v>1</v>
      </c>
    </row>
    <row r="7720" spans="1:15" x14ac:dyDescent="0.2">
      <c r="A7720" t="s">
        <v>8309</v>
      </c>
      <c r="B7720" t="s">
        <v>8481</v>
      </c>
      <c r="C7720" t="s">
        <v>8485</v>
      </c>
      <c r="D7720" t="s">
        <v>22</v>
      </c>
      <c r="E7720">
        <v>31</v>
      </c>
      <c r="F7720" t="s">
        <v>18</v>
      </c>
      <c r="G7720" t="s">
        <v>303</v>
      </c>
      <c r="H7720" t="s">
        <v>304</v>
      </c>
      <c r="I7720" s="2">
        <v>9483</v>
      </c>
      <c r="J7720" s="2">
        <v>8</v>
      </c>
      <c r="K7720" s="2">
        <v>9491</v>
      </c>
      <c r="L7720" s="3">
        <v>0.74737167862151621</v>
      </c>
      <c r="M7720" s="3">
        <v>1.0791162412053903</v>
      </c>
      <c r="N7720" s="2">
        <v>1269917</v>
      </c>
      <c r="O7720">
        <f t="shared" si="120"/>
        <v>6</v>
      </c>
    </row>
    <row r="7721" spans="1:15" x14ac:dyDescent="0.2">
      <c r="A7721" t="s">
        <v>8309</v>
      </c>
      <c r="B7721" t="s">
        <v>8481</v>
      </c>
      <c r="C7721" t="s">
        <v>8486</v>
      </c>
      <c r="D7721" t="s">
        <v>22</v>
      </c>
      <c r="E7721">
        <v>57</v>
      </c>
      <c r="F7721" t="s">
        <v>18</v>
      </c>
      <c r="G7721" t="s">
        <v>32</v>
      </c>
      <c r="H7721" t="s">
        <v>33</v>
      </c>
      <c r="I7721" s="2">
        <v>359159</v>
      </c>
      <c r="J7721" s="2">
        <v>501</v>
      </c>
      <c r="K7721" s="2">
        <v>359660</v>
      </c>
      <c r="L7721" s="3">
        <v>28.321535974398326</v>
      </c>
      <c r="M7721" s="3">
        <v>40.892945665570608</v>
      </c>
      <c r="N7721" s="2">
        <v>1269917</v>
      </c>
      <c r="O7721">
        <f t="shared" si="120"/>
        <v>2</v>
      </c>
    </row>
    <row r="7722" spans="1:15" x14ac:dyDescent="0.2">
      <c r="A7722" t="s">
        <v>8309</v>
      </c>
      <c r="B7722" t="s">
        <v>8481</v>
      </c>
      <c r="C7722" t="s">
        <v>8487</v>
      </c>
      <c r="D7722" t="s">
        <v>17</v>
      </c>
      <c r="E7722">
        <v>29</v>
      </c>
      <c r="F7722" t="s">
        <v>18</v>
      </c>
      <c r="G7722" t="s">
        <v>38</v>
      </c>
      <c r="H7722" t="s">
        <v>43</v>
      </c>
      <c r="I7722" s="2">
        <v>15215</v>
      </c>
      <c r="J7722" s="2">
        <v>9</v>
      </c>
      <c r="K7722" s="2">
        <v>15224</v>
      </c>
      <c r="L7722" s="3">
        <v>1.1988185054613805</v>
      </c>
      <c r="M7722" s="3">
        <v>1.7309520236129872</v>
      </c>
      <c r="N7722" s="2">
        <v>1269917</v>
      </c>
      <c r="O7722">
        <f t="shared" si="120"/>
        <v>4</v>
      </c>
    </row>
    <row r="7723" spans="1:15" x14ac:dyDescent="0.2">
      <c r="A7723" t="s">
        <v>8309</v>
      </c>
      <c r="B7723" t="s">
        <v>8481</v>
      </c>
      <c r="C7723" t="s">
        <v>8488</v>
      </c>
      <c r="D7723" t="s">
        <v>22</v>
      </c>
      <c r="E7723">
        <v>31</v>
      </c>
      <c r="F7723" t="s">
        <v>18</v>
      </c>
      <c r="G7723" t="s">
        <v>38</v>
      </c>
      <c r="H7723" t="s">
        <v>198</v>
      </c>
      <c r="I7723" s="2">
        <v>9151</v>
      </c>
      <c r="J7723" s="2">
        <v>3</v>
      </c>
      <c r="K7723" s="2">
        <v>9154</v>
      </c>
      <c r="L7723" s="3">
        <v>0.72083451123183639</v>
      </c>
      <c r="M7723" s="3">
        <v>1.0407997125691859</v>
      </c>
      <c r="N7723" s="2">
        <v>1269917</v>
      </c>
      <c r="O7723">
        <f t="shared" si="120"/>
        <v>7</v>
      </c>
    </row>
    <row r="7724" spans="1:15" x14ac:dyDescent="0.2">
      <c r="A7724" t="s">
        <v>8309</v>
      </c>
      <c r="B7724" t="s">
        <v>8481</v>
      </c>
      <c r="C7724" t="s">
        <v>8489</v>
      </c>
      <c r="D7724" t="s">
        <v>22</v>
      </c>
      <c r="E7724">
        <v>61</v>
      </c>
      <c r="F7724" t="s">
        <v>18</v>
      </c>
      <c r="G7724" t="s">
        <v>8490</v>
      </c>
      <c r="H7724" t="s">
        <v>788</v>
      </c>
      <c r="I7724" s="2">
        <v>8640</v>
      </c>
      <c r="J7724" s="2">
        <v>32</v>
      </c>
      <c r="K7724" s="2">
        <v>8672</v>
      </c>
      <c r="L7724" s="3">
        <v>0.68287927478724986</v>
      </c>
      <c r="M7724" s="3">
        <v>0.98599684371859075</v>
      </c>
      <c r="N7724" s="2">
        <v>1269917</v>
      </c>
      <c r="O7724">
        <f t="shared" si="120"/>
        <v>8</v>
      </c>
    </row>
    <row r="7725" spans="1:15" x14ac:dyDescent="0.2">
      <c r="A7725" t="s">
        <v>8309</v>
      </c>
      <c r="B7725" t="s">
        <v>8481</v>
      </c>
      <c r="C7725" t="s">
        <v>8491</v>
      </c>
      <c r="D7725" t="s">
        <v>22</v>
      </c>
      <c r="E7725">
        <v>46</v>
      </c>
      <c r="F7725" t="s">
        <v>18</v>
      </c>
      <c r="G7725" t="s">
        <v>4789</v>
      </c>
      <c r="H7725" t="s">
        <v>99</v>
      </c>
      <c r="I7725" s="2">
        <v>5645</v>
      </c>
      <c r="J7725" s="2">
        <v>2</v>
      </c>
      <c r="K7725" s="2">
        <v>5647</v>
      </c>
      <c r="L7725" s="3">
        <v>0.44467473071074726</v>
      </c>
      <c r="M7725" s="3">
        <v>0.6420576771769928</v>
      </c>
      <c r="N7725" s="2">
        <v>1269917</v>
      </c>
      <c r="O7725">
        <f t="shared" si="120"/>
        <v>9</v>
      </c>
    </row>
    <row r="7726" spans="1:15" x14ac:dyDescent="0.2">
      <c r="A7726" t="s">
        <v>8309</v>
      </c>
      <c r="B7726" t="s">
        <v>8492</v>
      </c>
      <c r="C7726" t="s">
        <v>46</v>
      </c>
      <c r="G7726" t="s">
        <v>46</v>
      </c>
      <c r="I7726" s="2">
        <v>21236</v>
      </c>
      <c r="J7726" s="2">
        <v>9</v>
      </c>
      <c r="K7726" s="2">
        <v>21245</v>
      </c>
      <c r="L7726" s="3">
        <v>1.7664950476608594</v>
      </c>
      <c r="M7726" s="3">
        <v>2.5509285163670068</v>
      </c>
      <c r="N7726" s="2">
        <v>1202664</v>
      </c>
      <c r="O7726">
        <f t="shared" si="120"/>
        <v>3</v>
      </c>
    </row>
    <row r="7727" spans="1:15" x14ac:dyDescent="0.2">
      <c r="A7727" t="s">
        <v>8309</v>
      </c>
      <c r="B7727" t="s">
        <v>8492</v>
      </c>
      <c r="C7727" t="s">
        <v>8493</v>
      </c>
      <c r="D7727" t="s">
        <v>17</v>
      </c>
      <c r="E7727">
        <v>50</v>
      </c>
      <c r="F7727" t="s">
        <v>18</v>
      </c>
      <c r="G7727" t="s">
        <v>303</v>
      </c>
      <c r="H7727" t="s">
        <v>304</v>
      </c>
      <c r="I7727" s="2">
        <v>7634</v>
      </c>
      <c r="J7727" s="2">
        <v>29</v>
      </c>
      <c r="K7727" s="2">
        <v>7663</v>
      </c>
      <c r="L7727" s="3">
        <v>0.63716881855613872</v>
      </c>
      <c r="M7727" s="3">
        <v>0.92011133070936113</v>
      </c>
      <c r="N7727" s="2">
        <v>1202664</v>
      </c>
      <c r="O7727">
        <f t="shared" si="120"/>
        <v>6</v>
      </c>
    </row>
    <row r="7728" spans="1:15" x14ac:dyDescent="0.2">
      <c r="A7728" t="s">
        <v>8309</v>
      </c>
      <c r="B7728" t="s">
        <v>8492</v>
      </c>
      <c r="C7728" t="s">
        <v>8494</v>
      </c>
      <c r="D7728" t="s">
        <v>22</v>
      </c>
      <c r="E7728">
        <v>50</v>
      </c>
      <c r="F7728" t="s">
        <v>18</v>
      </c>
      <c r="G7728" t="s">
        <v>8445</v>
      </c>
      <c r="H7728" t="s">
        <v>124</v>
      </c>
      <c r="I7728" s="2">
        <v>8770</v>
      </c>
      <c r="J7728" s="2">
        <v>68</v>
      </c>
      <c r="K7728" s="2">
        <v>8838</v>
      </c>
      <c r="L7728" s="3">
        <v>0.73486859172636743</v>
      </c>
      <c r="M7728" s="3">
        <v>1.0611958685644438</v>
      </c>
      <c r="N7728" s="2">
        <v>1202664</v>
      </c>
      <c r="O7728">
        <f t="shared" si="120"/>
        <v>5</v>
      </c>
    </row>
    <row r="7729" spans="1:15" x14ac:dyDescent="0.2">
      <c r="A7729" t="s">
        <v>8309</v>
      </c>
      <c r="B7729" t="s">
        <v>8492</v>
      </c>
      <c r="C7729" t="s">
        <v>8495</v>
      </c>
      <c r="D7729" t="s">
        <v>17</v>
      </c>
      <c r="E7729">
        <v>64</v>
      </c>
      <c r="F7729" t="s">
        <v>18</v>
      </c>
      <c r="G7729" t="s">
        <v>8496</v>
      </c>
      <c r="H7729" t="s">
        <v>1475</v>
      </c>
      <c r="I7729" s="2">
        <v>3888</v>
      </c>
      <c r="J7729" s="2">
        <v>7</v>
      </c>
      <c r="K7729" s="2">
        <v>3895</v>
      </c>
      <c r="L7729" s="3">
        <v>0.32386435446641793</v>
      </c>
      <c r="M7729" s="3">
        <v>0.4676802339962105</v>
      </c>
      <c r="N7729" s="2">
        <v>1202664</v>
      </c>
      <c r="O7729">
        <f t="shared" si="120"/>
        <v>9</v>
      </c>
    </row>
    <row r="7730" spans="1:15" x14ac:dyDescent="0.2">
      <c r="A7730" t="s">
        <v>8309</v>
      </c>
      <c r="B7730" t="s">
        <v>8492</v>
      </c>
      <c r="C7730" t="s">
        <v>8497</v>
      </c>
      <c r="D7730" t="s">
        <v>22</v>
      </c>
      <c r="E7730">
        <v>57</v>
      </c>
      <c r="F7730" t="s">
        <v>18</v>
      </c>
      <c r="G7730" t="s">
        <v>19</v>
      </c>
      <c r="H7730" t="s">
        <v>20</v>
      </c>
      <c r="I7730" s="2">
        <v>380468</v>
      </c>
      <c r="J7730" s="2">
        <v>725</v>
      </c>
      <c r="K7730" s="2">
        <v>381193</v>
      </c>
      <c r="L7730" s="3">
        <v>31.695718837514054</v>
      </c>
      <c r="M7730" s="3">
        <v>45.7705857349724</v>
      </c>
      <c r="N7730" s="2">
        <v>1202664</v>
      </c>
      <c r="O7730">
        <f t="shared" si="120"/>
        <v>2</v>
      </c>
    </row>
    <row r="7731" spans="1:15" x14ac:dyDescent="0.2">
      <c r="A7731" t="s">
        <v>8309</v>
      </c>
      <c r="B7731" t="s">
        <v>8492</v>
      </c>
      <c r="C7731" t="s">
        <v>8498</v>
      </c>
      <c r="D7731" t="s">
        <v>22</v>
      </c>
      <c r="E7731">
        <v>50</v>
      </c>
      <c r="F7731" t="s">
        <v>18</v>
      </c>
      <c r="G7731" t="s">
        <v>32</v>
      </c>
      <c r="H7731" t="s">
        <v>33</v>
      </c>
      <c r="I7731" s="2">
        <v>381566</v>
      </c>
      <c r="J7731" s="2">
        <v>1072</v>
      </c>
      <c r="K7731" s="2">
        <v>382638</v>
      </c>
      <c r="L7731" s="3">
        <v>31.815868771327654</v>
      </c>
      <c r="M7731" s="3">
        <v>45.944089698547366</v>
      </c>
      <c r="N7731" s="2">
        <v>1202664</v>
      </c>
      <c r="O7731">
        <f t="shared" si="120"/>
        <v>1</v>
      </c>
    </row>
    <row r="7732" spans="1:15" x14ac:dyDescent="0.2">
      <c r="A7732" t="s">
        <v>8309</v>
      </c>
      <c r="B7732" t="s">
        <v>8492</v>
      </c>
      <c r="C7732" t="s">
        <v>8499</v>
      </c>
      <c r="D7732" t="s">
        <v>22</v>
      </c>
      <c r="E7732">
        <v>26</v>
      </c>
      <c r="F7732" t="s">
        <v>18</v>
      </c>
      <c r="G7732" t="s">
        <v>2733</v>
      </c>
      <c r="H7732" t="s">
        <v>877</v>
      </c>
      <c r="I7732" s="2">
        <v>1863</v>
      </c>
      <c r="J7732" s="2">
        <v>1</v>
      </c>
      <c r="K7732" s="2">
        <v>1864</v>
      </c>
      <c r="L7732" s="3">
        <v>0.15498925718238843</v>
      </c>
      <c r="M7732" s="3">
        <v>0.22381410941436108</v>
      </c>
      <c r="N7732" s="2">
        <v>1202664</v>
      </c>
      <c r="O7732">
        <f t="shared" si="120"/>
        <v>11</v>
      </c>
    </row>
    <row r="7733" spans="1:15" x14ac:dyDescent="0.2">
      <c r="A7733" t="s">
        <v>8309</v>
      </c>
      <c r="B7733" t="s">
        <v>8492</v>
      </c>
      <c r="C7733" t="s">
        <v>8500</v>
      </c>
      <c r="D7733" t="s">
        <v>22</v>
      </c>
      <c r="E7733">
        <v>65</v>
      </c>
      <c r="F7733" t="s">
        <v>18</v>
      </c>
      <c r="G7733" t="s">
        <v>38</v>
      </c>
      <c r="H7733" t="s">
        <v>93</v>
      </c>
      <c r="I7733" s="2">
        <v>5254</v>
      </c>
      <c r="J7733" s="2">
        <v>1</v>
      </c>
      <c r="K7733" s="2">
        <v>5255</v>
      </c>
      <c r="L7733" s="3">
        <v>0.43694664511451248</v>
      </c>
      <c r="M7733" s="3">
        <v>0.63097808206677442</v>
      </c>
      <c r="N7733" s="2">
        <v>1202664</v>
      </c>
      <c r="O7733">
        <f t="shared" si="120"/>
        <v>7</v>
      </c>
    </row>
    <row r="7734" spans="1:15" x14ac:dyDescent="0.2">
      <c r="A7734" t="s">
        <v>8309</v>
      </c>
      <c r="B7734" t="s">
        <v>8492</v>
      </c>
      <c r="C7734" t="s">
        <v>8501</v>
      </c>
      <c r="D7734" t="s">
        <v>17</v>
      </c>
      <c r="E7734">
        <v>35</v>
      </c>
      <c r="F7734" t="s">
        <v>18</v>
      </c>
      <c r="G7734" t="s">
        <v>3876</v>
      </c>
      <c r="H7734" t="s">
        <v>135</v>
      </c>
      <c r="I7734" s="2">
        <v>2362</v>
      </c>
      <c r="J7734" s="2">
        <v>11</v>
      </c>
      <c r="K7734" s="2">
        <v>2373</v>
      </c>
      <c r="L7734" s="3">
        <v>0.19731196743230031</v>
      </c>
      <c r="M7734" s="3">
        <v>0.28493073049371181</v>
      </c>
      <c r="N7734" s="2">
        <v>1202664</v>
      </c>
      <c r="O7734">
        <f t="shared" si="120"/>
        <v>10</v>
      </c>
    </row>
    <row r="7735" spans="1:15" x14ac:dyDescent="0.2">
      <c r="A7735" t="s">
        <v>8309</v>
      </c>
      <c r="B7735" t="s">
        <v>8492</v>
      </c>
      <c r="C7735" t="s">
        <v>8502</v>
      </c>
      <c r="D7735" t="s">
        <v>22</v>
      </c>
      <c r="E7735">
        <v>47</v>
      </c>
      <c r="F7735" t="s">
        <v>18</v>
      </c>
      <c r="G7735" t="s">
        <v>3720</v>
      </c>
      <c r="H7735" t="s">
        <v>984</v>
      </c>
      <c r="I7735" s="2">
        <v>1850</v>
      </c>
      <c r="J7735" s="2">
        <v>14</v>
      </c>
      <c r="K7735" s="2">
        <v>1864</v>
      </c>
      <c r="L7735" s="3">
        <v>0.15498925718238843</v>
      </c>
      <c r="M7735" s="3">
        <v>0.22381410941436108</v>
      </c>
      <c r="N7735" s="2">
        <v>1202664</v>
      </c>
      <c r="O7735">
        <f t="shared" si="120"/>
        <v>11</v>
      </c>
    </row>
    <row r="7736" spans="1:15" x14ac:dyDescent="0.2">
      <c r="A7736" t="s">
        <v>8309</v>
      </c>
      <c r="B7736" t="s">
        <v>8492</v>
      </c>
      <c r="C7736" t="s">
        <v>8503</v>
      </c>
      <c r="D7736" t="s">
        <v>17</v>
      </c>
      <c r="E7736">
        <v>40</v>
      </c>
      <c r="F7736" t="s">
        <v>18</v>
      </c>
      <c r="G7736" t="s">
        <v>38</v>
      </c>
      <c r="H7736" t="s">
        <v>618</v>
      </c>
      <c r="I7736" s="2">
        <v>10976</v>
      </c>
      <c r="J7736" s="2">
        <v>13</v>
      </c>
      <c r="K7736" s="2">
        <v>10989</v>
      </c>
      <c r="L7736" s="3">
        <v>0.91372153818522883</v>
      </c>
      <c r="M7736" s="3">
        <v>1.3194706267995782</v>
      </c>
      <c r="N7736" s="2">
        <v>1202664</v>
      </c>
      <c r="O7736">
        <f t="shared" si="120"/>
        <v>4</v>
      </c>
    </row>
    <row r="7737" spans="1:15" x14ac:dyDescent="0.2">
      <c r="A7737" t="s">
        <v>8309</v>
      </c>
      <c r="B7737" t="s">
        <v>8492</v>
      </c>
      <c r="C7737" t="s">
        <v>8504</v>
      </c>
      <c r="D7737" t="s">
        <v>22</v>
      </c>
      <c r="E7737">
        <v>45</v>
      </c>
      <c r="F7737" t="s">
        <v>18</v>
      </c>
      <c r="G7737" t="s">
        <v>38</v>
      </c>
      <c r="H7737" t="s">
        <v>43</v>
      </c>
      <c r="I7737" s="2">
        <v>4559</v>
      </c>
      <c r="J7737" s="2">
        <v>1</v>
      </c>
      <c r="K7737" s="2">
        <v>4560</v>
      </c>
      <c r="L7737" s="3">
        <v>0.37915826864361118</v>
      </c>
      <c r="M7737" s="3">
        <v>0.54752807882483179</v>
      </c>
      <c r="N7737" s="2">
        <v>1202664</v>
      </c>
      <c r="O7737">
        <f t="shared" si="120"/>
        <v>8</v>
      </c>
    </row>
    <row r="7738" spans="1:15" x14ac:dyDescent="0.2">
      <c r="A7738" t="s">
        <v>8309</v>
      </c>
      <c r="B7738" t="s">
        <v>8505</v>
      </c>
      <c r="C7738" t="s">
        <v>46</v>
      </c>
      <c r="G7738" t="s">
        <v>46</v>
      </c>
      <c r="I7738" s="2">
        <v>10770</v>
      </c>
      <c r="J7738" s="2">
        <v>13</v>
      </c>
      <c r="K7738" s="2">
        <v>10783</v>
      </c>
      <c r="L7738" s="3">
        <v>0.87362248295775857</v>
      </c>
      <c r="M7738" s="3">
        <v>1.3176239999902244</v>
      </c>
      <c r="N7738" s="2">
        <v>1234286</v>
      </c>
      <c r="O7738">
        <f t="shared" si="120"/>
        <v>4</v>
      </c>
    </row>
    <row r="7739" spans="1:15" x14ac:dyDescent="0.2">
      <c r="A7739" t="s">
        <v>8309</v>
      </c>
      <c r="B7739" t="s">
        <v>8505</v>
      </c>
      <c r="C7739" t="s">
        <v>8506</v>
      </c>
      <c r="D7739" t="s">
        <v>22</v>
      </c>
      <c r="E7739">
        <v>52</v>
      </c>
      <c r="F7739" t="s">
        <v>18</v>
      </c>
      <c r="G7739" t="s">
        <v>32</v>
      </c>
      <c r="H7739" t="s">
        <v>33</v>
      </c>
      <c r="I7739" s="2">
        <v>369527</v>
      </c>
      <c r="J7739" s="2">
        <v>2068</v>
      </c>
      <c r="K7739" s="2">
        <v>371595</v>
      </c>
      <c r="L7739" s="3">
        <v>30.106069419891341</v>
      </c>
      <c r="M7739" s="3">
        <v>45.406889573993084</v>
      </c>
      <c r="N7739" s="2">
        <v>1234286</v>
      </c>
      <c r="O7739">
        <f t="shared" si="120"/>
        <v>1</v>
      </c>
    </row>
    <row r="7740" spans="1:15" x14ac:dyDescent="0.2">
      <c r="A7740" t="s">
        <v>8309</v>
      </c>
      <c r="B7740" t="s">
        <v>8505</v>
      </c>
      <c r="C7740" t="s">
        <v>8507</v>
      </c>
      <c r="D7740" t="s">
        <v>22</v>
      </c>
      <c r="E7740">
        <v>65</v>
      </c>
      <c r="F7740" t="s">
        <v>18</v>
      </c>
      <c r="G7740" t="s">
        <v>38</v>
      </c>
      <c r="H7740" t="s">
        <v>343</v>
      </c>
      <c r="I7740" s="2">
        <v>2335</v>
      </c>
      <c r="J7740" s="2">
        <v>6</v>
      </c>
      <c r="K7740" s="2">
        <v>2341</v>
      </c>
      <c r="L7740" s="3">
        <v>0.18966430794807687</v>
      </c>
      <c r="M7740" s="3">
        <v>0.28605747787972879</v>
      </c>
      <c r="N7740" s="2">
        <v>1234286</v>
      </c>
      <c r="O7740">
        <f t="shared" si="120"/>
        <v>12</v>
      </c>
    </row>
    <row r="7741" spans="1:15" x14ac:dyDescent="0.2">
      <c r="A7741" t="s">
        <v>8309</v>
      </c>
      <c r="B7741" t="s">
        <v>8505</v>
      </c>
      <c r="C7741" t="s">
        <v>8508</v>
      </c>
      <c r="D7741" t="s">
        <v>22</v>
      </c>
      <c r="E7741">
        <v>27</v>
      </c>
      <c r="F7741" t="s">
        <v>18</v>
      </c>
      <c r="G7741" t="s">
        <v>38</v>
      </c>
      <c r="H7741" t="s">
        <v>104</v>
      </c>
      <c r="I7741" s="2">
        <v>2297</v>
      </c>
      <c r="J7741" s="2">
        <v>42</v>
      </c>
      <c r="K7741" s="2">
        <v>2339</v>
      </c>
      <c r="L7741" s="3">
        <v>0.18950227094854838</v>
      </c>
      <c r="M7741" s="3">
        <v>0.28581308874869099</v>
      </c>
      <c r="N7741" s="2">
        <v>1234286</v>
      </c>
      <c r="O7741">
        <f t="shared" si="120"/>
        <v>13</v>
      </c>
    </row>
    <row r="7742" spans="1:15" x14ac:dyDescent="0.2">
      <c r="A7742" t="s">
        <v>8309</v>
      </c>
      <c r="B7742" t="s">
        <v>8505</v>
      </c>
      <c r="C7742" t="s">
        <v>8509</v>
      </c>
      <c r="D7742" t="s">
        <v>22</v>
      </c>
      <c r="E7742">
        <v>40</v>
      </c>
      <c r="F7742" t="s">
        <v>18</v>
      </c>
      <c r="G7742" t="s">
        <v>303</v>
      </c>
      <c r="H7742" t="s">
        <v>304</v>
      </c>
      <c r="I7742" s="2">
        <v>3992</v>
      </c>
      <c r="J7742" s="2">
        <v>56</v>
      </c>
      <c r="K7742" s="2">
        <v>4048</v>
      </c>
      <c r="L7742" s="3">
        <v>0.32796288704562804</v>
      </c>
      <c r="M7742" s="3">
        <v>0.49464360122047929</v>
      </c>
      <c r="N7742" s="2">
        <v>1234286</v>
      </c>
      <c r="O7742">
        <f t="shared" si="120"/>
        <v>10</v>
      </c>
    </row>
    <row r="7743" spans="1:15" x14ac:dyDescent="0.2">
      <c r="A7743" t="s">
        <v>8309</v>
      </c>
      <c r="B7743" t="s">
        <v>8505</v>
      </c>
      <c r="C7743" t="s">
        <v>8510</v>
      </c>
      <c r="D7743" t="s">
        <v>22</v>
      </c>
      <c r="E7743">
        <v>53</v>
      </c>
      <c r="F7743" t="s">
        <v>18</v>
      </c>
      <c r="G7743" t="s">
        <v>8445</v>
      </c>
      <c r="H7743" t="s">
        <v>124</v>
      </c>
      <c r="I7743" s="2">
        <v>19397</v>
      </c>
      <c r="J7743" s="2">
        <v>149</v>
      </c>
      <c r="K7743" s="2">
        <v>19546</v>
      </c>
      <c r="L7743" s="3">
        <v>1.5835875963917601</v>
      </c>
      <c r="M7743" s="3">
        <v>2.3884149776322845</v>
      </c>
      <c r="N7743" s="2">
        <v>1234286</v>
      </c>
      <c r="O7743">
        <f t="shared" si="120"/>
        <v>3</v>
      </c>
    </row>
    <row r="7744" spans="1:15" x14ac:dyDescent="0.2">
      <c r="A7744" t="s">
        <v>8309</v>
      </c>
      <c r="B7744" t="s">
        <v>8505</v>
      </c>
      <c r="C7744" t="s">
        <v>8511</v>
      </c>
      <c r="D7744" t="s">
        <v>22</v>
      </c>
      <c r="E7744">
        <v>49</v>
      </c>
      <c r="F7744" t="s">
        <v>18</v>
      </c>
      <c r="G7744" t="s">
        <v>38</v>
      </c>
      <c r="H7744" t="s">
        <v>43</v>
      </c>
      <c r="I7744" s="2">
        <v>5256</v>
      </c>
      <c r="J7744" s="2">
        <v>7</v>
      </c>
      <c r="K7744" s="2">
        <v>5263</v>
      </c>
      <c r="L7744" s="3">
        <v>0.42640036425917494</v>
      </c>
      <c r="M7744" s="3">
        <v>0.64310999832593452</v>
      </c>
      <c r="N7744" s="2">
        <v>1234286</v>
      </c>
      <c r="O7744">
        <f t="shared" si="120"/>
        <v>8</v>
      </c>
    </row>
    <row r="7745" spans="1:15" x14ac:dyDescent="0.2">
      <c r="A7745" t="s">
        <v>8309</v>
      </c>
      <c r="B7745" t="s">
        <v>8505</v>
      </c>
      <c r="C7745" t="s">
        <v>8512</v>
      </c>
      <c r="D7745" t="s">
        <v>22</v>
      </c>
      <c r="E7745">
        <v>25</v>
      </c>
      <c r="F7745" t="s">
        <v>18</v>
      </c>
      <c r="G7745" t="s">
        <v>38</v>
      </c>
      <c r="H7745" t="s">
        <v>734</v>
      </c>
      <c r="I7745" s="2">
        <v>1889</v>
      </c>
      <c r="J7745" s="2">
        <f>(0)</f>
        <v>0</v>
      </c>
      <c r="K7745" s="2">
        <v>1889</v>
      </c>
      <c r="L7745" s="3">
        <v>0.15304394605464211</v>
      </c>
      <c r="M7745" s="3">
        <v>0.23082553426518906</v>
      </c>
      <c r="N7745" s="2">
        <v>1234286</v>
      </c>
      <c r="O7745">
        <f t="shared" si="120"/>
        <v>15</v>
      </c>
    </row>
    <row r="7746" spans="1:15" x14ac:dyDescent="0.2">
      <c r="A7746" t="s">
        <v>8309</v>
      </c>
      <c r="B7746" t="s">
        <v>8505</v>
      </c>
      <c r="C7746" t="s">
        <v>8513</v>
      </c>
      <c r="D7746" t="s">
        <v>22</v>
      </c>
      <c r="E7746">
        <v>26</v>
      </c>
      <c r="F7746" t="s">
        <v>18</v>
      </c>
      <c r="G7746" t="s">
        <v>522</v>
      </c>
      <c r="H7746" t="s">
        <v>523</v>
      </c>
      <c r="I7746" s="2">
        <v>9500</v>
      </c>
      <c r="J7746" s="2">
        <v>143</v>
      </c>
      <c r="K7746" s="2">
        <v>9643</v>
      </c>
      <c r="L7746" s="3">
        <v>0.78126139322652943</v>
      </c>
      <c r="M7746" s="3">
        <v>1.1783221952986862</v>
      </c>
      <c r="N7746" s="2">
        <v>1234286</v>
      </c>
      <c r="O7746">
        <f t="shared" si="120"/>
        <v>6</v>
      </c>
    </row>
    <row r="7747" spans="1:15" x14ac:dyDescent="0.2">
      <c r="A7747" t="s">
        <v>8309</v>
      </c>
      <c r="B7747" t="s">
        <v>8505</v>
      </c>
      <c r="C7747" t="s">
        <v>8514</v>
      </c>
      <c r="D7747" t="s">
        <v>22</v>
      </c>
      <c r="E7747">
        <v>57</v>
      </c>
      <c r="F7747" t="s">
        <v>18</v>
      </c>
      <c r="G7747" t="s">
        <v>19</v>
      </c>
      <c r="H7747" t="s">
        <v>20</v>
      </c>
      <c r="I7747" s="2">
        <v>360068</v>
      </c>
      <c r="J7747" s="2">
        <v>1164</v>
      </c>
      <c r="K7747" s="2">
        <v>361232</v>
      </c>
      <c r="L7747" s="3">
        <v>29.266474706834561</v>
      </c>
      <c r="M7747" s="3">
        <v>44.140587291520795</v>
      </c>
      <c r="N7747" s="2">
        <v>1234286</v>
      </c>
      <c r="O7747">
        <f t="shared" si="120"/>
        <v>2</v>
      </c>
    </row>
    <row r="7748" spans="1:15" x14ac:dyDescent="0.2">
      <c r="A7748" t="s">
        <v>8309</v>
      </c>
      <c r="B7748" t="s">
        <v>8505</v>
      </c>
      <c r="C7748" t="s">
        <v>8515</v>
      </c>
      <c r="D7748" t="s">
        <v>22</v>
      </c>
      <c r="E7748">
        <v>47</v>
      </c>
      <c r="F7748" t="s">
        <v>18</v>
      </c>
      <c r="G7748" t="s">
        <v>38</v>
      </c>
      <c r="H7748" t="s">
        <v>198</v>
      </c>
      <c r="I7748" s="2">
        <v>8948</v>
      </c>
      <c r="J7748" s="2">
        <v>2</v>
      </c>
      <c r="K7748" s="2">
        <v>8950</v>
      </c>
      <c r="L7748" s="3">
        <v>0.72511557288991368</v>
      </c>
      <c r="M7748" s="3">
        <v>1.0936413613940934</v>
      </c>
      <c r="N7748" s="2">
        <v>1234286</v>
      </c>
      <c r="O7748">
        <f t="shared" si="120"/>
        <v>7</v>
      </c>
    </row>
    <row r="7749" spans="1:15" x14ac:dyDescent="0.2">
      <c r="A7749" t="s">
        <v>8309</v>
      </c>
      <c r="B7749" t="s">
        <v>8505</v>
      </c>
      <c r="C7749" t="s">
        <v>8516</v>
      </c>
      <c r="D7749" t="s">
        <v>22</v>
      </c>
      <c r="E7749">
        <v>41</v>
      </c>
      <c r="F7749" t="s">
        <v>18</v>
      </c>
      <c r="G7749" t="s">
        <v>38</v>
      </c>
      <c r="H7749" t="s">
        <v>168</v>
      </c>
      <c r="I7749" s="2">
        <v>10658</v>
      </c>
      <c r="J7749" s="2">
        <v>5</v>
      </c>
      <c r="K7749" s="2">
        <v>10663</v>
      </c>
      <c r="L7749" s="3">
        <v>0.86390026298605016</v>
      </c>
      <c r="M7749" s="3">
        <v>1.3029606521279573</v>
      </c>
      <c r="N7749" s="2">
        <v>1234286</v>
      </c>
      <c r="O7749">
        <f t="shared" si="120"/>
        <v>5</v>
      </c>
    </row>
    <row r="7750" spans="1:15" x14ac:dyDescent="0.2">
      <c r="A7750" t="s">
        <v>8309</v>
      </c>
      <c r="B7750" t="s">
        <v>8505</v>
      </c>
      <c r="C7750" t="s">
        <v>8517</v>
      </c>
      <c r="D7750" t="s">
        <v>22</v>
      </c>
      <c r="E7750">
        <v>34</v>
      </c>
      <c r="F7750" t="s">
        <v>18</v>
      </c>
      <c r="G7750" t="s">
        <v>38</v>
      </c>
      <c r="H7750" t="s">
        <v>54</v>
      </c>
      <c r="I7750" s="2">
        <v>2867</v>
      </c>
      <c r="J7750" s="2">
        <v>13</v>
      </c>
      <c r="K7750" s="2">
        <v>2880</v>
      </c>
      <c r="L7750" s="3">
        <v>0.23333327932100018</v>
      </c>
      <c r="M7750" s="3">
        <v>0.35192034869441213</v>
      </c>
      <c r="N7750" s="2">
        <v>1234286</v>
      </c>
      <c r="O7750">
        <f t="shared" si="120"/>
        <v>11</v>
      </c>
    </row>
    <row r="7751" spans="1:15" x14ac:dyDescent="0.2">
      <c r="A7751" t="s">
        <v>8309</v>
      </c>
      <c r="B7751" t="s">
        <v>8505</v>
      </c>
      <c r="C7751" t="s">
        <v>8518</v>
      </c>
      <c r="D7751" t="s">
        <v>22</v>
      </c>
      <c r="E7751">
        <v>43</v>
      </c>
      <c r="F7751" t="s">
        <v>18</v>
      </c>
      <c r="G7751" t="s">
        <v>38</v>
      </c>
      <c r="H7751" t="s">
        <v>2786</v>
      </c>
      <c r="I7751" s="2">
        <v>4052</v>
      </c>
      <c r="J7751" s="2">
        <v>9</v>
      </c>
      <c r="K7751" s="2">
        <v>4061</v>
      </c>
      <c r="L7751" s="3">
        <v>0.3290161275425631</v>
      </c>
      <c r="M7751" s="3">
        <v>0.49623213057222493</v>
      </c>
      <c r="N7751" s="2">
        <v>1234286</v>
      </c>
      <c r="O7751">
        <f t="shared" ref="O7751:O7814" si="121">COUNTIFS($A$2:$A$8573,A7751,$B$2:$B$8573,B7751,$K$2:$K$8573,"&gt;"&amp;K7751)+1</f>
        <v>9</v>
      </c>
    </row>
    <row r="7752" spans="1:15" x14ac:dyDescent="0.2">
      <c r="A7752" t="s">
        <v>8309</v>
      </c>
      <c r="B7752" t="s">
        <v>8505</v>
      </c>
      <c r="C7752" t="s">
        <v>8519</v>
      </c>
      <c r="D7752" t="s">
        <v>22</v>
      </c>
      <c r="E7752">
        <v>47</v>
      </c>
      <c r="F7752" t="s">
        <v>18</v>
      </c>
      <c r="G7752" t="s">
        <v>38</v>
      </c>
      <c r="H7752" t="s">
        <v>193</v>
      </c>
      <c r="I7752" s="2">
        <v>2304</v>
      </c>
      <c r="J7752" s="2">
        <v>13</v>
      </c>
      <c r="K7752" s="2">
        <v>2317</v>
      </c>
      <c r="L7752" s="3">
        <v>0.18771986395373519</v>
      </c>
      <c r="M7752" s="3">
        <v>0.28312480830727532</v>
      </c>
      <c r="N7752" s="2">
        <v>1234286</v>
      </c>
      <c r="O7752">
        <f t="shared" si="121"/>
        <v>14</v>
      </c>
    </row>
    <row r="7753" spans="1:15" x14ac:dyDescent="0.2">
      <c r="A7753" t="s">
        <v>8309</v>
      </c>
      <c r="B7753" t="s">
        <v>8520</v>
      </c>
      <c r="C7753" t="s">
        <v>46</v>
      </c>
      <c r="G7753" t="s">
        <v>46</v>
      </c>
      <c r="I7753" s="2">
        <v>5762</v>
      </c>
      <c r="J7753" s="2">
        <v>46</v>
      </c>
      <c r="K7753" s="2">
        <v>5808</v>
      </c>
      <c r="L7753" s="3">
        <v>0.30869955528767579</v>
      </c>
      <c r="M7753" s="3">
        <v>0.47983106773978751</v>
      </c>
      <c r="N7753" s="2">
        <v>1881441</v>
      </c>
      <c r="O7753">
        <f t="shared" si="121"/>
        <v>11</v>
      </c>
    </row>
    <row r="7754" spans="1:15" x14ac:dyDescent="0.2">
      <c r="A7754" t="s">
        <v>8309</v>
      </c>
      <c r="B7754" t="s">
        <v>8520</v>
      </c>
      <c r="C7754" t="s">
        <v>8521</v>
      </c>
      <c r="D7754" t="s">
        <v>22</v>
      </c>
      <c r="E7754">
        <v>40</v>
      </c>
      <c r="F7754" t="s">
        <v>69</v>
      </c>
      <c r="G7754" t="s">
        <v>38</v>
      </c>
      <c r="H7754" t="s">
        <v>321</v>
      </c>
      <c r="I7754" s="2">
        <v>9437</v>
      </c>
      <c r="J7754" s="2">
        <v>5</v>
      </c>
      <c r="K7754" s="2">
        <v>9442</v>
      </c>
      <c r="L7754" s="3">
        <v>0.50184938034198256</v>
      </c>
      <c r="M7754" s="3">
        <v>0.78005594724501959</v>
      </c>
      <c r="N7754" s="2">
        <v>1881441</v>
      </c>
      <c r="O7754">
        <f t="shared" si="121"/>
        <v>8</v>
      </c>
    </row>
    <row r="7755" spans="1:15" x14ac:dyDescent="0.2">
      <c r="A7755" t="s">
        <v>8309</v>
      </c>
      <c r="B7755" t="s">
        <v>8520</v>
      </c>
      <c r="C7755" t="s">
        <v>8522</v>
      </c>
      <c r="D7755" t="s">
        <v>22</v>
      </c>
      <c r="E7755">
        <v>40</v>
      </c>
      <c r="F7755" t="s">
        <v>69</v>
      </c>
      <c r="G7755" t="s">
        <v>38</v>
      </c>
      <c r="H7755" t="s">
        <v>41</v>
      </c>
      <c r="I7755" s="2">
        <v>19490</v>
      </c>
      <c r="J7755" s="2">
        <v>1</v>
      </c>
      <c r="K7755" s="2">
        <v>19491</v>
      </c>
      <c r="L7755" s="3">
        <v>1.0359612658595192</v>
      </c>
      <c r="M7755" s="3">
        <v>1.6102595284635326</v>
      </c>
      <c r="N7755" s="2">
        <v>1881441</v>
      </c>
      <c r="O7755">
        <f t="shared" si="121"/>
        <v>4</v>
      </c>
    </row>
    <row r="7756" spans="1:15" x14ac:dyDescent="0.2">
      <c r="A7756" t="s">
        <v>8309</v>
      </c>
      <c r="B7756" t="s">
        <v>8520</v>
      </c>
      <c r="C7756" t="s">
        <v>8523</v>
      </c>
      <c r="D7756" t="s">
        <v>22</v>
      </c>
      <c r="E7756">
        <v>51</v>
      </c>
      <c r="F7756" t="s">
        <v>69</v>
      </c>
      <c r="G7756" t="s">
        <v>798</v>
      </c>
      <c r="H7756" t="s">
        <v>799</v>
      </c>
      <c r="I7756" s="2">
        <v>276967</v>
      </c>
      <c r="J7756" s="2">
        <v>1086</v>
      </c>
      <c r="K7756" s="2">
        <v>278053</v>
      </c>
      <c r="L7756" s="3">
        <v>14.778725455648093</v>
      </c>
      <c r="M7756" s="3">
        <v>22.971499290332495</v>
      </c>
      <c r="N7756" s="2">
        <v>1881441</v>
      </c>
      <c r="O7756">
        <f t="shared" si="121"/>
        <v>2</v>
      </c>
    </row>
    <row r="7757" spans="1:15" x14ac:dyDescent="0.2">
      <c r="A7757" t="s">
        <v>8309</v>
      </c>
      <c r="B7757" t="s">
        <v>8520</v>
      </c>
      <c r="C7757" t="s">
        <v>8524</v>
      </c>
      <c r="D7757" t="s">
        <v>17</v>
      </c>
      <c r="E7757">
        <v>40</v>
      </c>
      <c r="F7757" t="s">
        <v>69</v>
      </c>
      <c r="G7757" t="s">
        <v>114</v>
      </c>
      <c r="H7757" t="s">
        <v>115</v>
      </c>
      <c r="I7757" s="2">
        <v>4996</v>
      </c>
      <c r="J7757" s="2">
        <v>8</v>
      </c>
      <c r="K7757" s="2">
        <v>5004</v>
      </c>
      <c r="L7757" s="3">
        <v>0.26596635238628263</v>
      </c>
      <c r="M7757" s="3">
        <v>0.41340817199894914</v>
      </c>
      <c r="N7757" s="2">
        <v>1881441</v>
      </c>
      <c r="O7757">
        <f t="shared" si="121"/>
        <v>13</v>
      </c>
    </row>
    <row r="7758" spans="1:15" x14ac:dyDescent="0.2">
      <c r="A7758" t="s">
        <v>8309</v>
      </c>
      <c r="B7758" t="s">
        <v>8520</v>
      </c>
      <c r="C7758" t="s">
        <v>8525</v>
      </c>
      <c r="D7758" t="s">
        <v>22</v>
      </c>
      <c r="E7758">
        <v>68</v>
      </c>
      <c r="F7758" t="s">
        <v>69</v>
      </c>
      <c r="G7758" t="s">
        <v>32</v>
      </c>
      <c r="H7758" t="s">
        <v>33</v>
      </c>
      <c r="I7758" s="2">
        <v>753240</v>
      </c>
      <c r="J7758" s="2">
        <v>2419</v>
      </c>
      <c r="K7758" s="2">
        <v>755659</v>
      </c>
      <c r="L7758" s="3">
        <v>40.163842501571935</v>
      </c>
      <c r="M7758" s="3">
        <v>62.429177826649465</v>
      </c>
      <c r="N7758" s="2">
        <v>1881441</v>
      </c>
      <c r="O7758">
        <f t="shared" si="121"/>
        <v>1</v>
      </c>
    </row>
    <row r="7759" spans="1:15" x14ac:dyDescent="0.2">
      <c r="A7759" t="s">
        <v>8309</v>
      </c>
      <c r="B7759" t="s">
        <v>8520</v>
      </c>
      <c r="C7759" t="s">
        <v>8526</v>
      </c>
      <c r="D7759" t="s">
        <v>22</v>
      </c>
      <c r="E7759">
        <v>61</v>
      </c>
      <c r="F7759" t="s">
        <v>69</v>
      </c>
      <c r="G7759" t="s">
        <v>694</v>
      </c>
      <c r="H7759" t="s">
        <v>315</v>
      </c>
      <c r="I7759" s="2">
        <v>3091</v>
      </c>
      <c r="J7759" s="2">
        <v>2</v>
      </c>
      <c r="K7759" s="2">
        <v>3093</v>
      </c>
      <c r="L7759" s="3">
        <v>0.1643952693706579</v>
      </c>
      <c r="M7759" s="3">
        <v>0.25552987130150873</v>
      </c>
      <c r="N7759" s="2">
        <v>1881441</v>
      </c>
      <c r="O7759">
        <f t="shared" si="121"/>
        <v>17</v>
      </c>
    </row>
    <row r="7760" spans="1:15" x14ac:dyDescent="0.2">
      <c r="A7760" t="s">
        <v>8309</v>
      </c>
      <c r="B7760" t="s">
        <v>8520</v>
      </c>
      <c r="C7760" t="s">
        <v>8527</v>
      </c>
      <c r="D7760" t="s">
        <v>22</v>
      </c>
      <c r="E7760">
        <v>34</v>
      </c>
      <c r="F7760" t="s">
        <v>69</v>
      </c>
      <c r="G7760" t="s">
        <v>571</v>
      </c>
      <c r="H7760" t="s">
        <v>70</v>
      </c>
      <c r="I7760" s="2">
        <v>5094</v>
      </c>
      <c r="J7760" s="2">
        <v>5</v>
      </c>
      <c r="K7760" s="2">
        <v>5099</v>
      </c>
      <c r="L7760" s="3">
        <v>0.27101567362463136</v>
      </c>
      <c r="M7760" s="3">
        <v>0.42125664848573974</v>
      </c>
      <c r="N7760" s="2">
        <v>1881441</v>
      </c>
      <c r="O7760">
        <f t="shared" si="121"/>
        <v>12</v>
      </c>
    </row>
    <row r="7761" spans="1:15" x14ac:dyDescent="0.2">
      <c r="A7761" t="s">
        <v>8309</v>
      </c>
      <c r="B7761" t="s">
        <v>8520</v>
      </c>
      <c r="C7761" t="s">
        <v>8528</v>
      </c>
      <c r="D7761" t="s">
        <v>17</v>
      </c>
      <c r="E7761">
        <v>47</v>
      </c>
      <c r="F7761" t="s">
        <v>69</v>
      </c>
      <c r="G7761" t="s">
        <v>303</v>
      </c>
      <c r="H7761" t="s">
        <v>304</v>
      </c>
      <c r="I7761" s="2">
        <v>53452</v>
      </c>
      <c r="J7761" s="2">
        <v>145</v>
      </c>
      <c r="K7761" s="2">
        <v>53597</v>
      </c>
      <c r="L7761" s="3">
        <v>2.8487207411765767</v>
      </c>
      <c r="M7761" s="3">
        <v>4.4279452027633246</v>
      </c>
      <c r="N7761" s="2">
        <v>1881441</v>
      </c>
      <c r="O7761">
        <f t="shared" si="121"/>
        <v>3</v>
      </c>
    </row>
    <row r="7762" spans="1:15" x14ac:dyDescent="0.2">
      <c r="A7762" t="s">
        <v>8309</v>
      </c>
      <c r="B7762" t="s">
        <v>8520</v>
      </c>
      <c r="C7762" t="s">
        <v>8529</v>
      </c>
      <c r="D7762" t="s">
        <v>22</v>
      </c>
      <c r="E7762">
        <v>69</v>
      </c>
      <c r="F7762" t="s">
        <v>69</v>
      </c>
      <c r="G7762" t="s">
        <v>38</v>
      </c>
      <c r="H7762" t="s">
        <v>354</v>
      </c>
      <c r="I7762" s="2">
        <v>7260</v>
      </c>
      <c r="J7762" s="2">
        <v>7</v>
      </c>
      <c r="K7762" s="2">
        <v>7267</v>
      </c>
      <c r="L7762" s="3">
        <v>0.38624649935873623</v>
      </c>
      <c r="M7762" s="3">
        <v>0.60036714346849784</v>
      </c>
      <c r="N7762" s="2">
        <v>1881441</v>
      </c>
      <c r="O7762">
        <f t="shared" si="121"/>
        <v>9</v>
      </c>
    </row>
    <row r="7763" spans="1:15" x14ac:dyDescent="0.2">
      <c r="A7763" t="s">
        <v>8309</v>
      </c>
      <c r="B7763" t="s">
        <v>8520</v>
      </c>
      <c r="C7763" t="s">
        <v>8530</v>
      </c>
      <c r="D7763" t="s">
        <v>22</v>
      </c>
      <c r="E7763">
        <v>33</v>
      </c>
      <c r="F7763" t="s">
        <v>69</v>
      </c>
      <c r="G7763" t="s">
        <v>5047</v>
      </c>
      <c r="H7763" t="s">
        <v>198</v>
      </c>
      <c r="I7763" s="2">
        <v>13039</v>
      </c>
      <c r="J7763" s="2">
        <v>8</v>
      </c>
      <c r="K7763" s="2">
        <v>13047</v>
      </c>
      <c r="L7763" s="3">
        <v>0.69345783364984603</v>
      </c>
      <c r="M7763" s="3">
        <v>1.0778849760332312</v>
      </c>
      <c r="N7763" s="2">
        <v>1881441</v>
      </c>
      <c r="O7763">
        <f t="shared" si="121"/>
        <v>7</v>
      </c>
    </row>
    <row r="7764" spans="1:15" x14ac:dyDescent="0.2">
      <c r="A7764" t="s">
        <v>8309</v>
      </c>
      <c r="B7764" t="s">
        <v>8520</v>
      </c>
      <c r="C7764" t="s">
        <v>8531</v>
      </c>
      <c r="D7764" t="s">
        <v>22</v>
      </c>
      <c r="E7764">
        <v>36</v>
      </c>
      <c r="F7764" t="s">
        <v>69</v>
      </c>
      <c r="G7764" t="s">
        <v>38</v>
      </c>
      <c r="H7764" t="s">
        <v>59</v>
      </c>
      <c r="I7764" s="2">
        <v>4928</v>
      </c>
      <c r="J7764" s="2">
        <v>1</v>
      </c>
      <c r="K7764" s="2">
        <v>4929</v>
      </c>
      <c r="L7764" s="3">
        <v>0.26198004614548104</v>
      </c>
      <c r="M7764" s="3">
        <v>0.40721200635148291</v>
      </c>
      <c r="N7764" s="2">
        <v>1881441</v>
      </c>
      <c r="O7764">
        <f t="shared" si="121"/>
        <v>14</v>
      </c>
    </row>
    <row r="7765" spans="1:15" x14ac:dyDescent="0.2">
      <c r="A7765" t="s">
        <v>8309</v>
      </c>
      <c r="B7765" t="s">
        <v>8520</v>
      </c>
      <c r="C7765" t="s">
        <v>8532</v>
      </c>
      <c r="D7765" t="s">
        <v>22</v>
      </c>
      <c r="E7765">
        <v>52</v>
      </c>
      <c r="F7765" t="s">
        <v>69</v>
      </c>
      <c r="G7765" t="s">
        <v>258</v>
      </c>
      <c r="H7765" t="s">
        <v>767</v>
      </c>
      <c r="I7765" s="2">
        <v>2417</v>
      </c>
      <c r="J7765" s="2">
        <v>3</v>
      </c>
      <c r="K7765" s="2">
        <v>2420</v>
      </c>
      <c r="L7765" s="3">
        <v>0.12862481470319823</v>
      </c>
      <c r="M7765" s="3">
        <v>0.19992961155824479</v>
      </c>
      <c r="N7765" s="2">
        <v>1881441</v>
      </c>
      <c r="O7765">
        <f t="shared" si="121"/>
        <v>20</v>
      </c>
    </row>
    <row r="7766" spans="1:15" x14ac:dyDescent="0.2">
      <c r="A7766" t="s">
        <v>8309</v>
      </c>
      <c r="B7766" t="s">
        <v>8520</v>
      </c>
      <c r="C7766" t="s">
        <v>8533</v>
      </c>
      <c r="D7766" t="s">
        <v>22</v>
      </c>
      <c r="E7766">
        <v>31</v>
      </c>
      <c r="F7766" t="s">
        <v>69</v>
      </c>
      <c r="G7766" t="s">
        <v>1071</v>
      </c>
      <c r="H7766" t="s">
        <v>746</v>
      </c>
      <c r="I7766" s="2">
        <v>2857</v>
      </c>
      <c r="J7766" s="2">
        <v>4</v>
      </c>
      <c r="K7766" s="2">
        <v>2861</v>
      </c>
      <c r="L7766" s="3">
        <v>0.15206429539911165</v>
      </c>
      <c r="M7766" s="3">
        <v>0.23636306556534642</v>
      </c>
      <c r="N7766" s="2">
        <v>1881441</v>
      </c>
      <c r="O7766">
        <f t="shared" si="121"/>
        <v>18</v>
      </c>
    </row>
    <row r="7767" spans="1:15" x14ac:dyDescent="0.2">
      <c r="A7767" t="s">
        <v>8309</v>
      </c>
      <c r="B7767" t="s">
        <v>8520</v>
      </c>
      <c r="C7767" t="s">
        <v>8534</v>
      </c>
      <c r="D7767" t="s">
        <v>22</v>
      </c>
      <c r="E7767">
        <v>54</v>
      </c>
      <c r="F7767" t="s">
        <v>69</v>
      </c>
      <c r="G7767" t="s">
        <v>362</v>
      </c>
      <c r="H7767" t="s">
        <v>363</v>
      </c>
      <c r="I7767" s="2">
        <v>4100</v>
      </c>
      <c r="J7767" s="2">
        <v>21</v>
      </c>
      <c r="K7767" s="2">
        <v>4121</v>
      </c>
      <c r="L7767" s="3">
        <v>0.21903424024457852</v>
      </c>
      <c r="M7767" s="3">
        <v>0.34045864844277962</v>
      </c>
      <c r="N7767" s="2">
        <v>1881441</v>
      </c>
      <c r="O7767">
        <f t="shared" si="121"/>
        <v>16</v>
      </c>
    </row>
    <row r="7768" spans="1:15" x14ac:dyDescent="0.2">
      <c r="A7768" t="s">
        <v>8309</v>
      </c>
      <c r="B7768" t="s">
        <v>8520</v>
      </c>
      <c r="C7768" t="s">
        <v>8535</v>
      </c>
      <c r="D7768" t="s">
        <v>22</v>
      </c>
      <c r="E7768">
        <v>28</v>
      </c>
      <c r="F7768" t="s">
        <v>69</v>
      </c>
      <c r="G7768" t="s">
        <v>38</v>
      </c>
      <c r="H7768" t="s">
        <v>449</v>
      </c>
      <c r="I7768" s="2">
        <v>13958</v>
      </c>
      <c r="J7768" s="2">
        <v>3</v>
      </c>
      <c r="K7768" s="2">
        <v>13961</v>
      </c>
      <c r="L7768" s="3">
        <v>0.74203761903774823</v>
      </c>
      <c r="M7768" s="3">
        <v>1.1533955813903536</v>
      </c>
      <c r="N7768" s="2">
        <v>1881441</v>
      </c>
      <c r="O7768">
        <f t="shared" si="121"/>
        <v>5</v>
      </c>
    </row>
    <row r="7769" spans="1:15" x14ac:dyDescent="0.2">
      <c r="A7769" t="s">
        <v>8309</v>
      </c>
      <c r="B7769" t="s">
        <v>8520</v>
      </c>
      <c r="C7769" t="s">
        <v>8536</v>
      </c>
      <c r="D7769" t="s">
        <v>22</v>
      </c>
      <c r="E7769">
        <v>31</v>
      </c>
      <c r="F7769" t="s">
        <v>69</v>
      </c>
      <c r="G7769" t="s">
        <v>1633</v>
      </c>
      <c r="H7769" t="s">
        <v>540</v>
      </c>
      <c r="I7769" s="2">
        <v>4163</v>
      </c>
      <c r="J7769" s="2">
        <v>1</v>
      </c>
      <c r="K7769" s="2">
        <v>4164</v>
      </c>
      <c r="L7769" s="3">
        <v>0.22131972248930473</v>
      </c>
      <c r="M7769" s="3">
        <v>0.34401111674732698</v>
      </c>
      <c r="N7769" s="2">
        <v>1881441</v>
      </c>
      <c r="O7769">
        <f t="shared" si="121"/>
        <v>15</v>
      </c>
    </row>
    <row r="7770" spans="1:15" x14ac:dyDescent="0.2">
      <c r="A7770" t="s">
        <v>8309</v>
      </c>
      <c r="B7770" t="s">
        <v>8520</v>
      </c>
      <c r="C7770" t="s">
        <v>8537</v>
      </c>
      <c r="D7770" t="s">
        <v>22</v>
      </c>
      <c r="E7770">
        <v>65</v>
      </c>
      <c r="F7770" t="s">
        <v>69</v>
      </c>
      <c r="G7770" t="s">
        <v>38</v>
      </c>
      <c r="H7770" t="s">
        <v>124</v>
      </c>
      <c r="I7770" s="2">
        <v>13094</v>
      </c>
      <c r="J7770" s="2">
        <v>3</v>
      </c>
      <c r="K7770" s="2">
        <v>13097</v>
      </c>
      <c r="L7770" s="3">
        <v>0.6961153711437138</v>
      </c>
      <c r="M7770" s="3">
        <v>1.0820157531315422</v>
      </c>
      <c r="N7770" s="2">
        <v>1881441</v>
      </c>
      <c r="O7770">
        <f t="shared" si="121"/>
        <v>6</v>
      </c>
    </row>
    <row r="7771" spans="1:15" x14ac:dyDescent="0.2">
      <c r="A7771" t="s">
        <v>8309</v>
      </c>
      <c r="B7771" t="s">
        <v>8520</v>
      </c>
      <c r="C7771" t="s">
        <v>8538</v>
      </c>
      <c r="D7771" t="s">
        <v>22</v>
      </c>
      <c r="E7771">
        <v>45</v>
      </c>
      <c r="F7771" t="s">
        <v>69</v>
      </c>
      <c r="G7771" t="s">
        <v>1212</v>
      </c>
      <c r="H7771" t="s">
        <v>654</v>
      </c>
      <c r="I7771" s="2">
        <v>2774</v>
      </c>
      <c r="J7771" s="2">
        <v>9</v>
      </c>
      <c r="K7771" s="2">
        <v>2783</v>
      </c>
      <c r="L7771" s="3">
        <v>0.14791853690867798</v>
      </c>
      <c r="M7771" s="3">
        <v>0.22991905329198151</v>
      </c>
      <c r="N7771" s="2">
        <v>1881441</v>
      </c>
      <c r="O7771">
        <f t="shared" si="121"/>
        <v>19</v>
      </c>
    </row>
    <row r="7772" spans="1:15" x14ac:dyDescent="0.2">
      <c r="A7772" t="s">
        <v>8309</v>
      </c>
      <c r="B7772" t="s">
        <v>8520</v>
      </c>
      <c r="C7772" t="s">
        <v>8539</v>
      </c>
      <c r="D7772" t="s">
        <v>22</v>
      </c>
      <c r="E7772">
        <v>37</v>
      </c>
      <c r="F7772" t="s">
        <v>69</v>
      </c>
      <c r="G7772" t="s">
        <v>38</v>
      </c>
      <c r="H7772" t="s">
        <v>99</v>
      </c>
      <c r="I7772" s="2">
        <v>5850</v>
      </c>
      <c r="J7772" s="2">
        <v>1</v>
      </c>
      <c r="K7772" s="2">
        <v>5851</v>
      </c>
      <c r="L7772" s="3">
        <v>0.31098503753240203</v>
      </c>
      <c r="M7772" s="3">
        <v>0.48338353604433476</v>
      </c>
      <c r="N7772" s="2">
        <v>1881441</v>
      </c>
      <c r="O7772">
        <f t="shared" si="121"/>
        <v>10</v>
      </c>
    </row>
    <row r="7773" spans="1:15" x14ac:dyDescent="0.2">
      <c r="A7773" t="s">
        <v>8309</v>
      </c>
      <c r="B7773" t="s">
        <v>8540</v>
      </c>
      <c r="C7773" t="s">
        <v>46</v>
      </c>
      <c r="G7773" t="s">
        <v>46</v>
      </c>
      <c r="I7773" s="2">
        <v>7524</v>
      </c>
      <c r="J7773" s="2">
        <v>15</v>
      </c>
      <c r="K7773" s="2">
        <v>7539</v>
      </c>
      <c r="L7773" s="3">
        <v>0.45212343287565254</v>
      </c>
      <c r="M7773" s="3">
        <v>0.69716344455520807</v>
      </c>
      <c r="N7773" s="2">
        <v>1667465</v>
      </c>
      <c r="O7773">
        <f t="shared" si="121"/>
        <v>7</v>
      </c>
    </row>
    <row r="7774" spans="1:15" x14ac:dyDescent="0.2">
      <c r="A7774" t="s">
        <v>8309</v>
      </c>
      <c r="B7774" t="s">
        <v>8540</v>
      </c>
      <c r="C7774" t="s">
        <v>8541</v>
      </c>
      <c r="D7774" t="s">
        <v>22</v>
      </c>
      <c r="E7774">
        <v>55</v>
      </c>
      <c r="F7774" t="s">
        <v>49</v>
      </c>
      <c r="G7774" t="s">
        <v>32</v>
      </c>
      <c r="H7774" t="s">
        <v>33</v>
      </c>
      <c r="I7774" s="2">
        <v>727359</v>
      </c>
      <c r="J7774" s="2">
        <v>1439</v>
      </c>
      <c r="K7774" s="2">
        <v>728798</v>
      </c>
      <c r="L7774" s="3">
        <v>43.706944373645022</v>
      </c>
      <c r="M7774" s="3">
        <v>67.395055586277564</v>
      </c>
      <c r="N7774" s="2">
        <v>1667465</v>
      </c>
      <c r="O7774">
        <f t="shared" si="121"/>
        <v>1</v>
      </c>
    </row>
    <row r="7775" spans="1:15" x14ac:dyDescent="0.2">
      <c r="A7775" t="s">
        <v>8309</v>
      </c>
      <c r="B7775" t="s">
        <v>8540</v>
      </c>
      <c r="C7775" t="s">
        <v>8542</v>
      </c>
      <c r="D7775" t="s">
        <v>22</v>
      </c>
      <c r="E7775">
        <v>38</v>
      </c>
      <c r="F7775" t="s">
        <v>49</v>
      </c>
      <c r="G7775" t="s">
        <v>385</v>
      </c>
      <c r="H7775" t="s">
        <v>234</v>
      </c>
      <c r="I7775" s="2">
        <v>2179</v>
      </c>
      <c r="J7775" s="2">
        <v>2</v>
      </c>
      <c r="K7775" s="2">
        <v>2181</v>
      </c>
      <c r="L7775" s="3">
        <v>0.13079734807027435</v>
      </c>
      <c r="M7775" s="3">
        <v>0.20168636060152656</v>
      </c>
      <c r="N7775" s="2">
        <v>1667465</v>
      </c>
      <c r="O7775">
        <f t="shared" si="121"/>
        <v>11</v>
      </c>
    </row>
    <row r="7776" spans="1:15" x14ac:dyDescent="0.2">
      <c r="A7776" t="s">
        <v>8309</v>
      </c>
      <c r="B7776" t="s">
        <v>8540</v>
      </c>
      <c r="C7776" t="s">
        <v>8543</v>
      </c>
      <c r="D7776" t="s">
        <v>22</v>
      </c>
      <c r="E7776">
        <v>42</v>
      </c>
      <c r="F7776" t="s">
        <v>49</v>
      </c>
      <c r="G7776" t="s">
        <v>38</v>
      </c>
      <c r="H7776" t="s">
        <v>198</v>
      </c>
      <c r="I7776" s="2">
        <v>15659</v>
      </c>
      <c r="J7776" s="2">
        <v>1</v>
      </c>
      <c r="K7776" s="2">
        <v>15660</v>
      </c>
      <c r="L7776" s="3">
        <v>0.93915014707954891</v>
      </c>
      <c r="M7776" s="3">
        <v>1.4481469083080725</v>
      </c>
      <c r="N7776" s="2">
        <v>1667465</v>
      </c>
      <c r="O7776">
        <f t="shared" si="121"/>
        <v>4</v>
      </c>
    </row>
    <row r="7777" spans="1:15" x14ac:dyDescent="0.2">
      <c r="A7777" t="s">
        <v>8309</v>
      </c>
      <c r="B7777" t="s">
        <v>8540</v>
      </c>
      <c r="C7777" t="s">
        <v>8544</v>
      </c>
      <c r="D7777" t="s">
        <v>22</v>
      </c>
      <c r="E7777">
        <v>49</v>
      </c>
      <c r="F7777" t="s">
        <v>49</v>
      </c>
      <c r="G7777" t="s">
        <v>144</v>
      </c>
      <c r="H7777" t="s">
        <v>145</v>
      </c>
      <c r="I7777" s="2">
        <v>2393</v>
      </c>
      <c r="J7777" s="2">
        <v>3</v>
      </c>
      <c r="K7777" s="2">
        <v>2396</v>
      </c>
      <c r="L7777" s="3">
        <v>0.14369117192864617</v>
      </c>
      <c r="M7777" s="3">
        <v>0.22156832645633087</v>
      </c>
      <c r="N7777" s="2">
        <v>1667465</v>
      </c>
      <c r="O7777">
        <f t="shared" si="121"/>
        <v>10</v>
      </c>
    </row>
    <row r="7778" spans="1:15" x14ac:dyDescent="0.2">
      <c r="A7778" t="s">
        <v>8309</v>
      </c>
      <c r="B7778" t="s">
        <v>8540</v>
      </c>
      <c r="C7778" t="s">
        <v>8545</v>
      </c>
      <c r="D7778" t="s">
        <v>22</v>
      </c>
      <c r="E7778">
        <v>73</v>
      </c>
      <c r="F7778" t="s">
        <v>49</v>
      </c>
      <c r="G7778" t="s">
        <v>401</v>
      </c>
      <c r="H7778" t="s">
        <v>402</v>
      </c>
      <c r="I7778" s="2">
        <v>32074</v>
      </c>
      <c r="J7778" s="2">
        <v>35</v>
      </c>
      <c r="K7778" s="2">
        <v>32109</v>
      </c>
      <c r="L7778" s="3">
        <v>1.9256176291556344</v>
      </c>
      <c r="M7778" s="3">
        <v>2.9692560075902872</v>
      </c>
      <c r="N7778" s="2">
        <v>1667465</v>
      </c>
      <c r="O7778">
        <f t="shared" si="121"/>
        <v>3</v>
      </c>
    </row>
    <row r="7779" spans="1:15" x14ac:dyDescent="0.2">
      <c r="A7779" t="s">
        <v>8309</v>
      </c>
      <c r="B7779" t="s">
        <v>8540</v>
      </c>
      <c r="C7779" t="s">
        <v>2180</v>
      </c>
      <c r="D7779" t="s">
        <v>22</v>
      </c>
      <c r="E7779">
        <v>62</v>
      </c>
      <c r="F7779" t="s">
        <v>69</v>
      </c>
      <c r="G7779" t="s">
        <v>303</v>
      </c>
      <c r="H7779" t="s">
        <v>304</v>
      </c>
      <c r="I7779" s="2">
        <v>8768</v>
      </c>
      <c r="J7779" s="2">
        <v>25</v>
      </c>
      <c r="K7779" s="2">
        <v>8793</v>
      </c>
      <c r="L7779" s="3">
        <v>0.52732741017052831</v>
      </c>
      <c r="M7779" s="3">
        <v>0.81312616633160162</v>
      </c>
      <c r="N7779" s="2">
        <v>1667465</v>
      </c>
      <c r="O7779">
        <f t="shared" si="121"/>
        <v>6</v>
      </c>
    </row>
    <row r="7780" spans="1:15" x14ac:dyDescent="0.2">
      <c r="A7780" t="s">
        <v>8309</v>
      </c>
      <c r="B7780" t="s">
        <v>8540</v>
      </c>
      <c r="C7780" t="s">
        <v>8546</v>
      </c>
      <c r="D7780" t="s">
        <v>22</v>
      </c>
      <c r="E7780">
        <v>45</v>
      </c>
      <c r="F7780" t="s">
        <v>49</v>
      </c>
      <c r="G7780" t="s">
        <v>3363</v>
      </c>
      <c r="H7780" t="s">
        <v>104</v>
      </c>
      <c r="I7780" s="2">
        <v>1795</v>
      </c>
      <c r="J7780" s="2">
        <v>7</v>
      </c>
      <c r="K7780" s="2">
        <v>1802</v>
      </c>
      <c r="L7780" s="3">
        <v>0.10806823531528398</v>
      </c>
      <c r="M7780" s="3">
        <v>0.1666386161411971</v>
      </c>
      <c r="N7780" s="2">
        <v>1667465</v>
      </c>
      <c r="O7780">
        <f t="shared" si="121"/>
        <v>14</v>
      </c>
    </row>
    <row r="7781" spans="1:15" x14ac:dyDescent="0.2">
      <c r="A7781" t="s">
        <v>8309</v>
      </c>
      <c r="B7781" t="s">
        <v>8540</v>
      </c>
      <c r="C7781" t="s">
        <v>8547</v>
      </c>
      <c r="D7781" t="s">
        <v>22</v>
      </c>
      <c r="E7781">
        <v>47</v>
      </c>
      <c r="F7781" t="s">
        <v>49</v>
      </c>
      <c r="G7781" t="s">
        <v>891</v>
      </c>
      <c r="H7781" t="s">
        <v>354</v>
      </c>
      <c r="I7781" s="2">
        <v>1716</v>
      </c>
      <c r="J7781" s="2">
        <f>(0)</f>
        <v>0</v>
      </c>
      <c r="K7781" s="2">
        <v>1716</v>
      </c>
      <c r="L7781" s="3">
        <v>0.10291070577193523</v>
      </c>
      <c r="M7781" s="3">
        <v>0.15868582979927537</v>
      </c>
      <c r="N7781" s="2">
        <v>1667465</v>
      </c>
      <c r="O7781">
        <f t="shared" si="121"/>
        <v>15</v>
      </c>
    </row>
    <row r="7782" spans="1:15" x14ac:dyDescent="0.2">
      <c r="A7782" t="s">
        <v>8309</v>
      </c>
      <c r="B7782" t="s">
        <v>8540</v>
      </c>
      <c r="C7782" t="s">
        <v>8548</v>
      </c>
      <c r="D7782" t="s">
        <v>22</v>
      </c>
      <c r="E7782">
        <v>34</v>
      </c>
      <c r="F7782" t="s">
        <v>49</v>
      </c>
      <c r="G7782" t="s">
        <v>38</v>
      </c>
      <c r="H7782" t="s">
        <v>321</v>
      </c>
      <c r="I7782" s="2">
        <v>14826</v>
      </c>
      <c r="J7782" s="2">
        <v>3</v>
      </c>
      <c r="K7782" s="2">
        <v>14829</v>
      </c>
      <c r="L7782" s="3">
        <v>0.88931401858509773</v>
      </c>
      <c r="M7782" s="3">
        <v>1.3713007984227592</v>
      </c>
      <c r="N7782" s="2">
        <v>1667465</v>
      </c>
      <c r="O7782">
        <f t="shared" si="121"/>
        <v>5</v>
      </c>
    </row>
    <row r="7783" spans="1:15" x14ac:dyDescent="0.2">
      <c r="A7783" t="s">
        <v>8309</v>
      </c>
      <c r="B7783" t="s">
        <v>8540</v>
      </c>
      <c r="C7783" t="s">
        <v>8549</v>
      </c>
      <c r="D7783" t="s">
        <v>22</v>
      </c>
      <c r="E7783">
        <v>74</v>
      </c>
      <c r="F7783" t="s">
        <v>49</v>
      </c>
      <c r="G7783" t="s">
        <v>19</v>
      </c>
      <c r="H7783" t="s">
        <v>20</v>
      </c>
      <c r="I7783" s="2">
        <v>249022</v>
      </c>
      <c r="J7783" s="2">
        <v>228</v>
      </c>
      <c r="K7783" s="2">
        <v>249250</v>
      </c>
      <c r="L7783" s="3">
        <v>14.947839984647354</v>
      </c>
      <c r="M7783" s="3">
        <v>23.049209252604538</v>
      </c>
      <c r="N7783" s="2">
        <v>1667465</v>
      </c>
      <c r="O7783">
        <f t="shared" si="121"/>
        <v>2</v>
      </c>
    </row>
    <row r="7784" spans="1:15" x14ac:dyDescent="0.2">
      <c r="A7784" t="s">
        <v>8309</v>
      </c>
      <c r="B7784" t="s">
        <v>8540</v>
      </c>
      <c r="C7784" t="s">
        <v>8550</v>
      </c>
      <c r="D7784" t="s">
        <v>22</v>
      </c>
      <c r="E7784">
        <v>29</v>
      </c>
      <c r="F7784" t="s">
        <v>49</v>
      </c>
      <c r="G7784" t="s">
        <v>38</v>
      </c>
      <c r="H7784" t="s">
        <v>168</v>
      </c>
      <c r="I7784" s="2">
        <v>3046</v>
      </c>
      <c r="J7784" s="2">
        <v>2</v>
      </c>
      <c r="K7784" s="2">
        <v>3048</v>
      </c>
      <c r="L7784" s="3">
        <v>0.18279244242008078</v>
      </c>
      <c r="M7784" s="3">
        <v>0.28186154383927231</v>
      </c>
      <c r="N7784" s="2">
        <v>1667465</v>
      </c>
      <c r="O7784">
        <f t="shared" si="121"/>
        <v>9</v>
      </c>
    </row>
    <row r="7785" spans="1:15" x14ac:dyDescent="0.2">
      <c r="A7785" t="s">
        <v>8309</v>
      </c>
      <c r="B7785" t="s">
        <v>8540</v>
      </c>
      <c r="C7785" t="s">
        <v>8551</v>
      </c>
      <c r="D7785" t="s">
        <v>22</v>
      </c>
      <c r="E7785">
        <v>35</v>
      </c>
      <c r="F7785" t="s">
        <v>49</v>
      </c>
      <c r="G7785" t="s">
        <v>8552</v>
      </c>
      <c r="H7785" t="s">
        <v>54</v>
      </c>
      <c r="I7785" s="2">
        <v>1527</v>
      </c>
      <c r="J7785" s="2">
        <f>(0)</f>
        <v>0</v>
      </c>
      <c r="K7785" s="2">
        <v>1527</v>
      </c>
      <c r="L7785" s="3">
        <v>9.1576135031319991E-2</v>
      </c>
      <c r="M7785" s="3">
        <v>0.14120819469900553</v>
      </c>
      <c r="N7785" s="2">
        <v>1667465</v>
      </c>
      <c r="O7785">
        <f t="shared" si="121"/>
        <v>17</v>
      </c>
    </row>
    <row r="7786" spans="1:15" x14ac:dyDescent="0.2">
      <c r="A7786" t="s">
        <v>8309</v>
      </c>
      <c r="B7786" t="s">
        <v>8540</v>
      </c>
      <c r="C7786" t="s">
        <v>8553</v>
      </c>
      <c r="D7786" t="s">
        <v>22</v>
      </c>
      <c r="E7786">
        <v>43</v>
      </c>
      <c r="F7786" t="s">
        <v>49</v>
      </c>
      <c r="G7786" t="s">
        <v>1112</v>
      </c>
      <c r="H7786" t="s">
        <v>1014</v>
      </c>
      <c r="I7786" s="2">
        <v>1840</v>
      </c>
      <c r="J7786" s="2">
        <v>2</v>
      </c>
      <c r="K7786" s="2">
        <v>1842</v>
      </c>
      <c r="L7786" s="3">
        <v>0.11046708626567875</v>
      </c>
      <c r="M7786" s="3">
        <v>0.1703375865327886</v>
      </c>
      <c r="N7786" s="2">
        <v>1667465</v>
      </c>
      <c r="O7786">
        <f t="shared" si="121"/>
        <v>13</v>
      </c>
    </row>
    <row r="7787" spans="1:15" x14ac:dyDescent="0.2">
      <c r="A7787" t="s">
        <v>8309</v>
      </c>
      <c r="B7787" t="s">
        <v>8540</v>
      </c>
      <c r="C7787" t="s">
        <v>8554</v>
      </c>
      <c r="D7787" t="s">
        <v>22</v>
      </c>
      <c r="E7787">
        <v>28</v>
      </c>
      <c r="F7787" t="s">
        <v>18</v>
      </c>
      <c r="G7787" t="s">
        <v>815</v>
      </c>
      <c r="H7787" t="s">
        <v>816</v>
      </c>
      <c r="I7787" s="2">
        <v>1688</v>
      </c>
      <c r="J7787" s="2">
        <v>2</v>
      </c>
      <c r="K7787" s="2">
        <v>1690</v>
      </c>
      <c r="L7787" s="3">
        <v>0.10135145265417864</v>
      </c>
      <c r="M7787" s="3">
        <v>0.1562814990447409</v>
      </c>
      <c r="N7787" s="2">
        <v>1667465</v>
      </c>
      <c r="O7787">
        <f t="shared" si="121"/>
        <v>16</v>
      </c>
    </row>
    <row r="7788" spans="1:15" x14ac:dyDescent="0.2">
      <c r="A7788" t="s">
        <v>8309</v>
      </c>
      <c r="B7788" t="s">
        <v>8540</v>
      </c>
      <c r="C7788" t="s">
        <v>8555</v>
      </c>
      <c r="D7788" t="s">
        <v>22</v>
      </c>
      <c r="E7788">
        <v>28</v>
      </c>
      <c r="F7788" t="s">
        <v>49</v>
      </c>
      <c r="G7788" t="s">
        <v>38</v>
      </c>
      <c r="H7788" t="s">
        <v>270</v>
      </c>
      <c r="I7788" s="2">
        <v>5608</v>
      </c>
      <c r="J7788" s="2">
        <v>4</v>
      </c>
      <c r="K7788" s="2">
        <v>5612</v>
      </c>
      <c r="L7788" s="3">
        <v>0.33655878834038494</v>
      </c>
      <c r="M7788" s="3">
        <v>0.51896554594028754</v>
      </c>
      <c r="N7788" s="2">
        <v>1667465</v>
      </c>
      <c r="O7788">
        <f t="shared" si="121"/>
        <v>8</v>
      </c>
    </row>
    <row r="7789" spans="1:15" x14ac:dyDescent="0.2">
      <c r="A7789" t="s">
        <v>8309</v>
      </c>
      <c r="B7789" t="s">
        <v>8540</v>
      </c>
      <c r="C7789" t="s">
        <v>8556</v>
      </c>
      <c r="D7789" t="s">
        <v>17</v>
      </c>
      <c r="E7789">
        <v>39</v>
      </c>
      <c r="F7789" t="s">
        <v>49</v>
      </c>
      <c r="G7789" t="s">
        <v>1071</v>
      </c>
      <c r="H7789" t="s">
        <v>746</v>
      </c>
      <c r="I7789" s="2">
        <v>2131</v>
      </c>
      <c r="J7789" s="2">
        <v>6</v>
      </c>
      <c r="K7789" s="2">
        <v>2137</v>
      </c>
      <c r="L7789" s="3">
        <v>0.12815861202484011</v>
      </c>
      <c r="M7789" s="3">
        <v>0.1976174931707759</v>
      </c>
      <c r="N7789" s="2">
        <v>1667465</v>
      </c>
      <c r="O7789">
        <f t="shared" si="121"/>
        <v>12</v>
      </c>
    </row>
    <row r="7790" spans="1:15" x14ac:dyDescent="0.2">
      <c r="A7790" t="s">
        <v>8557</v>
      </c>
      <c r="B7790" t="s">
        <v>8558</v>
      </c>
      <c r="C7790" t="s">
        <v>8559</v>
      </c>
      <c r="D7790" t="s">
        <v>22</v>
      </c>
      <c r="E7790">
        <v>59</v>
      </c>
      <c r="F7790" t="s">
        <v>49</v>
      </c>
      <c r="G7790" t="s">
        <v>38</v>
      </c>
      <c r="H7790" t="s">
        <v>381</v>
      </c>
      <c r="I7790" s="2">
        <v>10540</v>
      </c>
      <c r="J7790" s="2">
        <v>146</v>
      </c>
      <c r="K7790" s="2">
        <v>10686</v>
      </c>
      <c r="L7790" s="3">
        <v>0.71547990248690529</v>
      </c>
      <c r="M7790" s="3">
        <v>1.2154466135036732</v>
      </c>
      <c r="N7790" s="2">
        <v>1493543</v>
      </c>
      <c r="O7790">
        <f t="shared" si="121"/>
        <v>3</v>
      </c>
    </row>
    <row r="7791" spans="1:15" x14ac:dyDescent="0.2">
      <c r="A7791" t="s">
        <v>8557</v>
      </c>
      <c r="B7791" t="s">
        <v>8558</v>
      </c>
      <c r="C7791" t="s">
        <v>8560</v>
      </c>
      <c r="D7791" t="s">
        <v>22</v>
      </c>
      <c r="E7791">
        <v>57</v>
      </c>
      <c r="F7791" t="s">
        <v>49</v>
      </c>
      <c r="G7791" t="s">
        <v>376</v>
      </c>
      <c r="H7791" t="s">
        <v>377</v>
      </c>
      <c r="I7791" s="2">
        <v>6605</v>
      </c>
      <c r="J7791" s="2">
        <v>21</v>
      </c>
      <c r="K7791" s="2">
        <v>6626</v>
      </c>
      <c r="L7791" s="3">
        <v>0.44364306886376892</v>
      </c>
      <c r="M7791" s="3">
        <v>0.75365424490691924</v>
      </c>
      <c r="N7791" s="2">
        <v>1493543</v>
      </c>
      <c r="O7791">
        <f t="shared" si="121"/>
        <v>4</v>
      </c>
    </row>
    <row r="7792" spans="1:15" x14ac:dyDescent="0.2">
      <c r="A7792" t="s">
        <v>8557</v>
      </c>
      <c r="B7792" t="s">
        <v>8558</v>
      </c>
      <c r="C7792" t="s">
        <v>8561</v>
      </c>
      <c r="D7792" t="s">
        <v>17</v>
      </c>
      <c r="E7792">
        <v>68</v>
      </c>
      <c r="F7792" t="s">
        <v>49</v>
      </c>
      <c r="G7792" t="s">
        <v>32</v>
      </c>
      <c r="H7792" t="s">
        <v>33</v>
      </c>
      <c r="I7792" s="2">
        <v>556120</v>
      </c>
      <c r="J7792" s="2">
        <v>9213</v>
      </c>
      <c r="K7792" s="2">
        <v>565333</v>
      </c>
      <c r="L7792" s="3">
        <v>37.851806074548911</v>
      </c>
      <c r="M7792" s="3">
        <v>64.302085003918407</v>
      </c>
      <c r="N7792" s="2">
        <v>1493543</v>
      </c>
      <c r="O7792">
        <f t="shared" si="121"/>
        <v>1</v>
      </c>
    </row>
    <row r="7793" spans="1:15" x14ac:dyDescent="0.2">
      <c r="A7793" t="s">
        <v>8557</v>
      </c>
      <c r="B7793" t="s">
        <v>8558</v>
      </c>
      <c r="C7793" t="s">
        <v>8562</v>
      </c>
      <c r="D7793" t="s">
        <v>22</v>
      </c>
      <c r="E7793">
        <v>46</v>
      </c>
      <c r="F7793" t="s">
        <v>49</v>
      </c>
      <c r="G7793" t="s">
        <v>8563</v>
      </c>
      <c r="H7793" t="s">
        <v>315</v>
      </c>
      <c r="I7793" s="2">
        <v>673</v>
      </c>
      <c r="J7793" s="2">
        <v>15</v>
      </c>
      <c r="K7793" s="2">
        <v>688</v>
      </c>
      <c r="L7793" s="3">
        <v>4.6064960968649711E-2</v>
      </c>
      <c r="M7793" s="3">
        <v>7.8254470343489355E-2</v>
      </c>
      <c r="N7793" s="2">
        <v>1493543</v>
      </c>
      <c r="O7793">
        <f t="shared" si="121"/>
        <v>16</v>
      </c>
    </row>
    <row r="7794" spans="1:15" x14ac:dyDescent="0.2">
      <c r="A7794" t="s">
        <v>8557</v>
      </c>
      <c r="B7794" t="s">
        <v>8558</v>
      </c>
      <c r="C7794" t="s">
        <v>8564</v>
      </c>
      <c r="D7794" t="s">
        <v>22</v>
      </c>
      <c r="E7794">
        <v>47</v>
      </c>
      <c r="F7794" t="s">
        <v>49</v>
      </c>
      <c r="G7794" t="s">
        <v>8565</v>
      </c>
      <c r="H7794" t="s">
        <v>349</v>
      </c>
      <c r="I7794" s="2">
        <v>1090</v>
      </c>
      <c r="J7794" s="2">
        <v>8</v>
      </c>
      <c r="K7794" s="2">
        <v>1098</v>
      </c>
      <c r="L7794" s="3">
        <v>7.3516463871478754E-2</v>
      </c>
      <c r="M7794" s="3">
        <v>0.124888675053999</v>
      </c>
      <c r="N7794" s="2">
        <v>1493543</v>
      </c>
      <c r="O7794">
        <f t="shared" si="121"/>
        <v>14</v>
      </c>
    </row>
    <row r="7795" spans="1:15" x14ac:dyDescent="0.2">
      <c r="A7795" t="s">
        <v>8557</v>
      </c>
      <c r="B7795" t="s">
        <v>8558</v>
      </c>
      <c r="C7795" t="s">
        <v>8566</v>
      </c>
      <c r="D7795" t="s">
        <v>22</v>
      </c>
      <c r="E7795">
        <v>53</v>
      </c>
      <c r="F7795" t="s">
        <v>49</v>
      </c>
      <c r="G7795" t="s">
        <v>38</v>
      </c>
      <c r="H7795" t="s">
        <v>70</v>
      </c>
      <c r="I7795" s="2">
        <v>1444</v>
      </c>
      <c r="J7795" s="2">
        <v>2</v>
      </c>
      <c r="K7795" s="2">
        <v>1446</v>
      </c>
      <c r="L7795" s="3">
        <v>9.6816763896319019E-2</v>
      </c>
      <c r="M7795" s="3">
        <v>0.16447087807657793</v>
      </c>
      <c r="N7795" s="2">
        <v>1493543</v>
      </c>
      <c r="O7795">
        <f t="shared" si="121"/>
        <v>11</v>
      </c>
    </row>
    <row r="7796" spans="1:15" x14ac:dyDescent="0.2">
      <c r="A7796" t="s">
        <v>8557</v>
      </c>
      <c r="B7796" t="s">
        <v>8558</v>
      </c>
      <c r="C7796" t="s">
        <v>8567</v>
      </c>
      <c r="D7796" t="s">
        <v>22</v>
      </c>
      <c r="E7796">
        <v>46</v>
      </c>
      <c r="F7796" t="s">
        <v>49</v>
      </c>
      <c r="G7796" t="s">
        <v>38</v>
      </c>
      <c r="H7796" t="s">
        <v>214</v>
      </c>
      <c r="I7796" s="2">
        <v>2405</v>
      </c>
      <c r="J7796" s="2">
        <v>1</v>
      </c>
      <c r="K7796" s="2">
        <v>2406</v>
      </c>
      <c r="L7796" s="3">
        <v>0.16109345362001629</v>
      </c>
      <c r="M7796" s="3">
        <v>0.27366316227679566</v>
      </c>
      <c r="N7796" s="2">
        <v>1493543</v>
      </c>
      <c r="O7796">
        <f t="shared" si="121"/>
        <v>8</v>
      </c>
    </row>
    <row r="7797" spans="1:15" x14ac:dyDescent="0.2">
      <c r="A7797" t="s">
        <v>8557</v>
      </c>
      <c r="B7797" t="s">
        <v>8558</v>
      </c>
      <c r="C7797" t="s">
        <v>8568</v>
      </c>
      <c r="D7797" t="s">
        <v>22</v>
      </c>
      <c r="E7797">
        <v>60</v>
      </c>
      <c r="F7797" t="s">
        <v>18</v>
      </c>
      <c r="G7797" t="s">
        <v>19</v>
      </c>
      <c r="H7797" t="s">
        <v>20</v>
      </c>
      <c r="I7797" s="2">
        <v>262171</v>
      </c>
      <c r="J7797" s="2">
        <v>2576</v>
      </c>
      <c r="K7797" s="2">
        <v>264747</v>
      </c>
      <c r="L7797" s="3">
        <v>17.726104973208002</v>
      </c>
      <c r="M7797" s="3">
        <v>30.112843401203161</v>
      </c>
      <c r="N7797" s="2">
        <v>1493543</v>
      </c>
      <c r="O7797">
        <f t="shared" si="121"/>
        <v>2</v>
      </c>
    </row>
    <row r="7798" spans="1:15" x14ac:dyDescent="0.2">
      <c r="A7798" t="s">
        <v>8557</v>
      </c>
      <c r="B7798" t="s">
        <v>8558</v>
      </c>
      <c r="C7798" t="s">
        <v>8569</v>
      </c>
      <c r="D7798" t="s">
        <v>22</v>
      </c>
      <c r="E7798">
        <v>62</v>
      </c>
      <c r="F7798" t="s">
        <v>69</v>
      </c>
      <c r="G7798" t="s">
        <v>303</v>
      </c>
      <c r="H7798" t="s">
        <v>304</v>
      </c>
      <c r="I7798" s="2">
        <v>4498</v>
      </c>
      <c r="J7798" s="2">
        <v>84</v>
      </c>
      <c r="K7798" s="2">
        <v>4582</v>
      </c>
      <c r="L7798" s="3">
        <v>0.30678728366039681</v>
      </c>
      <c r="M7798" s="3">
        <v>0.52116567313062245</v>
      </c>
      <c r="N7798" s="2">
        <v>1493543</v>
      </c>
      <c r="O7798">
        <f t="shared" si="121"/>
        <v>7</v>
      </c>
    </row>
    <row r="7799" spans="1:15" x14ac:dyDescent="0.2">
      <c r="A7799" t="s">
        <v>8557</v>
      </c>
      <c r="B7799" t="s">
        <v>8558</v>
      </c>
      <c r="C7799" t="s">
        <v>8570</v>
      </c>
      <c r="D7799" t="s">
        <v>22</v>
      </c>
      <c r="E7799">
        <v>48</v>
      </c>
      <c r="F7799" t="s">
        <v>18</v>
      </c>
      <c r="G7799" t="s">
        <v>38</v>
      </c>
      <c r="H7799" t="s">
        <v>41</v>
      </c>
      <c r="I7799" s="2">
        <v>1374</v>
      </c>
      <c r="J7799" s="2">
        <v>25</v>
      </c>
      <c r="K7799" s="2">
        <v>1399</v>
      </c>
      <c r="L7799" s="3">
        <v>9.3669884295263017E-2</v>
      </c>
      <c r="M7799" s="3">
        <v>0.15912500582927558</v>
      </c>
      <c r="N7799" s="2">
        <v>1493543</v>
      </c>
      <c r="O7799">
        <f t="shared" si="121"/>
        <v>12</v>
      </c>
    </row>
    <row r="7800" spans="1:15" x14ac:dyDescent="0.2">
      <c r="A7800" t="s">
        <v>8557</v>
      </c>
      <c r="B7800" t="s">
        <v>8558</v>
      </c>
      <c r="C7800" t="s">
        <v>8571</v>
      </c>
      <c r="D7800" t="s">
        <v>22</v>
      </c>
      <c r="E7800">
        <v>32</v>
      </c>
      <c r="F7800" t="s">
        <v>49</v>
      </c>
      <c r="G7800" t="s">
        <v>8572</v>
      </c>
      <c r="H7800" t="s">
        <v>61</v>
      </c>
      <c r="I7800" s="2">
        <v>708</v>
      </c>
      <c r="J7800" s="2">
        <v>15</v>
      </c>
      <c r="K7800" s="2">
        <v>723</v>
      </c>
      <c r="L7800" s="3">
        <v>4.840838194815951E-2</v>
      </c>
      <c r="M7800" s="3">
        <v>8.2235439038288963E-2</v>
      </c>
      <c r="N7800" s="2">
        <v>1493543</v>
      </c>
      <c r="O7800">
        <f t="shared" si="121"/>
        <v>15</v>
      </c>
    </row>
    <row r="7801" spans="1:15" x14ac:dyDescent="0.2">
      <c r="A7801" t="s">
        <v>8557</v>
      </c>
      <c r="B7801" t="s">
        <v>8558</v>
      </c>
      <c r="C7801" t="s">
        <v>8573</v>
      </c>
      <c r="D7801" t="s">
        <v>22</v>
      </c>
      <c r="E7801">
        <v>57</v>
      </c>
      <c r="F7801" t="s">
        <v>49</v>
      </c>
      <c r="G7801" t="s">
        <v>38</v>
      </c>
      <c r="H7801" t="s">
        <v>542</v>
      </c>
      <c r="I7801" s="2">
        <v>5454</v>
      </c>
      <c r="J7801" s="2">
        <v>3</v>
      </c>
      <c r="K7801" s="2">
        <v>5457</v>
      </c>
      <c r="L7801" s="3">
        <v>0.36537280814814166</v>
      </c>
      <c r="M7801" s="3">
        <v>0.62068989050061252</v>
      </c>
      <c r="N7801" s="2">
        <v>1493543</v>
      </c>
      <c r="O7801">
        <f t="shared" si="121"/>
        <v>6</v>
      </c>
    </row>
    <row r="7802" spans="1:15" x14ac:dyDescent="0.2">
      <c r="A7802" t="s">
        <v>8557</v>
      </c>
      <c r="B7802" t="s">
        <v>8558</v>
      </c>
      <c r="C7802" t="s">
        <v>8574</v>
      </c>
      <c r="D7802" t="s">
        <v>22</v>
      </c>
      <c r="E7802">
        <v>44</v>
      </c>
      <c r="F7802" t="s">
        <v>49</v>
      </c>
      <c r="G7802" t="s">
        <v>8575</v>
      </c>
      <c r="H7802" t="s">
        <v>8576</v>
      </c>
      <c r="I7802" s="2">
        <v>1146</v>
      </c>
      <c r="J7802" s="2">
        <v>11</v>
      </c>
      <c r="K7802" s="2">
        <v>1157</v>
      </c>
      <c r="L7802" s="3">
        <v>7.7466802094080994E-2</v>
      </c>
      <c r="M7802" s="3">
        <v>0.13159945085380403</v>
      </c>
      <c r="N7802" s="2">
        <v>1493543</v>
      </c>
      <c r="O7802">
        <f t="shared" si="121"/>
        <v>13</v>
      </c>
    </row>
    <row r="7803" spans="1:15" x14ac:dyDescent="0.2">
      <c r="A7803" t="s">
        <v>8557</v>
      </c>
      <c r="B7803" t="s">
        <v>8558</v>
      </c>
      <c r="C7803" t="s">
        <v>8577</v>
      </c>
      <c r="D7803" t="s">
        <v>17</v>
      </c>
      <c r="E7803">
        <v>34</v>
      </c>
      <c r="F7803" t="s">
        <v>69</v>
      </c>
      <c r="G7803" t="s">
        <v>38</v>
      </c>
      <c r="H7803" t="s">
        <v>99</v>
      </c>
      <c r="I7803" s="2">
        <v>1470</v>
      </c>
      <c r="J7803" s="2">
        <v>13</v>
      </c>
      <c r="K7803" s="2">
        <v>1483</v>
      </c>
      <c r="L7803" s="3">
        <v>9.9294094646086531E-2</v>
      </c>
      <c r="M7803" s="3">
        <v>0.16867933069679464</v>
      </c>
      <c r="N7803" s="2">
        <v>1493543</v>
      </c>
      <c r="O7803">
        <f t="shared" si="121"/>
        <v>10</v>
      </c>
    </row>
    <row r="7804" spans="1:15" x14ac:dyDescent="0.2">
      <c r="A7804" t="s">
        <v>8557</v>
      </c>
      <c r="B7804" t="s">
        <v>8558</v>
      </c>
      <c r="C7804" t="s">
        <v>8578</v>
      </c>
      <c r="D7804" t="s">
        <v>22</v>
      </c>
      <c r="E7804">
        <v>41</v>
      </c>
      <c r="F7804" t="s">
        <v>69</v>
      </c>
      <c r="G7804" t="s">
        <v>38</v>
      </c>
      <c r="H7804" t="s">
        <v>124</v>
      </c>
      <c r="I7804" s="2">
        <v>1953</v>
      </c>
      <c r="J7804" s="2">
        <v>9</v>
      </c>
      <c r="K7804" s="2">
        <v>1962</v>
      </c>
      <c r="L7804" s="3">
        <v>0.13136548462280631</v>
      </c>
      <c r="M7804" s="3">
        <v>0.22316173083419491</v>
      </c>
      <c r="N7804" s="2">
        <v>1493543</v>
      </c>
      <c r="O7804">
        <f t="shared" si="121"/>
        <v>9</v>
      </c>
    </row>
    <row r="7805" spans="1:15" x14ac:dyDescent="0.2">
      <c r="A7805" t="s">
        <v>8557</v>
      </c>
      <c r="B7805" t="s">
        <v>8558</v>
      </c>
      <c r="C7805" t="s">
        <v>46</v>
      </c>
      <c r="G7805" t="s">
        <v>46</v>
      </c>
      <c r="I7805" s="2">
        <v>6155</v>
      </c>
      <c r="J7805" s="2">
        <v>121</v>
      </c>
      <c r="K7805" s="2">
        <v>6276</v>
      </c>
      <c r="L7805" s="3">
        <v>0.42020885906867095</v>
      </c>
      <c r="M7805" s="3">
        <v>0.71384455795892321</v>
      </c>
      <c r="N7805" s="2">
        <v>1493543</v>
      </c>
      <c r="O7805">
        <f t="shared" si="121"/>
        <v>5</v>
      </c>
    </row>
    <row r="7806" spans="1:15" x14ac:dyDescent="0.2">
      <c r="A7806" t="s">
        <v>8557</v>
      </c>
      <c r="B7806" t="s">
        <v>8579</v>
      </c>
      <c r="C7806" t="s">
        <v>8580</v>
      </c>
      <c r="D7806" t="s">
        <v>22</v>
      </c>
      <c r="E7806">
        <v>55</v>
      </c>
      <c r="F7806" t="s">
        <v>49</v>
      </c>
      <c r="G7806" t="s">
        <v>32</v>
      </c>
      <c r="H7806" t="s">
        <v>33</v>
      </c>
      <c r="I7806" s="2">
        <v>487613</v>
      </c>
      <c r="J7806" s="2">
        <v>19367</v>
      </c>
      <c r="K7806" s="2">
        <v>506980</v>
      </c>
      <c r="L7806" s="3">
        <v>37.393531180207049</v>
      </c>
      <c r="M7806" s="3">
        <v>67.776081452149811</v>
      </c>
      <c r="N7806" s="2">
        <v>1355796</v>
      </c>
      <c r="O7806">
        <f t="shared" si="121"/>
        <v>1</v>
      </c>
    </row>
    <row r="7807" spans="1:15" x14ac:dyDescent="0.2">
      <c r="A7807" t="s">
        <v>8557</v>
      </c>
      <c r="B7807" t="s">
        <v>8579</v>
      </c>
      <c r="C7807" t="s">
        <v>8581</v>
      </c>
      <c r="D7807" t="s">
        <v>22</v>
      </c>
      <c r="E7807">
        <v>47</v>
      </c>
      <c r="F7807" t="s">
        <v>49</v>
      </c>
      <c r="G7807" t="s">
        <v>385</v>
      </c>
      <c r="H7807" t="s">
        <v>39</v>
      </c>
      <c r="I7807" s="2">
        <v>1404</v>
      </c>
      <c r="J7807" s="2">
        <v>33</v>
      </c>
      <c r="K7807" s="2">
        <v>1437</v>
      </c>
      <c r="L7807" s="3">
        <v>0.10598939663489199</v>
      </c>
      <c r="M7807" s="3">
        <v>0.19210664926967388</v>
      </c>
      <c r="N7807" s="2">
        <v>1355796</v>
      </c>
      <c r="O7807">
        <f t="shared" si="121"/>
        <v>10</v>
      </c>
    </row>
    <row r="7808" spans="1:15" x14ac:dyDescent="0.2">
      <c r="A7808" t="s">
        <v>8557</v>
      </c>
      <c r="B7808" t="s">
        <v>8579</v>
      </c>
      <c r="C7808" t="s">
        <v>8582</v>
      </c>
      <c r="D7808" t="s">
        <v>22</v>
      </c>
      <c r="E7808">
        <v>53</v>
      </c>
      <c r="F7808" t="s">
        <v>49</v>
      </c>
      <c r="G7808" t="s">
        <v>8575</v>
      </c>
      <c r="H7808" t="s">
        <v>8576</v>
      </c>
      <c r="I7808" s="2">
        <v>1877</v>
      </c>
      <c r="J7808" s="2">
        <v>74</v>
      </c>
      <c r="K7808" s="2">
        <v>1951</v>
      </c>
      <c r="L7808" s="3">
        <v>0.14390070482579975</v>
      </c>
      <c r="M7808" s="3">
        <v>0.2608212057934125</v>
      </c>
      <c r="N7808" s="2">
        <v>1355796</v>
      </c>
      <c r="O7808">
        <f t="shared" si="121"/>
        <v>7</v>
      </c>
    </row>
    <row r="7809" spans="1:15" x14ac:dyDescent="0.2">
      <c r="A7809" t="s">
        <v>8557</v>
      </c>
      <c r="B7809" t="s">
        <v>8579</v>
      </c>
      <c r="C7809" t="s">
        <v>8583</v>
      </c>
      <c r="D7809" t="s">
        <v>22</v>
      </c>
      <c r="E7809">
        <v>40</v>
      </c>
      <c r="F7809" t="s">
        <v>49</v>
      </c>
      <c r="G7809" t="s">
        <v>38</v>
      </c>
      <c r="H7809" t="s">
        <v>734</v>
      </c>
      <c r="I7809" s="2">
        <v>2165</v>
      </c>
      <c r="J7809" s="2">
        <v>25</v>
      </c>
      <c r="K7809" s="2">
        <v>2190</v>
      </c>
      <c r="L7809" s="3">
        <v>0.16152872556048253</v>
      </c>
      <c r="M7809" s="3">
        <v>0.29277213771787458</v>
      </c>
      <c r="N7809" s="2">
        <v>1355796</v>
      </c>
      <c r="O7809">
        <f t="shared" si="121"/>
        <v>6</v>
      </c>
    </row>
    <row r="7810" spans="1:15" x14ac:dyDescent="0.2">
      <c r="A7810" t="s">
        <v>8557</v>
      </c>
      <c r="B7810" t="s">
        <v>8579</v>
      </c>
      <c r="C7810" t="s">
        <v>8584</v>
      </c>
      <c r="D7810" t="s">
        <v>22</v>
      </c>
      <c r="E7810">
        <v>50</v>
      </c>
      <c r="F7810" t="s">
        <v>49</v>
      </c>
      <c r="G7810" t="s">
        <v>19</v>
      </c>
      <c r="H7810" t="s">
        <v>20</v>
      </c>
      <c r="I7810" s="2">
        <v>202610</v>
      </c>
      <c r="J7810" s="2">
        <v>1701</v>
      </c>
      <c r="K7810" s="2">
        <v>204311</v>
      </c>
      <c r="L7810" s="3">
        <v>15.069449976250116</v>
      </c>
      <c r="M7810" s="3">
        <v>27.313501474555562</v>
      </c>
      <c r="N7810" s="2">
        <v>1355796</v>
      </c>
      <c r="O7810">
        <f t="shared" si="121"/>
        <v>2</v>
      </c>
    </row>
    <row r="7811" spans="1:15" x14ac:dyDescent="0.2">
      <c r="A7811" t="s">
        <v>8557</v>
      </c>
      <c r="B7811" t="s">
        <v>8579</v>
      </c>
      <c r="C7811" t="s">
        <v>8585</v>
      </c>
      <c r="D7811" t="s">
        <v>22</v>
      </c>
      <c r="E7811">
        <v>51</v>
      </c>
      <c r="F7811" t="s">
        <v>49</v>
      </c>
      <c r="G7811" t="s">
        <v>38</v>
      </c>
      <c r="H7811" t="s">
        <v>336</v>
      </c>
      <c r="I7811" s="2">
        <v>1429</v>
      </c>
      <c r="J7811" s="2">
        <v>24</v>
      </c>
      <c r="K7811" s="2">
        <v>1453</v>
      </c>
      <c r="L7811" s="3">
        <v>0.10716951517779962</v>
      </c>
      <c r="M7811" s="3">
        <v>0.19424562379181362</v>
      </c>
      <c r="N7811" s="2">
        <v>1355796</v>
      </c>
      <c r="O7811">
        <f t="shared" si="121"/>
        <v>9</v>
      </c>
    </row>
    <row r="7812" spans="1:15" x14ac:dyDescent="0.2">
      <c r="A7812" t="s">
        <v>8557</v>
      </c>
      <c r="B7812" t="s">
        <v>8579</v>
      </c>
      <c r="C7812" t="s">
        <v>8586</v>
      </c>
      <c r="D7812" t="s">
        <v>22</v>
      </c>
      <c r="E7812">
        <v>57</v>
      </c>
      <c r="F7812" t="s">
        <v>49</v>
      </c>
      <c r="G7812" t="s">
        <v>38</v>
      </c>
      <c r="H7812" t="s">
        <v>449</v>
      </c>
      <c r="I7812" s="2">
        <v>1581</v>
      </c>
      <c r="J7812" s="2">
        <v>20</v>
      </c>
      <c r="K7812" s="2">
        <v>1601</v>
      </c>
      <c r="L7812" s="3">
        <v>0.11808561169969524</v>
      </c>
      <c r="M7812" s="3">
        <v>0.21403113812160607</v>
      </c>
      <c r="N7812" s="2">
        <v>1355796</v>
      </c>
      <c r="O7812">
        <f t="shared" si="121"/>
        <v>8</v>
      </c>
    </row>
    <row r="7813" spans="1:15" x14ac:dyDescent="0.2">
      <c r="A7813" t="s">
        <v>8557</v>
      </c>
      <c r="B7813" t="s">
        <v>8579</v>
      </c>
      <c r="C7813" t="s">
        <v>8587</v>
      </c>
      <c r="D7813" t="s">
        <v>22</v>
      </c>
      <c r="E7813">
        <v>43</v>
      </c>
      <c r="F7813" t="s">
        <v>49</v>
      </c>
      <c r="G7813" t="s">
        <v>38</v>
      </c>
      <c r="H7813" t="s">
        <v>124</v>
      </c>
      <c r="I7813" s="2">
        <v>5277</v>
      </c>
      <c r="J7813" s="2">
        <v>25</v>
      </c>
      <c r="K7813" s="2">
        <v>5302</v>
      </c>
      <c r="L7813" s="3">
        <v>0.39106178215601756</v>
      </c>
      <c r="M7813" s="3">
        <v>0.70880268227405074</v>
      </c>
      <c r="N7813" s="2">
        <v>1355796</v>
      </c>
      <c r="O7813">
        <f t="shared" si="121"/>
        <v>4</v>
      </c>
    </row>
    <row r="7814" spans="1:15" x14ac:dyDescent="0.2">
      <c r="A7814" t="s">
        <v>8557</v>
      </c>
      <c r="B7814" t="s">
        <v>8579</v>
      </c>
      <c r="C7814" t="s">
        <v>8588</v>
      </c>
      <c r="D7814" t="s">
        <v>22</v>
      </c>
      <c r="E7814">
        <v>42</v>
      </c>
      <c r="F7814" t="s">
        <v>49</v>
      </c>
      <c r="G7814" t="s">
        <v>8572</v>
      </c>
      <c r="H7814" t="s">
        <v>61</v>
      </c>
      <c r="I7814" s="2">
        <v>5212</v>
      </c>
      <c r="J7814" s="2">
        <v>71</v>
      </c>
      <c r="K7814" s="2">
        <v>5283</v>
      </c>
      <c r="L7814" s="3">
        <v>0.38966039138631475</v>
      </c>
      <c r="M7814" s="3">
        <v>0.70626265002900979</v>
      </c>
      <c r="N7814" s="2">
        <v>1355796</v>
      </c>
      <c r="O7814">
        <f t="shared" si="121"/>
        <v>5</v>
      </c>
    </row>
    <row r="7815" spans="1:15" x14ac:dyDescent="0.2">
      <c r="A7815" t="s">
        <v>8557</v>
      </c>
      <c r="B7815" t="s">
        <v>8579</v>
      </c>
      <c r="C7815" t="s">
        <v>46</v>
      </c>
      <c r="G7815" t="s">
        <v>46</v>
      </c>
      <c r="I7815" s="2">
        <v>12181</v>
      </c>
      <c r="J7815" s="2">
        <v>95</v>
      </c>
      <c r="K7815" s="2">
        <v>12276</v>
      </c>
      <c r="L7815" s="3">
        <v>0.90544595204588296</v>
      </c>
      <c r="M7815" s="3">
        <v>1.6411282021117028</v>
      </c>
      <c r="N7815" s="2">
        <v>1355796</v>
      </c>
      <c r="O7815">
        <f t="shared" ref="O7815:O7878" si="122">COUNTIFS($A$2:$A$8573,A7815,$B$2:$B$8573,B7815,$K$2:$K$8573,"&gt;"&amp;K7815)+1</f>
        <v>3</v>
      </c>
    </row>
    <row r="7816" spans="1:15" x14ac:dyDescent="0.2">
      <c r="A7816" t="s">
        <v>8557</v>
      </c>
      <c r="B7816" t="s">
        <v>8589</v>
      </c>
      <c r="C7816" t="s">
        <v>8590</v>
      </c>
      <c r="D7816" t="s">
        <v>22</v>
      </c>
      <c r="E7816">
        <v>41</v>
      </c>
      <c r="F7816" t="s">
        <v>69</v>
      </c>
      <c r="G7816" t="s">
        <v>303</v>
      </c>
      <c r="H7816" t="s">
        <v>304</v>
      </c>
      <c r="I7816" s="2">
        <v>10059</v>
      </c>
      <c r="J7816" s="2">
        <v>131</v>
      </c>
      <c r="K7816" s="2">
        <v>10190</v>
      </c>
      <c r="L7816" s="3">
        <v>0.76169375575568388</v>
      </c>
      <c r="M7816" s="3">
        <v>1.4561157576303181</v>
      </c>
      <c r="N7816" s="2">
        <v>1337808</v>
      </c>
      <c r="O7816">
        <f t="shared" si="122"/>
        <v>4</v>
      </c>
    </row>
    <row r="7817" spans="1:15" x14ac:dyDescent="0.2">
      <c r="A7817" t="s">
        <v>8557</v>
      </c>
      <c r="B7817" t="s">
        <v>8589</v>
      </c>
      <c r="C7817" t="s">
        <v>8591</v>
      </c>
      <c r="D7817" t="s">
        <v>22</v>
      </c>
      <c r="E7817">
        <v>46</v>
      </c>
      <c r="F7817" t="s">
        <v>69</v>
      </c>
      <c r="G7817" t="s">
        <v>32</v>
      </c>
      <c r="H7817" t="s">
        <v>33</v>
      </c>
      <c r="I7817" s="2">
        <v>430455</v>
      </c>
      <c r="J7817" s="2">
        <v>14196</v>
      </c>
      <c r="K7817" s="2">
        <v>444651</v>
      </c>
      <c r="L7817" s="3">
        <v>33.237280686017726</v>
      </c>
      <c r="M7817" s="3">
        <v>63.539090063403194</v>
      </c>
      <c r="N7817" s="2">
        <v>1337808</v>
      </c>
      <c r="O7817">
        <f t="shared" si="122"/>
        <v>1</v>
      </c>
    </row>
    <row r="7818" spans="1:15" x14ac:dyDescent="0.2">
      <c r="A7818" t="s">
        <v>8557</v>
      </c>
      <c r="B7818" t="s">
        <v>8589</v>
      </c>
      <c r="C7818" t="s">
        <v>8592</v>
      </c>
      <c r="D7818" t="s">
        <v>22</v>
      </c>
      <c r="E7818">
        <v>60</v>
      </c>
      <c r="F7818" t="s">
        <v>69</v>
      </c>
      <c r="G7818" t="s">
        <v>19</v>
      </c>
      <c r="H7818" t="s">
        <v>20</v>
      </c>
      <c r="I7818" s="2">
        <v>209836</v>
      </c>
      <c r="J7818" s="2">
        <v>1829</v>
      </c>
      <c r="K7818" s="2">
        <v>211665</v>
      </c>
      <c r="L7818" s="3">
        <v>15.821777115998708</v>
      </c>
      <c r="M7818" s="3">
        <v>30.246196451307288</v>
      </c>
      <c r="N7818" s="2">
        <v>1337808</v>
      </c>
      <c r="O7818">
        <f t="shared" si="122"/>
        <v>2</v>
      </c>
    </row>
    <row r="7819" spans="1:15" x14ac:dyDescent="0.2">
      <c r="A7819" t="s">
        <v>8557</v>
      </c>
      <c r="B7819" t="s">
        <v>8589</v>
      </c>
      <c r="C7819" t="s">
        <v>8593</v>
      </c>
      <c r="D7819" t="s">
        <v>17</v>
      </c>
      <c r="E7819">
        <v>32</v>
      </c>
      <c r="F7819" t="s">
        <v>69</v>
      </c>
      <c r="G7819" t="s">
        <v>8594</v>
      </c>
      <c r="H7819" t="s">
        <v>234</v>
      </c>
      <c r="I7819" s="2">
        <v>5291</v>
      </c>
      <c r="J7819" s="2">
        <v>60</v>
      </c>
      <c r="K7819" s="2">
        <v>5351</v>
      </c>
      <c r="L7819" s="3">
        <v>0.39998265819908391</v>
      </c>
      <c r="M7819" s="3">
        <v>0.76463939343276066</v>
      </c>
      <c r="N7819" s="2">
        <v>1337808</v>
      </c>
      <c r="O7819">
        <f t="shared" si="122"/>
        <v>5</v>
      </c>
    </row>
    <row r="7820" spans="1:15" x14ac:dyDescent="0.2">
      <c r="A7820" t="s">
        <v>8557</v>
      </c>
      <c r="B7820" t="s">
        <v>8589</v>
      </c>
      <c r="C7820" t="s">
        <v>8595</v>
      </c>
      <c r="D7820" t="s">
        <v>17</v>
      </c>
      <c r="E7820">
        <v>59</v>
      </c>
      <c r="F7820" t="s">
        <v>69</v>
      </c>
      <c r="G7820" t="s">
        <v>8572</v>
      </c>
      <c r="H7820" t="s">
        <v>61</v>
      </c>
      <c r="I7820" s="2">
        <v>2981</v>
      </c>
      <c r="J7820" s="2">
        <v>69</v>
      </c>
      <c r="K7820" s="2">
        <v>3050</v>
      </c>
      <c r="L7820" s="3">
        <v>0.2279848827335462</v>
      </c>
      <c r="M7820" s="3">
        <v>0.43583445149877037</v>
      </c>
      <c r="N7820" s="2">
        <v>1337808</v>
      </c>
      <c r="O7820">
        <f t="shared" si="122"/>
        <v>7</v>
      </c>
    </row>
    <row r="7821" spans="1:15" x14ac:dyDescent="0.2">
      <c r="A7821" t="s">
        <v>8557</v>
      </c>
      <c r="B7821" t="s">
        <v>8589</v>
      </c>
      <c r="C7821" t="s">
        <v>8596</v>
      </c>
      <c r="D7821" t="s">
        <v>22</v>
      </c>
      <c r="E7821">
        <v>61</v>
      </c>
      <c r="F7821" t="s">
        <v>69</v>
      </c>
      <c r="G7821" t="s">
        <v>8575</v>
      </c>
      <c r="H7821" t="s">
        <v>8576</v>
      </c>
      <c r="I7821" s="2">
        <v>3991</v>
      </c>
      <c r="J7821" s="2">
        <v>69</v>
      </c>
      <c r="K7821" s="2">
        <v>4060</v>
      </c>
      <c r="L7821" s="3">
        <v>0.30348151603219592</v>
      </c>
      <c r="M7821" s="3">
        <v>0.58015995838852708</v>
      </c>
      <c r="N7821" s="2">
        <v>1337808</v>
      </c>
      <c r="O7821">
        <f t="shared" si="122"/>
        <v>6</v>
      </c>
    </row>
    <row r="7822" spans="1:15" x14ac:dyDescent="0.2">
      <c r="A7822" t="s">
        <v>8557</v>
      </c>
      <c r="B7822" t="s">
        <v>8589</v>
      </c>
      <c r="C7822" t="s">
        <v>46</v>
      </c>
      <c r="G7822" t="s">
        <v>46</v>
      </c>
      <c r="I7822" s="2">
        <v>15311</v>
      </c>
      <c r="J7822" s="2">
        <v>194</v>
      </c>
      <c r="K7822" s="2">
        <v>15505</v>
      </c>
      <c r="L7822" s="3">
        <v>1.1589854448470933</v>
      </c>
      <c r="M7822" s="3">
        <v>2.2156108755699786</v>
      </c>
      <c r="N7822" s="2">
        <v>1337808</v>
      </c>
      <c r="O7822">
        <f t="shared" si="122"/>
        <v>3</v>
      </c>
    </row>
    <row r="7823" spans="1:15" x14ac:dyDescent="0.2">
      <c r="A7823" t="s">
        <v>8557</v>
      </c>
      <c r="B7823" t="s">
        <v>8597</v>
      </c>
      <c r="C7823" t="s">
        <v>8598</v>
      </c>
      <c r="D7823" t="s">
        <v>22</v>
      </c>
      <c r="E7823">
        <v>47</v>
      </c>
      <c r="F7823" t="s">
        <v>49</v>
      </c>
      <c r="G7823" t="s">
        <v>114</v>
      </c>
      <c r="H7823" t="s">
        <v>115</v>
      </c>
      <c r="I7823" s="2">
        <v>5468</v>
      </c>
      <c r="J7823" s="2">
        <v>20</v>
      </c>
      <c r="K7823" s="2">
        <v>5488</v>
      </c>
      <c r="L7823" s="3">
        <v>0.30014772212052615</v>
      </c>
      <c r="M7823" s="3">
        <v>0.43520669939175738</v>
      </c>
      <c r="N7823" s="2">
        <v>1828433</v>
      </c>
      <c r="O7823">
        <f t="shared" si="122"/>
        <v>5</v>
      </c>
    </row>
    <row r="7824" spans="1:15" x14ac:dyDescent="0.2">
      <c r="A7824" t="s">
        <v>8557</v>
      </c>
      <c r="B7824" t="s">
        <v>8597</v>
      </c>
      <c r="C7824" t="s">
        <v>8599</v>
      </c>
      <c r="D7824" t="s">
        <v>22</v>
      </c>
      <c r="E7824">
        <v>71</v>
      </c>
      <c r="F7824" t="s">
        <v>69</v>
      </c>
      <c r="G7824" t="s">
        <v>8600</v>
      </c>
      <c r="H7824" t="s">
        <v>381</v>
      </c>
      <c r="I7824" s="2">
        <v>3332</v>
      </c>
      <c r="J7824" s="2">
        <v>7</v>
      </c>
      <c r="K7824" s="2">
        <v>3339</v>
      </c>
      <c r="L7824" s="3">
        <v>0.1826153870554732</v>
      </c>
      <c r="M7824" s="3">
        <v>0.26478774950238299</v>
      </c>
      <c r="N7824" s="2">
        <v>1828433</v>
      </c>
      <c r="O7824">
        <f t="shared" si="122"/>
        <v>6</v>
      </c>
    </row>
    <row r="7825" spans="1:15" x14ac:dyDescent="0.2">
      <c r="A7825" t="s">
        <v>8557</v>
      </c>
      <c r="B7825" t="s">
        <v>8597</v>
      </c>
      <c r="C7825" t="s">
        <v>8601</v>
      </c>
      <c r="D7825" t="s">
        <v>22</v>
      </c>
      <c r="E7825">
        <v>46</v>
      </c>
      <c r="F7825" t="s">
        <v>49</v>
      </c>
      <c r="G7825" t="s">
        <v>303</v>
      </c>
      <c r="H7825" t="s">
        <v>304</v>
      </c>
      <c r="I7825" s="2">
        <v>28271</v>
      </c>
      <c r="J7825" s="2">
        <v>184</v>
      </c>
      <c r="K7825" s="2">
        <v>28455</v>
      </c>
      <c r="L7825" s="3">
        <v>1.5562506255356363</v>
      </c>
      <c r="M7825" s="3">
        <v>2.2565245319228238</v>
      </c>
      <c r="N7825" s="2">
        <v>1828433</v>
      </c>
      <c r="O7825">
        <f t="shared" si="122"/>
        <v>3</v>
      </c>
    </row>
    <row r="7826" spans="1:15" x14ac:dyDescent="0.2">
      <c r="A7826" t="s">
        <v>8557</v>
      </c>
      <c r="B7826" t="s">
        <v>8597</v>
      </c>
      <c r="C7826" t="s">
        <v>8602</v>
      </c>
      <c r="D7826" t="s">
        <v>22</v>
      </c>
      <c r="E7826">
        <v>57</v>
      </c>
      <c r="F7826" t="s">
        <v>49</v>
      </c>
      <c r="G7826" t="s">
        <v>32</v>
      </c>
      <c r="H7826" t="s">
        <v>33</v>
      </c>
      <c r="I7826" s="2">
        <v>765173</v>
      </c>
      <c r="J7826" s="2">
        <v>7022</v>
      </c>
      <c r="K7826" s="2">
        <v>772195</v>
      </c>
      <c r="L7826" s="3">
        <v>42.232611203144984</v>
      </c>
      <c r="M7826" s="3">
        <v>61.236231274930411</v>
      </c>
      <c r="N7826" s="2">
        <v>1828433</v>
      </c>
      <c r="O7826">
        <f t="shared" si="122"/>
        <v>1</v>
      </c>
    </row>
    <row r="7827" spans="1:15" x14ac:dyDescent="0.2">
      <c r="A7827" t="s">
        <v>8557</v>
      </c>
      <c r="B7827" t="s">
        <v>8597</v>
      </c>
      <c r="C7827" t="s">
        <v>8603</v>
      </c>
      <c r="D7827" t="s">
        <v>22</v>
      </c>
      <c r="E7827">
        <v>71</v>
      </c>
      <c r="F7827" t="s">
        <v>49</v>
      </c>
      <c r="G7827" t="s">
        <v>19</v>
      </c>
      <c r="H7827" t="s">
        <v>20</v>
      </c>
      <c r="I7827" s="2">
        <v>431101</v>
      </c>
      <c r="J7827" s="2">
        <v>1998</v>
      </c>
      <c r="K7827" s="2">
        <v>433099</v>
      </c>
      <c r="L7827" s="3">
        <v>23.686894734452942</v>
      </c>
      <c r="M7827" s="3">
        <v>34.345405666886073</v>
      </c>
      <c r="N7827" s="2">
        <v>1828433</v>
      </c>
      <c r="O7827">
        <f t="shared" si="122"/>
        <v>2</v>
      </c>
    </row>
    <row r="7828" spans="1:15" x14ac:dyDescent="0.2">
      <c r="A7828" t="s">
        <v>8557</v>
      </c>
      <c r="B7828" t="s">
        <v>8597</v>
      </c>
      <c r="C7828" t="s">
        <v>8604</v>
      </c>
      <c r="D7828" t="s">
        <v>22</v>
      </c>
      <c r="E7828">
        <v>65</v>
      </c>
      <c r="F7828" t="s">
        <v>69</v>
      </c>
      <c r="G7828" t="s">
        <v>694</v>
      </c>
      <c r="H7828" t="s">
        <v>315</v>
      </c>
      <c r="I7828" s="2">
        <v>2045</v>
      </c>
      <c r="J7828" s="2">
        <v>8</v>
      </c>
      <c r="K7828" s="2">
        <v>2053</v>
      </c>
      <c r="L7828" s="3">
        <v>0.11228193759355688</v>
      </c>
      <c r="M7828" s="3">
        <v>0.16280600471050982</v>
      </c>
      <c r="N7828" s="2">
        <v>1828433</v>
      </c>
      <c r="O7828">
        <f t="shared" si="122"/>
        <v>8</v>
      </c>
    </row>
    <row r="7829" spans="1:15" x14ac:dyDescent="0.2">
      <c r="A7829" t="s">
        <v>8557</v>
      </c>
      <c r="B7829" t="s">
        <v>8597</v>
      </c>
      <c r="C7829" t="s">
        <v>8605</v>
      </c>
      <c r="D7829" t="s">
        <v>22</v>
      </c>
      <c r="E7829">
        <v>68</v>
      </c>
      <c r="F7829" t="s">
        <v>49</v>
      </c>
      <c r="G7829" t="s">
        <v>38</v>
      </c>
      <c r="H7829" t="s">
        <v>142</v>
      </c>
      <c r="I7829" s="2">
        <v>3326</v>
      </c>
      <c r="J7829" s="2">
        <v>7</v>
      </c>
      <c r="K7829" s="2">
        <v>3333</v>
      </c>
      <c r="L7829" s="3">
        <v>0.18228723721350468</v>
      </c>
      <c r="M7829" s="3">
        <v>0.26431194042870398</v>
      </c>
      <c r="N7829" s="2">
        <v>1828433</v>
      </c>
      <c r="O7829">
        <f t="shared" si="122"/>
        <v>7</v>
      </c>
    </row>
    <row r="7830" spans="1:15" x14ac:dyDescent="0.2">
      <c r="A7830" t="s">
        <v>8557</v>
      </c>
      <c r="B7830" t="s">
        <v>8597</v>
      </c>
      <c r="C7830" t="s">
        <v>46</v>
      </c>
      <c r="G7830" t="s">
        <v>46</v>
      </c>
      <c r="I7830" s="2">
        <v>10540</v>
      </c>
      <c r="J7830" s="2">
        <v>68</v>
      </c>
      <c r="K7830" s="2">
        <v>10608</v>
      </c>
      <c r="L7830" s="3">
        <v>0.58016892060031733</v>
      </c>
      <c r="M7830" s="3">
        <v>0.84123044226453392</v>
      </c>
      <c r="N7830" s="2">
        <v>1828433</v>
      </c>
      <c r="O7830">
        <f t="shared" si="122"/>
        <v>4</v>
      </c>
    </row>
    <row r="7831" spans="1:15" x14ac:dyDescent="0.2">
      <c r="A7831" t="s">
        <v>8557</v>
      </c>
      <c r="B7831" t="s">
        <v>8606</v>
      </c>
      <c r="C7831" t="s">
        <v>8607</v>
      </c>
      <c r="D7831" t="s">
        <v>22</v>
      </c>
      <c r="E7831">
        <v>60</v>
      </c>
      <c r="F7831" t="s">
        <v>49</v>
      </c>
      <c r="G7831" t="s">
        <v>303</v>
      </c>
      <c r="H7831" t="s">
        <v>304</v>
      </c>
      <c r="I7831" s="2">
        <v>173169</v>
      </c>
      <c r="J7831" s="2">
        <v>359</v>
      </c>
      <c r="K7831" s="2">
        <v>173528</v>
      </c>
      <c r="L7831" s="3">
        <v>9.4270884829888875</v>
      </c>
      <c r="M7831" s="3">
        <v>13.627214850403607</v>
      </c>
      <c r="N7831" s="2">
        <v>1840738</v>
      </c>
      <c r="O7831">
        <f t="shared" si="122"/>
        <v>3</v>
      </c>
    </row>
    <row r="7832" spans="1:15" x14ac:dyDescent="0.2">
      <c r="A7832" t="s">
        <v>8557</v>
      </c>
      <c r="B7832" t="s">
        <v>8606</v>
      </c>
      <c r="C7832" t="s">
        <v>8608</v>
      </c>
      <c r="D7832" t="s">
        <v>22</v>
      </c>
      <c r="E7832">
        <v>46</v>
      </c>
      <c r="F7832" t="s">
        <v>49</v>
      </c>
      <c r="G7832" t="s">
        <v>38</v>
      </c>
      <c r="H7832" t="s">
        <v>106</v>
      </c>
      <c r="I7832" s="2">
        <v>2549</v>
      </c>
      <c r="J7832" s="2">
        <v>3</v>
      </c>
      <c r="K7832" s="2">
        <v>2552</v>
      </c>
      <c r="L7832" s="3">
        <v>0.13864004546002745</v>
      </c>
      <c r="M7832" s="3">
        <v>0.20040945725318107</v>
      </c>
      <c r="N7832" s="2">
        <v>1840738</v>
      </c>
      <c r="O7832">
        <f t="shared" si="122"/>
        <v>7</v>
      </c>
    </row>
    <row r="7833" spans="1:15" x14ac:dyDescent="0.2">
      <c r="A7833" t="s">
        <v>8557</v>
      </c>
      <c r="B7833" t="s">
        <v>8606</v>
      </c>
      <c r="C7833" t="s">
        <v>8609</v>
      </c>
      <c r="D7833" t="s">
        <v>22</v>
      </c>
      <c r="E7833">
        <v>30</v>
      </c>
      <c r="F7833" t="s">
        <v>49</v>
      </c>
      <c r="G7833" t="s">
        <v>8572</v>
      </c>
      <c r="H7833" t="s">
        <v>61</v>
      </c>
      <c r="I7833" s="2">
        <v>3539</v>
      </c>
      <c r="J7833" s="2">
        <v>34</v>
      </c>
      <c r="K7833" s="2">
        <v>3573</v>
      </c>
      <c r="L7833" s="3">
        <v>0.19410692885136288</v>
      </c>
      <c r="M7833" s="3">
        <v>0.28058894622477115</v>
      </c>
      <c r="N7833" s="2">
        <v>1840738</v>
      </c>
      <c r="O7833">
        <f t="shared" si="122"/>
        <v>5</v>
      </c>
    </row>
    <row r="7834" spans="1:15" x14ac:dyDescent="0.2">
      <c r="A7834" t="s">
        <v>8557</v>
      </c>
      <c r="B7834" t="s">
        <v>8606</v>
      </c>
      <c r="C7834" t="s">
        <v>8610</v>
      </c>
      <c r="D7834" t="s">
        <v>22</v>
      </c>
      <c r="E7834">
        <v>59</v>
      </c>
      <c r="F7834" t="s">
        <v>49</v>
      </c>
      <c r="G7834" t="s">
        <v>32</v>
      </c>
      <c r="H7834" t="s">
        <v>33</v>
      </c>
      <c r="I7834" s="2">
        <v>661050</v>
      </c>
      <c r="J7834" s="2">
        <v>4624</v>
      </c>
      <c r="K7834" s="2">
        <v>665674</v>
      </c>
      <c r="L7834" s="3">
        <v>36.163430102491503</v>
      </c>
      <c r="M7834" s="3">
        <v>52.275613263148138</v>
      </c>
      <c r="N7834" s="2">
        <v>1840738</v>
      </c>
      <c r="O7834">
        <f t="shared" si="122"/>
        <v>1</v>
      </c>
    </row>
    <row r="7835" spans="1:15" x14ac:dyDescent="0.2">
      <c r="A7835" t="s">
        <v>8557</v>
      </c>
      <c r="B7835" t="s">
        <v>8606</v>
      </c>
      <c r="C7835" t="s">
        <v>8611</v>
      </c>
      <c r="D7835" t="s">
        <v>22</v>
      </c>
      <c r="E7835">
        <v>65</v>
      </c>
      <c r="F7835" t="s">
        <v>69</v>
      </c>
      <c r="G7835" t="s">
        <v>694</v>
      </c>
      <c r="H7835" t="s">
        <v>315</v>
      </c>
      <c r="I7835" s="2">
        <v>801</v>
      </c>
      <c r="J7835" s="2">
        <v>2</v>
      </c>
      <c r="K7835" s="2">
        <v>803</v>
      </c>
      <c r="L7835" s="3">
        <v>4.3623807407681049E-2</v>
      </c>
      <c r="M7835" s="3">
        <v>6.3059872325354385E-2</v>
      </c>
      <c r="N7835" s="2">
        <v>1840738</v>
      </c>
      <c r="O7835">
        <f t="shared" si="122"/>
        <v>14</v>
      </c>
    </row>
    <row r="7836" spans="1:15" x14ac:dyDescent="0.2">
      <c r="A7836" t="s">
        <v>8557</v>
      </c>
      <c r="B7836" t="s">
        <v>8606</v>
      </c>
      <c r="C7836" t="s">
        <v>8612</v>
      </c>
      <c r="D7836" t="s">
        <v>22</v>
      </c>
      <c r="E7836">
        <v>70</v>
      </c>
      <c r="F7836" t="s">
        <v>49</v>
      </c>
      <c r="G7836" t="s">
        <v>19</v>
      </c>
      <c r="H7836" t="s">
        <v>20</v>
      </c>
      <c r="I7836" s="2">
        <v>406264</v>
      </c>
      <c r="J7836" s="2">
        <v>681</v>
      </c>
      <c r="K7836" s="2">
        <v>406945</v>
      </c>
      <c r="L7836" s="3">
        <v>22.107708973248773</v>
      </c>
      <c r="M7836" s="3">
        <v>31.957533927075144</v>
      </c>
      <c r="N7836" s="2">
        <v>1840738</v>
      </c>
      <c r="O7836">
        <f t="shared" si="122"/>
        <v>2</v>
      </c>
    </row>
    <row r="7837" spans="1:15" x14ac:dyDescent="0.2">
      <c r="A7837" t="s">
        <v>8557</v>
      </c>
      <c r="B7837" t="s">
        <v>8606</v>
      </c>
      <c r="C7837" t="s">
        <v>8613</v>
      </c>
      <c r="D7837" t="s">
        <v>22</v>
      </c>
      <c r="E7837">
        <v>47</v>
      </c>
      <c r="F7837" t="s">
        <v>49</v>
      </c>
      <c r="G7837" t="s">
        <v>38</v>
      </c>
      <c r="H7837" t="s">
        <v>381</v>
      </c>
      <c r="I7837" s="2">
        <v>2910</v>
      </c>
      <c r="J7837" s="2">
        <v>3</v>
      </c>
      <c r="K7837" s="2">
        <v>2913</v>
      </c>
      <c r="L7837" s="3">
        <v>0.15825174468066611</v>
      </c>
      <c r="M7837" s="3">
        <v>0.22875891417653466</v>
      </c>
      <c r="N7837" s="2">
        <v>1840738</v>
      </c>
      <c r="O7837">
        <f t="shared" si="122"/>
        <v>6</v>
      </c>
    </row>
    <row r="7838" spans="1:15" x14ac:dyDescent="0.2">
      <c r="A7838" t="s">
        <v>8557</v>
      </c>
      <c r="B7838" t="s">
        <v>8606</v>
      </c>
      <c r="C7838" t="s">
        <v>8614</v>
      </c>
      <c r="D7838" t="s">
        <v>22</v>
      </c>
      <c r="E7838">
        <v>56</v>
      </c>
      <c r="F7838" t="s">
        <v>49</v>
      </c>
      <c r="G7838" t="s">
        <v>868</v>
      </c>
      <c r="H7838" t="s">
        <v>738</v>
      </c>
      <c r="I7838" s="2">
        <v>705</v>
      </c>
      <c r="J7838" s="2">
        <v>2</v>
      </c>
      <c r="K7838" s="2">
        <v>707</v>
      </c>
      <c r="L7838" s="3">
        <v>3.840850789194334E-2</v>
      </c>
      <c r="M7838" s="3">
        <v>5.5520958572883632E-2</v>
      </c>
      <c r="N7838" s="2">
        <v>1840738</v>
      </c>
      <c r="O7838">
        <f t="shared" si="122"/>
        <v>16</v>
      </c>
    </row>
    <row r="7839" spans="1:15" x14ac:dyDescent="0.2">
      <c r="A7839" t="s">
        <v>8557</v>
      </c>
      <c r="B7839" t="s">
        <v>8606</v>
      </c>
      <c r="C7839" t="s">
        <v>8615</v>
      </c>
      <c r="D7839" t="s">
        <v>22</v>
      </c>
      <c r="E7839">
        <v>45</v>
      </c>
      <c r="F7839" t="s">
        <v>49</v>
      </c>
      <c r="G7839" t="s">
        <v>8366</v>
      </c>
      <c r="H7839" t="s">
        <v>168</v>
      </c>
      <c r="I7839" s="2">
        <v>935</v>
      </c>
      <c r="J7839" s="2">
        <v>2</v>
      </c>
      <c r="K7839" s="2">
        <v>937</v>
      </c>
      <c r="L7839" s="3">
        <v>5.0903496315064939E-2</v>
      </c>
      <c r="M7839" s="3">
        <v>7.358293943817816E-2</v>
      </c>
      <c r="N7839" s="2">
        <v>1840738</v>
      </c>
      <c r="O7839">
        <f t="shared" si="122"/>
        <v>12</v>
      </c>
    </row>
    <row r="7840" spans="1:15" x14ac:dyDescent="0.2">
      <c r="A7840" t="s">
        <v>8557</v>
      </c>
      <c r="B7840" t="s">
        <v>8606</v>
      </c>
      <c r="C7840" t="s">
        <v>8616</v>
      </c>
      <c r="D7840" t="s">
        <v>17</v>
      </c>
      <c r="E7840">
        <v>38</v>
      </c>
      <c r="F7840" t="s">
        <v>49</v>
      </c>
      <c r="G7840" t="s">
        <v>534</v>
      </c>
      <c r="H7840" t="s">
        <v>535</v>
      </c>
      <c r="I7840" s="2">
        <v>884</v>
      </c>
      <c r="J7840" s="2">
        <v>13</v>
      </c>
      <c r="K7840" s="2">
        <v>897</v>
      </c>
      <c r="L7840" s="3">
        <v>4.8730454850174222E-2</v>
      </c>
      <c r="M7840" s="3">
        <v>7.044172537464867E-2</v>
      </c>
      <c r="N7840" s="2">
        <v>1840738</v>
      </c>
      <c r="O7840">
        <f t="shared" si="122"/>
        <v>13</v>
      </c>
    </row>
    <row r="7841" spans="1:15" x14ac:dyDescent="0.2">
      <c r="A7841" t="s">
        <v>8557</v>
      </c>
      <c r="B7841" t="s">
        <v>8606</v>
      </c>
      <c r="C7841" t="s">
        <v>8617</v>
      </c>
      <c r="D7841" t="s">
        <v>22</v>
      </c>
      <c r="E7841">
        <v>30</v>
      </c>
      <c r="F7841" t="s">
        <v>49</v>
      </c>
      <c r="G7841" t="s">
        <v>38</v>
      </c>
      <c r="H7841" t="s">
        <v>336</v>
      </c>
      <c r="I7841" s="2">
        <v>1315</v>
      </c>
      <c r="J7841" s="2">
        <v>4</v>
      </c>
      <c r="K7841" s="2">
        <v>1319</v>
      </c>
      <c r="L7841" s="3">
        <v>7.1656042304771239E-2</v>
      </c>
      <c r="M7841" s="3">
        <v>0.10358153374488474</v>
      </c>
      <c r="N7841" s="2">
        <v>1840738</v>
      </c>
      <c r="O7841">
        <f t="shared" si="122"/>
        <v>10</v>
      </c>
    </row>
    <row r="7842" spans="1:15" x14ac:dyDescent="0.2">
      <c r="A7842" t="s">
        <v>8557</v>
      </c>
      <c r="B7842" t="s">
        <v>8606</v>
      </c>
      <c r="C7842" t="s">
        <v>8618</v>
      </c>
      <c r="D7842" t="s">
        <v>22</v>
      </c>
      <c r="E7842">
        <v>32</v>
      </c>
      <c r="F7842" t="s">
        <v>49</v>
      </c>
      <c r="G7842" t="s">
        <v>38</v>
      </c>
      <c r="H7842" t="s">
        <v>734</v>
      </c>
      <c r="I7842" s="2">
        <v>1365</v>
      </c>
      <c r="J7842" s="2">
        <v>2</v>
      </c>
      <c r="K7842" s="2">
        <v>1367</v>
      </c>
      <c r="L7842" s="3">
        <v>7.4263692062640094E-2</v>
      </c>
      <c r="M7842" s="3">
        <v>0.10735099062112012</v>
      </c>
      <c r="N7842" s="2">
        <v>1840738</v>
      </c>
      <c r="O7842">
        <f t="shared" si="122"/>
        <v>9</v>
      </c>
    </row>
    <row r="7843" spans="1:15" x14ac:dyDescent="0.2">
      <c r="A7843" t="s">
        <v>8557</v>
      </c>
      <c r="B7843" t="s">
        <v>8606</v>
      </c>
      <c r="C7843" t="s">
        <v>8619</v>
      </c>
      <c r="D7843" t="s">
        <v>22</v>
      </c>
      <c r="E7843">
        <v>45</v>
      </c>
      <c r="F7843" t="s">
        <v>49</v>
      </c>
      <c r="G7843" t="s">
        <v>38</v>
      </c>
      <c r="H7843" t="s">
        <v>1867</v>
      </c>
      <c r="I7843" s="2">
        <v>1133</v>
      </c>
      <c r="J7843" s="2">
        <v>1</v>
      </c>
      <c r="K7843" s="2">
        <v>1134</v>
      </c>
      <c r="L7843" s="3">
        <v>6.1605725529651691E-2</v>
      </c>
      <c r="M7843" s="3">
        <v>8.9053418701060857E-2</v>
      </c>
      <c r="N7843" s="2">
        <v>1840738</v>
      </c>
      <c r="O7843">
        <f t="shared" si="122"/>
        <v>11</v>
      </c>
    </row>
    <row r="7844" spans="1:15" x14ac:dyDescent="0.2">
      <c r="A7844" t="s">
        <v>8557</v>
      </c>
      <c r="B7844" t="s">
        <v>8606</v>
      </c>
      <c r="C7844" t="s">
        <v>8620</v>
      </c>
      <c r="D7844" t="s">
        <v>22</v>
      </c>
      <c r="E7844">
        <v>31</v>
      </c>
      <c r="F7844" t="s">
        <v>49</v>
      </c>
      <c r="G7844" t="s">
        <v>891</v>
      </c>
      <c r="H7844" t="s">
        <v>354</v>
      </c>
      <c r="I7844" s="2">
        <v>734</v>
      </c>
      <c r="J7844" s="2">
        <v>4</v>
      </c>
      <c r="K7844" s="2">
        <v>738</v>
      </c>
      <c r="L7844" s="3">
        <v>4.0092615027233644E-2</v>
      </c>
      <c r="M7844" s="3">
        <v>5.7955399472118974E-2</v>
      </c>
      <c r="N7844" s="2">
        <v>1840738</v>
      </c>
      <c r="O7844">
        <f t="shared" si="122"/>
        <v>15</v>
      </c>
    </row>
    <row r="7845" spans="1:15" x14ac:dyDescent="0.2">
      <c r="A7845" t="s">
        <v>8557</v>
      </c>
      <c r="B7845" t="s">
        <v>8606</v>
      </c>
      <c r="C7845" t="s">
        <v>8621</v>
      </c>
      <c r="D7845" t="s">
        <v>22</v>
      </c>
      <c r="E7845">
        <v>36</v>
      </c>
      <c r="F7845" t="s">
        <v>49</v>
      </c>
      <c r="G7845" t="s">
        <v>8575</v>
      </c>
      <c r="H7845" t="s">
        <v>8576</v>
      </c>
      <c r="I7845" s="2">
        <v>1653</v>
      </c>
      <c r="J7845" s="2">
        <v>9</v>
      </c>
      <c r="K7845" s="2">
        <v>1662</v>
      </c>
      <c r="L7845" s="3">
        <v>9.0289872866209098E-2</v>
      </c>
      <c r="M7845" s="3">
        <v>0.13051744433965007</v>
      </c>
      <c r="N7845" s="2">
        <v>1840738</v>
      </c>
      <c r="O7845">
        <f t="shared" si="122"/>
        <v>8</v>
      </c>
    </row>
    <row r="7846" spans="1:15" x14ac:dyDescent="0.2">
      <c r="A7846" t="s">
        <v>8557</v>
      </c>
      <c r="B7846" t="s">
        <v>8606</v>
      </c>
      <c r="C7846" t="s">
        <v>46</v>
      </c>
      <c r="G7846" t="s">
        <v>46</v>
      </c>
      <c r="I7846" s="2">
        <v>6207</v>
      </c>
      <c r="J7846" s="2">
        <v>74</v>
      </c>
      <c r="K7846" s="2">
        <v>6281</v>
      </c>
      <c r="L7846" s="3">
        <v>0.3412218360244641</v>
      </c>
      <c r="M7846" s="3">
        <v>0.49324913832571721</v>
      </c>
      <c r="N7846" s="2">
        <v>1840738</v>
      </c>
      <c r="O7846">
        <f t="shared" si="122"/>
        <v>4</v>
      </c>
    </row>
    <row r="7847" spans="1:15" x14ac:dyDescent="0.2">
      <c r="A7847" t="s">
        <v>8622</v>
      </c>
      <c r="B7847" t="s">
        <v>8623</v>
      </c>
      <c r="C7847" t="s">
        <v>8624</v>
      </c>
      <c r="D7847" t="s">
        <v>22</v>
      </c>
      <c r="E7847">
        <v>52</v>
      </c>
      <c r="F7847" t="s">
        <v>18</v>
      </c>
      <c r="G7847" t="s">
        <v>19</v>
      </c>
      <c r="H7847" t="s">
        <v>20</v>
      </c>
      <c r="I7847" s="2">
        <v>314057</v>
      </c>
      <c r="J7847" s="2">
        <v>181</v>
      </c>
      <c r="K7847" s="2">
        <v>314238</v>
      </c>
      <c r="L7847" s="3">
        <v>21.092771464434584</v>
      </c>
      <c r="M7847" s="3">
        <v>29.534285045635382</v>
      </c>
      <c r="N7847" s="2">
        <v>1489790</v>
      </c>
      <c r="O7847">
        <f t="shared" si="122"/>
        <v>3</v>
      </c>
    </row>
    <row r="7848" spans="1:15" x14ac:dyDescent="0.2">
      <c r="A7848" t="s">
        <v>8622</v>
      </c>
      <c r="B7848" t="s">
        <v>8623</v>
      </c>
      <c r="C7848" t="s">
        <v>8625</v>
      </c>
      <c r="D7848" t="s">
        <v>22</v>
      </c>
      <c r="E7848">
        <v>52</v>
      </c>
      <c r="F7848" t="s">
        <v>18</v>
      </c>
      <c r="G7848" t="s">
        <v>32</v>
      </c>
      <c r="H7848" t="s">
        <v>33</v>
      </c>
      <c r="I7848" s="2">
        <v>376892</v>
      </c>
      <c r="J7848" s="2">
        <v>482</v>
      </c>
      <c r="K7848" s="2">
        <v>377374</v>
      </c>
      <c r="L7848" s="3">
        <v>25.330684190389253</v>
      </c>
      <c r="M7848" s="3">
        <v>35.468247903855065</v>
      </c>
      <c r="N7848" s="2">
        <v>1489790</v>
      </c>
      <c r="O7848">
        <f t="shared" si="122"/>
        <v>1</v>
      </c>
    </row>
    <row r="7849" spans="1:15" x14ac:dyDescent="0.2">
      <c r="A7849" t="s">
        <v>8622</v>
      </c>
      <c r="B7849" t="s">
        <v>8623</v>
      </c>
      <c r="C7849" t="s">
        <v>8626</v>
      </c>
      <c r="D7849" t="s">
        <v>17</v>
      </c>
      <c r="E7849">
        <v>35</v>
      </c>
      <c r="F7849" t="s">
        <v>18</v>
      </c>
      <c r="G7849" t="s">
        <v>8627</v>
      </c>
      <c r="H7849" t="s">
        <v>198</v>
      </c>
      <c r="I7849" s="2">
        <v>8005</v>
      </c>
      <c r="J7849" s="2">
        <v>2</v>
      </c>
      <c r="K7849" s="2">
        <v>8007</v>
      </c>
      <c r="L7849" s="3">
        <v>0.53745829949187474</v>
      </c>
      <c r="M7849" s="3">
        <v>0.75255386159663218</v>
      </c>
      <c r="N7849" s="2">
        <v>1489790</v>
      </c>
      <c r="O7849">
        <f t="shared" si="122"/>
        <v>5</v>
      </c>
    </row>
    <row r="7850" spans="1:15" x14ac:dyDescent="0.2">
      <c r="A7850" t="s">
        <v>8622</v>
      </c>
      <c r="B7850" t="s">
        <v>8623</v>
      </c>
      <c r="C7850" t="s">
        <v>8628</v>
      </c>
      <c r="D7850" t="s">
        <v>22</v>
      </c>
      <c r="E7850">
        <v>47</v>
      </c>
      <c r="F7850" t="s">
        <v>18</v>
      </c>
      <c r="G7850" t="s">
        <v>38</v>
      </c>
      <c r="H7850" t="s">
        <v>618</v>
      </c>
      <c r="I7850" s="2">
        <v>4548</v>
      </c>
      <c r="J7850" s="2">
        <f>(0)</f>
        <v>0</v>
      </c>
      <c r="K7850" s="2">
        <v>4548</v>
      </c>
      <c r="L7850" s="3">
        <v>0.30527792507668866</v>
      </c>
      <c r="M7850" s="3">
        <v>0.42745284907474501</v>
      </c>
      <c r="N7850" s="2">
        <v>1489790</v>
      </c>
      <c r="O7850">
        <f t="shared" si="122"/>
        <v>9</v>
      </c>
    </row>
    <row r="7851" spans="1:15" x14ac:dyDescent="0.2">
      <c r="A7851" t="s">
        <v>8622</v>
      </c>
      <c r="B7851" t="s">
        <v>8623</v>
      </c>
      <c r="C7851" t="s">
        <v>8629</v>
      </c>
      <c r="D7851" t="s">
        <v>22</v>
      </c>
      <c r="E7851">
        <v>54</v>
      </c>
      <c r="F7851" t="s">
        <v>18</v>
      </c>
      <c r="G7851" t="s">
        <v>8630</v>
      </c>
      <c r="H7851" t="s">
        <v>4937</v>
      </c>
      <c r="I7851" s="2">
        <v>318665</v>
      </c>
      <c r="J7851" s="2">
        <v>149</v>
      </c>
      <c r="K7851" s="2">
        <v>318814</v>
      </c>
      <c r="L7851" s="3">
        <v>21.399928849032417</v>
      </c>
      <c r="M7851" s="3">
        <v>29.964369530544367</v>
      </c>
      <c r="N7851" s="2">
        <v>1489790</v>
      </c>
      <c r="O7851">
        <f t="shared" si="122"/>
        <v>2</v>
      </c>
    </row>
    <row r="7852" spans="1:15" x14ac:dyDescent="0.2">
      <c r="A7852" t="s">
        <v>8622</v>
      </c>
      <c r="B7852" t="s">
        <v>8623</v>
      </c>
      <c r="C7852" t="s">
        <v>8631</v>
      </c>
      <c r="D7852" t="s">
        <v>22</v>
      </c>
      <c r="E7852">
        <v>27</v>
      </c>
      <c r="F7852" t="s">
        <v>18</v>
      </c>
      <c r="G7852" t="s">
        <v>35</v>
      </c>
      <c r="H7852" t="s">
        <v>36</v>
      </c>
      <c r="I7852" s="2">
        <v>5233</v>
      </c>
      <c r="J7852" s="2">
        <v>8</v>
      </c>
      <c r="K7852" s="2">
        <v>5241</v>
      </c>
      <c r="L7852" s="3">
        <v>0.35179454822491762</v>
      </c>
      <c r="M7852" s="3">
        <v>0.49258583597201816</v>
      </c>
      <c r="N7852" s="2">
        <v>1489790</v>
      </c>
      <c r="O7852">
        <f t="shared" si="122"/>
        <v>8</v>
      </c>
    </row>
    <row r="7853" spans="1:15" x14ac:dyDescent="0.2">
      <c r="A7853" t="s">
        <v>8622</v>
      </c>
      <c r="B7853" t="s">
        <v>8623</v>
      </c>
      <c r="C7853" t="s">
        <v>8632</v>
      </c>
      <c r="D7853" t="s">
        <v>22</v>
      </c>
      <c r="E7853">
        <v>33</v>
      </c>
      <c r="F7853" t="s">
        <v>18</v>
      </c>
      <c r="G7853" t="s">
        <v>174</v>
      </c>
      <c r="H7853" t="s">
        <v>84</v>
      </c>
      <c r="I7853" s="2">
        <v>6833</v>
      </c>
      <c r="J7853" s="2">
        <v>4</v>
      </c>
      <c r="K7853" s="2">
        <v>6837</v>
      </c>
      <c r="L7853" s="3">
        <v>0.45892374092992971</v>
      </c>
      <c r="M7853" s="3">
        <v>0.64258907852331404</v>
      </c>
      <c r="N7853" s="2">
        <v>1489790</v>
      </c>
      <c r="O7853">
        <f t="shared" si="122"/>
        <v>6</v>
      </c>
    </row>
    <row r="7854" spans="1:15" x14ac:dyDescent="0.2">
      <c r="A7854" t="s">
        <v>8622</v>
      </c>
      <c r="B7854" t="s">
        <v>8623</v>
      </c>
      <c r="C7854" t="s">
        <v>8633</v>
      </c>
      <c r="D7854" t="s">
        <v>22</v>
      </c>
      <c r="E7854">
        <v>53</v>
      </c>
      <c r="F7854" t="s">
        <v>18</v>
      </c>
      <c r="G7854" t="s">
        <v>38</v>
      </c>
      <c r="H7854" t="s">
        <v>99</v>
      </c>
      <c r="I7854" s="2">
        <v>3019</v>
      </c>
      <c r="J7854" s="2">
        <f>(0)</f>
        <v>0</v>
      </c>
      <c r="K7854" s="2">
        <v>3019</v>
      </c>
      <c r="L7854" s="3">
        <v>0.2026460105115486</v>
      </c>
      <c r="M7854" s="3">
        <v>0.28374673512679316</v>
      </c>
      <c r="N7854" s="2">
        <v>1489790</v>
      </c>
      <c r="O7854">
        <f t="shared" si="122"/>
        <v>11</v>
      </c>
    </row>
    <row r="7855" spans="1:15" x14ac:dyDescent="0.2">
      <c r="A7855" t="s">
        <v>8622</v>
      </c>
      <c r="B7855" t="s">
        <v>8623</v>
      </c>
      <c r="C7855" t="s">
        <v>8634</v>
      </c>
      <c r="D7855" t="s">
        <v>22</v>
      </c>
      <c r="E7855">
        <v>29</v>
      </c>
      <c r="F7855" t="s">
        <v>18</v>
      </c>
      <c r="G7855" t="s">
        <v>38</v>
      </c>
      <c r="H7855" t="s">
        <v>165</v>
      </c>
      <c r="I7855" s="2">
        <v>4388</v>
      </c>
      <c r="J7855" s="2">
        <f>(0)</f>
        <v>0</v>
      </c>
      <c r="K7855" s="2">
        <v>4388</v>
      </c>
      <c r="L7855" s="3">
        <v>0.29453815638445685</v>
      </c>
      <c r="M7855" s="3">
        <v>0.41241493002198359</v>
      </c>
      <c r="N7855" s="2">
        <v>1489790</v>
      </c>
      <c r="O7855">
        <f t="shared" si="122"/>
        <v>10</v>
      </c>
    </row>
    <row r="7856" spans="1:15" x14ac:dyDescent="0.2">
      <c r="A7856" t="s">
        <v>8622</v>
      </c>
      <c r="B7856" t="s">
        <v>8623</v>
      </c>
      <c r="C7856" t="s">
        <v>8635</v>
      </c>
      <c r="D7856" t="s">
        <v>22</v>
      </c>
      <c r="E7856">
        <v>46</v>
      </c>
      <c r="F7856" t="s">
        <v>18</v>
      </c>
      <c r="G7856" t="s">
        <v>38</v>
      </c>
      <c r="H7856" t="s">
        <v>70</v>
      </c>
      <c r="I7856" s="2">
        <v>5523</v>
      </c>
      <c r="J7856" s="2">
        <f>(0)</f>
        <v>0</v>
      </c>
      <c r="K7856" s="2">
        <v>5523</v>
      </c>
      <c r="L7856" s="3">
        <v>0.37072339054497616</v>
      </c>
      <c r="M7856" s="3">
        <v>0.51909016830251031</v>
      </c>
      <c r="N7856" s="2">
        <v>1489790</v>
      </c>
      <c r="O7856">
        <f t="shared" si="122"/>
        <v>7</v>
      </c>
    </row>
    <row r="7857" spans="1:15" x14ac:dyDescent="0.2">
      <c r="A7857" t="s">
        <v>8622</v>
      </c>
      <c r="B7857" t="s">
        <v>8623</v>
      </c>
      <c r="C7857" t="s">
        <v>8636</v>
      </c>
      <c r="D7857" t="s">
        <v>22</v>
      </c>
      <c r="E7857">
        <v>38</v>
      </c>
      <c r="F7857" t="s">
        <v>18</v>
      </c>
      <c r="G7857" t="s">
        <v>2300</v>
      </c>
      <c r="H7857" t="s">
        <v>209</v>
      </c>
      <c r="I7857" s="2">
        <v>2702</v>
      </c>
      <c r="J7857" s="2">
        <v>3</v>
      </c>
      <c r="K7857" s="2">
        <v>2705</v>
      </c>
      <c r="L7857" s="3">
        <v>0.18156921445304372</v>
      </c>
      <c r="M7857" s="3">
        <v>0.25423481898574879</v>
      </c>
      <c r="N7857" s="2">
        <v>1489790</v>
      </c>
      <c r="O7857">
        <f t="shared" si="122"/>
        <v>12</v>
      </c>
    </row>
    <row r="7858" spans="1:15" x14ac:dyDescent="0.2">
      <c r="A7858" t="s">
        <v>8622</v>
      </c>
      <c r="B7858" t="s">
        <v>8623</v>
      </c>
      <c r="C7858" t="s">
        <v>46</v>
      </c>
      <c r="G7858" t="s">
        <v>46</v>
      </c>
      <c r="I7858" s="2">
        <v>13030</v>
      </c>
      <c r="J7858" s="2">
        <v>6</v>
      </c>
      <c r="K7858" s="2">
        <v>13036</v>
      </c>
      <c r="L7858" s="3">
        <v>0.87502265419958525</v>
      </c>
      <c r="M7858" s="3">
        <v>1.2252144548237416</v>
      </c>
      <c r="N7858" s="2">
        <v>1489790</v>
      </c>
      <c r="O7858">
        <f t="shared" si="122"/>
        <v>4</v>
      </c>
    </row>
    <row r="7859" spans="1:15" x14ac:dyDescent="0.2">
      <c r="A7859" t="s">
        <v>8622</v>
      </c>
      <c r="B7859" t="s">
        <v>8637</v>
      </c>
      <c r="C7859" t="s">
        <v>8638</v>
      </c>
      <c r="D7859" t="s">
        <v>22</v>
      </c>
      <c r="E7859">
        <v>42</v>
      </c>
      <c r="F7859" t="s">
        <v>69</v>
      </c>
      <c r="G7859" t="s">
        <v>155</v>
      </c>
      <c r="H7859" t="s">
        <v>156</v>
      </c>
      <c r="I7859" s="2">
        <v>1965</v>
      </c>
      <c r="J7859" s="2">
        <f>(0)</f>
        <v>0</v>
      </c>
      <c r="K7859" s="2">
        <v>1965</v>
      </c>
      <c r="L7859" s="3">
        <v>0.1328518664504077</v>
      </c>
      <c r="M7859" s="3">
        <v>0.20254286641962965</v>
      </c>
      <c r="N7859" s="2">
        <v>1479091</v>
      </c>
      <c r="O7859">
        <f t="shared" si="122"/>
        <v>18</v>
      </c>
    </row>
    <row r="7860" spans="1:15" x14ac:dyDescent="0.2">
      <c r="A7860" t="s">
        <v>8622</v>
      </c>
      <c r="B7860" t="s">
        <v>8637</v>
      </c>
      <c r="C7860" t="s">
        <v>8639</v>
      </c>
      <c r="D7860" t="s">
        <v>22</v>
      </c>
      <c r="E7860">
        <v>60</v>
      </c>
      <c r="F7860" t="s">
        <v>69</v>
      </c>
      <c r="G7860" t="s">
        <v>19</v>
      </c>
      <c r="H7860" t="s">
        <v>20</v>
      </c>
      <c r="I7860" s="2">
        <v>345955</v>
      </c>
      <c r="J7860" s="2">
        <v>186</v>
      </c>
      <c r="K7860" s="2">
        <v>346141</v>
      </c>
      <c r="L7860" s="3">
        <v>23.40227883206645</v>
      </c>
      <c r="M7860" s="3">
        <v>35.678570140130802</v>
      </c>
      <c r="N7860" s="2">
        <v>1479091</v>
      </c>
      <c r="O7860">
        <f t="shared" si="122"/>
        <v>2</v>
      </c>
    </row>
    <row r="7861" spans="1:15" x14ac:dyDescent="0.2">
      <c r="A7861" t="s">
        <v>8622</v>
      </c>
      <c r="B7861" t="s">
        <v>8637</v>
      </c>
      <c r="C7861" t="s">
        <v>8640</v>
      </c>
      <c r="D7861" t="s">
        <v>17</v>
      </c>
      <c r="E7861">
        <v>27</v>
      </c>
      <c r="F7861" t="s">
        <v>69</v>
      </c>
      <c r="G7861" t="s">
        <v>58</v>
      </c>
      <c r="H7861" t="s">
        <v>59</v>
      </c>
      <c r="I7861" s="2">
        <v>4044</v>
      </c>
      <c r="J7861" s="2">
        <v>11</v>
      </c>
      <c r="K7861" s="2">
        <v>4055</v>
      </c>
      <c r="L7861" s="3">
        <v>0.27415486944346223</v>
      </c>
      <c r="M7861" s="3">
        <v>0.41797013910005004</v>
      </c>
      <c r="N7861" s="2">
        <v>1479091</v>
      </c>
      <c r="O7861">
        <f t="shared" si="122"/>
        <v>12</v>
      </c>
    </row>
    <row r="7862" spans="1:15" x14ac:dyDescent="0.2">
      <c r="A7862" t="s">
        <v>8622</v>
      </c>
      <c r="B7862" t="s">
        <v>8637</v>
      </c>
      <c r="C7862" t="s">
        <v>8641</v>
      </c>
      <c r="D7862" t="s">
        <v>22</v>
      </c>
      <c r="E7862">
        <v>27</v>
      </c>
      <c r="F7862" t="s">
        <v>69</v>
      </c>
      <c r="G7862" t="s">
        <v>38</v>
      </c>
      <c r="H7862" t="s">
        <v>99</v>
      </c>
      <c r="I7862" s="2">
        <v>7383</v>
      </c>
      <c r="J7862" s="2">
        <v>1</v>
      </c>
      <c r="K7862" s="2">
        <v>7384</v>
      </c>
      <c r="L7862" s="3">
        <v>0.49922553784723189</v>
      </c>
      <c r="M7862" s="3">
        <v>0.76110764663742769</v>
      </c>
      <c r="N7862" s="2">
        <v>1479091</v>
      </c>
      <c r="O7862">
        <f t="shared" si="122"/>
        <v>7</v>
      </c>
    </row>
    <row r="7863" spans="1:15" x14ac:dyDescent="0.2">
      <c r="A7863" t="s">
        <v>8622</v>
      </c>
      <c r="B7863" t="s">
        <v>8637</v>
      </c>
      <c r="C7863" t="s">
        <v>8642</v>
      </c>
      <c r="D7863" t="s">
        <v>22</v>
      </c>
      <c r="E7863">
        <v>46</v>
      </c>
      <c r="F7863" t="s">
        <v>69</v>
      </c>
      <c r="G7863" t="s">
        <v>38</v>
      </c>
      <c r="H7863" t="s">
        <v>198</v>
      </c>
      <c r="I7863" s="2">
        <v>6902</v>
      </c>
      <c r="J7863" s="2">
        <v>3</v>
      </c>
      <c r="K7863" s="2">
        <v>6905</v>
      </c>
      <c r="L7863" s="3">
        <v>0.4668407826158093</v>
      </c>
      <c r="M7863" s="3">
        <v>0.71173460184607773</v>
      </c>
      <c r="N7863" s="2">
        <v>1479091</v>
      </c>
      <c r="O7863">
        <f t="shared" si="122"/>
        <v>8</v>
      </c>
    </row>
    <row r="7864" spans="1:15" x14ac:dyDescent="0.2">
      <c r="A7864" t="s">
        <v>8622</v>
      </c>
      <c r="B7864" t="s">
        <v>8637</v>
      </c>
      <c r="C7864" t="s">
        <v>8643</v>
      </c>
      <c r="D7864" t="s">
        <v>22</v>
      </c>
      <c r="E7864">
        <v>62</v>
      </c>
      <c r="F7864" t="s">
        <v>69</v>
      </c>
      <c r="G7864" t="s">
        <v>38</v>
      </c>
      <c r="H7864" t="s">
        <v>36</v>
      </c>
      <c r="I7864" s="2">
        <v>6537</v>
      </c>
      <c r="J7864" s="2">
        <f>(0)</f>
        <v>0</v>
      </c>
      <c r="K7864" s="2">
        <v>6537</v>
      </c>
      <c r="L7864" s="3">
        <v>0.44196063663425711</v>
      </c>
      <c r="M7864" s="3">
        <v>0.6738029098143099</v>
      </c>
      <c r="N7864" s="2">
        <v>1479091</v>
      </c>
      <c r="O7864">
        <f t="shared" si="122"/>
        <v>10</v>
      </c>
    </row>
    <row r="7865" spans="1:15" x14ac:dyDescent="0.2">
      <c r="A7865" t="s">
        <v>8622</v>
      </c>
      <c r="B7865" t="s">
        <v>8637</v>
      </c>
      <c r="C7865" t="s">
        <v>8644</v>
      </c>
      <c r="D7865" t="s">
        <v>17</v>
      </c>
      <c r="E7865">
        <v>28</v>
      </c>
      <c r="F7865" t="s">
        <v>69</v>
      </c>
      <c r="G7865" t="s">
        <v>38</v>
      </c>
      <c r="H7865" t="s">
        <v>780</v>
      </c>
      <c r="I7865" s="2">
        <v>3885</v>
      </c>
      <c r="J7865" s="2">
        <v>1</v>
      </c>
      <c r="K7865" s="2">
        <v>3886</v>
      </c>
      <c r="L7865" s="3">
        <v>0.26272893283780374</v>
      </c>
      <c r="M7865" s="3">
        <v>0.40055042183546097</v>
      </c>
      <c r="N7865" s="2">
        <v>1479091</v>
      </c>
      <c r="O7865">
        <f t="shared" si="122"/>
        <v>13</v>
      </c>
    </row>
    <row r="7866" spans="1:15" x14ac:dyDescent="0.2">
      <c r="A7866" t="s">
        <v>8622</v>
      </c>
      <c r="B7866" t="s">
        <v>8637</v>
      </c>
      <c r="C7866" t="s">
        <v>8645</v>
      </c>
      <c r="D7866" t="s">
        <v>22</v>
      </c>
      <c r="E7866">
        <v>31</v>
      </c>
      <c r="F7866" t="s">
        <v>69</v>
      </c>
      <c r="G7866" t="s">
        <v>38</v>
      </c>
      <c r="H7866" t="s">
        <v>70</v>
      </c>
      <c r="I7866" s="2">
        <v>2459</v>
      </c>
      <c r="J7866" s="2">
        <f>(0)</f>
        <v>0</v>
      </c>
      <c r="K7866" s="2">
        <v>2459</v>
      </c>
      <c r="L7866" s="3">
        <v>0.16625075806694789</v>
      </c>
      <c r="M7866" s="3">
        <v>0.25346203996227445</v>
      </c>
      <c r="N7866" s="2">
        <v>1479091</v>
      </c>
      <c r="O7866">
        <f t="shared" si="122"/>
        <v>16</v>
      </c>
    </row>
    <row r="7867" spans="1:15" x14ac:dyDescent="0.2">
      <c r="A7867" t="s">
        <v>8622</v>
      </c>
      <c r="B7867" t="s">
        <v>8637</v>
      </c>
      <c r="C7867" t="s">
        <v>8646</v>
      </c>
      <c r="D7867" t="s">
        <v>22</v>
      </c>
      <c r="E7867">
        <v>42</v>
      </c>
      <c r="F7867" t="s">
        <v>69</v>
      </c>
      <c r="G7867" t="s">
        <v>8630</v>
      </c>
      <c r="H7867" t="s">
        <v>4937</v>
      </c>
      <c r="I7867" s="2">
        <v>441007</v>
      </c>
      <c r="J7867" s="2">
        <v>314</v>
      </c>
      <c r="K7867" s="2">
        <v>441321</v>
      </c>
      <c r="L7867" s="3">
        <v>29.837312241099433</v>
      </c>
      <c r="M7867" s="3">
        <v>45.489272443347268</v>
      </c>
      <c r="N7867" s="2">
        <v>1479091</v>
      </c>
      <c r="O7867">
        <f t="shared" si="122"/>
        <v>1</v>
      </c>
    </row>
    <row r="7868" spans="1:15" x14ac:dyDescent="0.2">
      <c r="A7868" t="s">
        <v>8622</v>
      </c>
      <c r="B7868" t="s">
        <v>8637</v>
      </c>
      <c r="C7868" t="s">
        <v>8647</v>
      </c>
      <c r="D7868" t="s">
        <v>22</v>
      </c>
      <c r="E7868">
        <v>42</v>
      </c>
      <c r="F7868" t="s">
        <v>69</v>
      </c>
      <c r="G7868" t="s">
        <v>38</v>
      </c>
      <c r="H7868" t="s">
        <v>182</v>
      </c>
      <c r="I7868" s="2">
        <v>18217</v>
      </c>
      <c r="J7868" s="2">
        <v>2</v>
      </c>
      <c r="K7868" s="2">
        <v>18219</v>
      </c>
      <c r="L7868" s="3">
        <v>1.2317700533638567</v>
      </c>
      <c r="M7868" s="3">
        <v>1.8779279813227647</v>
      </c>
      <c r="N7868" s="2">
        <v>1479091</v>
      </c>
      <c r="O7868">
        <f t="shared" si="122"/>
        <v>4</v>
      </c>
    </row>
    <row r="7869" spans="1:15" x14ac:dyDescent="0.2">
      <c r="A7869" t="s">
        <v>8622</v>
      </c>
      <c r="B7869" t="s">
        <v>8637</v>
      </c>
      <c r="C7869" t="s">
        <v>8648</v>
      </c>
      <c r="D7869" t="s">
        <v>22</v>
      </c>
      <c r="E7869">
        <v>31</v>
      </c>
      <c r="F7869" t="s">
        <v>69</v>
      </c>
      <c r="G7869" t="s">
        <v>38</v>
      </c>
      <c r="H7869" t="s">
        <v>346</v>
      </c>
      <c r="I7869" s="2">
        <v>4267</v>
      </c>
      <c r="J7869" s="2">
        <f>(0)</f>
        <v>0</v>
      </c>
      <c r="K7869" s="2">
        <v>4267</v>
      </c>
      <c r="L7869" s="3">
        <v>0.28848799701979122</v>
      </c>
      <c r="M7869" s="3">
        <v>0.43982209211835099</v>
      </c>
      <c r="N7869" s="2">
        <v>1479091</v>
      </c>
      <c r="O7869">
        <f t="shared" si="122"/>
        <v>11</v>
      </c>
    </row>
    <row r="7870" spans="1:15" x14ac:dyDescent="0.2">
      <c r="A7870" t="s">
        <v>8622</v>
      </c>
      <c r="B7870" t="s">
        <v>8637</v>
      </c>
      <c r="C7870" t="s">
        <v>8649</v>
      </c>
      <c r="D7870" t="s">
        <v>22</v>
      </c>
      <c r="E7870">
        <v>36</v>
      </c>
      <c r="F7870" t="s">
        <v>69</v>
      </c>
      <c r="G7870" t="s">
        <v>303</v>
      </c>
      <c r="H7870" t="s">
        <v>304</v>
      </c>
      <c r="I7870" s="2">
        <v>10194</v>
      </c>
      <c r="J7870" s="2">
        <v>9</v>
      </c>
      <c r="K7870" s="2">
        <v>10203</v>
      </c>
      <c r="L7870" s="3">
        <v>0.68981556915700248</v>
      </c>
      <c r="M7870" s="3">
        <v>1.0516767766307793</v>
      </c>
      <c r="N7870" s="2">
        <v>1479091</v>
      </c>
      <c r="O7870">
        <f t="shared" si="122"/>
        <v>5</v>
      </c>
    </row>
    <row r="7871" spans="1:15" x14ac:dyDescent="0.2">
      <c r="A7871" t="s">
        <v>8622</v>
      </c>
      <c r="B7871" t="s">
        <v>8637</v>
      </c>
      <c r="C7871" t="s">
        <v>8650</v>
      </c>
      <c r="D7871" t="s">
        <v>22</v>
      </c>
      <c r="E7871">
        <v>63</v>
      </c>
      <c r="F7871" t="s">
        <v>69</v>
      </c>
      <c r="G7871" t="s">
        <v>160</v>
      </c>
      <c r="H7871" t="s">
        <v>43</v>
      </c>
      <c r="I7871" s="2">
        <v>2597</v>
      </c>
      <c r="J7871" s="2">
        <v>1</v>
      </c>
      <c r="K7871" s="2">
        <v>2598</v>
      </c>
      <c r="L7871" s="3">
        <v>0.17564842190237112</v>
      </c>
      <c r="M7871" s="3">
        <v>0.26778949972427368</v>
      </c>
      <c r="N7871" s="2">
        <v>1479091</v>
      </c>
      <c r="O7871">
        <f t="shared" si="122"/>
        <v>15</v>
      </c>
    </row>
    <row r="7872" spans="1:15" x14ac:dyDescent="0.2">
      <c r="A7872" t="s">
        <v>8622</v>
      </c>
      <c r="B7872" t="s">
        <v>8637</v>
      </c>
      <c r="C7872" t="s">
        <v>8651</v>
      </c>
      <c r="D7872" t="s">
        <v>22</v>
      </c>
      <c r="E7872">
        <v>52</v>
      </c>
      <c r="F7872" t="s">
        <v>69</v>
      </c>
      <c r="G7872" t="s">
        <v>32</v>
      </c>
      <c r="H7872" t="s">
        <v>33</v>
      </c>
      <c r="I7872" s="2">
        <v>92305</v>
      </c>
      <c r="J7872" s="2">
        <v>301</v>
      </c>
      <c r="K7872" s="2">
        <v>92606</v>
      </c>
      <c r="L7872" s="3">
        <v>6.2610076053467978</v>
      </c>
      <c r="M7872" s="3">
        <v>9.5453866094942601</v>
      </c>
      <c r="N7872" s="2">
        <v>1479091</v>
      </c>
      <c r="O7872">
        <f t="shared" si="122"/>
        <v>3</v>
      </c>
    </row>
    <row r="7873" spans="1:15" x14ac:dyDescent="0.2">
      <c r="A7873" t="s">
        <v>8622</v>
      </c>
      <c r="B7873" t="s">
        <v>8637</v>
      </c>
      <c r="C7873" t="s">
        <v>8652</v>
      </c>
      <c r="D7873" t="s">
        <v>22</v>
      </c>
      <c r="E7873">
        <v>34</v>
      </c>
      <c r="F7873" t="s">
        <v>69</v>
      </c>
      <c r="G7873" t="s">
        <v>2465</v>
      </c>
      <c r="H7873" t="s">
        <v>1546</v>
      </c>
      <c r="I7873" s="2">
        <v>3501</v>
      </c>
      <c r="J7873" s="2">
        <f>(0)</f>
        <v>0</v>
      </c>
      <c r="K7873" s="2">
        <v>3501</v>
      </c>
      <c r="L7873" s="3">
        <v>0.23669943228645163</v>
      </c>
      <c r="M7873" s="3">
        <v>0.36086645055222566</v>
      </c>
      <c r="N7873" s="2">
        <v>1479091</v>
      </c>
      <c r="O7873">
        <f t="shared" si="122"/>
        <v>14</v>
      </c>
    </row>
    <row r="7874" spans="1:15" x14ac:dyDescent="0.2">
      <c r="A7874" t="s">
        <v>8622</v>
      </c>
      <c r="B7874" t="s">
        <v>8637</v>
      </c>
      <c r="C7874" t="s">
        <v>8653</v>
      </c>
      <c r="D7874" t="s">
        <v>22</v>
      </c>
      <c r="E7874">
        <v>40</v>
      </c>
      <c r="F7874" t="s">
        <v>69</v>
      </c>
      <c r="G7874" t="s">
        <v>4286</v>
      </c>
      <c r="H7874" t="s">
        <v>2786</v>
      </c>
      <c r="I7874" s="2">
        <v>2215</v>
      </c>
      <c r="J7874" s="2">
        <f>(0)</f>
        <v>0</v>
      </c>
      <c r="K7874" s="2">
        <v>2215</v>
      </c>
      <c r="L7874" s="3">
        <v>0.14975413953570132</v>
      </c>
      <c r="M7874" s="3">
        <v>0.22831167894121102</v>
      </c>
      <c r="N7874" s="2">
        <v>1479091</v>
      </c>
      <c r="O7874">
        <f t="shared" si="122"/>
        <v>17</v>
      </c>
    </row>
    <row r="7875" spans="1:15" x14ac:dyDescent="0.2">
      <c r="A7875" t="s">
        <v>8622</v>
      </c>
      <c r="B7875" t="s">
        <v>8637</v>
      </c>
      <c r="C7875" t="s">
        <v>8654</v>
      </c>
      <c r="D7875" t="s">
        <v>22</v>
      </c>
      <c r="E7875">
        <v>56</v>
      </c>
      <c r="F7875" t="s">
        <v>69</v>
      </c>
      <c r="G7875" t="s">
        <v>192</v>
      </c>
      <c r="H7875" t="s">
        <v>193</v>
      </c>
      <c r="I7875" s="2">
        <v>6814</v>
      </c>
      <c r="J7875" s="2">
        <v>4</v>
      </c>
      <c r="K7875" s="2">
        <v>6818</v>
      </c>
      <c r="L7875" s="3">
        <v>0.46095879158212716</v>
      </c>
      <c r="M7875" s="3">
        <v>0.70276705508856741</v>
      </c>
      <c r="N7875" s="2">
        <v>1479091</v>
      </c>
      <c r="O7875">
        <f t="shared" si="122"/>
        <v>9</v>
      </c>
    </row>
    <row r="7876" spans="1:15" x14ac:dyDescent="0.2">
      <c r="A7876" t="s">
        <v>8622</v>
      </c>
      <c r="B7876" t="s">
        <v>8637</v>
      </c>
      <c r="C7876" t="s">
        <v>46</v>
      </c>
      <c r="G7876" t="s">
        <v>46</v>
      </c>
      <c r="I7876" s="2">
        <v>8951</v>
      </c>
      <c r="J7876" s="2">
        <v>20</v>
      </c>
      <c r="K7876" s="2">
        <v>8971</v>
      </c>
      <c r="L7876" s="3">
        <v>0.6065211673926757</v>
      </c>
      <c r="M7876" s="3">
        <v>0.92468806852442631</v>
      </c>
      <c r="N7876" s="2">
        <v>1479091</v>
      </c>
      <c r="O7876">
        <f t="shared" si="122"/>
        <v>6</v>
      </c>
    </row>
    <row r="7877" spans="1:15" x14ac:dyDescent="0.2">
      <c r="A7877" t="s">
        <v>8622</v>
      </c>
      <c r="B7877" t="s">
        <v>8655</v>
      </c>
      <c r="C7877" t="s">
        <v>8656</v>
      </c>
      <c r="D7877" t="s">
        <v>22</v>
      </c>
      <c r="E7877">
        <v>52</v>
      </c>
      <c r="F7877" t="s">
        <v>49</v>
      </c>
      <c r="G7877" t="s">
        <v>19</v>
      </c>
      <c r="H7877" t="s">
        <v>20</v>
      </c>
      <c r="I7877" s="2">
        <v>179140</v>
      </c>
      <c r="J7877" s="2">
        <v>118</v>
      </c>
      <c r="K7877" s="2">
        <v>179258</v>
      </c>
      <c r="L7877" s="3">
        <v>10.853971104597338</v>
      </c>
      <c r="M7877" s="3">
        <v>15.612074889326868</v>
      </c>
      <c r="N7877" s="2">
        <v>1651543</v>
      </c>
      <c r="O7877">
        <f t="shared" si="122"/>
        <v>3</v>
      </c>
    </row>
    <row r="7878" spans="1:15" x14ac:dyDescent="0.2">
      <c r="A7878" t="s">
        <v>8622</v>
      </c>
      <c r="B7878" t="s">
        <v>8655</v>
      </c>
      <c r="C7878" t="s">
        <v>8657</v>
      </c>
      <c r="D7878" t="s">
        <v>22</v>
      </c>
      <c r="E7878">
        <v>59</v>
      </c>
      <c r="F7878" t="s">
        <v>49</v>
      </c>
      <c r="G7878" t="s">
        <v>8630</v>
      </c>
      <c r="H7878" t="s">
        <v>4937</v>
      </c>
      <c r="I7878" s="2">
        <v>408560</v>
      </c>
      <c r="J7878" s="2">
        <v>208</v>
      </c>
      <c r="K7878" s="2">
        <v>408768</v>
      </c>
      <c r="L7878" s="3">
        <v>24.750672552879337</v>
      </c>
      <c r="M7878" s="3">
        <v>35.600735411308648</v>
      </c>
      <c r="N7878" s="2">
        <v>1651543</v>
      </c>
      <c r="O7878">
        <f t="shared" si="122"/>
        <v>2</v>
      </c>
    </row>
    <row r="7879" spans="1:15" x14ac:dyDescent="0.2">
      <c r="A7879" t="s">
        <v>8622</v>
      </c>
      <c r="B7879" t="s">
        <v>8655</v>
      </c>
      <c r="C7879" t="s">
        <v>8658</v>
      </c>
      <c r="D7879" t="s">
        <v>22</v>
      </c>
      <c r="E7879">
        <v>28</v>
      </c>
      <c r="F7879" t="s">
        <v>49</v>
      </c>
      <c r="G7879" t="s">
        <v>8659</v>
      </c>
      <c r="H7879" t="s">
        <v>723</v>
      </c>
      <c r="I7879" s="2">
        <v>1056</v>
      </c>
      <c r="J7879" s="2">
        <f>(0)</f>
        <v>0</v>
      </c>
      <c r="K7879" s="2">
        <v>1056</v>
      </c>
      <c r="L7879" s="3">
        <v>6.3940206219274945E-2</v>
      </c>
      <c r="M7879" s="3">
        <v>9.1969959963455875E-2</v>
      </c>
      <c r="N7879" s="2">
        <v>1651543</v>
      </c>
      <c r="O7879">
        <f t="shared" ref="O7879:O7942" si="123">COUNTIFS($A$2:$A$8573,A7879,$B$2:$B$8573,B7879,$K$2:$K$8573,"&gt;"&amp;K7879)+1</f>
        <v>16</v>
      </c>
    </row>
    <row r="7880" spans="1:15" x14ac:dyDescent="0.2">
      <c r="A7880" t="s">
        <v>8622</v>
      </c>
      <c r="B7880" t="s">
        <v>8655</v>
      </c>
      <c r="C7880" t="s">
        <v>8660</v>
      </c>
      <c r="D7880" t="s">
        <v>22</v>
      </c>
      <c r="E7880">
        <v>33</v>
      </c>
      <c r="F7880" t="s">
        <v>49</v>
      </c>
      <c r="G7880" t="s">
        <v>58</v>
      </c>
      <c r="H7880" t="s">
        <v>59</v>
      </c>
      <c r="I7880" s="2">
        <v>1269</v>
      </c>
      <c r="J7880" s="2">
        <f>(0)</f>
        <v>0</v>
      </c>
      <c r="K7880" s="2">
        <v>1269</v>
      </c>
      <c r="L7880" s="3">
        <v>7.6837236451003696E-2</v>
      </c>
      <c r="M7880" s="3">
        <v>0.11052071893335748</v>
      </c>
      <c r="N7880" s="2">
        <v>1651543</v>
      </c>
      <c r="O7880">
        <f t="shared" si="123"/>
        <v>15</v>
      </c>
    </row>
    <row r="7881" spans="1:15" x14ac:dyDescent="0.2">
      <c r="A7881" t="s">
        <v>8622</v>
      </c>
      <c r="B7881" t="s">
        <v>8655</v>
      </c>
      <c r="C7881" t="s">
        <v>8661</v>
      </c>
      <c r="D7881" t="s">
        <v>17</v>
      </c>
      <c r="E7881">
        <v>45</v>
      </c>
      <c r="F7881" t="s">
        <v>49</v>
      </c>
      <c r="G7881" t="s">
        <v>4286</v>
      </c>
      <c r="H7881" t="s">
        <v>2786</v>
      </c>
      <c r="I7881" s="2">
        <v>1458</v>
      </c>
      <c r="J7881" s="2">
        <v>1</v>
      </c>
      <c r="K7881" s="2">
        <v>1459</v>
      </c>
      <c r="L7881" s="3">
        <v>8.8341629615456579E-2</v>
      </c>
      <c r="M7881" s="3">
        <v>0.12706834430557018</v>
      </c>
      <c r="N7881" s="2">
        <v>1651543</v>
      </c>
      <c r="O7881">
        <f t="shared" si="123"/>
        <v>12</v>
      </c>
    </row>
    <row r="7882" spans="1:15" x14ac:dyDescent="0.2">
      <c r="A7882" t="s">
        <v>8622</v>
      </c>
      <c r="B7882" t="s">
        <v>8655</v>
      </c>
      <c r="C7882" t="s">
        <v>8662</v>
      </c>
      <c r="D7882" t="s">
        <v>22</v>
      </c>
      <c r="E7882">
        <v>36</v>
      </c>
      <c r="F7882" t="s">
        <v>49</v>
      </c>
      <c r="G7882" t="s">
        <v>38</v>
      </c>
      <c r="H7882" t="s">
        <v>780</v>
      </c>
      <c r="I7882" s="2">
        <v>3470</v>
      </c>
      <c r="J7882" s="2">
        <f>(0)</f>
        <v>0</v>
      </c>
      <c r="K7882" s="2">
        <v>3470</v>
      </c>
      <c r="L7882" s="3">
        <v>0.21010654884553415</v>
      </c>
      <c r="M7882" s="3">
        <v>0.30221189495567413</v>
      </c>
      <c r="N7882" s="2">
        <v>1651543</v>
      </c>
      <c r="O7882">
        <f t="shared" si="123"/>
        <v>10</v>
      </c>
    </row>
    <row r="7883" spans="1:15" x14ac:dyDescent="0.2">
      <c r="A7883" t="s">
        <v>8622</v>
      </c>
      <c r="B7883" t="s">
        <v>8655</v>
      </c>
      <c r="C7883" t="s">
        <v>8663</v>
      </c>
      <c r="D7883" t="s">
        <v>22</v>
      </c>
      <c r="E7883">
        <v>25</v>
      </c>
      <c r="F7883" t="s">
        <v>49</v>
      </c>
      <c r="G7883" t="s">
        <v>38</v>
      </c>
      <c r="H7883" t="s">
        <v>106</v>
      </c>
      <c r="I7883" s="2">
        <v>6384</v>
      </c>
      <c r="J7883" s="2">
        <v>1</v>
      </c>
      <c r="K7883" s="2">
        <v>6385</v>
      </c>
      <c r="L7883" s="3">
        <v>0.38660815976332435</v>
      </c>
      <c r="M7883" s="3">
        <v>0.55608730527146377</v>
      </c>
      <c r="N7883" s="2">
        <v>1651543</v>
      </c>
      <c r="O7883">
        <f t="shared" si="123"/>
        <v>8</v>
      </c>
    </row>
    <row r="7884" spans="1:15" x14ac:dyDescent="0.2">
      <c r="A7884" t="s">
        <v>8622</v>
      </c>
      <c r="B7884" t="s">
        <v>8655</v>
      </c>
      <c r="C7884" t="s">
        <v>8664</v>
      </c>
      <c r="D7884" t="s">
        <v>22</v>
      </c>
      <c r="E7884">
        <v>45</v>
      </c>
      <c r="F7884" t="s">
        <v>69</v>
      </c>
      <c r="G7884" t="s">
        <v>38</v>
      </c>
      <c r="H7884" t="s">
        <v>70</v>
      </c>
      <c r="I7884" s="2">
        <v>1814</v>
      </c>
      <c r="J7884" s="2">
        <f>(0)</f>
        <v>0</v>
      </c>
      <c r="K7884" s="2">
        <v>1814</v>
      </c>
      <c r="L7884" s="3">
        <v>0.10983668000167117</v>
      </c>
      <c r="M7884" s="3">
        <v>0.15798627592207287</v>
      </c>
      <c r="N7884" s="2">
        <v>1651543</v>
      </c>
      <c r="O7884">
        <f t="shared" si="123"/>
        <v>11</v>
      </c>
    </row>
    <row r="7885" spans="1:15" x14ac:dyDescent="0.2">
      <c r="A7885" t="s">
        <v>8622</v>
      </c>
      <c r="B7885" t="s">
        <v>8655</v>
      </c>
      <c r="C7885" t="s">
        <v>8665</v>
      </c>
      <c r="D7885" t="s">
        <v>22</v>
      </c>
      <c r="E7885">
        <v>34</v>
      </c>
      <c r="F7885" t="s">
        <v>69</v>
      </c>
      <c r="G7885" t="s">
        <v>38</v>
      </c>
      <c r="H7885" t="s">
        <v>349</v>
      </c>
      <c r="I7885" s="2">
        <v>7826</v>
      </c>
      <c r="J7885" s="2">
        <f>(0)</f>
        <v>0</v>
      </c>
      <c r="K7885" s="2">
        <v>7826</v>
      </c>
      <c r="L7885" s="3">
        <v>0.47385989950004326</v>
      </c>
      <c r="M7885" s="3">
        <v>0.68158797980492958</v>
      </c>
      <c r="N7885" s="2">
        <v>1651543</v>
      </c>
      <c r="O7885">
        <f t="shared" si="123"/>
        <v>7</v>
      </c>
    </row>
    <row r="7886" spans="1:15" x14ac:dyDescent="0.2">
      <c r="A7886" t="s">
        <v>8622</v>
      </c>
      <c r="B7886" t="s">
        <v>8655</v>
      </c>
      <c r="C7886" t="s">
        <v>8666</v>
      </c>
      <c r="D7886" t="s">
        <v>22</v>
      </c>
      <c r="E7886">
        <v>32</v>
      </c>
      <c r="F7886" t="s">
        <v>49</v>
      </c>
      <c r="G7886" t="s">
        <v>369</v>
      </c>
      <c r="H7886" t="s">
        <v>370</v>
      </c>
      <c r="I7886" s="2">
        <v>1431</v>
      </c>
      <c r="J7886" s="2">
        <f>(0)</f>
        <v>0</v>
      </c>
      <c r="K7886" s="2">
        <v>1431</v>
      </c>
      <c r="L7886" s="3">
        <v>8.6646245359642465E-2</v>
      </c>
      <c r="M7886" s="3">
        <v>0.12462974688229674</v>
      </c>
      <c r="N7886" s="2">
        <v>1651543</v>
      </c>
      <c r="O7886">
        <f t="shared" si="123"/>
        <v>14</v>
      </c>
    </row>
    <row r="7887" spans="1:15" x14ac:dyDescent="0.2">
      <c r="A7887" t="s">
        <v>8622</v>
      </c>
      <c r="B7887" t="s">
        <v>8655</v>
      </c>
      <c r="C7887" t="s">
        <v>8667</v>
      </c>
      <c r="D7887" t="s">
        <v>22</v>
      </c>
      <c r="E7887">
        <v>43</v>
      </c>
      <c r="F7887" t="s">
        <v>49</v>
      </c>
      <c r="G7887" t="s">
        <v>303</v>
      </c>
      <c r="H7887" t="s">
        <v>304</v>
      </c>
      <c r="I7887" s="2">
        <v>9753</v>
      </c>
      <c r="J7887" s="2">
        <v>11</v>
      </c>
      <c r="K7887" s="2">
        <v>9764</v>
      </c>
      <c r="L7887" s="3">
        <v>0.59120470977746264</v>
      </c>
      <c r="M7887" s="3">
        <v>0.85037375860149922</v>
      </c>
      <c r="N7887" s="2">
        <v>1651543</v>
      </c>
      <c r="O7887">
        <f t="shared" si="123"/>
        <v>5</v>
      </c>
    </row>
    <row r="7888" spans="1:15" x14ac:dyDescent="0.2">
      <c r="A7888" t="s">
        <v>8622</v>
      </c>
      <c r="B7888" t="s">
        <v>8655</v>
      </c>
      <c r="C7888" t="s">
        <v>8668</v>
      </c>
      <c r="D7888" t="s">
        <v>22</v>
      </c>
      <c r="E7888">
        <v>47</v>
      </c>
      <c r="F7888" t="s">
        <v>49</v>
      </c>
      <c r="G7888" t="s">
        <v>32</v>
      </c>
      <c r="H7888" t="s">
        <v>33</v>
      </c>
      <c r="I7888" s="2">
        <v>497462</v>
      </c>
      <c r="J7888" s="2">
        <v>814</v>
      </c>
      <c r="K7888" s="2">
        <v>498276</v>
      </c>
      <c r="L7888" s="3">
        <v>30.170331623215379</v>
      </c>
      <c r="M7888" s="3">
        <v>43.396234631392936</v>
      </c>
      <c r="N7888" s="2">
        <v>1651543</v>
      </c>
      <c r="O7888">
        <f t="shared" si="123"/>
        <v>1</v>
      </c>
    </row>
    <row r="7889" spans="1:15" x14ac:dyDescent="0.2">
      <c r="A7889" t="s">
        <v>8622</v>
      </c>
      <c r="B7889" t="s">
        <v>8655</v>
      </c>
      <c r="C7889" t="s">
        <v>8669</v>
      </c>
      <c r="D7889" t="s">
        <v>22</v>
      </c>
      <c r="E7889">
        <v>38</v>
      </c>
      <c r="F7889" t="s">
        <v>49</v>
      </c>
      <c r="G7889" t="s">
        <v>38</v>
      </c>
      <c r="H7889" t="s">
        <v>79</v>
      </c>
      <c r="I7889" s="2">
        <v>11635</v>
      </c>
      <c r="J7889" s="2">
        <v>2</v>
      </c>
      <c r="K7889" s="2">
        <v>11637</v>
      </c>
      <c r="L7889" s="3">
        <v>0.70461380660388506</v>
      </c>
      <c r="M7889" s="3">
        <v>1.0134985076654697</v>
      </c>
      <c r="N7889" s="2">
        <v>1651543</v>
      </c>
      <c r="O7889">
        <f t="shared" si="123"/>
        <v>4</v>
      </c>
    </row>
    <row r="7890" spans="1:15" x14ac:dyDescent="0.2">
      <c r="A7890" t="s">
        <v>8622</v>
      </c>
      <c r="B7890" t="s">
        <v>8655</v>
      </c>
      <c r="C7890" t="s">
        <v>8670</v>
      </c>
      <c r="D7890" t="s">
        <v>22</v>
      </c>
      <c r="E7890">
        <v>31</v>
      </c>
      <c r="F7890" t="s">
        <v>49</v>
      </c>
      <c r="G7890" t="s">
        <v>38</v>
      </c>
      <c r="H7890" t="s">
        <v>321</v>
      </c>
      <c r="I7890" s="2">
        <v>1454</v>
      </c>
      <c r="J7890" s="2">
        <f>(0)</f>
        <v>0</v>
      </c>
      <c r="K7890" s="2">
        <v>1454</v>
      </c>
      <c r="L7890" s="3">
        <v>8.8038882426918347E-2</v>
      </c>
      <c r="M7890" s="3">
        <v>0.12663288047998564</v>
      </c>
      <c r="N7890" s="2">
        <v>1651543</v>
      </c>
      <c r="O7890">
        <f t="shared" si="123"/>
        <v>13</v>
      </c>
    </row>
    <row r="7891" spans="1:15" x14ac:dyDescent="0.2">
      <c r="A7891" t="s">
        <v>8622</v>
      </c>
      <c r="B7891" t="s">
        <v>8655</v>
      </c>
      <c r="C7891" t="s">
        <v>8671</v>
      </c>
      <c r="D7891" t="s">
        <v>22</v>
      </c>
      <c r="E7891">
        <v>42</v>
      </c>
      <c r="F7891" t="s">
        <v>49</v>
      </c>
      <c r="G7891" t="s">
        <v>38</v>
      </c>
      <c r="H7891" t="s">
        <v>99</v>
      </c>
      <c r="I7891" s="2">
        <v>5851</v>
      </c>
      <c r="J7891" s="2">
        <f>(0)</f>
        <v>0</v>
      </c>
      <c r="K7891" s="2">
        <v>5851</v>
      </c>
      <c r="L7891" s="3">
        <v>0.35427476002744102</v>
      </c>
      <c r="M7891" s="3">
        <v>0.50957976869903443</v>
      </c>
      <c r="N7891" s="2">
        <v>1651543</v>
      </c>
      <c r="O7891">
        <f t="shared" si="123"/>
        <v>9</v>
      </c>
    </row>
    <row r="7892" spans="1:15" x14ac:dyDescent="0.2">
      <c r="A7892" t="s">
        <v>8622</v>
      </c>
      <c r="B7892" t="s">
        <v>8655</v>
      </c>
      <c r="C7892" t="s">
        <v>46</v>
      </c>
      <c r="G7892" t="s">
        <v>46</v>
      </c>
      <c r="I7892" s="2">
        <v>7975</v>
      </c>
      <c r="J7892" s="2">
        <v>4</v>
      </c>
      <c r="K7892" s="2">
        <v>7979</v>
      </c>
      <c r="L7892" s="3">
        <v>0.48312396346931324</v>
      </c>
      <c r="M7892" s="3">
        <v>0.69491317286781673</v>
      </c>
      <c r="N7892" s="2">
        <v>1651543</v>
      </c>
      <c r="O7892">
        <f t="shared" si="123"/>
        <v>6</v>
      </c>
    </row>
    <row r="7893" spans="1:15" x14ac:dyDescent="0.2">
      <c r="A7893" t="s">
        <v>8622</v>
      </c>
      <c r="B7893" t="s">
        <v>8672</v>
      </c>
      <c r="C7893" t="s">
        <v>8673</v>
      </c>
      <c r="D7893" t="s">
        <v>22</v>
      </c>
      <c r="E7893">
        <v>44</v>
      </c>
      <c r="F7893" t="s">
        <v>49</v>
      </c>
      <c r="G7893" t="s">
        <v>38</v>
      </c>
      <c r="H7893" t="s">
        <v>198</v>
      </c>
      <c r="I7893" s="2">
        <v>468</v>
      </c>
      <c r="J7893" s="2">
        <f>(0)</f>
        <v>0</v>
      </c>
      <c r="K7893" s="2">
        <v>468</v>
      </c>
      <c r="L7893" s="3">
        <v>3.0127753261425853E-2</v>
      </c>
      <c r="M7893" s="3">
        <v>4.4018803930089112E-2</v>
      </c>
      <c r="N7893" s="2">
        <v>1553385</v>
      </c>
      <c r="O7893">
        <f t="shared" si="123"/>
        <v>68</v>
      </c>
    </row>
    <row r="7894" spans="1:15" x14ac:dyDescent="0.2">
      <c r="A7894" t="s">
        <v>8622</v>
      </c>
      <c r="B7894" t="s">
        <v>8672</v>
      </c>
      <c r="C7894" t="s">
        <v>8674</v>
      </c>
      <c r="D7894" t="s">
        <v>22</v>
      </c>
      <c r="E7894">
        <v>42</v>
      </c>
      <c r="F7894" t="s">
        <v>49</v>
      </c>
      <c r="G7894" t="s">
        <v>38</v>
      </c>
      <c r="H7894" t="s">
        <v>104</v>
      </c>
      <c r="I7894" s="2">
        <v>153</v>
      </c>
      <c r="J7894" s="2">
        <f>(0)</f>
        <v>0</v>
      </c>
      <c r="K7894" s="2">
        <v>153</v>
      </c>
      <c r="L7894" s="3">
        <v>9.8494577970046054E-3</v>
      </c>
      <c r="M7894" s="3">
        <v>1.4390762823298361E-2</v>
      </c>
      <c r="N7894" s="2">
        <v>1553385</v>
      </c>
      <c r="O7894">
        <f t="shared" si="123"/>
        <v>156</v>
      </c>
    </row>
    <row r="7895" spans="1:15" x14ac:dyDescent="0.2">
      <c r="A7895" t="s">
        <v>8622</v>
      </c>
      <c r="B7895" t="s">
        <v>8672</v>
      </c>
      <c r="C7895" t="s">
        <v>8675</v>
      </c>
      <c r="D7895" t="s">
        <v>22</v>
      </c>
      <c r="E7895">
        <v>60</v>
      </c>
      <c r="F7895" t="s">
        <v>49</v>
      </c>
      <c r="G7895" t="s">
        <v>38</v>
      </c>
      <c r="H7895" t="s">
        <v>2830</v>
      </c>
      <c r="I7895" s="2">
        <v>233</v>
      </c>
      <c r="J7895" s="2">
        <f>(0)</f>
        <v>0</v>
      </c>
      <c r="K7895" s="2">
        <v>233</v>
      </c>
      <c r="L7895" s="3">
        <v>1.4999501089556035E-2</v>
      </c>
      <c r="M7895" s="3">
        <v>2.1915344691689664E-2</v>
      </c>
      <c r="N7895" s="2">
        <v>1553385</v>
      </c>
      <c r="O7895">
        <f t="shared" si="123"/>
        <v>124</v>
      </c>
    </row>
    <row r="7896" spans="1:15" x14ac:dyDescent="0.2">
      <c r="A7896" t="s">
        <v>8622</v>
      </c>
      <c r="B7896" t="s">
        <v>8672</v>
      </c>
      <c r="C7896" t="s">
        <v>8676</v>
      </c>
      <c r="D7896" t="s">
        <v>22</v>
      </c>
      <c r="E7896">
        <v>34</v>
      </c>
      <c r="F7896" t="s">
        <v>49</v>
      </c>
      <c r="G7896" t="s">
        <v>38</v>
      </c>
      <c r="H7896" t="s">
        <v>2429</v>
      </c>
      <c r="I7896" s="2">
        <v>140</v>
      </c>
      <c r="J7896" s="2">
        <f>(0)</f>
        <v>0</v>
      </c>
      <c r="K7896" s="2">
        <v>140</v>
      </c>
      <c r="L7896" s="3">
        <v>9.0125757619649999E-3</v>
      </c>
      <c r="M7896" s="3">
        <v>1.3168018269684776E-2</v>
      </c>
      <c r="N7896" s="2">
        <v>1553385</v>
      </c>
      <c r="O7896">
        <f t="shared" si="123"/>
        <v>164</v>
      </c>
    </row>
    <row r="7897" spans="1:15" x14ac:dyDescent="0.2">
      <c r="A7897" t="s">
        <v>8622</v>
      </c>
      <c r="B7897" t="s">
        <v>8672</v>
      </c>
      <c r="C7897" t="s">
        <v>8677</v>
      </c>
      <c r="D7897" t="s">
        <v>22</v>
      </c>
      <c r="E7897">
        <v>27</v>
      </c>
      <c r="F7897" t="s">
        <v>49</v>
      </c>
      <c r="G7897" t="s">
        <v>38</v>
      </c>
      <c r="H7897" t="s">
        <v>165</v>
      </c>
      <c r="I7897" s="2">
        <v>2592</v>
      </c>
      <c r="J7897" s="2">
        <f>(0)</f>
        <v>0</v>
      </c>
      <c r="K7897" s="2">
        <v>2592</v>
      </c>
      <c r="L7897" s="3">
        <v>0.16686140267866625</v>
      </c>
      <c r="M7897" s="3">
        <v>0.24379645253587817</v>
      </c>
      <c r="N7897" s="2">
        <v>1553385</v>
      </c>
      <c r="O7897">
        <f t="shared" si="123"/>
        <v>6</v>
      </c>
    </row>
    <row r="7898" spans="1:15" x14ac:dyDescent="0.2">
      <c r="A7898" t="s">
        <v>8622</v>
      </c>
      <c r="B7898" t="s">
        <v>8672</v>
      </c>
      <c r="C7898" t="s">
        <v>8678</v>
      </c>
      <c r="D7898" t="s">
        <v>22</v>
      </c>
      <c r="E7898">
        <v>41</v>
      </c>
      <c r="F7898" t="s">
        <v>49</v>
      </c>
      <c r="G7898" t="s">
        <v>38</v>
      </c>
      <c r="H7898" t="s">
        <v>99</v>
      </c>
      <c r="I7898" s="2">
        <v>282</v>
      </c>
      <c r="J7898" s="2">
        <v>2</v>
      </c>
      <c r="K7898" s="2">
        <v>284</v>
      </c>
      <c r="L7898" s="3">
        <v>1.8282653688557568E-2</v>
      </c>
      <c r="M7898" s="3">
        <v>2.6712265632789119E-2</v>
      </c>
      <c r="N7898" s="2">
        <v>1553385</v>
      </c>
      <c r="O7898">
        <f t="shared" si="123"/>
        <v>106</v>
      </c>
    </row>
    <row r="7899" spans="1:15" x14ac:dyDescent="0.2">
      <c r="A7899" t="s">
        <v>8622</v>
      </c>
      <c r="B7899" t="s">
        <v>8672</v>
      </c>
      <c r="C7899" t="s">
        <v>8679</v>
      </c>
      <c r="D7899" t="s">
        <v>22</v>
      </c>
      <c r="E7899">
        <v>27</v>
      </c>
      <c r="F7899" t="s">
        <v>69</v>
      </c>
      <c r="G7899" t="s">
        <v>38</v>
      </c>
      <c r="H7899" t="s">
        <v>209</v>
      </c>
      <c r="I7899" s="2">
        <v>209</v>
      </c>
      <c r="J7899" s="2">
        <f>(0)</f>
        <v>0</v>
      </c>
      <c r="K7899" s="2">
        <v>209</v>
      </c>
      <c r="L7899" s="3">
        <v>1.3454488101790606E-2</v>
      </c>
      <c r="M7899" s="3">
        <v>1.9657970131172271E-2</v>
      </c>
      <c r="N7899" s="2">
        <v>1553385</v>
      </c>
      <c r="O7899">
        <f t="shared" si="123"/>
        <v>130</v>
      </c>
    </row>
    <row r="7900" spans="1:15" x14ac:dyDescent="0.2">
      <c r="A7900" t="s">
        <v>8622</v>
      </c>
      <c r="B7900" t="s">
        <v>8672</v>
      </c>
      <c r="C7900" t="s">
        <v>8680</v>
      </c>
      <c r="D7900" t="s">
        <v>22</v>
      </c>
      <c r="E7900">
        <v>43</v>
      </c>
      <c r="F7900" t="s">
        <v>49</v>
      </c>
      <c r="G7900" t="s">
        <v>32</v>
      </c>
      <c r="H7900" t="s">
        <v>33</v>
      </c>
      <c r="I7900" s="2">
        <v>479748</v>
      </c>
      <c r="J7900" s="2">
        <v>836</v>
      </c>
      <c r="K7900" s="2">
        <v>480584</v>
      </c>
      <c r="L7900" s="3">
        <v>30.937855071344195</v>
      </c>
      <c r="M7900" s="3">
        <v>45.202420657987062</v>
      </c>
      <c r="N7900" s="2">
        <v>1553385</v>
      </c>
      <c r="O7900">
        <f t="shared" si="123"/>
        <v>1</v>
      </c>
    </row>
    <row r="7901" spans="1:15" x14ac:dyDescent="0.2">
      <c r="A7901" t="s">
        <v>8622</v>
      </c>
      <c r="B7901" t="s">
        <v>8672</v>
      </c>
      <c r="C7901" t="s">
        <v>8681</v>
      </c>
      <c r="D7901" t="s">
        <v>22</v>
      </c>
      <c r="E7901">
        <v>44</v>
      </c>
      <c r="F7901" t="s">
        <v>49</v>
      </c>
      <c r="G7901" t="s">
        <v>38</v>
      </c>
      <c r="H7901" t="s">
        <v>219</v>
      </c>
      <c r="I7901" s="2">
        <v>352</v>
      </c>
      <c r="J7901" s="2">
        <f>(0)</f>
        <v>0</v>
      </c>
      <c r="K7901" s="2">
        <v>352</v>
      </c>
      <c r="L7901" s="3">
        <v>2.2660190487226284E-2</v>
      </c>
      <c r="M7901" s="3">
        <v>3.3108160220921723E-2</v>
      </c>
      <c r="N7901" s="2">
        <v>1553385</v>
      </c>
      <c r="O7901">
        <f t="shared" si="123"/>
        <v>88</v>
      </c>
    </row>
    <row r="7902" spans="1:15" x14ac:dyDescent="0.2">
      <c r="A7902" t="s">
        <v>8622</v>
      </c>
      <c r="B7902" t="s">
        <v>8672</v>
      </c>
      <c r="C7902" t="s">
        <v>8682</v>
      </c>
      <c r="D7902" t="s">
        <v>22</v>
      </c>
      <c r="E7902">
        <v>35</v>
      </c>
      <c r="F7902" t="s">
        <v>18</v>
      </c>
      <c r="G7902" t="s">
        <v>38</v>
      </c>
      <c r="H7902" t="s">
        <v>816</v>
      </c>
      <c r="I7902" s="2">
        <v>438</v>
      </c>
      <c r="J7902" s="2">
        <f>(0)</f>
        <v>0</v>
      </c>
      <c r="K7902" s="2">
        <v>438</v>
      </c>
      <c r="L7902" s="3">
        <v>2.8196487026719067E-2</v>
      </c>
      <c r="M7902" s="3">
        <v>4.1197085729442369E-2</v>
      </c>
      <c r="N7902" s="2">
        <v>1553385</v>
      </c>
      <c r="O7902">
        <f t="shared" si="123"/>
        <v>73</v>
      </c>
    </row>
    <row r="7903" spans="1:15" x14ac:dyDescent="0.2">
      <c r="A7903" t="s">
        <v>8622</v>
      </c>
      <c r="B7903" t="s">
        <v>8672</v>
      </c>
      <c r="C7903" t="s">
        <v>8683</v>
      </c>
      <c r="D7903" t="s">
        <v>22</v>
      </c>
      <c r="E7903">
        <v>36</v>
      </c>
      <c r="F7903" t="s">
        <v>49</v>
      </c>
      <c r="G7903" t="s">
        <v>38</v>
      </c>
      <c r="H7903" t="s">
        <v>349</v>
      </c>
      <c r="I7903" s="2">
        <v>387</v>
      </c>
      <c r="J7903" s="2">
        <f>(0)</f>
        <v>0</v>
      </c>
      <c r="K7903" s="2">
        <v>387</v>
      </c>
      <c r="L7903" s="3">
        <v>2.491333442771753E-2</v>
      </c>
      <c r="M7903" s="3">
        <v>3.6400164788342917E-2</v>
      </c>
      <c r="N7903" s="2">
        <v>1553385</v>
      </c>
      <c r="O7903">
        <f t="shared" si="123"/>
        <v>82</v>
      </c>
    </row>
    <row r="7904" spans="1:15" x14ac:dyDescent="0.2">
      <c r="A7904" t="s">
        <v>8622</v>
      </c>
      <c r="B7904" t="s">
        <v>8672</v>
      </c>
      <c r="C7904" t="s">
        <v>8684</v>
      </c>
      <c r="D7904" t="s">
        <v>22</v>
      </c>
      <c r="E7904">
        <v>46</v>
      </c>
      <c r="F7904" t="s">
        <v>49</v>
      </c>
      <c r="G7904" t="s">
        <v>38</v>
      </c>
      <c r="H7904" t="s">
        <v>4092</v>
      </c>
      <c r="I7904" s="2">
        <v>479</v>
      </c>
      <c r="J7904" s="2">
        <f>(0)</f>
        <v>0</v>
      </c>
      <c r="K7904" s="2">
        <v>479</v>
      </c>
      <c r="L7904" s="3">
        <v>3.0835884214151673E-2</v>
      </c>
      <c r="M7904" s="3">
        <v>4.5053433936992911E-2</v>
      </c>
      <c r="N7904" s="2">
        <v>1553385</v>
      </c>
      <c r="O7904">
        <f t="shared" si="123"/>
        <v>67</v>
      </c>
    </row>
    <row r="7905" spans="1:15" x14ac:dyDescent="0.2">
      <c r="A7905" t="s">
        <v>8622</v>
      </c>
      <c r="B7905" t="s">
        <v>8672</v>
      </c>
      <c r="C7905" t="s">
        <v>8685</v>
      </c>
      <c r="D7905" t="s">
        <v>22</v>
      </c>
      <c r="E7905">
        <v>43</v>
      </c>
      <c r="F7905" t="s">
        <v>49</v>
      </c>
      <c r="G7905" t="s">
        <v>38</v>
      </c>
      <c r="H7905" t="s">
        <v>84</v>
      </c>
      <c r="I7905" s="2">
        <v>422</v>
      </c>
      <c r="J7905" s="2">
        <f>(0)</f>
        <v>0</v>
      </c>
      <c r="K7905" s="2">
        <v>422</v>
      </c>
      <c r="L7905" s="3">
        <v>2.7166478368208784E-2</v>
      </c>
      <c r="M7905" s="3">
        <v>3.9692169355764112E-2</v>
      </c>
      <c r="N7905" s="2">
        <v>1553385</v>
      </c>
      <c r="O7905">
        <f t="shared" si="123"/>
        <v>77</v>
      </c>
    </row>
    <row r="7906" spans="1:15" x14ac:dyDescent="0.2">
      <c r="A7906" t="s">
        <v>8622</v>
      </c>
      <c r="B7906" t="s">
        <v>8672</v>
      </c>
      <c r="C7906" t="s">
        <v>8686</v>
      </c>
      <c r="D7906" t="s">
        <v>22</v>
      </c>
      <c r="E7906">
        <v>44</v>
      </c>
      <c r="F7906" t="s">
        <v>49</v>
      </c>
      <c r="G7906" t="s">
        <v>38</v>
      </c>
      <c r="H7906" t="s">
        <v>336</v>
      </c>
      <c r="I7906" s="2">
        <v>1189</v>
      </c>
      <c r="J7906" s="2">
        <f>(0)</f>
        <v>0</v>
      </c>
      <c r="K7906" s="2">
        <v>1189</v>
      </c>
      <c r="L7906" s="3">
        <v>7.654251843554559E-2</v>
      </c>
      <c r="M7906" s="3">
        <v>0.11183409801896571</v>
      </c>
      <c r="N7906" s="2">
        <v>1553385</v>
      </c>
      <c r="O7906">
        <f t="shared" si="123"/>
        <v>24</v>
      </c>
    </row>
    <row r="7907" spans="1:15" x14ac:dyDescent="0.2">
      <c r="A7907" t="s">
        <v>8622</v>
      </c>
      <c r="B7907" t="s">
        <v>8672</v>
      </c>
      <c r="C7907" t="s">
        <v>8687</v>
      </c>
      <c r="D7907" t="s">
        <v>22</v>
      </c>
      <c r="E7907">
        <v>41</v>
      </c>
      <c r="F7907" t="s">
        <v>49</v>
      </c>
      <c r="G7907" t="s">
        <v>38</v>
      </c>
      <c r="H7907" t="s">
        <v>201</v>
      </c>
      <c r="I7907" s="2">
        <v>337</v>
      </c>
      <c r="J7907" s="2">
        <f>(0)</f>
        <v>0</v>
      </c>
      <c r="K7907" s="2">
        <v>337</v>
      </c>
      <c r="L7907" s="3">
        <v>2.1694557369872889E-2</v>
      </c>
      <c r="M7907" s="3">
        <v>3.1697301120598355E-2</v>
      </c>
      <c r="N7907" s="2">
        <v>1553385</v>
      </c>
      <c r="O7907">
        <f t="shared" si="123"/>
        <v>92</v>
      </c>
    </row>
    <row r="7908" spans="1:15" x14ac:dyDescent="0.2">
      <c r="A7908" t="s">
        <v>8622</v>
      </c>
      <c r="B7908" t="s">
        <v>8672</v>
      </c>
      <c r="C7908" t="s">
        <v>8688</v>
      </c>
      <c r="D7908" t="s">
        <v>22</v>
      </c>
      <c r="E7908">
        <v>40</v>
      </c>
      <c r="F7908" t="s">
        <v>49</v>
      </c>
      <c r="G7908" t="s">
        <v>38</v>
      </c>
      <c r="H7908" t="s">
        <v>324</v>
      </c>
      <c r="I7908" s="2">
        <v>1246</v>
      </c>
      <c r="J7908" s="2">
        <f>(0)</f>
        <v>0</v>
      </c>
      <c r="K7908" s="2">
        <v>1246</v>
      </c>
      <c r="L7908" s="3">
        <v>8.0211924281488489E-2</v>
      </c>
      <c r="M7908" s="3">
        <v>0.1171953626001945</v>
      </c>
      <c r="N7908" s="2">
        <v>1553385</v>
      </c>
      <c r="O7908">
        <f t="shared" si="123"/>
        <v>22</v>
      </c>
    </row>
    <row r="7909" spans="1:15" x14ac:dyDescent="0.2">
      <c r="A7909" t="s">
        <v>8622</v>
      </c>
      <c r="B7909" t="s">
        <v>8672</v>
      </c>
      <c r="C7909" t="s">
        <v>8689</v>
      </c>
      <c r="D7909" t="s">
        <v>22</v>
      </c>
      <c r="E7909">
        <v>32</v>
      </c>
      <c r="F7909" t="s">
        <v>49</v>
      </c>
      <c r="G7909" t="s">
        <v>38</v>
      </c>
      <c r="H7909" t="s">
        <v>449</v>
      </c>
      <c r="I7909" s="2">
        <v>199</v>
      </c>
      <c r="J7909" s="2">
        <f>(0)</f>
        <v>0</v>
      </c>
      <c r="K7909" s="2">
        <v>199</v>
      </c>
      <c r="L7909" s="3">
        <v>1.2810732690221677E-2</v>
      </c>
      <c r="M7909" s="3">
        <v>1.8717397397623362E-2</v>
      </c>
      <c r="N7909" s="2">
        <v>1553385</v>
      </c>
      <c r="O7909">
        <f t="shared" si="123"/>
        <v>135</v>
      </c>
    </row>
    <row r="7910" spans="1:15" x14ac:dyDescent="0.2">
      <c r="A7910" t="s">
        <v>8622</v>
      </c>
      <c r="B7910" t="s">
        <v>8672</v>
      </c>
      <c r="C7910" t="s">
        <v>7428</v>
      </c>
      <c r="D7910" t="s">
        <v>22</v>
      </c>
      <c r="E7910">
        <v>34</v>
      </c>
      <c r="F7910" t="s">
        <v>49</v>
      </c>
      <c r="G7910" t="s">
        <v>38</v>
      </c>
      <c r="H7910" t="s">
        <v>1933</v>
      </c>
      <c r="I7910" s="2">
        <v>176</v>
      </c>
      <c r="J7910" s="2">
        <f>(0)</f>
        <v>0</v>
      </c>
      <c r="K7910" s="2">
        <v>176</v>
      </c>
      <c r="L7910" s="3">
        <v>1.1330095243613142E-2</v>
      </c>
      <c r="M7910" s="3">
        <v>1.6554080110460861E-2</v>
      </c>
      <c r="N7910" s="2">
        <v>1553385</v>
      </c>
      <c r="O7910">
        <f t="shared" si="123"/>
        <v>146</v>
      </c>
    </row>
    <row r="7911" spans="1:15" x14ac:dyDescent="0.2">
      <c r="A7911" t="s">
        <v>8622</v>
      </c>
      <c r="B7911" t="s">
        <v>8672</v>
      </c>
      <c r="C7911" t="s">
        <v>8690</v>
      </c>
      <c r="D7911" t="s">
        <v>22</v>
      </c>
      <c r="E7911">
        <v>40</v>
      </c>
      <c r="F7911" t="s">
        <v>49</v>
      </c>
      <c r="G7911" t="s">
        <v>38</v>
      </c>
      <c r="H7911" t="s">
        <v>135</v>
      </c>
      <c r="I7911" s="2">
        <v>243</v>
      </c>
      <c r="J7911" s="2">
        <f>(0)</f>
        <v>0</v>
      </c>
      <c r="K7911" s="2">
        <v>243</v>
      </c>
      <c r="L7911" s="3">
        <v>1.5643256501124962E-2</v>
      </c>
      <c r="M7911" s="3">
        <v>2.2855917425238577E-2</v>
      </c>
      <c r="N7911" s="2">
        <v>1553385</v>
      </c>
      <c r="O7911">
        <f t="shared" si="123"/>
        <v>119</v>
      </c>
    </row>
    <row r="7912" spans="1:15" x14ac:dyDescent="0.2">
      <c r="A7912" t="s">
        <v>8622</v>
      </c>
      <c r="B7912" t="s">
        <v>8672</v>
      </c>
      <c r="C7912" t="s">
        <v>8691</v>
      </c>
      <c r="D7912" t="s">
        <v>22</v>
      </c>
      <c r="E7912">
        <v>36</v>
      </c>
      <c r="F7912" t="s">
        <v>49</v>
      </c>
      <c r="G7912" t="s">
        <v>38</v>
      </c>
      <c r="H7912" t="s">
        <v>270</v>
      </c>
      <c r="I7912" s="2">
        <v>665</v>
      </c>
      <c r="J7912" s="2">
        <f>(0)</f>
        <v>0</v>
      </c>
      <c r="K7912" s="2">
        <v>665</v>
      </c>
      <c r="L7912" s="3">
        <v>4.2809734869333746E-2</v>
      </c>
      <c r="M7912" s="3">
        <v>6.2548086781002682E-2</v>
      </c>
      <c r="N7912" s="2">
        <v>1553385</v>
      </c>
      <c r="O7912">
        <f t="shared" si="123"/>
        <v>52</v>
      </c>
    </row>
    <row r="7913" spans="1:15" x14ac:dyDescent="0.2">
      <c r="A7913" t="s">
        <v>8622</v>
      </c>
      <c r="B7913" t="s">
        <v>8672</v>
      </c>
      <c r="C7913" t="s">
        <v>8692</v>
      </c>
      <c r="D7913" t="s">
        <v>22</v>
      </c>
      <c r="E7913">
        <v>37</v>
      </c>
      <c r="F7913" t="s">
        <v>49</v>
      </c>
      <c r="G7913" t="s">
        <v>38</v>
      </c>
      <c r="H7913" t="s">
        <v>230</v>
      </c>
      <c r="I7913" s="2">
        <v>698</v>
      </c>
      <c r="J7913" s="2">
        <f>(0)</f>
        <v>0</v>
      </c>
      <c r="K7913" s="2">
        <v>698</v>
      </c>
      <c r="L7913" s="3">
        <v>4.4934127727511208E-2</v>
      </c>
      <c r="M7913" s="3">
        <v>6.5651976801714099E-2</v>
      </c>
      <c r="N7913" s="2">
        <v>1553385</v>
      </c>
      <c r="O7913">
        <f t="shared" si="123"/>
        <v>50</v>
      </c>
    </row>
    <row r="7914" spans="1:15" x14ac:dyDescent="0.2">
      <c r="A7914" t="s">
        <v>8622</v>
      </c>
      <c r="B7914" t="s">
        <v>8672</v>
      </c>
      <c r="C7914" t="s">
        <v>8693</v>
      </c>
      <c r="D7914" t="s">
        <v>22</v>
      </c>
      <c r="E7914">
        <v>32</v>
      </c>
      <c r="F7914" t="s">
        <v>49</v>
      </c>
      <c r="G7914" t="s">
        <v>38</v>
      </c>
      <c r="H7914" t="s">
        <v>819</v>
      </c>
      <c r="I7914" s="2">
        <v>186</v>
      </c>
      <c r="J7914" s="2">
        <f>(0)</f>
        <v>0</v>
      </c>
      <c r="K7914" s="2">
        <v>186</v>
      </c>
      <c r="L7914" s="3">
        <v>1.1973850655182069E-2</v>
      </c>
      <c r="M7914" s="3">
        <v>1.7494652844009775E-2</v>
      </c>
      <c r="N7914" s="2">
        <v>1553385</v>
      </c>
      <c r="O7914">
        <f t="shared" si="123"/>
        <v>140</v>
      </c>
    </row>
    <row r="7915" spans="1:15" x14ac:dyDescent="0.2">
      <c r="A7915" t="s">
        <v>8622</v>
      </c>
      <c r="B7915" t="s">
        <v>8672</v>
      </c>
      <c r="C7915" t="s">
        <v>8694</v>
      </c>
      <c r="D7915" t="s">
        <v>22</v>
      </c>
      <c r="E7915">
        <v>39</v>
      </c>
      <c r="F7915" t="s">
        <v>69</v>
      </c>
      <c r="G7915" t="s">
        <v>38</v>
      </c>
      <c r="H7915" t="s">
        <v>788</v>
      </c>
      <c r="I7915" s="2">
        <v>106</v>
      </c>
      <c r="J7915" s="2">
        <f>(0)</f>
        <v>0</v>
      </c>
      <c r="K7915" s="2">
        <v>106</v>
      </c>
      <c r="L7915" s="3">
        <v>6.823807362630642E-3</v>
      </c>
      <c r="M7915" s="3">
        <v>9.9700709756184724E-3</v>
      </c>
      <c r="N7915" s="2">
        <v>1553385</v>
      </c>
      <c r="O7915">
        <f t="shared" si="123"/>
        <v>185</v>
      </c>
    </row>
    <row r="7916" spans="1:15" x14ac:dyDescent="0.2">
      <c r="A7916" t="s">
        <v>8622</v>
      </c>
      <c r="B7916" t="s">
        <v>8672</v>
      </c>
      <c r="C7916" t="s">
        <v>8695</v>
      </c>
      <c r="D7916" t="s">
        <v>22</v>
      </c>
      <c r="E7916">
        <v>49</v>
      </c>
      <c r="F7916" t="s">
        <v>49</v>
      </c>
      <c r="G7916" t="s">
        <v>38</v>
      </c>
      <c r="H7916" t="s">
        <v>1310</v>
      </c>
      <c r="I7916" s="2">
        <v>353</v>
      </c>
      <c r="J7916" s="2">
        <f>(0)</f>
        <v>0</v>
      </c>
      <c r="K7916" s="2">
        <v>353</v>
      </c>
      <c r="L7916" s="3">
        <v>2.2724566028383176E-2</v>
      </c>
      <c r="M7916" s="3">
        <v>3.3202217494276612E-2</v>
      </c>
      <c r="N7916" s="2">
        <v>1553385</v>
      </c>
      <c r="O7916">
        <f t="shared" si="123"/>
        <v>87</v>
      </c>
    </row>
    <row r="7917" spans="1:15" x14ac:dyDescent="0.2">
      <c r="A7917" t="s">
        <v>8622</v>
      </c>
      <c r="B7917" t="s">
        <v>8672</v>
      </c>
      <c r="C7917" t="s">
        <v>8696</v>
      </c>
      <c r="D7917" t="s">
        <v>22</v>
      </c>
      <c r="E7917">
        <v>37</v>
      </c>
      <c r="F7917" t="s">
        <v>49</v>
      </c>
      <c r="G7917" t="s">
        <v>38</v>
      </c>
      <c r="H7917" t="s">
        <v>6115</v>
      </c>
      <c r="I7917" s="2">
        <v>110</v>
      </c>
      <c r="J7917" s="2">
        <f>(0)</f>
        <v>0</v>
      </c>
      <c r="K7917" s="2">
        <v>110</v>
      </c>
      <c r="L7917" s="3">
        <v>7.0813095272582128E-3</v>
      </c>
      <c r="M7917" s="3">
        <v>1.0346300069038038E-2</v>
      </c>
      <c r="N7917" s="2">
        <v>1553385</v>
      </c>
      <c r="O7917">
        <f t="shared" si="123"/>
        <v>180</v>
      </c>
    </row>
    <row r="7918" spans="1:15" x14ac:dyDescent="0.2">
      <c r="A7918" t="s">
        <v>8622</v>
      </c>
      <c r="B7918" t="s">
        <v>8672</v>
      </c>
      <c r="C7918" t="s">
        <v>8697</v>
      </c>
      <c r="D7918" t="s">
        <v>22</v>
      </c>
      <c r="E7918">
        <v>28</v>
      </c>
      <c r="F7918" t="s">
        <v>49</v>
      </c>
      <c r="G7918" t="s">
        <v>38</v>
      </c>
      <c r="H7918" t="s">
        <v>2449</v>
      </c>
      <c r="I7918" s="2">
        <v>196</v>
      </c>
      <c r="J7918" s="2">
        <f>(0)</f>
        <v>0</v>
      </c>
      <c r="K7918" s="2">
        <v>196</v>
      </c>
      <c r="L7918" s="3">
        <v>1.2617606066750997E-2</v>
      </c>
      <c r="M7918" s="3">
        <v>1.8435225577558688E-2</v>
      </c>
      <c r="N7918" s="2">
        <v>1553385</v>
      </c>
      <c r="O7918">
        <f t="shared" si="123"/>
        <v>137</v>
      </c>
    </row>
    <row r="7919" spans="1:15" x14ac:dyDescent="0.2">
      <c r="A7919" t="s">
        <v>8622</v>
      </c>
      <c r="B7919" t="s">
        <v>8672</v>
      </c>
      <c r="C7919" t="s">
        <v>8698</v>
      </c>
      <c r="D7919" t="s">
        <v>22</v>
      </c>
      <c r="E7919">
        <v>38</v>
      </c>
      <c r="F7919" t="s">
        <v>49</v>
      </c>
      <c r="G7919" t="s">
        <v>38</v>
      </c>
      <c r="H7919" t="s">
        <v>77</v>
      </c>
      <c r="I7919" s="2">
        <v>112</v>
      </c>
      <c r="J7919" s="2">
        <f>(0)</f>
        <v>0</v>
      </c>
      <c r="K7919" s="2">
        <v>112</v>
      </c>
      <c r="L7919" s="3">
        <v>7.2100606095719987E-3</v>
      </c>
      <c r="M7919" s="3">
        <v>1.0534414615747821E-2</v>
      </c>
      <c r="N7919" s="2">
        <v>1553385</v>
      </c>
      <c r="O7919">
        <f t="shared" si="123"/>
        <v>179</v>
      </c>
    </row>
    <row r="7920" spans="1:15" x14ac:dyDescent="0.2">
      <c r="A7920" t="s">
        <v>8622</v>
      </c>
      <c r="B7920" t="s">
        <v>8672</v>
      </c>
      <c r="C7920" t="s">
        <v>8699</v>
      </c>
      <c r="D7920" t="s">
        <v>22</v>
      </c>
      <c r="E7920">
        <v>50</v>
      </c>
      <c r="F7920" t="s">
        <v>49</v>
      </c>
      <c r="G7920" t="s">
        <v>38</v>
      </c>
      <c r="H7920" t="s">
        <v>1863</v>
      </c>
      <c r="I7920" s="2">
        <v>1035</v>
      </c>
      <c r="J7920" s="2">
        <f>(0)</f>
        <v>0</v>
      </c>
      <c r="K7920" s="2">
        <v>1035</v>
      </c>
      <c r="L7920" s="3">
        <v>6.6628685097384094E-2</v>
      </c>
      <c r="M7920" s="3">
        <v>9.734927792231246E-2</v>
      </c>
      <c r="N7920" s="2">
        <v>1553385</v>
      </c>
      <c r="O7920">
        <f t="shared" si="123"/>
        <v>28</v>
      </c>
    </row>
    <row r="7921" spans="1:15" x14ac:dyDescent="0.2">
      <c r="A7921" t="s">
        <v>8622</v>
      </c>
      <c r="B7921" t="s">
        <v>8672</v>
      </c>
      <c r="C7921" t="s">
        <v>8700</v>
      </c>
      <c r="D7921" t="s">
        <v>22</v>
      </c>
      <c r="E7921">
        <v>68</v>
      </c>
      <c r="F7921" t="s">
        <v>49</v>
      </c>
      <c r="G7921" t="s">
        <v>38</v>
      </c>
      <c r="H7921" t="s">
        <v>2434</v>
      </c>
      <c r="I7921" s="2">
        <v>213</v>
      </c>
      <c r="J7921" s="2">
        <f>(0)</f>
        <v>0</v>
      </c>
      <c r="K7921" s="2">
        <v>213</v>
      </c>
      <c r="L7921" s="3">
        <v>1.3711990266418176E-2</v>
      </c>
      <c r="M7921" s="3">
        <v>2.0034199224591841E-2</v>
      </c>
      <c r="N7921" s="2">
        <v>1553385</v>
      </c>
      <c r="O7921">
        <f t="shared" si="123"/>
        <v>127</v>
      </c>
    </row>
    <row r="7922" spans="1:15" x14ac:dyDescent="0.2">
      <c r="A7922" t="s">
        <v>8622</v>
      </c>
      <c r="B7922" t="s">
        <v>8672</v>
      </c>
      <c r="C7922" t="s">
        <v>8701</v>
      </c>
      <c r="D7922" t="s">
        <v>22</v>
      </c>
      <c r="E7922">
        <v>26</v>
      </c>
      <c r="F7922" t="s">
        <v>49</v>
      </c>
      <c r="G7922" t="s">
        <v>38</v>
      </c>
      <c r="H7922" t="s">
        <v>588</v>
      </c>
      <c r="I7922" s="2">
        <v>254</v>
      </c>
      <c r="J7922" s="2">
        <f>(0)</f>
        <v>0</v>
      </c>
      <c r="K7922" s="2">
        <v>254</v>
      </c>
      <c r="L7922" s="3">
        <v>1.6351387453850782E-2</v>
      </c>
      <c r="M7922" s="3">
        <v>2.3890547432142379E-2</v>
      </c>
      <c r="N7922" s="2">
        <v>1553385</v>
      </c>
      <c r="O7922">
        <f t="shared" si="123"/>
        <v>115</v>
      </c>
    </row>
    <row r="7923" spans="1:15" x14ac:dyDescent="0.2">
      <c r="A7923" t="s">
        <v>8622</v>
      </c>
      <c r="B7923" t="s">
        <v>8672</v>
      </c>
      <c r="C7923" t="s">
        <v>8702</v>
      </c>
      <c r="D7923" t="s">
        <v>22</v>
      </c>
      <c r="E7923">
        <v>40</v>
      </c>
      <c r="F7923" t="s">
        <v>49</v>
      </c>
      <c r="G7923" t="s">
        <v>38</v>
      </c>
      <c r="H7923" t="s">
        <v>360</v>
      </c>
      <c r="I7923" s="2">
        <v>135</v>
      </c>
      <c r="J7923" s="2">
        <f>(0)</f>
        <v>0</v>
      </c>
      <c r="K7923" s="2">
        <v>135</v>
      </c>
      <c r="L7923" s="3">
        <v>8.6906980561805344E-3</v>
      </c>
      <c r="M7923" s="3">
        <v>1.269773190291032E-2</v>
      </c>
      <c r="N7923" s="2">
        <v>1553385</v>
      </c>
      <c r="O7923">
        <f t="shared" si="123"/>
        <v>166</v>
      </c>
    </row>
    <row r="7924" spans="1:15" x14ac:dyDescent="0.2">
      <c r="A7924" t="s">
        <v>8622</v>
      </c>
      <c r="B7924" t="s">
        <v>8672</v>
      </c>
      <c r="C7924" t="s">
        <v>8703</v>
      </c>
      <c r="D7924" t="s">
        <v>22</v>
      </c>
      <c r="E7924">
        <v>37</v>
      </c>
      <c r="F7924" t="s">
        <v>49</v>
      </c>
      <c r="G7924" t="s">
        <v>38</v>
      </c>
      <c r="H7924" t="s">
        <v>346</v>
      </c>
      <c r="I7924" s="2">
        <v>536</v>
      </c>
      <c r="J7924" s="2">
        <f>(0)</f>
        <v>0</v>
      </c>
      <c r="K7924" s="2">
        <v>536</v>
      </c>
      <c r="L7924" s="3">
        <v>3.4505290060094569E-2</v>
      </c>
      <c r="M7924" s="3">
        <v>5.0414698518221716E-2</v>
      </c>
      <c r="N7924" s="2">
        <v>1553385</v>
      </c>
      <c r="O7924">
        <f t="shared" si="123"/>
        <v>61</v>
      </c>
    </row>
    <row r="7925" spans="1:15" x14ac:dyDescent="0.2">
      <c r="A7925" t="s">
        <v>8622</v>
      </c>
      <c r="B7925" t="s">
        <v>8672</v>
      </c>
      <c r="C7925" t="s">
        <v>8704</v>
      </c>
      <c r="D7925" t="s">
        <v>22</v>
      </c>
      <c r="E7925">
        <v>50</v>
      </c>
      <c r="F7925" t="s">
        <v>49</v>
      </c>
      <c r="G7925" t="s">
        <v>38</v>
      </c>
      <c r="H7925" t="s">
        <v>654</v>
      </c>
      <c r="I7925" s="2">
        <v>146</v>
      </c>
      <c r="J7925" s="2">
        <f>(0)</f>
        <v>0</v>
      </c>
      <c r="K7925" s="2">
        <v>146</v>
      </c>
      <c r="L7925" s="3">
        <v>9.3988290089063557E-3</v>
      </c>
      <c r="M7925" s="3">
        <v>1.3732361909814124E-2</v>
      </c>
      <c r="N7925" s="2">
        <v>1553385</v>
      </c>
      <c r="O7925">
        <f t="shared" si="123"/>
        <v>161</v>
      </c>
    </row>
    <row r="7926" spans="1:15" x14ac:dyDescent="0.2">
      <c r="A7926" t="s">
        <v>8622</v>
      </c>
      <c r="B7926" t="s">
        <v>8672</v>
      </c>
      <c r="C7926" t="s">
        <v>8705</v>
      </c>
      <c r="D7926" t="s">
        <v>22</v>
      </c>
      <c r="E7926">
        <v>30</v>
      </c>
      <c r="F7926" t="s">
        <v>49</v>
      </c>
      <c r="G7926" t="s">
        <v>38</v>
      </c>
      <c r="H7926" t="s">
        <v>734</v>
      </c>
      <c r="I7926" s="2">
        <v>293</v>
      </c>
      <c r="J7926" s="2">
        <f>(0)</f>
        <v>0</v>
      </c>
      <c r="K7926" s="2">
        <v>293</v>
      </c>
      <c r="L7926" s="3">
        <v>1.8862033558969607E-2</v>
      </c>
      <c r="M7926" s="3">
        <v>2.7558781092983139E-2</v>
      </c>
      <c r="N7926" s="2">
        <v>1553385</v>
      </c>
      <c r="O7926">
        <f t="shared" si="123"/>
        <v>103</v>
      </c>
    </row>
    <row r="7927" spans="1:15" x14ac:dyDescent="0.2">
      <c r="A7927" t="s">
        <v>8622</v>
      </c>
      <c r="B7927" t="s">
        <v>8672</v>
      </c>
      <c r="C7927" t="s">
        <v>8706</v>
      </c>
      <c r="D7927" t="s">
        <v>22</v>
      </c>
      <c r="E7927">
        <v>54</v>
      </c>
      <c r="F7927" t="s">
        <v>49</v>
      </c>
      <c r="G7927" t="s">
        <v>38</v>
      </c>
      <c r="H7927" t="s">
        <v>168</v>
      </c>
      <c r="I7927" s="2">
        <v>314</v>
      </c>
      <c r="J7927" s="2">
        <f>(0)</f>
        <v>0</v>
      </c>
      <c r="K7927" s="2">
        <v>314</v>
      </c>
      <c r="L7927" s="3">
        <v>2.0213919923264354E-2</v>
      </c>
      <c r="M7927" s="3">
        <v>2.9533983833435858E-2</v>
      </c>
      <c r="N7927" s="2">
        <v>1553385</v>
      </c>
      <c r="O7927">
        <f t="shared" si="123"/>
        <v>99</v>
      </c>
    </row>
    <row r="7928" spans="1:15" x14ac:dyDescent="0.2">
      <c r="A7928" t="s">
        <v>8622</v>
      </c>
      <c r="B7928" t="s">
        <v>8672</v>
      </c>
      <c r="C7928" t="s">
        <v>8707</v>
      </c>
      <c r="D7928" t="s">
        <v>22</v>
      </c>
      <c r="E7928">
        <v>30</v>
      </c>
      <c r="F7928" t="s">
        <v>49</v>
      </c>
      <c r="G7928" t="s">
        <v>38</v>
      </c>
      <c r="H7928" t="s">
        <v>8708</v>
      </c>
      <c r="I7928" s="2">
        <v>114</v>
      </c>
      <c r="J7928" s="2">
        <f>(0)</f>
        <v>0</v>
      </c>
      <c r="K7928" s="2">
        <v>114</v>
      </c>
      <c r="L7928" s="3">
        <v>7.3388116918857854E-3</v>
      </c>
      <c r="M7928" s="3">
        <v>1.0722529162457604E-2</v>
      </c>
      <c r="N7928" s="2">
        <v>1553385</v>
      </c>
      <c r="O7928">
        <f t="shared" si="123"/>
        <v>177</v>
      </c>
    </row>
    <row r="7929" spans="1:15" x14ac:dyDescent="0.2">
      <c r="A7929" t="s">
        <v>8622</v>
      </c>
      <c r="B7929" t="s">
        <v>8672</v>
      </c>
      <c r="C7929" t="s">
        <v>8709</v>
      </c>
      <c r="D7929" t="s">
        <v>22</v>
      </c>
      <c r="E7929">
        <v>54</v>
      </c>
      <c r="F7929" t="s">
        <v>69</v>
      </c>
      <c r="G7929" t="s">
        <v>38</v>
      </c>
      <c r="H7929" t="s">
        <v>2407</v>
      </c>
      <c r="I7929" s="2">
        <v>2172</v>
      </c>
      <c r="J7929" s="2">
        <f>(0)</f>
        <v>0</v>
      </c>
      <c r="K7929" s="2">
        <v>2172</v>
      </c>
      <c r="L7929" s="3">
        <v>0.13982367539277127</v>
      </c>
      <c r="M7929" s="3">
        <v>0.20429239772682381</v>
      </c>
      <c r="N7929" s="2">
        <v>1553385</v>
      </c>
      <c r="O7929">
        <f t="shared" si="123"/>
        <v>10</v>
      </c>
    </row>
    <row r="7930" spans="1:15" x14ac:dyDescent="0.2">
      <c r="A7930" t="s">
        <v>8622</v>
      </c>
      <c r="B7930" t="s">
        <v>8672</v>
      </c>
      <c r="C7930" t="s">
        <v>8710</v>
      </c>
      <c r="D7930" t="s">
        <v>22</v>
      </c>
      <c r="E7930">
        <v>37</v>
      </c>
      <c r="F7930" t="s">
        <v>69</v>
      </c>
      <c r="G7930" t="s">
        <v>38</v>
      </c>
      <c r="H7930" t="s">
        <v>3920</v>
      </c>
      <c r="I7930" s="2">
        <v>627</v>
      </c>
      <c r="J7930" s="2">
        <f>(0)</f>
        <v>0</v>
      </c>
      <c r="K7930" s="2">
        <v>627</v>
      </c>
      <c r="L7930" s="3">
        <v>4.036346430537182E-2</v>
      </c>
      <c r="M7930" s="3">
        <v>5.8973910393516821E-2</v>
      </c>
      <c r="N7930" s="2">
        <v>1553385</v>
      </c>
      <c r="O7930">
        <f t="shared" si="123"/>
        <v>55</v>
      </c>
    </row>
    <row r="7931" spans="1:15" x14ac:dyDescent="0.2">
      <c r="A7931" t="s">
        <v>8622</v>
      </c>
      <c r="B7931" t="s">
        <v>8672</v>
      </c>
      <c r="C7931" t="s">
        <v>8711</v>
      </c>
      <c r="D7931" t="s">
        <v>22</v>
      </c>
      <c r="E7931">
        <v>41</v>
      </c>
      <c r="F7931" t="s">
        <v>49</v>
      </c>
      <c r="G7931" t="s">
        <v>38</v>
      </c>
      <c r="H7931" t="s">
        <v>4202</v>
      </c>
      <c r="I7931" s="2">
        <v>184</v>
      </c>
      <c r="J7931" s="2">
        <f>(0)</f>
        <v>0</v>
      </c>
      <c r="K7931" s="2">
        <v>184</v>
      </c>
      <c r="L7931" s="3">
        <v>1.1845099572868285E-2</v>
      </c>
      <c r="M7931" s="3">
        <v>1.730653829729999E-2</v>
      </c>
      <c r="N7931" s="2">
        <v>1553385</v>
      </c>
      <c r="O7931">
        <f t="shared" si="123"/>
        <v>142</v>
      </c>
    </row>
    <row r="7932" spans="1:15" x14ac:dyDescent="0.2">
      <c r="A7932" t="s">
        <v>8622</v>
      </c>
      <c r="B7932" t="s">
        <v>8672</v>
      </c>
      <c r="C7932" t="s">
        <v>8712</v>
      </c>
      <c r="D7932" t="s">
        <v>22</v>
      </c>
      <c r="E7932">
        <v>30</v>
      </c>
      <c r="F7932" t="s">
        <v>18</v>
      </c>
      <c r="G7932" t="s">
        <v>38</v>
      </c>
      <c r="H7932" t="s">
        <v>97</v>
      </c>
      <c r="I7932" s="2">
        <v>1057</v>
      </c>
      <c r="J7932" s="2">
        <f>(0)</f>
        <v>0</v>
      </c>
      <c r="K7932" s="2">
        <v>1057</v>
      </c>
      <c r="L7932" s="3">
        <v>6.804494700283574E-2</v>
      </c>
      <c r="M7932" s="3">
        <v>9.9418537936120058E-2</v>
      </c>
      <c r="N7932" s="2">
        <v>1553385</v>
      </c>
      <c r="O7932">
        <f t="shared" si="123"/>
        <v>27</v>
      </c>
    </row>
    <row r="7933" spans="1:15" x14ac:dyDescent="0.2">
      <c r="A7933" t="s">
        <v>8622</v>
      </c>
      <c r="B7933" t="s">
        <v>8672</v>
      </c>
      <c r="C7933" t="s">
        <v>8713</v>
      </c>
      <c r="D7933" t="s">
        <v>22</v>
      </c>
      <c r="E7933">
        <v>42</v>
      </c>
      <c r="F7933" t="s">
        <v>69</v>
      </c>
      <c r="G7933" t="s">
        <v>38</v>
      </c>
      <c r="H7933" t="s">
        <v>2786</v>
      </c>
      <c r="I7933" s="2">
        <v>266</v>
      </c>
      <c r="J7933" s="2">
        <f>(0)</f>
        <v>0</v>
      </c>
      <c r="K7933" s="2">
        <v>266</v>
      </c>
      <c r="L7933" s="3">
        <v>1.7123893947733497E-2</v>
      </c>
      <c r="M7933" s="3">
        <v>2.5019234712401073E-2</v>
      </c>
      <c r="N7933" s="2">
        <v>1553385</v>
      </c>
      <c r="O7933">
        <f t="shared" si="123"/>
        <v>110</v>
      </c>
    </row>
    <row r="7934" spans="1:15" x14ac:dyDescent="0.2">
      <c r="A7934" t="s">
        <v>8622</v>
      </c>
      <c r="B7934" t="s">
        <v>8672</v>
      </c>
      <c r="C7934" t="s">
        <v>8714</v>
      </c>
      <c r="D7934" t="s">
        <v>22</v>
      </c>
      <c r="E7934">
        <v>40</v>
      </c>
      <c r="F7934" t="s">
        <v>49</v>
      </c>
      <c r="G7934" t="s">
        <v>38</v>
      </c>
      <c r="H7934" t="s">
        <v>1597</v>
      </c>
      <c r="I7934" s="2">
        <v>418</v>
      </c>
      <c r="J7934" s="2">
        <f>(0)</f>
        <v>0</v>
      </c>
      <c r="K7934" s="2">
        <v>418</v>
      </c>
      <c r="L7934" s="3">
        <v>2.6908976203581212E-2</v>
      </c>
      <c r="M7934" s="3">
        <v>3.9315940262344543E-2</v>
      </c>
      <c r="N7934" s="2">
        <v>1553385</v>
      </c>
      <c r="O7934">
        <f t="shared" si="123"/>
        <v>78</v>
      </c>
    </row>
    <row r="7935" spans="1:15" x14ac:dyDescent="0.2">
      <c r="A7935" t="s">
        <v>8622</v>
      </c>
      <c r="B7935" t="s">
        <v>8672</v>
      </c>
      <c r="C7935" t="s">
        <v>8715</v>
      </c>
      <c r="D7935" t="s">
        <v>22</v>
      </c>
      <c r="E7935">
        <v>30</v>
      </c>
      <c r="F7935" t="s">
        <v>49</v>
      </c>
      <c r="G7935" t="s">
        <v>38</v>
      </c>
      <c r="H7935" t="s">
        <v>6026</v>
      </c>
      <c r="I7935" s="2">
        <v>781</v>
      </c>
      <c r="J7935" s="2">
        <f>(0)</f>
        <v>0</v>
      </c>
      <c r="K7935" s="2">
        <v>781</v>
      </c>
      <c r="L7935" s="3">
        <v>5.0277297643533315E-2</v>
      </c>
      <c r="M7935" s="3">
        <v>7.3458730490170071E-2</v>
      </c>
      <c r="N7935" s="2">
        <v>1553385</v>
      </c>
      <c r="O7935">
        <f t="shared" si="123"/>
        <v>41</v>
      </c>
    </row>
    <row r="7936" spans="1:15" x14ac:dyDescent="0.2">
      <c r="A7936" t="s">
        <v>8622</v>
      </c>
      <c r="B7936" t="s">
        <v>8672</v>
      </c>
      <c r="C7936" t="s">
        <v>8716</v>
      </c>
      <c r="D7936" t="s">
        <v>17</v>
      </c>
      <c r="E7936">
        <v>30</v>
      </c>
      <c r="F7936" t="s">
        <v>49</v>
      </c>
      <c r="G7936" t="s">
        <v>38</v>
      </c>
      <c r="H7936" t="s">
        <v>1349</v>
      </c>
      <c r="I7936" s="2">
        <v>426</v>
      </c>
      <c r="J7936" s="2">
        <f>(0)</f>
        <v>0</v>
      </c>
      <c r="K7936" s="2">
        <v>426</v>
      </c>
      <c r="L7936" s="3">
        <v>2.7423980532836352E-2</v>
      </c>
      <c r="M7936" s="3">
        <v>4.0068398449183681E-2</v>
      </c>
      <c r="N7936" s="2">
        <v>1553385</v>
      </c>
      <c r="O7936">
        <f t="shared" si="123"/>
        <v>76</v>
      </c>
    </row>
    <row r="7937" spans="1:15" x14ac:dyDescent="0.2">
      <c r="A7937" t="s">
        <v>8622</v>
      </c>
      <c r="B7937" t="s">
        <v>8672</v>
      </c>
      <c r="C7937" t="s">
        <v>8717</v>
      </c>
      <c r="D7937" t="s">
        <v>22</v>
      </c>
      <c r="E7937">
        <v>36</v>
      </c>
      <c r="F7937" t="s">
        <v>49</v>
      </c>
      <c r="G7937" t="s">
        <v>38</v>
      </c>
      <c r="H7937" t="s">
        <v>2717</v>
      </c>
      <c r="I7937" s="2">
        <v>497</v>
      </c>
      <c r="J7937" s="2">
        <f>(0)</f>
        <v>0</v>
      </c>
      <c r="K7937" s="2">
        <v>497</v>
      </c>
      <c r="L7937" s="3">
        <v>3.1994643954975747E-2</v>
      </c>
      <c r="M7937" s="3">
        <v>4.6746464857380959E-2</v>
      </c>
      <c r="N7937" s="2">
        <v>1553385</v>
      </c>
      <c r="O7937">
        <f t="shared" si="123"/>
        <v>63</v>
      </c>
    </row>
    <row r="7938" spans="1:15" x14ac:dyDescent="0.2">
      <c r="A7938" t="s">
        <v>8622</v>
      </c>
      <c r="B7938" t="s">
        <v>8672</v>
      </c>
      <c r="C7938" t="s">
        <v>8718</v>
      </c>
      <c r="D7938" t="s">
        <v>22</v>
      </c>
      <c r="E7938">
        <v>52</v>
      </c>
      <c r="F7938" t="s">
        <v>49</v>
      </c>
      <c r="G7938" t="s">
        <v>38</v>
      </c>
      <c r="H7938" t="s">
        <v>469</v>
      </c>
      <c r="I7938" s="2">
        <v>291</v>
      </c>
      <c r="J7938" s="2">
        <f>(0)</f>
        <v>0</v>
      </c>
      <c r="K7938" s="2">
        <v>291</v>
      </c>
      <c r="L7938" s="3">
        <v>1.8733282476655819E-2</v>
      </c>
      <c r="M7938" s="3">
        <v>2.7370666546273355E-2</v>
      </c>
      <c r="N7938" s="2">
        <v>1553385</v>
      </c>
      <c r="O7938">
        <f t="shared" si="123"/>
        <v>104</v>
      </c>
    </row>
    <row r="7939" spans="1:15" x14ac:dyDescent="0.2">
      <c r="A7939" t="s">
        <v>8622</v>
      </c>
      <c r="B7939" t="s">
        <v>8672</v>
      </c>
      <c r="C7939" t="s">
        <v>8719</v>
      </c>
      <c r="D7939" t="s">
        <v>22</v>
      </c>
      <c r="E7939">
        <v>61</v>
      </c>
      <c r="F7939" t="s">
        <v>49</v>
      </c>
      <c r="G7939" t="s">
        <v>19</v>
      </c>
      <c r="H7939" t="s">
        <v>20</v>
      </c>
      <c r="I7939" s="2">
        <v>69173</v>
      </c>
      <c r="J7939" s="2">
        <v>67</v>
      </c>
      <c r="K7939" s="2">
        <v>69240</v>
      </c>
      <c r="L7939" s="3">
        <v>4.457362469703261</v>
      </c>
      <c r="M7939" s="3">
        <v>6.5125256070926714</v>
      </c>
      <c r="N7939" s="2">
        <v>1553385</v>
      </c>
      <c r="O7939">
        <f t="shared" si="123"/>
        <v>3</v>
      </c>
    </row>
    <row r="7940" spans="1:15" x14ac:dyDescent="0.2">
      <c r="A7940" t="s">
        <v>8622</v>
      </c>
      <c r="B7940" t="s">
        <v>8672</v>
      </c>
      <c r="C7940" t="s">
        <v>8720</v>
      </c>
      <c r="D7940" t="s">
        <v>22</v>
      </c>
      <c r="E7940">
        <v>68</v>
      </c>
      <c r="F7940" t="s">
        <v>49</v>
      </c>
      <c r="G7940" t="s">
        <v>38</v>
      </c>
      <c r="H7940" t="s">
        <v>774</v>
      </c>
      <c r="I7940" s="2">
        <v>257</v>
      </c>
      <c r="J7940" s="2">
        <f>(0)</f>
        <v>0</v>
      </c>
      <c r="K7940" s="2">
        <v>257</v>
      </c>
      <c r="L7940" s="3">
        <v>1.6544514077321461E-2</v>
      </c>
      <c r="M7940" s="3">
        <v>2.4172719252207053E-2</v>
      </c>
      <c r="N7940" s="2">
        <v>1553385</v>
      </c>
      <c r="O7940">
        <f t="shared" si="123"/>
        <v>113</v>
      </c>
    </row>
    <row r="7941" spans="1:15" x14ac:dyDescent="0.2">
      <c r="A7941" t="s">
        <v>8622</v>
      </c>
      <c r="B7941" t="s">
        <v>8672</v>
      </c>
      <c r="C7941" t="s">
        <v>8721</v>
      </c>
      <c r="D7941" t="s">
        <v>22</v>
      </c>
      <c r="E7941">
        <v>35</v>
      </c>
      <c r="F7941" t="s">
        <v>49</v>
      </c>
      <c r="G7941" t="s">
        <v>38</v>
      </c>
      <c r="H7941" t="s">
        <v>1775</v>
      </c>
      <c r="I7941" s="2">
        <v>560</v>
      </c>
      <c r="J7941" s="2">
        <f>(0)</f>
        <v>0</v>
      </c>
      <c r="K7941" s="2">
        <v>560</v>
      </c>
      <c r="L7941" s="3">
        <v>3.605030304786E-2</v>
      </c>
      <c r="M7941" s="3">
        <v>5.2672073078739105E-2</v>
      </c>
      <c r="N7941" s="2">
        <v>1553385</v>
      </c>
      <c r="O7941">
        <f t="shared" si="123"/>
        <v>58</v>
      </c>
    </row>
    <row r="7942" spans="1:15" x14ac:dyDescent="0.2">
      <c r="A7942" t="s">
        <v>8622</v>
      </c>
      <c r="B7942" t="s">
        <v>8672</v>
      </c>
      <c r="C7942" t="s">
        <v>8722</v>
      </c>
      <c r="D7942" t="s">
        <v>17</v>
      </c>
      <c r="E7942">
        <v>41</v>
      </c>
      <c r="F7942" t="s">
        <v>49</v>
      </c>
      <c r="G7942" t="s">
        <v>8630</v>
      </c>
      <c r="H7942" t="s">
        <v>4937</v>
      </c>
      <c r="I7942" s="2">
        <v>409481</v>
      </c>
      <c r="J7942" s="2">
        <v>228</v>
      </c>
      <c r="K7942" s="2">
        <v>409709</v>
      </c>
      <c r="L7942" s="3">
        <v>26.375238591849413</v>
      </c>
      <c r="M7942" s="3">
        <v>38.536111408959144</v>
      </c>
      <c r="N7942" s="2">
        <v>1553385</v>
      </c>
      <c r="O7942">
        <f t="shared" si="123"/>
        <v>2</v>
      </c>
    </row>
    <row r="7943" spans="1:15" x14ac:dyDescent="0.2">
      <c r="A7943" t="s">
        <v>8622</v>
      </c>
      <c r="B7943" t="s">
        <v>8672</v>
      </c>
      <c r="C7943" t="s">
        <v>8723</v>
      </c>
      <c r="D7943" t="s">
        <v>22</v>
      </c>
      <c r="E7943">
        <v>30</v>
      </c>
      <c r="F7943" t="s">
        <v>49</v>
      </c>
      <c r="G7943" t="s">
        <v>38</v>
      </c>
      <c r="H7943" t="s">
        <v>1549</v>
      </c>
      <c r="I7943" s="2">
        <v>710</v>
      </c>
      <c r="J7943" s="2">
        <f>(0)</f>
        <v>0</v>
      </c>
      <c r="K7943" s="2">
        <v>710</v>
      </c>
      <c r="L7943" s="3">
        <v>4.570663422139392E-2</v>
      </c>
      <c r="M7943" s="3">
        <v>6.6780664081972793E-2</v>
      </c>
      <c r="N7943" s="2">
        <v>1553385</v>
      </c>
      <c r="O7943">
        <f t="shared" ref="O7943:O8006" si="124">COUNTIFS($A$2:$A$8573,A7943,$B$2:$B$8573,B7943,$K$2:$K$8573,"&gt;"&amp;K7943)+1</f>
        <v>48</v>
      </c>
    </row>
    <row r="7944" spans="1:15" x14ac:dyDescent="0.2">
      <c r="A7944" t="s">
        <v>8622</v>
      </c>
      <c r="B7944" t="s">
        <v>8672</v>
      </c>
      <c r="C7944" t="s">
        <v>8724</v>
      </c>
      <c r="D7944" t="s">
        <v>22</v>
      </c>
      <c r="E7944">
        <v>52</v>
      </c>
      <c r="F7944" t="s">
        <v>49</v>
      </c>
      <c r="G7944" t="s">
        <v>38</v>
      </c>
      <c r="H7944" t="s">
        <v>5593</v>
      </c>
      <c r="I7944" s="2">
        <v>936</v>
      </c>
      <c r="J7944" s="2">
        <f>(0)</f>
        <v>0</v>
      </c>
      <c r="K7944" s="2">
        <v>936</v>
      </c>
      <c r="L7944" s="3">
        <v>6.0255506522851707E-2</v>
      </c>
      <c r="M7944" s="3">
        <v>8.8037607860178224E-2</v>
      </c>
      <c r="N7944" s="2">
        <v>1553385</v>
      </c>
      <c r="O7944">
        <f t="shared" si="124"/>
        <v>29</v>
      </c>
    </row>
    <row r="7945" spans="1:15" x14ac:dyDescent="0.2">
      <c r="A7945" t="s">
        <v>8622</v>
      </c>
      <c r="B7945" t="s">
        <v>8672</v>
      </c>
      <c r="C7945" t="s">
        <v>8725</v>
      </c>
      <c r="D7945" t="s">
        <v>22</v>
      </c>
      <c r="E7945">
        <v>44</v>
      </c>
      <c r="F7945" t="s">
        <v>49</v>
      </c>
      <c r="G7945" t="s">
        <v>38</v>
      </c>
      <c r="H7945" t="s">
        <v>193</v>
      </c>
      <c r="I7945" s="2">
        <v>844</v>
      </c>
      <c r="J7945" s="2">
        <f>(0)</f>
        <v>0</v>
      </c>
      <c r="K7945" s="2">
        <v>844</v>
      </c>
      <c r="L7945" s="3">
        <v>5.4332956736417568E-2</v>
      </c>
      <c r="M7945" s="3">
        <v>7.9384338711528224E-2</v>
      </c>
      <c r="N7945" s="2">
        <v>1553385</v>
      </c>
      <c r="O7945">
        <f t="shared" si="124"/>
        <v>37</v>
      </c>
    </row>
    <row r="7946" spans="1:15" x14ac:dyDescent="0.2">
      <c r="A7946" t="s">
        <v>8622</v>
      </c>
      <c r="B7946" t="s">
        <v>8672</v>
      </c>
      <c r="C7946" t="s">
        <v>8726</v>
      </c>
      <c r="D7946" t="s">
        <v>22</v>
      </c>
      <c r="E7946">
        <v>29</v>
      </c>
      <c r="F7946" t="s">
        <v>49</v>
      </c>
      <c r="G7946" t="s">
        <v>38</v>
      </c>
      <c r="H7946" t="s">
        <v>971</v>
      </c>
      <c r="I7946" s="2">
        <v>296</v>
      </c>
      <c r="J7946" s="2">
        <f>(0)</f>
        <v>0</v>
      </c>
      <c r="K7946" s="2">
        <v>296</v>
      </c>
      <c r="L7946" s="3">
        <v>1.9055160182440283E-2</v>
      </c>
      <c r="M7946" s="3">
        <v>2.7840952913047813E-2</v>
      </c>
      <c r="N7946" s="2">
        <v>1553385</v>
      </c>
      <c r="O7946">
        <f t="shared" si="124"/>
        <v>102</v>
      </c>
    </row>
    <row r="7947" spans="1:15" x14ac:dyDescent="0.2">
      <c r="A7947" t="s">
        <v>8622</v>
      </c>
      <c r="B7947" t="s">
        <v>8672</v>
      </c>
      <c r="C7947" t="s">
        <v>8727</v>
      </c>
      <c r="D7947" t="s">
        <v>22</v>
      </c>
      <c r="E7947">
        <v>49</v>
      </c>
      <c r="F7947" t="s">
        <v>49</v>
      </c>
      <c r="G7947" t="s">
        <v>38</v>
      </c>
      <c r="H7947" t="s">
        <v>5999</v>
      </c>
      <c r="I7947" s="2">
        <v>1364</v>
      </c>
      <c r="J7947" s="2">
        <f>(0)</f>
        <v>0</v>
      </c>
      <c r="K7947" s="2">
        <v>1364</v>
      </c>
      <c r="L7947" s="3">
        <v>8.7808238138001843E-2</v>
      </c>
      <c r="M7947" s="3">
        <v>0.12829412085607167</v>
      </c>
      <c r="N7947" s="2">
        <v>1553385</v>
      </c>
      <c r="O7947">
        <f t="shared" si="124"/>
        <v>20</v>
      </c>
    </row>
    <row r="7948" spans="1:15" x14ac:dyDescent="0.2">
      <c r="A7948" t="s">
        <v>8622</v>
      </c>
      <c r="B7948" t="s">
        <v>8672</v>
      </c>
      <c r="C7948" t="s">
        <v>8728</v>
      </c>
      <c r="D7948" t="s">
        <v>22</v>
      </c>
      <c r="E7948">
        <v>40</v>
      </c>
      <c r="F7948" t="s">
        <v>49</v>
      </c>
      <c r="G7948" t="s">
        <v>38</v>
      </c>
      <c r="H7948" t="s">
        <v>79</v>
      </c>
      <c r="I7948" s="2">
        <v>863</v>
      </c>
      <c r="J7948" s="2">
        <f>(0)</f>
        <v>0</v>
      </c>
      <c r="K7948" s="2">
        <v>863</v>
      </c>
      <c r="L7948" s="3">
        <v>5.5556092018398527E-2</v>
      </c>
      <c r="M7948" s="3">
        <v>8.1171426905271155E-2</v>
      </c>
      <c r="N7948" s="2">
        <v>1553385</v>
      </c>
      <c r="O7948">
        <f t="shared" si="124"/>
        <v>33</v>
      </c>
    </row>
    <row r="7949" spans="1:15" x14ac:dyDescent="0.2">
      <c r="A7949" t="s">
        <v>8622</v>
      </c>
      <c r="B7949" t="s">
        <v>8672</v>
      </c>
      <c r="C7949" t="s">
        <v>8729</v>
      </c>
      <c r="D7949" t="s">
        <v>22</v>
      </c>
      <c r="E7949">
        <v>34</v>
      </c>
      <c r="F7949" t="s">
        <v>49</v>
      </c>
      <c r="G7949" t="s">
        <v>38</v>
      </c>
      <c r="H7949" t="s">
        <v>7058</v>
      </c>
      <c r="I7949" s="2">
        <v>212</v>
      </c>
      <c r="J7949" s="2">
        <f>(0)</f>
        <v>0</v>
      </c>
      <c r="K7949" s="2">
        <v>212</v>
      </c>
      <c r="L7949" s="3">
        <v>1.3647614725261284E-2</v>
      </c>
      <c r="M7949" s="3">
        <v>1.9940141951236945E-2</v>
      </c>
      <c r="N7949" s="2">
        <v>1553385</v>
      </c>
      <c r="O7949">
        <f t="shared" si="124"/>
        <v>128</v>
      </c>
    </row>
    <row r="7950" spans="1:15" x14ac:dyDescent="0.2">
      <c r="A7950" t="s">
        <v>8622</v>
      </c>
      <c r="B7950" t="s">
        <v>8672</v>
      </c>
      <c r="C7950" t="s">
        <v>8730</v>
      </c>
      <c r="D7950" t="s">
        <v>22</v>
      </c>
      <c r="E7950">
        <v>39</v>
      </c>
      <c r="F7950" t="s">
        <v>49</v>
      </c>
      <c r="G7950" t="s">
        <v>38</v>
      </c>
      <c r="H7950" t="s">
        <v>822</v>
      </c>
      <c r="I7950" s="2">
        <v>625</v>
      </c>
      <c r="J7950" s="2">
        <f>(0)</f>
        <v>0</v>
      </c>
      <c r="K7950" s="2">
        <v>625</v>
      </c>
      <c r="L7950" s="3">
        <v>4.0234713223058036E-2</v>
      </c>
      <c r="M7950" s="3">
        <v>5.8785795846807029E-2</v>
      </c>
      <c r="N7950" s="2">
        <v>1553385</v>
      </c>
      <c r="O7950">
        <f t="shared" si="124"/>
        <v>56</v>
      </c>
    </row>
    <row r="7951" spans="1:15" x14ac:dyDescent="0.2">
      <c r="A7951" t="s">
        <v>8622</v>
      </c>
      <c r="B7951" t="s">
        <v>8672</v>
      </c>
      <c r="C7951" t="s">
        <v>8731</v>
      </c>
      <c r="D7951" t="s">
        <v>22</v>
      </c>
      <c r="E7951">
        <v>34</v>
      </c>
      <c r="F7951" t="s">
        <v>49</v>
      </c>
      <c r="G7951" t="s">
        <v>38</v>
      </c>
      <c r="H7951" t="s">
        <v>366</v>
      </c>
      <c r="I7951" s="2">
        <v>123</v>
      </c>
      <c r="J7951" s="2">
        <f>(0)</f>
        <v>0</v>
      </c>
      <c r="K7951" s="2">
        <v>123</v>
      </c>
      <c r="L7951" s="3">
        <v>7.9181915622978209E-3</v>
      </c>
      <c r="M7951" s="3">
        <v>1.1569044622651625E-2</v>
      </c>
      <c r="N7951" s="2">
        <v>1553385</v>
      </c>
      <c r="O7951">
        <f t="shared" si="124"/>
        <v>173</v>
      </c>
    </row>
    <row r="7952" spans="1:15" x14ac:dyDescent="0.2">
      <c r="A7952" t="s">
        <v>8622</v>
      </c>
      <c r="B7952" t="s">
        <v>8672</v>
      </c>
      <c r="C7952" t="s">
        <v>8732</v>
      </c>
      <c r="D7952" t="s">
        <v>22</v>
      </c>
      <c r="E7952">
        <v>34</v>
      </c>
      <c r="F7952" t="s">
        <v>49</v>
      </c>
      <c r="G7952" t="s">
        <v>38</v>
      </c>
      <c r="H7952" t="s">
        <v>39</v>
      </c>
      <c r="I7952" s="2">
        <v>1092</v>
      </c>
      <c r="J7952" s="2">
        <f>(0)</f>
        <v>0</v>
      </c>
      <c r="K7952" s="2">
        <v>1092</v>
      </c>
      <c r="L7952" s="3">
        <v>7.0298090943326993E-2</v>
      </c>
      <c r="M7952" s="3">
        <v>0.10271054250354127</v>
      </c>
      <c r="N7952" s="2">
        <v>1553385</v>
      </c>
      <c r="O7952">
        <f t="shared" si="124"/>
        <v>26</v>
      </c>
    </row>
    <row r="7953" spans="1:15" x14ac:dyDescent="0.2">
      <c r="A7953" t="s">
        <v>8622</v>
      </c>
      <c r="B7953" t="s">
        <v>8672</v>
      </c>
      <c r="C7953" t="s">
        <v>8733</v>
      </c>
      <c r="D7953" t="s">
        <v>22</v>
      </c>
      <c r="E7953">
        <v>48</v>
      </c>
      <c r="F7953" t="s">
        <v>49</v>
      </c>
      <c r="G7953" t="s">
        <v>38</v>
      </c>
      <c r="H7953" t="s">
        <v>148</v>
      </c>
      <c r="I7953" s="2">
        <v>312</v>
      </c>
      <c r="J7953" s="2">
        <f>(0)</f>
        <v>0</v>
      </c>
      <c r="K7953" s="2">
        <v>312</v>
      </c>
      <c r="L7953" s="3">
        <v>2.008516884095057E-2</v>
      </c>
      <c r="M7953" s="3">
        <v>2.934586928672607E-2</v>
      </c>
      <c r="N7953" s="2">
        <v>1553385</v>
      </c>
      <c r="O7953">
        <f t="shared" si="124"/>
        <v>100</v>
      </c>
    </row>
    <row r="7954" spans="1:15" x14ac:dyDescent="0.2">
      <c r="A7954" t="s">
        <v>8622</v>
      </c>
      <c r="B7954" t="s">
        <v>8672</v>
      </c>
      <c r="C7954" t="s">
        <v>8734</v>
      </c>
      <c r="D7954" t="s">
        <v>22</v>
      </c>
      <c r="E7954">
        <v>38</v>
      </c>
      <c r="F7954" t="s">
        <v>49</v>
      </c>
      <c r="G7954" t="s">
        <v>38</v>
      </c>
      <c r="H7954" t="s">
        <v>276</v>
      </c>
      <c r="I7954" s="2">
        <v>325</v>
      </c>
      <c r="J7954" s="2">
        <f>(0)</f>
        <v>0</v>
      </c>
      <c r="K7954" s="2">
        <v>325</v>
      </c>
      <c r="L7954" s="3">
        <v>2.0922050875990174E-2</v>
      </c>
      <c r="M7954" s="3">
        <v>3.056861384033966E-2</v>
      </c>
      <c r="N7954" s="2">
        <v>1553385</v>
      </c>
      <c r="O7954">
        <f t="shared" si="124"/>
        <v>95</v>
      </c>
    </row>
    <row r="7955" spans="1:15" x14ac:dyDescent="0.2">
      <c r="A7955" t="s">
        <v>8622</v>
      </c>
      <c r="B7955" t="s">
        <v>8672</v>
      </c>
      <c r="C7955" t="s">
        <v>8735</v>
      </c>
      <c r="D7955" t="s">
        <v>22</v>
      </c>
      <c r="E7955">
        <v>30</v>
      </c>
      <c r="F7955" t="s">
        <v>49</v>
      </c>
      <c r="G7955" t="s">
        <v>38</v>
      </c>
      <c r="H7955" t="s">
        <v>456</v>
      </c>
      <c r="I7955" s="2">
        <v>1439</v>
      </c>
      <c r="J7955" s="2">
        <f>(0)</f>
        <v>0</v>
      </c>
      <c r="K7955" s="2">
        <v>1439</v>
      </c>
      <c r="L7955" s="3">
        <v>9.263640372476882E-2</v>
      </c>
      <c r="M7955" s="3">
        <v>0.13534841635768852</v>
      </c>
      <c r="N7955" s="2">
        <v>1553385</v>
      </c>
      <c r="O7955">
        <f t="shared" si="124"/>
        <v>18</v>
      </c>
    </row>
    <row r="7956" spans="1:15" x14ac:dyDescent="0.2">
      <c r="A7956" t="s">
        <v>8622</v>
      </c>
      <c r="B7956" t="s">
        <v>8672</v>
      </c>
      <c r="C7956" t="s">
        <v>8736</v>
      </c>
      <c r="D7956" t="s">
        <v>22</v>
      </c>
      <c r="E7956">
        <v>55</v>
      </c>
      <c r="F7956" t="s">
        <v>49</v>
      </c>
      <c r="G7956" t="s">
        <v>38</v>
      </c>
      <c r="H7956" t="s">
        <v>746</v>
      </c>
      <c r="I7956" s="2">
        <v>834</v>
      </c>
      <c r="J7956" s="2">
        <f>(0)</f>
        <v>0</v>
      </c>
      <c r="K7956" s="2">
        <v>834</v>
      </c>
      <c r="L7956" s="3">
        <v>5.368920132484864E-2</v>
      </c>
      <c r="M7956" s="3">
        <v>7.8443765977979307E-2</v>
      </c>
      <c r="N7956" s="2">
        <v>1553385</v>
      </c>
      <c r="O7956">
        <f t="shared" si="124"/>
        <v>39</v>
      </c>
    </row>
    <row r="7957" spans="1:15" x14ac:dyDescent="0.2">
      <c r="A7957" t="s">
        <v>8622</v>
      </c>
      <c r="B7957" t="s">
        <v>8672</v>
      </c>
      <c r="C7957" t="s">
        <v>8737</v>
      </c>
      <c r="D7957" t="s">
        <v>22</v>
      </c>
      <c r="E7957">
        <v>30</v>
      </c>
      <c r="F7957" t="s">
        <v>49</v>
      </c>
      <c r="G7957" t="s">
        <v>38</v>
      </c>
      <c r="H7957" t="s">
        <v>1224</v>
      </c>
      <c r="I7957" s="2">
        <v>192</v>
      </c>
      <c r="J7957" s="2">
        <f>(0)</f>
        <v>0</v>
      </c>
      <c r="K7957" s="2">
        <v>192</v>
      </c>
      <c r="L7957" s="3">
        <v>1.2360103902123429E-2</v>
      </c>
      <c r="M7957" s="3">
        <v>1.8058996484139122E-2</v>
      </c>
      <c r="N7957" s="2">
        <v>1553385</v>
      </c>
      <c r="O7957">
        <f t="shared" si="124"/>
        <v>138</v>
      </c>
    </row>
    <row r="7958" spans="1:15" x14ac:dyDescent="0.2">
      <c r="A7958" t="s">
        <v>8622</v>
      </c>
      <c r="B7958" t="s">
        <v>8672</v>
      </c>
      <c r="C7958" t="s">
        <v>8738</v>
      </c>
      <c r="D7958" t="s">
        <v>22</v>
      </c>
      <c r="E7958">
        <v>43</v>
      </c>
      <c r="F7958" t="s">
        <v>49</v>
      </c>
      <c r="G7958" t="s">
        <v>38</v>
      </c>
      <c r="H7958" t="s">
        <v>780</v>
      </c>
      <c r="I7958" s="2">
        <v>512</v>
      </c>
      <c r="J7958" s="2">
        <f>(0)</f>
        <v>0</v>
      </c>
      <c r="K7958" s="2">
        <v>512</v>
      </c>
      <c r="L7958" s="3">
        <v>3.2960277072329139E-2</v>
      </c>
      <c r="M7958" s="3">
        <v>4.8157323957704327E-2</v>
      </c>
      <c r="N7958" s="2">
        <v>1553385</v>
      </c>
      <c r="O7958">
        <f t="shared" si="124"/>
        <v>62</v>
      </c>
    </row>
    <row r="7959" spans="1:15" x14ac:dyDescent="0.2">
      <c r="A7959" t="s">
        <v>8622</v>
      </c>
      <c r="B7959" t="s">
        <v>8672</v>
      </c>
      <c r="C7959" t="s">
        <v>8739</v>
      </c>
      <c r="D7959" t="s">
        <v>22</v>
      </c>
      <c r="E7959">
        <v>32</v>
      </c>
      <c r="F7959" t="s">
        <v>49</v>
      </c>
      <c r="G7959" t="s">
        <v>38</v>
      </c>
      <c r="H7959" t="s">
        <v>4964</v>
      </c>
      <c r="I7959" s="2">
        <v>123</v>
      </c>
      <c r="J7959" s="2">
        <f>(0)</f>
        <v>0</v>
      </c>
      <c r="K7959" s="2">
        <v>123</v>
      </c>
      <c r="L7959" s="3">
        <v>7.9181915622978209E-3</v>
      </c>
      <c r="M7959" s="3">
        <v>1.1569044622651625E-2</v>
      </c>
      <c r="N7959" s="2">
        <v>1553385</v>
      </c>
      <c r="O7959">
        <f t="shared" si="124"/>
        <v>173</v>
      </c>
    </row>
    <row r="7960" spans="1:15" x14ac:dyDescent="0.2">
      <c r="A7960" t="s">
        <v>8622</v>
      </c>
      <c r="B7960" t="s">
        <v>8672</v>
      </c>
      <c r="C7960" t="s">
        <v>8740</v>
      </c>
      <c r="D7960" t="s">
        <v>22</v>
      </c>
      <c r="E7960">
        <v>37</v>
      </c>
      <c r="F7960" t="s">
        <v>49</v>
      </c>
      <c r="G7960" t="s">
        <v>38</v>
      </c>
      <c r="H7960" t="s">
        <v>8741</v>
      </c>
      <c r="I7960" s="2">
        <v>149</v>
      </c>
      <c r="J7960" s="2">
        <f>(0)</f>
        <v>0</v>
      </c>
      <c r="K7960" s="2">
        <v>149</v>
      </c>
      <c r="L7960" s="3">
        <v>9.5919556323770354E-3</v>
      </c>
      <c r="M7960" s="3">
        <v>1.4014533729878799E-2</v>
      </c>
      <c r="N7960" s="2">
        <v>1553385</v>
      </c>
      <c r="O7960">
        <f t="shared" si="124"/>
        <v>159</v>
      </c>
    </row>
    <row r="7961" spans="1:15" x14ac:dyDescent="0.2">
      <c r="A7961" t="s">
        <v>8622</v>
      </c>
      <c r="B7961" t="s">
        <v>8672</v>
      </c>
      <c r="C7961" t="s">
        <v>8742</v>
      </c>
      <c r="D7961" t="s">
        <v>22</v>
      </c>
      <c r="E7961">
        <v>37</v>
      </c>
      <c r="F7961" t="s">
        <v>49</v>
      </c>
      <c r="G7961" t="s">
        <v>38</v>
      </c>
      <c r="H7961" t="s">
        <v>106</v>
      </c>
      <c r="I7961" s="2">
        <v>878</v>
      </c>
      <c r="J7961" s="2">
        <f>(0)</f>
        <v>0</v>
      </c>
      <c r="K7961" s="2">
        <v>878</v>
      </c>
      <c r="L7961" s="3">
        <v>5.6521725135751925E-2</v>
      </c>
      <c r="M7961" s="3">
        <v>8.258228600559453E-2</v>
      </c>
      <c r="N7961" s="2">
        <v>1553385</v>
      </c>
      <c r="O7961">
        <f t="shared" si="124"/>
        <v>32</v>
      </c>
    </row>
    <row r="7962" spans="1:15" x14ac:dyDescent="0.2">
      <c r="A7962" t="s">
        <v>8622</v>
      </c>
      <c r="B7962" t="s">
        <v>8672</v>
      </c>
      <c r="C7962" t="s">
        <v>8743</v>
      </c>
      <c r="D7962" t="s">
        <v>22</v>
      </c>
      <c r="E7962">
        <v>27</v>
      </c>
      <c r="F7962" t="s">
        <v>49</v>
      </c>
      <c r="G7962" t="s">
        <v>38</v>
      </c>
      <c r="H7962" t="s">
        <v>1648</v>
      </c>
      <c r="I7962" s="2">
        <v>351</v>
      </c>
      <c r="J7962" s="2">
        <f>(0)</f>
        <v>0</v>
      </c>
      <c r="K7962" s="2">
        <v>351</v>
      </c>
      <c r="L7962" s="3">
        <v>2.2595814946069392E-2</v>
      </c>
      <c r="M7962" s="3">
        <v>3.3014102947566834E-2</v>
      </c>
      <c r="N7962" s="2">
        <v>1553385</v>
      </c>
      <c r="O7962">
        <f t="shared" si="124"/>
        <v>89</v>
      </c>
    </row>
    <row r="7963" spans="1:15" x14ac:dyDescent="0.2">
      <c r="A7963" t="s">
        <v>8622</v>
      </c>
      <c r="B7963" t="s">
        <v>8672</v>
      </c>
      <c r="C7963" t="s">
        <v>8744</v>
      </c>
      <c r="D7963" t="s">
        <v>22</v>
      </c>
      <c r="E7963">
        <v>44</v>
      </c>
      <c r="F7963" t="s">
        <v>49</v>
      </c>
      <c r="G7963" t="s">
        <v>38</v>
      </c>
      <c r="H7963" t="s">
        <v>4970</v>
      </c>
      <c r="I7963" s="2">
        <v>180</v>
      </c>
      <c r="J7963" s="2">
        <f>(0)</f>
        <v>0</v>
      </c>
      <c r="K7963" s="2">
        <v>180</v>
      </c>
      <c r="L7963" s="3">
        <v>1.1587597408240712E-2</v>
      </c>
      <c r="M7963" s="3">
        <v>1.6930309203880427E-2</v>
      </c>
      <c r="N7963" s="2">
        <v>1553385</v>
      </c>
      <c r="O7963">
        <f t="shared" si="124"/>
        <v>145</v>
      </c>
    </row>
    <row r="7964" spans="1:15" x14ac:dyDescent="0.2">
      <c r="A7964" t="s">
        <v>8622</v>
      </c>
      <c r="B7964" t="s">
        <v>8672</v>
      </c>
      <c r="C7964" t="s">
        <v>8745</v>
      </c>
      <c r="D7964" t="s">
        <v>22</v>
      </c>
      <c r="E7964">
        <v>58</v>
      </c>
      <c r="F7964" t="s">
        <v>69</v>
      </c>
      <c r="G7964" t="s">
        <v>38</v>
      </c>
      <c r="H7964" t="s">
        <v>1579</v>
      </c>
      <c r="I7964" s="2">
        <v>114</v>
      </c>
      <c r="J7964" s="2">
        <f>(0)</f>
        <v>0</v>
      </c>
      <c r="K7964" s="2">
        <v>114</v>
      </c>
      <c r="L7964" s="3">
        <v>7.3388116918857854E-3</v>
      </c>
      <c r="M7964" s="3">
        <v>1.0722529162457604E-2</v>
      </c>
      <c r="N7964" s="2">
        <v>1553385</v>
      </c>
      <c r="O7964">
        <f t="shared" si="124"/>
        <v>177</v>
      </c>
    </row>
    <row r="7965" spans="1:15" x14ac:dyDescent="0.2">
      <c r="A7965" t="s">
        <v>8622</v>
      </c>
      <c r="B7965" t="s">
        <v>8672</v>
      </c>
      <c r="C7965" t="s">
        <v>8746</v>
      </c>
      <c r="D7965" t="s">
        <v>22</v>
      </c>
      <c r="E7965">
        <v>57</v>
      </c>
      <c r="F7965" t="s">
        <v>49</v>
      </c>
      <c r="G7965" t="s">
        <v>38</v>
      </c>
      <c r="H7965" t="s">
        <v>3025</v>
      </c>
      <c r="I7965" s="2">
        <v>109</v>
      </c>
      <c r="J7965" s="2">
        <f>(0)</f>
        <v>0</v>
      </c>
      <c r="K7965" s="2">
        <v>109</v>
      </c>
      <c r="L7965" s="3">
        <v>7.0169339861013208E-3</v>
      </c>
      <c r="M7965" s="3">
        <v>1.0252242795683148E-2</v>
      </c>
      <c r="N7965" s="2">
        <v>1553385</v>
      </c>
      <c r="O7965">
        <f t="shared" si="124"/>
        <v>181</v>
      </c>
    </row>
    <row r="7966" spans="1:15" x14ac:dyDescent="0.2">
      <c r="A7966" t="s">
        <v>8622</v>
      </c>
      <c r="B7966" t="s">
        <v>8672</v>
      </c>
      <c r="C7966" t="s">
        <v>8747</v>
      </c>
      <c r="D7966" t="s">
        <v>22</v>
      </c>
      <c r="E7966">
        <v>39</v>
      </c>
      <c r="F7966" t="s">
        <v>49</v>
      </c>
      <c r="G7966" t="s">
        <v>38</v>
      </c>
      <c r="H7966" t="s">
        <v>389</v>
      </c>
      <c r="I7966" s="2">
        <v>183</v>
      </c>
      <c r="J7966" s="2">
        <f>(0)</f>
        <v>0</v>
      </c>
      <c r="K7966" s="2">
        <v>183</v>
      </c>
      <c r="L7966" s="3">
        <v>1.1780724031711392E-2</v>
      </c>
      <c r="M7966" s="3">
        <v>1.7212481023945101E-2</v>
      </c>
      <c r="N7966" s="2">
        <v>1553385</v>
      </c>
      <c r="O7966">
        <f t="shared" si="124"/>
        <v>143</v>
      </c>
    </row>
    <row r="7967" spans="1:15" x14ac:dyDescent="0.2">
      <c r="A7967" t="s">
        <v>8622</v>
      </c>
      <c r="B7967" t="s">
        <v>8672</v>
      </c>
      <c r="C7967" t="s">
        <v>8748</v>
      </c>
      <c r="D7967" t="s">
        <v>22</v>
      </c>
      <c r="E7967">
        <v>36</v>
      </c>
      <c r="F7967" t="s">
        <v>49</v>
      </c>
      <c r="G7967" t="s">
        <v>38</v>
      </c>
      <c r="H7967" t="s">
        <v>354</v>
      </c>
      <c r="I7967" s="2">
        <v>366</v>
      </c>
      <c r="J7967" s="2">
        <f>(0)</f>
        <v>0</v>
      </c>
      <c r="K7967" s="2">
        <v>366</v>
      </c>
      <c r="L7967" s="3">
        <v>2.3561448063422783E-2</v>
      </c>
      <c r="M7967" s="3">
        <v>3.4424962047890202E-2</v>
      </c>
      <c r="N7967" s="2">
        <v>1553385</v>
      </c>
      <c r="O7967">
        <f t="shared" si="124"/>
        <v>83</v>
      </c>
    </row>
    <row r="7968" spans="1:15" x14ac:dyDescent="0.2">
      <c r="A7968" t="s">
        <v>8622</v>
      </c>
      <c r="B7968" t="s">
        <v>8672</v>
      </c>
      <c r="C7968" t="s">
        <v>8749</v>
      </c>
      <c r="D7968" t="s">
        <v>22</v>
      </c>
      <c r="E7968">
        <v>56</v>
      </c>
      <c r="F7968" t="s">
        <v>49</v>
      </c>
      <c r="G7968" t="s">
        <v>38</v>
      </c>
      <c r="H7968" t="s">
        <v>1576</v>
      </c>
      <c r="I7968" s="2">
        <v>84</v>
      </c>
      <c r="J7968" s="2">
        <f>(0)</f>
        <v>0</v>
      </c>
      <c r="K7968" s="2">
        <v>84</v>
      </c>
      <c r="L7968" s="3">
        <v>5.4075454571789992E-3</v>
      </c>
      <c r="M7968" s="3">
        <v>7.9008109618108665E-3</v>
      </c>
      <c r="N7968" s="2">
        <v>1553385</v>
      </c>
      <c r="O7968">
        <f t="shared" si="124"/>
        <v>186</v>
      </c>
    </row>
    <row r="7969" spans="1:15" x14ac:dyDescent="0.2">
      <c r="A7969" t="s">
        <v>8622</v>
      </c>
      <c r="B7969" t="s">
        <v>8672</v>
      </c>
      <c r="C7969" t="s">
        <v>8750</v>
      </c>
      <c r="D7969" t="s">
        <v>22</v>
      </c>
      <c r="E7969">
        <v>39</v>
      </c>
      <c r="F7969" t="s">
        <v>49</v>
      </c>
      <c r="G7969" t="s">
        <v>38</v>
      </c>
      <c r="H7969" t="s">
        <v>584</v>
      </c>
      <c r="I7969" s="2">
        <v>734</v>
      </c>
      <c r="J7969" s="2">
        <f>(0)</f>
        <v>0</v>
      </c>
      <c r="K7969" s="2">
        <v>734</v>
      </c>
      <c r="L7969" s="3">
        <v>4.7251647209159357E-2</v>
      </c>
      <c r="M7969" s="3">
        <v>6.9038038642490182E-2</v>
      </c>
      <c r="N7969" s="2">
        <v>1553385</v>
      </c>
      <c r="O7969">
        <f t="shared" si="124"/>
        <v>44</v>
      </c>
    </row>
    <row r="7970" spans="1:15" x14ac:dyDescent="0.2">
      <c r="A7970" t="s">
        <v>8622</v>
      </c>
      <c r="B7970" t="s">
        <v>8672</v>
      </c>
      <c r="C7970" t="s">
        <v>8751</v>
      </c>
      <c r="D7970" t="s">
        <v>22</v>
      </c>
      <c r="E7970">
        <v>28</v>
      </c>
      <c r="F7970" t="s">
        <v>49</v>
      </c>
      <c r="G7970" t="s">
        <v>38</v>
      </c>
      <c r="H7970" t="s">
        <v>2196</v>
      </c>
      <c r="I7970" s="2">
        <v>156</v>
      </c>
      <c r="J7970" s="2">
        <f>(0)</f>
        <v>0</v>
      </c>
      <c r="K7970" s="2">
        <v>156</v>
      </c>
      <c r="L7970" s="3">
        <v>1.0042584420475285E-2</v>
      </c>
      <c r="M7970" s="3">
        <v>1.4672934643363035E-2</v>
      </c>
      <c r="N7970" s="2">
        <v>1553385</v>
      </c>
      <c r="O7970">
        <f t="shared" si="124"/>
        <v>155</v>
      </c>
    </row>
    <row r="7971" spans="1:15" x14ac:dyDescent="0.2">
      <c r="A7971" t="s">
        <v>8622</v>
      </c>
      <c r="B7971" t="s">
        <v>8672</v>
      </c>
      <c r="C7971" t="s">
        <v>8752</v>
      </c>
      <c r="D7971" t="s">
        <v>22</v>
      </c>
      <c r="E7971">
        <v>49</v>
      </c>
      <c r="F7971" t="s">
        <v>49</v>
      </c>
      <c r="G7971" t="s">
        <v>38</v>
      </c>
      <c r="H7971" t="s">
        <v>182</v>
      </c>
      <c r="I7971" s="2">
        <v>725</v>
      </c>
      <c r="J7971" s="2">
        <f>(0)</f>
        <v>0</v>
      </c>
      <c r="K7971" s="2">
        <v>725</v>
      </c>
      <c r="L7971" s="3">
        <v>4.6672267338747318E-2</v>
      </c>
      <c r="M7971" s="3">
        <v>6.8191523182296154E-2</v>
      </c>
      <c r="N7971" s="2">
        <v>1553385</v>
      </c>
      <c r="O7971">
        <f t="shared" si="124"/>
        <v>45</v>
      </c>
    </row>
    <row r="7972" spans="1:15" x14ac:dyDescent="0.2">
      <c r="A7972" t="s">
        <v>8622</v>
      </c>
      <c r="B7972" t="s">
        <v>8672</v>
      </c>
      <c r="C7972" t="s">
        <v>8753</v>
      </c>
      <c r="D7972" t="s">
        <v>22</v>
      </c>
      <c r="E7972">
        <v>35</v>
      </c>
      <c r="F7972" t="s">
        <v>49</v>
      </c>
      <c r="G7972" t="s">
        <v>38</v>
      </c>
      <c r="H7972" t="s">
        <v>4567</v>
      </c>
      <c r="I7972" s="2">
        <v>1364</v>
      </c>
      <c r="J7972" s="2">
        <v>1</v>
      </c>
      <c r="K7972" s="2">
        <v>1365</v>
      </c>
      <c r="L7972" s="3">
        <v>8.7872613679158745E-2</v>
      </c>
      <c r="M7972" s="3">
        <v>0.12838817812942657</v>
      </c>
      <c r="N7972" s="2">
        <v>1553385</v>
      </c>
      <c r="O7972">
        <f t="shared" si="124"/>
        <v>19</v>
      </c>
    </row>
    <row r="7973" spans="1:15" x14ac:dyDescent="0.2">
      <c r="A7973" t="s">
        <v>8622</v>
      </c>
      <c r="B7973" t="s">
        <v>8672</v>
      </c>
      <c r="C7973" t="s">
        <v>8754</v>
      </c>
      <c r="D7973" t="s">
        <v>22</v>
      </c>
      <c r="E7973">
        <v>38</v>
      </c>
      <c r="F7973" t="s">
        <v>69</v>
      </c>
      <c r="G7973" t="s">
        <v>38</v>
      </c>
      <c r="H7973" t="s">
        <v>43</v>
      </c>
      <c r="I7973" s="2">
        <v>2467</v>
      </c>
      <c r="J7973" s="2">
        <f>(0)</f>
        <v>0</v>
      </c>
      <c r="K7973" s="2">
        <v>2467</v>
      </c>
      <c r="L7973" s="3">
        <v>0.15881446003405467</v>
      </c>
      <c r="M7973" s="3">
        <v>0.23203929336651674</v>
      </c>
      <c r="N7973" s="2">
        <v>1553385</v>
      </c>
      <c r="O7973">
        <f t="shared" si="124"/>
        <v>9</v>
      </c>
    </row>
    <row r="7974" spans="1:15" x14ac:dyDescent="0.2">
      <c r="A7974" t="s">
        <v>8622</v>
      </c>
      <c r="B7974" t="s">
        <v>8672</v>
      </c>
      <c r="C7974" t="s">
        <v>8755</v>
      </c>
      <c r="D7974" t="s">
        <v>22</v>
      </c>
      <c r="E7974">
        <v>51</v>
      </c>
      <c r="F7974" t="s">
        <v>69</v>
      </c>
      <c r="G7974" t="s">
        <v>38</v>
      </c>
      <c r="H7974" t="s">
        <v>1268</v>
      </c>
      <c r="I7974" s="2">
        <v>652</v>
      </c>
      <c r="J7974" s="2">
        <f>(0)</f>
        <v>0</v>
      </c>
      <c r="K7974" s="2">
        <v>652</v>
      </c>
      <c r="L7974" s="3">
        <v>4.1972852834294139E-2</v>
      </c>
      <c r="M7974" s="3">
        <v>6.1325342227389099E-2</v>
      </c>
      <c r="N7974" s="2">
        <v>1553385</v>
      </c>
      <c r="O7974">
        <f t="shared" si="124"/>
        <v>54</v>
      </c>
    </row>
    <row r="7975" spans="1:15" x14ac:dyDescent="0.2">
      <c r="A7975" t="s">
        <v>8622</v>
      </c>
      <c r="B7975" t="s">
        <v>8672</v>
      </c>
      <c r="C7975" t="s">
        <v>8756</v>
      </c>
      <c r="D7975" t="s">
        <v>22</v>
      </c>
      <c r="E7975">
        <v>29</v>
      </c>
      <c r="F7975" t="s">
        <v>18</v>
      </c>
      <c r="G7975" t="s">
        <v>38</v>
      </c>
      <c r="H7975" t="s">
        <v>727</v>
      </c>
      <c r="I7975" s="2">
        <v>2648</v>
      </c>
      <c r="J7975" s="2">
        <f>(0)</f>
        <v>0</v>
      </c>
      <c r="K7975" s="2">
        <v>2648</v>
      </c>
      <c r="L7975" s="3">
        <v>0.17046643298345227</v>
      </c>
      <c r="M7975" s="3">
        <v>0.24906365984375206</v>
      </c>
      <c r="N7975" s="2">
        <v>1553385</v>
      </c>
      <c r="O7975">
        <f t="shared" si="124"/>
        <v>5</v>
      </c>
    </row>
    <row r="7976" spans="1:15" x14ac:dyDescent="0.2">
      <c r="A7976" t="s">
        <v>8622</v>
      </c>
      <c r="B7976" t="s">
        <v>8672</v>
      </c>
      <c r="C7976" t="s">
        <v>8757</v>
      </c>
      <c r="D7976" t="s">
        <v>22</v>
      </c>
      <c r="E7976">
        <v>28</v>
      </c>
      <c r="F7976" t="s">
        <v>69</v>
      </c>
      <c r="G7976" t="s">
        <v>38</v>
      </c>
      <c r="H7976" t="s">
        <v>70</v>
      </c>
      <c r="I7976" s="2">
        <v>170</v>
      </c>
      <c r="J7976" s="2">
        <f>(0)</f>
        <v>0</v>
      </c>
      <c r="K7976" s="2">
        <v>170</v>
      </c>
      <c r="L7976" s="3">
        <v>1.0943841996671784E-2</v>
      </c>
      <c r="M7976" s="3">
        <v>1.5989736470331514E-2</v>
      </c>
      <c r="N7976" s="2">
        <v>1553385</v>
      </c>
      <c r="O7976">
        <f t="shared" si="124"/>
        <v>149</v>
      </c>
    </row>
    <row r="7977" spans="1:15" x14ac:dyDescent="0.2">
      <c r="A7977" t="s">
        <v>8622</v>
      </c>
      <c r="B7977" t="s">
        <v>8672</v>
      </c>
      <c r="C7977" t="s">
        <v>8758</v>
      </c>
      <c r="D7977" t="s">
        <v>22</v>
      </c>
      <c r="E7977">
        <v>32</v>
      </c>
      <c r="F7977" t="s">
        <v>69</v>
      </c>
      <c r="G7977" t="s">
        <v>38</v>
      </c>
      <c r="H7977" t="s">
        <v>273</v>
      </c>
      <c r="I7977" s="2">
        <v>258</v>
      </c>
      <c r="J7977" s="2">
        <f>(0)</f>
        <v>0</v>
      </c>
      <c r="K7977" s="2">
        <v>258</v>
      </c>
      <c r="L7977" s="3">
        <v>1.6608889618478357E-2</v>
      </c>
      <c r="M7977" s="3">
        <v>2.4266776525561945E-2</v>
      </c>
      <c r="N7977" s="2">
        <v>1553385</v>
      </c>
      <c r="O7977">
        <f t="shared" si="124"/>
        <v>112</v>
      </c>
    </row>
    <row r="7978" spans="1:15" x14ac:dyDescent="0.2">
      <c r="A7978" t="s">
        <v>8622</v>
      </c>
      <c r="B7978" t="s">
        <v>8672</v>
      </c>
      <c r="C7978" t="s">
        <v>8759</v>
      </c>
      <c r="D7978" t="s">
        <v>22</v>
      </c>
      <c r="E7978">
        <v>42</v>
      </c>
      <c r="F7978" t="s">
        <v>49</v>
      </c>
      <c r="G7978" t="s">
        <v>38</v>
      </c>
      <c r="H7978" t="s">
        <v>6611</v>
      </c>
      <c r="I7978" s="2">
        <v>1603</v>
      </c>
      <c r="J7978" s="2">
        <f>(0)</f>
        <v>0</v>
      </c>
      <c r="K7978" s="2">
        <v>1603</v>
      </c>
      <c r="L7978" s="3">
        <v>0.10319399247449923</v>
      </c>
      <c r="M7978" s="3">
        <v>0.15077380918789068</v>
      </c>
      <c r="N7978" s="2">
        <v>1553385</v>
      </c>
      <c r="O7978">
        <f t="shared" si="124"/>
        <v>17</v>
      </c>
    </row>
    <row r="7979" spans="1:15" x14ac:dyDescent="0.2">
      <c r="A7979" t="s">
        <v>8622</v>
      </c>
      <c r="B7979" t="s">
        <v>8672</v>
      </c>
      <c r="C7979" t="s">
        <v>8760</v>
      </c>
      <c r="D7979" t="s">
        <v>22</v>
      </c>
      <c r="E7979">
        <v>45</v>
      </c>
      <c r="F7979" t="s">
        <v>49</v>
      </c>
      <c r="G7979" t="s">
        <v>38</v>
      </c>
      <c r="H7979" t="s">
        <v>8761</v>
      </c>
      <c r="I7979" s="2">
        <v>920</v>
      </c>
      <c r="J7979" s="2">
        <f>(0)</f>
        <v>0</v>
      </c>
      <c r="K7979" s="2">
        <v>920</v>
      </c>
      <c r="L7979" s="3">
        <v>5.922549786434142E-2</v>
      </c>
      <c r="M7979" s="3">
        <v>8.653269148649996E-2</v>
      </c>
      <c r="N7979" s="2">
        <v>1553385</v>
      </c>
      <c r="O7979">
        <f t="shared" si="124"/>
        <v>30</v>
      </c>
    </row>
    <row r="7980" spans="1:15" x14ac:dyDescent="0.2">
      <c r="A7980" t="s">
        <v>8622</v>
      </c>
      <c r="B7980" t="s">
        <v>8672</v>
      </c>
      <c r="C7980" t="s">
        <v>8762</v>
      </c>
      <c r="D7980" t="s">
        <v>22</v>
      </c>
      <c r="E7980">
        <v>45</v>
      </c>
      <c r="F7980" t="s">
        <v>49</v>
      </c>
      <c r="G7980" t="s">
        <v>38</v>
      </c>
      <c r="H7980" t="s">
        <v>692</v>
      </c>
      <c r="I7980" s="2">
        <v>489</v>
      </c>
      <c r="J7980" s="2">
        <f>(0)</f>
        <v>0</v>
      </c>
      <c r="K7980" s="2">
        <v>489</v>
      </c>
      <c r="L7980" s="3">
        <v>3.1479639625720604E-2</v>
      </c>
      <c r="M7980" s="3">
        <v>4.5994006670541827E-2</v>
      </c>
      <c r="N7980" s="2">
        <v>1553385</v>
      </c>
      <c r="O7980">
        <f t="shared" si="124"/>
        <v>66</v>
      </c>
    </row>
    <row r="7981" spans="1:15" x14ac:dyDescent="0.2">
      <c r="A7981" t="s">
        <v>8622</v>
      </c>
      <c r="B7981" t="s">
        <v>8672</v>
      </c>
      <c r="C7981" t="s">
        <v>8763</v>
      </c>
      <c r="D7981" t="s">
        <v>22</v>
      </c>
      <c r="E7981">
        <v>31</v>
      </c>
      <c r="F7981" t="s">
        <v>49</v>
      </c>
      <c r="G7981" t="s">
        <v>38</v>
      </c>
      <c r="H7981" t="s">
        <v>5002</v>
      </c>
      <c r="I7981" s="2">
        <v>175</v>
      </c>
      <c r="J7981" s="2">
        <f>(0)</f>
        <v>0</v>
      </c>
      <c r="K7981" s="2">
        <v>175</v>
      </c>
      <c r="L7981" s="3">
        <v>1.126571970245625E-2</v>
      </c>
      <c r="M7981" s="3">
        <v>1.6460022837105973E-2</v>
      </c>
      <c r="N7981" s="2">
        <v>1553385</v>
      </c>
      <c r="O7981">
        <f t="shared" si="124"/>
        <v>147</v>
      </c>
    </row>
    <row r="7982" spans="1:15" x14ac:dyDescent="0.2">
      <c r="A7982" t="s">
        <v>8622</v>
      </c>
      <c r="B7982" t="s">
        <v>8672</v>
      </c>
      <c r="C7982" t="s">
        <v>8764</v>
      </c>
      <c r="D7982" t="s">
        <v>22</v>
      </c>
      <c r="E7982">
        <v>37</v>
      </c>
      <c r="F7982" t="s">
        <v>49</v>
      </c>
      <c r="G7982" t="s">
        <v>38</v>
      </c>
      <c r="H7982" t="s">
        <v>2440</v>
      </c>
      <c r="I7982" s="2">
        <v>201</v>
      </c>
      <c r="J7982" s="2">
        <f>(0)</f>
        <v>0</v>
      </c>
      <c r="K7982" s="2">
        <v>201</v>
      </c>
      <c r="L7982" s="3">
        <v>1.2939483772535463E-2</v>
      </c>
      <c r="M7982" s="3">
        <v>1.8905511944333143E-2</v>
      </c>
      <c r="N7982" s="2">
        <v>1553385</v>
      </c>
      <c r="O7982">
        <f t="shared" si="124"/>
        <v>134</v>
      </c>
    </row>
    <row r="7983" spans="1:15" x14ac:dyDescent="0.2">
      <c r="A7983" t="s">
        <v>8622</v>
      </c>
      <c r="B7983" t="s">
        <v>8672</v>
      </c>
      <c r="C7983" t="s">
        <v>8765</v>
      </c>
      <c r="D7983" t="s">
        <v>22</v>
      </c>
      <c r="E7983">
        <v>57</v>
      </c>
      <c r="F7983" t="s">
        <v>49</v>
      </c>
      <c r="G7983" t="s">
        <v>38</v>
      </c>
      <c r="H7983" t="s">
        <v>356</v>
      </c>
      <c r="I7983" s="2">
        <v>173</v>
      </c>
      <c r="J7983" s="2">
        <f>(0)</f>
        <v>0</v>
      </c>
      <c r="K7983" s="2">
        <v>173</v>
      </c>
      <c r="L7983" s="3">
        <v>1.1136968620142464E-2</v>
      </c>
      <c r="M7983" s="3">
        <v>1.6271908290396188E-2</v>
      </c>
      <c r="N7983" s="2">
        <v>1553385</v>
      </c>
      <c r="O7983">
        <f t="shared" si="124"/>
        <v>148</v>
      </c>
    </row>
    <row r="7984" spans="1:15" x14ac:dyDescent="0.2">
      <c r="A7984" t="s">
        <v>8622</v>
      </c>
      <c r="B7984" t="s">
        <v>8672</v>
      </c>
      <c r="C7984" t="s">
        <v>8766</v>
      </c>
      <c r="D7984" t="s">
        <v>22</v>
      </c>
      <c r="E7984">
        <v>56</v>
      </c>
      <c r="F7984" t="s">
        <v>49</v>
      </c>
      <c r="G7984" t="s">
        <v>38</v>
      </c>
      <c r="H7984" t="s">
        <v>2402</v>
      </c>
      <c r="I7984" s="2">
        <v>183</v>
      </c>
      <c r="J7984" s="2">
        <f>(0)</f>
        <v>0</v>
      </c>
      <c r="K7984" s="2">
        <v>183</v>
      </c>
      <c r="L7984" s="3">
        <v>1.1780724031711392E-2</v>
      </c>
      <c r="M7984" s="3">
        <v>1.7212481023945101E-2</v>
      </c>
      <c r="N7984" s="2">
        <v>1553385</v>
      </c>
      <c r="O7984">
        <f t="shared" si="124"/>
        <v>143</v>
      </c>
    </row>
    <row r="7985" spans="1:15" x14ac:dyDescent="0.2">
      <c r="A7985" t="s">
        <v>8622</v>
      </c>
      <c r="B7985" t="s">
        <v>8672</v>
      </c>
      <c r="C7985" t="s">
        <v>8767</v>
      </c>
      <c r="D7985" t="s">
        <v>22</v>
      </c>
      <c r="E7985">
        <v>52</v>
      </c>
      <c r="F7985" t="s">
        <v>49</v>
      </c>
      <c r="G7985" t="s">
        <v>38</v>
      </c>
      <c r="H7985" t="s">
        <v>2400</v>
      </c>
      <c r="I7985" s="2">
        <v>467</v>
      </c>
      <c r="J7985" s="2">
        <f>(0)</f>
        <v>0</v>
      </c>
      <c r="K7985" s="2">
        <v>467</v>
      </c>
      <c r="L7985" s="3">
        <v>3.0063377720268958E-2</v>
      </c>
      <c r="M7985" s="3">
        <v>4.3924746656734216E-2</v>
      </c>
      <c r="N7985" s="2">
        <v>1553385</v>
      </c>
      <c r="O7985">
        <f t="shared" si="124"/>
        <v>69</v>
      </c>
    </row>
    <row r="7986" spans="1:15" x14ac:dyDescent="0.2">
      <c r="A7986" t="s">
        <v>8622</v>
      </c>
      <c r="B7986" t="s">
        <v>8672</v>
      </c>
      <c r="C7986" t="s">
        <v>8768</v>
      </c>
      <c r="D7986" t="s">
        <v>22</v>
      </c>
      <c r="E7986">
        <v>29</v>
      </c>
      <c r="F7986" t="s">
        <v>49</v>
      </c>
      <c r="G7986" t="s">
        <v>38</v>
      </c>
      <c r="H7986" t="s">
        <v>4973</v>
      </c>
      <c r="I7986" s="2">
        <v>125</v>
      </c>
      <c r="J7986" s="2">
        <f>(0)</f>
        <v>0</v>
      </c>
      <c r="K7986" s="2">
        <v>125</v>
      </c>
      <c r="L7986" s="3">
        <v>8.0469426446116068E-3</v>
      </c>
      <c r="M7986" s="3">
        <v>1.1757159169361407E-2</v>
      </c>
      <c r="N7986" s="2">
        <v>1553385</v>
      </c>
      <c r="O7986">
        <f t="shared" si="124"/>
        <v>172</v>
      </c>
    </row>
    <row r="7987" spans="1:15" x14ac:dyDescent="0.2">
      <c r="A7987" t="s">
        <v>8622</v>
      </c>
      <c r="B7987" t="s">
        <v>8672</v>
      </c>
      <c r="C7987" t="s">
        <v>8769</v>
      </c>
      <c r="D7987" t="s">
        <v>22</v>
      </c>
      <c r="E7987">
        <v>29</v>
      </c>
      <c r="F7987" t="s">
        <v>49</v>
      </c>
      <c r="G7987" t="s">
        <v>38</v>
      </c>
      <c r="H7987" t="s">
        <v>4215</v>
      </c>
      <c r="I7987" s="2">
        <v>206</v>
      </c>
      <c r="J7987" s="2">
        <f>(0)</f>
        <v>0</v>
      </c>
      <c r="K7987" s="2">
        <v>206</v>
      </c>
      <c r="L7987" s="3">
        <v>1.3261361478319926E-2</v>
      </c>
      <c r="M7987" s="3">
        <v>1.9375798311107601E-2</v>
      </c>
      <c r="N7987" s="2">
        <v>1553385</v>
      </c>
      <c r="O7987">
        <f t="shared" si="124"/>
        <v>131</v>
      </c>
    </row>
    <row r="7988" spans="1:15" x14ac:dyDescent="0.2">
      <c r="A7988" t="s">
        <v>8622</v>
      </c>
      <c r="B7988" t="s">
        <v>8672</v>
      </c>
      <c r="C7988" t="s">
        <v>8770</v>
      </c>
      <c r="D7988" t="s">
        <v>22</v>
      </c>
      <c r="E7988">
        <v>29</v>
      </c>
      <c r="F7988" t="s">
        <v>49</v>
      </c>
      <c r="G7988" t="s">
        <v>38</v>
      </c>
      <c r="H7988" t="s">
        <v>846</v>
      </c>
      <c r="I7988" s="2">
        <v>778</v>
      </c>
      <c r="J7988" s="2">
        <f>(0)</f>
        <v>0</v>
      </c>
      <c r="K7988" s="2">
        <v>778</v>
      </c>
      <c r="L7988" s="3">
        <v>5.0084171020062643E-2</v>
      </c>
      <c r="M7988" s="3">
        <v>7.3176558670105404E-2</v>
      </c>
      <c r="N7988" s="2">
        <v>1553385</v>
      </c>
      <c r="O7988">
        <f t="shared" si="124"/>
        <v>42</v>
      </c>
    </row>
    <row r="7989" spans="1:15" x14ac:dyDescent="0.2">
      <c r="A7989" t="s">
        <v>8622</v>
      </c>
      <c r="B7989" t="s">
        <v>8672</v>
      </c>
      <c r="C7989" t="s">
        <v>8771</v>
      </c>
      <c r="D7989" t="s">
        <v>22</v>
      </c>
      <c r="E7989">
        <v>44</v>
      </c>
      <c r="F7989" t="s">
        <v>49</v>
      </c>
      <c r="G7989" t="s">
        <v>38</v>
      </c>
      <c r="H7989" t="s">
        <v>363</v>
      </c>
      <c r="I7989" s="2">
        <v>399</v>
      </c>
      <c r="J7989" s="2">
        <f>(0)</f>
        <v>0</v>
      </c>
      <c r="K7989" s="2">
        <v>399</v>
      </c>
      <c r="L7989" s="3">
        <v>2.5685840921600245E-2</v>
      </c>
      <c r="M7989" s="3">
        <v>3.7528852068601612E-2</v>
      </c>
      <c r="N7989" s="2">
        <v>1553385</v>
      </c>
      <c r="O7989">
        <f t="shared" si="124"/>
        <v>80</v>
      </c>
    </row>
    <row r="7990" spans="1:15" x14ac:dyDescent="0.2">
      <c r="A7990" t="s">
        <v>8622</v>
      </c>
      <c r="B7990" t="s">
        <v>8672</v>
      </c>
      <c r="C7990" t="s">
        <v>8772</v>
      </c>
      <c r="D7990" t="s">
        <v>22</v>
      </c>
      <c r="E7990">
        <v>57</v>
      </c>
      <c r="F7990" t="s">
        <v>49</v>
      </c>
      <c r="G7990" t="s">
        <v>38</v>
      </c>
      <c r="H7990" t="s">
        <v>1711</v>
      </c>
      <c r="I7990" s="2">
        <v>1673</v>
      </c>
      <c r="J7990" s="2">
        <f>(0)</f>
        <v>0</v>
      </c>
      <c r="K7990" s="2">
        <v>1673</v>
      </c>
      <c r="L7990" s="3">
        <v>0.10770028035548174</v>
      </c>
      <c r="M7990" s="3">
        <v>0.15735781832273307</v>
      </c>
      <c r="N7990" s="2">
        <v>1553385</v>
      </c>
      <c r="O7990">
        <f t="shared" si="124"/>
        <v>15</v>
      </c>
    </row>
    <row r="7991" spans="1:15" x14ac:dyDescent="0.2">
      <c r="A7991" t="s">
        <v>8622</v>
      </c>
      <c r="B7991" t="s">
        <v>8672</v>
      </c>
      <c r="C7991" t="s">
        <v>8773</v>
      </c>
      <c r="D7991" t="s">
        <v>22</v>
      </c>
      <c r="E7991">
        <v>42</v>
      </c>
      <c r="F7991" t="s">
        <v>49</v>
      </c>
      <c r="G7991" t="s">
        <v>38</v>
      </c>
      <c r="H7991" t="s">
        <v>1395</v>
      </c>
      <c r="I7991" s="2">
        <v>366</v>
      </c>
      <c r="J7991" s="2">
        <f>(0)</f>
        <v>0</v>
      </c>
      <c r="K7991" s="2">
        <v>366</v>
      </c>
      <c r="L7991" s="3">
        <v>2.3561448063422783E-2</v>
      </c>
      <c r="M7991" s="3">
        <v>3.4424962047890202E-2</v>
      </c>
      <c r="N7991" s="2">
        <v>1553385</v>
      </c>
      <c r="O7991">
        <f t="shared" si="124"/>
        <v>83</v>
      </c>
    </row>
    <row r="7992" spans="1:15" x14ac:dyDescent="0.2">
      <c r="A7992" t="s">
        <v>8622</v>
      </c>
      <c r="B7992" t="s">
        <v>8672</v>
      </c>
      <c r="C7992" t="s">
        <v>8774</v>
      </c>
      <c r="D7992" t="s">
        <v>22</v>
      </c>
      <c r="E7992">
        <v>32</v>
      </c>
      <c r="F7992" t="s">
        <v>49</v>
      </c>
      <c r="G7992" t="s">
        <v>38</v>
      </c>
      <c r="H7992" t="s">
        <v>2507</v>
      </c>
      <c r="I7992" s="2">
        <v>361</v>
      </c>
      <c r="J7992" s="2">
        <f>(0)</f>
        <v>0</v>
      </c>
      <c r="K7992" s="2">
        <v>361</v>
      </c>
      <c r="L7992" s="3">
        <v>2.3239570357638316E-2</v>
      </c>
      <c r="M7992" s="3">
        <v>3.3954675681115744E-2</v>
      </c>
      <c r="N7992" s="2">
        <v>1553385</v>
      </c>
      <c r="O7992">
        <f t="shared" si="124"/>
        <v>86</v>
      </c>
    </row>
    <row r="7993" spans="1:15" x14ac:dyDescent="0.2">
      <c r="A7993" t="s">
        <v>8622</v>
      </c>
      <c r="B7993" t="s">
        <v>8672</v>
      </c>
      <c r="C7993" t="s">
        <v>8775</v>
      </c>
      <c r="D7993" t="s">
        <v>22</v>
      </c>
      <c r="E7993">
        <v>33</v>
      </c>
      <c r="F7993" t="s">
        <v>49</v>
      </c>
      <c r="G7993" t="s">
        <v>38</v>
      </c>
      <c r="H7993" t="s">
        <v>4969</v>
      </c>
      <c r="I7993" s="2">
        <v>335</v>
      </c>
      <c r="J7993" s="2">
        <f>(0)</f>
        <v>0</v>
      </c>
      <c r="K7993" s="2">
        <v>335</v>
      </c>
      <c r="L7993" s="3">
        <v>2.1565806287559105E-2</v>
      </c>
      <c r="M7993" s="3">
        <v>3.150918657388857E-2</v>
      </c>
      <c r="N7993" s="2">
        <v>1553385</v>
      </c>
      <c r="O7993">
        <f t="shared" si="124"/>
        <v>93</v>
      </c>
    </row>
    <row r="7994" spans="1:15" x14ac:dyDescent="0.2">
      <c r="A7994" t="s">
        <v>8622</v>
      </c>
      <c r="B7994" t="s">
        <v>8672</v>
      </c>
      <c r="C7994" t="s">
        <v>8776</v>
      </c>
      <c r="D7994" t="s">
        <v>22</v>
      </c>
      <c r="E7994">
        <v>49</v>
      </c>
      <c r="F7994" t="s">
        <v>49</v>
      </c>
      <c r="G7994" t="s">
        <v>38</v>
      </c>
      <c r="H7994" t="s">
        <v>6750</v>
      </c>
      <c r="I7994" s="2">
        <v>255</v>
      </c>
      <c r="J7994" s="2">
        <f>(0)</f>
        <v>0</v>
      </c>
      <c r="K7994" s="2">
        <v>255</v>
      </c>
      <c r="L7994" s="3">
        <v>1.6415762995007674E-2</v>
      </c>
      <c r="M7994" s="3">
        <v>2.3984604705497271E-2</v>
      </c>
      <c r="N7994" s="2">
        <v>1553385</v>
      </c>
      <c r="O7994">
        <f t="shared" si="124"/>
        <v>114</v>
      </c>
    </row>
    <row r="7995" spans="1:15" x14ac:dyDescent="0.2">
      <c r="A7995" t="s">
        <v>8622</v>
      </c>
      <c r="B7995" t="s">
        <v>8672</v>
      </c>
      <c r="C7995" t="s">
        <v>8777</v>
      </c>
      <c r="D7995" t="s">
        <v>22</v>
      </c>
      <c r="E7995">
        <v>32</v>
      </c>
      <c r="F7995" t="s">
        <v>49</v>
      </c>
      <c r="G7995" t="s">
        <v>38</v>
      </c>
      <c r="H7995" t="s">
        <v>4971</v>
      </c>
      <c r="I7995" s="2">
        <v>115</v>
      </c>
      <c r="J7995" s="2">
        <f>(0)</f>
        <v>0</v>
      </c>
      <c r="K7995" s="2">
        <v>115</v>
      </c>
      <c r="L7995" s="3">
        <v>7.4031872330426775E-3</v>
      </c>
      <c r="M7995" s="3">
        <v>1.0816586435812495E-2</v>
      </c>
      <c r="N7995" s="2">
        <v>1553385</v>
      </c>
      <c r="O7995">
        <f t="shared" si="124"/>
        <v>176</v>
      </c>
    </row>
    <row r="7996" spans="1:15" x14ac:dyDescent="0.2">
      <c r="A7996" t="s">
        <v>8622</v>
      </c>
      <c r="B7996" t="s">
        <v>8672</v>
      </c>
      <c r="C7996" t="s">
        <v>8778</v>
      </c>
      <c r="D7996" t="s">
        <v>22</v>
      </c>
      <c r="E7996">
        <v>35</v>
      </c>
      <c r="F7996" t="s">
        <v>49</v>
      </c>
      <c r="G7996" t="s">
        <v>38</v>
      </c>
      <c r="H7996" t="s">
        <v>61</v>
      </c>
      <c r="I7996" s="2">
        <v>150</v>
      </c>
      <c r="J7996" s="2">
        <f>(0)</f>
        <v>0</v>
      </c>
      <c r="K7996" s="2">
        <v>150</v>
      </c>
      <c r="L7996" s="3">
        <v>9.6563311735339274E-3</v>
      </c>
      <c r="M7996" s="3">
        <v>1.410859100323369E-2</v>
      </c>
      <c r="N7996" s="2">
        <v>1553385</v>
      </c>
      <c r="O7996">
        <f t="shared" si="124"/>
        <v>158</v>
      </c>
    </row>
    <row r="7997" spans="1:15" x14ac:dyDescent="0.2">
      <c r="A7997" t="s">
        <v>8622</v>
      </c>
      <c r="B7997" t="s">
        <v>8672</v>
      </c>
      <c r="C7997" t="s">
        <v>8779</v>
      </c>
      <c r="D7997" t="s">
        <v>22</v>
      </c>
      <c r="E7997">
        <v>59</v>
      </c>
      <c r="F7997" t="s">
        <v>49</v>
      </c>
      <c r="G7997" t="s">
        <v>38</v>
      </c>
      <c r="H7997" t="s">
        <v>1989</v>
      </c>
      <c r="I7997" s="2">
        <v>285</v>
      </c>
      <c r="J7997" s="2">
        <v>1</v>
      </c>
      <c r="K7997" s="2">
        <v>286</v>
      </c>
      <c r="L7997" s="3">
        <v>1.8411404770871356E-2</v>
      </c>
      <c r="M7997" s="3">
        <v>2.69003801794989E-2</v>
      </c>
      <c r="N7997" s="2">
        <v>1553385</v>
      </c>
      <c r="O7997">
        <f t="shared" si="124"/>
        <v>105</v>
      </c>
    </row>
    <row r="7998" spans="1:15" x14ac:dyDescent="0.2">
      <c r="A7998" t="s">
        <v>8622</v>
      </c>
      <c r="B7998" t="s">
        <v>8672</v>
      </c>
      <c r="C7998" t="s">
        <v>8780</v>
      </c>
      <c r="D7998" t="s">
        <v>22</v>
      </c>
      <c r="E7998">
        <v>34</v>
      </c>
      <c r="F7998" t="s">
        <v>49</v>
      </c>
      <c r="G7998" t="s">
        <v>38</v>
      </c>
      <c r="H7998" t="s">
        <v>1069</v>
      </c>
      <c r="I7998" s="2">
        <v>238</v>
      </c>
      <c r="J7998" s="2">
        <f>(0)</f>
        <v>0</v>
      </c>
      <c r="K7998" s="2">
        <v>238</v>
      </c>
      <c r="L7998" s="3">
        <v>1.53213787953405E-2</v>
      </c>
      <c r="M7998" s="3">
        <v>2.2385631058464122E-2</v>
      </c>
      <c r="N7998" s="2">
        <v>1553385</v>
      </c>
      <c r="O7998">
        <f t="shared" si="124"/>
        <v>122</v>
      </c>
    </row>
    <row r="7999" spans="1:15" x14ac:dyDescent="0.2">
      <c r="A7999" t="s">
        <v>8622</v>
      </c>
      <c r="B7999" t="s">
        <v>8672</v>
      </c>
      <c r="C7999" t="s">
        <v>8781</v>
      </c>
      <c r="D7999" t="s">
        <v>22</v>
      </c>
      <c r="E7999">
        <v>33</v>
      </c>
      <c r="F7999" t="s">
        <v>49</v>
      </c>
      <c r="G7999" t="s">
        <v>38</v>
      </c>
      <c r="H7999" t="s">
        <v>1148</v>
      </c>
      <c r="I7999" s="2">
        <v>250</v>
      </c>
      <c r="J7999" s="2">
        <f>(0)</f>
        <v>0</v>
      </c>
      <c r="K7999" s="2">
        <v>250</v>
      </c>
      <c r="L7999" s="3">
        <v>1.6093885289223214E-2</v>
      </c>
      <c r="M7999" s="3">
        <v>2.3514318338722813E-2</v>
      </c>
      <c r="N7999" s="2">
        <v>1553385</v>
      </c>
      <c r="O7999">
        <f t="shared" si="124"/>
        <v>116</v>
      </c>
    </row>
    <row r="8000" spans="1:15" x14ac:dyDescent="0.2">
      <c r="A8000" t="s">
        <v>8622</v>
      </c>
      <c r="B8000" t="s">
        <v>8672</v>
      </c>
      <c r="C8000" t="s">
        <v>8782</v>
      </c>
      <c r="D8000" t="s">
        <v>22</v>
      </c>
      <c r="E8000">
        <v>29</v>
      </c>
      <c r="F8000" t="s">
        <v>49</v>
      </c>
      <c r="G8000" t="s">
        <v>38</v>
      </c>
      <c r="H8000" t="s">
        <v>1403</v>
      </c>
      <c r="I8000" s="2">
        <v>1142</v>
      </c>
      <c r="J8000" s="2">
        <f>(0)</f>
        <v>0</v>
      </c>
      <c r="K8000" s="2">
        <v>1142</v>
      </c>
      <c r="L8000" s="3">
        <v>7.3516868001171631E-2</v>
      </c>
      <c r="M8000" s="3">
        <v>0.10741340617128582</v>
      </c>
      <c r="N8000" s="2">
        <v>1553385</v>
      </c>
      <c r="O8000">
        <f t="shared" si="124"/>
        <v>25</v>
      </c>
    </row>
    <row r="8001" spans="1:15" x14ac:dyDescent="0.2">
      <c r="A8001" t="s">
        <v>8622</v>
      </c>
      <c r="B8001" t="s">
        <v>8672</v>
      </c>
      <c r="C8001" t="s">
        <v>8783</v>
      </c>
      <c r="D8001" t="s">
        <v>22</v>
      </c>
      <c r="E8001">
        <v>41</v>
      </c>
      <c r="F8001" t="s">
        <v>49</v>
      </c>
      <c r="G8001" t="s">
        <v>38</v>
      </c>
      <c r="H8001" t="s">
        <v>124</v>
      </c>
      <c r="I8001" s="2">
        <v>1610</v>
      </c>
      <c r="J8001" s="2">
        <f>(0)</f>
        <v>0</v>
      </c>
      <c r="K8001" s="2">
        <v>1610</v>
      </c>
      <c r="L8001" s="3">
        <v>0.10364462126259749</v>
      </c>
      <c r="M8001" s="3">
        <v>0.15143221010137492</v>
      </c>
      <c r="N8001" s="2">
        <v>1553385</v>
      </c>
      <c r="O8001">
        <f t="shared" si="124"/>
        <v>16</v>
      </c>
    </row>
    <row r="8002" spans="1:15" x14ac:dyDescent="0.2">
      <c r="A8002" t="s">
        <v>8622</v>
      </c>
      <c r="B8002" t="s">
        <v>8672</v>
      </c>
      <c r="C8002" t="s">
        <v>8784</v>
      </c>
      <c r="D8002" t="s">
        <v>22</v>
      </c>
      <c r="E8002">
        <v>37</v>
      </c>
      <c r="F8002" t="s">
        <v>49</v>
      </c>
      <c r="G8002" t="s">
        <v>38</v>
      </c>
      <c r="H8002" t="s">
        <v>3386</v>
      </c>
      <c r="I8002" s="2">
        <v>149</v>
      </c>
      <c r="J8002" s="2">
        <f>(0)</f>
        <v>0</v>
      </c>
      <c r="K8002" s="2">
        <v>149</v>
      </c>
      <c r="L8002" s="3">
        <v>9.5919556323770354E-3</v>
      </c>
      <c r="M8002" s="3">
        <v>1.4014533729878799E-2</v>
      </c>
      <c r="N8002" s="2">
        <v>1553385</v>
      </c>
      <c r="O8002">
        <f t="shared" si="124"/>
        <v>159</v>
      </c>
    </row>
    <row r="8003" spans="1:15" x14ac:dyDescent="0.2">
      <c r="A8003" t="s">
        <v>8622</v>
      </c>
      <c r="B8003" t="s">
        <v>8672</v>
      </c>
      <c r="C8003" t="s">
        <v>8785</v>
      </c>
      <c r="D8003" t="s">
        <v>22</v>
      </c>
      <c r="E8003">
        <v>45</v>
      </c>
      <c r="F8003" t="s">
        <v>49</v>
      </c>
      <c r="G8003" t="s">
        <v>38</v>
      </c>
      <c r="H8003" t="s">
        <v>1785</v>
      </c>
      <c r="I8003" s="2">
        <v>215</v>
      </c>
      <c r="J8003" s="2">
        <f>(0)</f>
        <v>0</v>
      </c>
      <c r="K8003" s="2">
        <v>215</v>
      </c>
      <c r="L8003" s="3">
        <v>1.3840741348731964E-2</v>
      </c>
      <c r="M8003" s="3">
        <v>2.0222313771301622E-2</v>
      </c>
      <c r="N8003" s="2">
        <v>1553385</v>
      </c>
      <c r="O8003">
        <f t="shared" si="124"/>
        <v>126</v>
      </c>
    </row>
    <row r="8004" spans="1:15" x14ac:dyDescent="0.2">
      <c r="A8004" t="s">
        <v>8622</v>
      </c>
      <c r="B8004" t="s">
        <v>8672</v>
      </c>
      <c r="C8004" t="s">
        <v>8786</v>
      </c>
      <c r="D8004" t="s">
        <v>22</v>
      </c>
      <c r="E8004">
        <v>37</v>
      </c>
      <c r="F8004" t="s">
        <v>69</v>
      </c>
      <c r="G8004" t="s">
        <v>38</v>
      </c>
      <c r="H8004" t="s">
        <v>321</v>
      </c>
      <c r="I8004" s="2">
        <v>851</v>
      </c>
      <c r="J8004" s="2">
        <f>(0)</f>
        <v>0</v>
      </c>
      <c r="K8004" s="2">
        <v>851</v>
      </c>
      <c r="L8004" s="3">
        <v>5.4783585524515808E-2</v>
      </c>
      <c r="M8004" s="3">
        <v>8.004273962501246E-2</v>
      </c>
      <c r="N8004" s="2">
        <v>1553385</v>
      </c>
      <c r="O8004">
        <f t="shared" si="124"/>
        <v>35</v>
      </c>
    </row>
    <row r="8005" spans="1:15" x14ac:dyDescent="0.2">
      <c r="A8005" t="s">
        <v>8622</v>
      </c>
      <c r="B8005" t="s">
        <v>8672</v>
      </c>
      <c r="C8005" t="s">
        <v>8787</v>
      </c>
      <c r="D8005" t="s">
        <v>22</v>
      </c>
      <c r="E8005">
        <v>35</v>
      </c>
      <c r="F8005" t="s">
        <v>49</v>
      </c>
      <c r="G8005" t="s">
        <v>38</v>
      </c>
      <c r="H8005" t="s">
        <v>1715</v>
      </c>
      <c r="I8005" s="2">
        <v>186</v>
      </c>
      <c r="J8005" s="2">
        <f>(0)</f>
        <v>0</v>
      </c>
      <c r="K8005" s="2">
        <v>186</v>
      </c>
      <c r="L8005" s="3">
        <v>1.1973850655182069E-2</v>
      </c>
      <c r="M8005" s="3">
        <v>1.7494652844009775E-2</v>
      </c>
      <c r="N8005" s="2">
        <v>1553385</v>
      </c>
      <c r="O8005">
        <f t="shared" si="124"/>
        <v>140</v>
      </c>
    </row>
    <row r="8006" spans="1:15" x14ac:dyDescent="0.2">
      <c r="A8006" t="s">
        <v>8622</v>
      </c>
      <c r="B8006" t="s">
        <v>8672</v>
      </c>
      <c r="C8006" t="s">
        <v>8788</v>
      </c>
      <c r="D8006" t="s">
        <v>22</v>
      </c>
      <c r="E8006">
        <v>42</v>
      </c>
      <c r="F8006" t="s">
        <v>49</v>
      </c>
      <c r="G8006" t="s">
        <v>38</v>
      </c>
      <c r="H8006" t="s">
        <v>8789</v>
      </c>
      <c r="I8006" s="2">
        <v>138</v>
      </c>
      <c r="J8006" s="2">
        <f>(0)</f>
        <v>0</v>
      </c>
      <c r="K8006" s="2">
        <v>138</v>
      </c>
      <c r="L8006" s="3">
        <v>8.883824679651214E-3</v>
      </c>
      <c r="M8006" s="3">
        <v>1.2979903722974993E-2</v>
      </c>
      <c r="N8006" s="2">
        <v>1553385</v>
      </c>
      <c r="O8006">
        <f t="shared" si="124"/>
        <v>165</v>
      </c>
    </row>
    <row r="8007" spans="1:15" x14ac:dyDescent="0.2">
      <c r="A8007" t="s">
        <v>8622</v>
      </c>
      <c r="B8007" t="s">
        <v>8672</v>
      </c>
      <c r="C8007" t="s">
        <v>8790</v>
      </c>
      <c r="D8007" t="s">
        <v>22</v>
      </c>
      <c r="E8007">
        <v>31</v>
      </c>
      <c r="F8007" t="s">
        <v>49</v>
      </c>
      <c r="G8007" t="s">
        <v>38</v>
      </c>
      <c r="H8007" t="s">
        <v>8791</v>
      </c>
      <c r="I8007" s="2">
        <v>280</v>
      </c>
      <c r="J8007" s="2">
        <f>(0)</f>
        <v>0</v>
      </c>
      <c r="K8007" s="2">
        <v>280</v>
      </c>
      <c r="L8007" s="3">
        <v>1.802515152393E-2</v>
      </c>
      <c r="M8007" s="3">
        <v>2.6336036539369553E-2</v>
      </c>
      <c r="N8007" s="2">
        <v>1553385</v>
      </c>
      <c r="O8007">
        <f t="shared" ref="O8007:O8070" si="125">COUNTIFS($A$2:$A$8573,A8007,$B$2:$B$8573,B8007,$K$2:$K$8573,"&gt;"&amp;K8007)+1</f>
        <v>108</v>
      </c>
    </row>
    <row r="8008" spans="1:15" x14ac:dyDescent="0.2">
      <c r="A8008" t="s">
        <v>8622</v>
      </c>
      <c r="B8008" t="s">
        <v>8672</v>
      </c>
      <c r="C8008" t="s">
        <v>8792</v>
      </c>
      <c r="D8008" t="s">
        <v>22</v>
      </c>
      <c r="E8008">
        <v>51</v>
      </c>
      <c r="F8008" t="s">
        <v>49</v>
      </c>
      <c r="G8008" t="s">
        <v>38</v>
      </c>
      <c r="H8008" t="s">
        <v>1413</v>
      </c>
      <c r="I8008" s="2">
        <v>211</v>
      </c>
      <c r="J8008" s="2">
        <f>(0)</f>
        <v>0</v>
      </c>
      <c r="K8008" s="2">
        <v>211</v>
      </c>
      <c r="L8008" s="3">
        <v>1.3583239184104392E-2</v>
      </c>
      <c r="M8008" s="3">
        <v>1.9846084677882056E-2</v>
      </c>
      <c r="N8008" s="2">
        <v>1553385</v>
      </c>
      <c r="O8008">
        <f t="shared" si="125"/>
        <v>129</v>
      </c>
    </row>
    <row r="8009" spans="1:15" x14ac:dyDescent="0.2">
      <c r="A8009" t="s">
        <v>8622</v>
      </c>
      <c r="B8009" t="s">
        <v>8672</v>
      </c>
      <c r="C8009" t="s">
        <v>8793</v>
      </c>
      <c r="D8009" t="s">
        <v>22</v>
      </c>
      <c r="E8009">
        <v>29</v>
      </c>
      <c r="F8009" t="s">
        <v>49</v>
      </c>
      <c r="G8009" t="s">
        <v>38</v>
      </c>
      <c r="H8009" t="s">
        <v>6383</v>
      </c>
      <c r="I8009" s="2">
        <v>118</v>
      </c>
      <c r="J8009" s="2">
        <f>(0)</f>
        <v>0</v>
      </c>
      <c r="K8009" s="2">
        <v>118</v>
      </c>
      <c r="L8009" s="3">
        <v>7.5963138565133563E-3</v>
      </c>
      <c r="M8009" s="3">
        <v>1.1098758255877169E-2</v>
      </c>
      <c r="N8009" s="2">
        <v>1553385</v>
      </c>
      <c r="O8009">
        <f t="shared" si="125"/>
        <v>175</v>
      </c>
    </row>
    <row r="8010" spans="1:15" x14ac:dyDescent="0.2">
      <c r="A8010" t="s">
        <v>8622</v>
      </c>
      <c r="B8010" t="s">
        <v>8672</v>
      </c>
      <c r="C8010" t="s">
        <v>8794</v>
      </c>
      <c r="D8010" t="s">
        <v>22</v>
      </c>
      <c r="E8010">
        <v>40</v>
      </c>
      <c r="F8010" t="s">
        <v>49</v>
      </c>
      <c r="G8010" t="s">
        <v>38</v>
      </c>
      <c r="H8010" t="s">
        <v>142</v>
      </c>
      <c r="I8010" s="2">
        <v>553</v>
      </c>
      <c r="J8010" s="2">
        <f>(0)</f>
        <v>0</v>
      </c>
      <c r="K8010" s="2">
        <v>553</v>
      </c>
      <c r="L8010" s="3">
        <v>3.5599674259761752E-2</v>
      </c>
      <c r="M8010" s="3">
        <v>5.2013672165254862E-2</v>
      </c>
      <c r="N8010" s="2">
        <v>1553385</v>
      </c>
      <c r="O8010">
        <f t="shared" si="125"/>
        <v>59</v>
      </c>
    </row>
    <row r="8011" spans="1:15" x14ac:dyDescent="0.2">
      <c r="A8011" t="s">
        <v>8622</v>
      </c>
      <c r="B8011" t="s">
        <v>8672</v>
      </c>
      <c r="C8011" t="s">
        <v>8795</v>
      </c>
      <c r="D8011" t="s">
        <v>22</v>
      </c>
      <c r="E8011">
        <v>48</v>
      </c>
      <c r="F8011" t="s">
        <v>49</v>
      </c>
      <c r="G8011" t="s">
        <v>38</v>
      </c>
      <c r="H8011" t="s">
        <v>412</v>
      </c>
      <c r="I8011" s="2">
        <v>431</v>
      </c>
      <c r="J8011" s="2">
        <f>(0)</f>
        <v>0</v>
      </c>
      <c r="K8011" s="2">
        <v>431</v>
      </c>
      <c r="L8011" s="3">
        <v>2.7745858238620816E-2</v>
      </c>
      <c r="M8011" s="3">
        <v>4.0538684815958133E-2</v>
      </c>
      <c r="N8011" s="2">
        <v>1553385</v>
      </c>
      <c r="O8011">
        <f t="shared" si="125"/>
        <v>74</v>
      </c>
    </row>
    <row r="8012" spans="1:15" x14ac:dyDescent="0.2">
      <c r="A8012" t="s">
        <v>8622</v>
      </c>
      <c r="B8012" t="s">
        <v>8672</v>
      </c>
      <c r="C8012" t="s">
        <v>8796</v>
      </c>
      <c r="D8012" t="s">
        <v>22</v>
      </c>
      <c r="E8012">
        <v>45</v>
      </c>
      <c r="F8012" t="s">
        <v>49</v>
      </c>
      <c r="G8012" t="s">
        <v>38</v>
      </c>
      <c r="H8012" t="s">
        <v>1733</v>
      </c>
      <c r="I8012" s="2">
        <v>153</v>
      </c>
      <c r="J8012" s="2">
        <f>(0)</f>
        <v>0</v>
      </c>
      <c r="K8012" s="2">
        <v>153</v>
      </c>
      <c r="L8012" s="3">
        <v>9.8494577970046054E-3</v>
      </c>
      <c r="M8012" s="3">
        <v>1.4390762823298361E-2</v>
      </c>
      <c r="N8012" s="2">
        <v>1553385</v>
      </c>
      <c r="O8012">
        <f t="shared" si="125"/>
        <v>156</v>
      </c>
    </row>
    <row r="8013" spans="1:15" x14ac:dyDescent="0.2">
      <c r="A8013" t="s">
        <v>8622</v>
      </c>
      <c r="B8013" t="s">
        <v>8672</v>
      </c>
      <c r="C8013" t="s">
        <v>8797</v>
      </c>
      <c r="D8013" t="s">
        <v>22</v>
      </c>
      <c r="E8013">
        <v>56</v>
      </c>
      <c r="F8013" t="s">
        <v>49</v>
      </c>
      <c r="G8013" t="s">
        <v>38</v>
      </c>
      <c r="H8013" t="s">
        <v>3739</v>
      </c>
      <c r="I8013" s="2">
        <v>126</v>
      </c>
      <c r="J8013" s="2">
        <f>(0)</f>
        <v>0</v>
      </c>
      <c r="K8013" s="2">
        <v>126</v>
      </c>
      <c r="L8013" s="3">
        <v>8.1113181857684988E-3</v>
      </c>
      <c r="M8013" s="3">
        <v>1.1851216442716299E-2</v>
      </c>
      <c r="N8013" s="2">
        <v>1553385</v>
      </c>
      <c r="O8013">
        <f t="shared" si="125"/>
        <v>170</v>
      </c>
    </row>
    <row r="8014" spans="1:15" x14ac:dyDescent="0.2">
      <c r="A8014" t="s">
        <v>8622</v>
      </c>
      <c r="B8014" t="s">
        <v>8672</v>
      </c>
      <c r="C8014" t="s">
        <v>8798</v>
      </c>
      <c r="D8014" t="s">
        <v>22</v>
      </c>
      <c r="E8014">
        <v>45</v>
      </c>
      <c r="F8014" t="s">
        <v>49</v>
      </c>
      <c r="G8014" t="s">
        <v>38</v>
      </c>
      <c r="H8014" t="s">
        <v>1475</v>
      </c>
      <c r="I8014" s="2">
        <v>167</v>
      </c>
      <c r="J8014" s="2">
        <f>(0)</f>
        <v>0</v>
      </c>
      <c r="K8014" s="2">
        <v>167</v>
      </c>
      <c r="L8014" s="3">
        <v>1.0750715373201106E-2</v>
      </c>
      <c r="M8014" s="3">
        <v>1.5707564650266841E-2</v>
      </c>
      <c r="N8014" s="2">
        <v>1553385</v>
      </c>
      <c r="O8014">
        <f t="shared" si="125"/>
        <v>150</v>
      </c>
    </row>
    <row r="8015" spans="1:15" x14ac:dyDescent="0.2">
      <c r="A8015" t="s">
        <v>8622</v>
      </c>
      <c r="B8015" t="s">
        <v>8672</v>
      </c>
      <c r="C8015" t="s">
        <v>8799</v>
      </c>
      <c r="D8015" t="s">
        <v>22</v>
      </c>
      <c r="E8015">
        <v>45</v>
      </c>
      <c r="F8015" t="s">
        <v>49</v>
      </c>
      <c r="G8015" t="s">
        <v>38</v>
      </c>
      <c r="H8015" t="s">
        <v>41</v>
      </c>
      <c r="I8015" s="2">
        <v>458</v>
      </c>
      <c r="J8015" s="2">
        <f>(0)</f>
        <v>0</v>
      </c>
      <c r="K8015" s="2">
        <v>458</v>
      </c>
      <c r="L8015" s="3">
        <v>2.9483997849856926E-2</v>
      </c>
      <c r="M8015" s="3">
        <v>4.3078231196540195E-2</v>
      </c>
      <c r="N8015" s="2">
        <v>1553385</v>
      </c>
      <c r="O8015">
        <f t="shared" si="125"/>
        <v>71</v>
      </c>
    </row>
    <row r="8016" spans="1:15" x14ac:dyDescent="0.2">
      <c r="A8016" t="s">
        <v>8622</v>
      </c>
      <c r="B8016" t="s">
        <v>8672</v>
      </c>
      <c r="C8016" t="s">
        <v>8800</v>
      </c>
      <c r="D8016" t="s">
        <v>22</v>
      </c>
      <c r="E8016">
        <v>35</v>
      </c>
      <c r="F8016" t="s">
        <v>49</v>
      </c>
      <c r="G8016" t="s">
        <v>38</v>
      </c>
      <c r="H8016" t="s">
        <v>910</v>
      </c>
      <c r="I8016" s="2">
        <v>365</v>
      </c>
      <c r="J8016" s="2">
        <f>(0)</f>
        <v>0</v>
      </c>
      <c r="K8016" s="2">
        <v>365</v>
      </c>
      <c r="L8016" s="3">
        <v>2.3497072522265891E-2</v>
      </c>
      <c r="M8016" s="3">
        <v>3.4330904774535313E-2</v>
      </c>
      <c r="N8016" s="2">
        <v>1553385</v>
      </c>
      <c r="O8016">
        <f t="shared" si="125"/>
        <v>85</v>
      </c>
    </row>
    <row r="8017" spans="1:15" x14ac:dyDescent="0.2">
      <c r="A8017" t="s">
        <v>8622</v>
      </c>
      <c r="B8017" t="s">
        <v>8672</v>
      </c>
      <c r="C8017" t="s">
        <v>8801</v>
      </c>
      <c r="D8017" t="s">
        <v>22</v>
      </c>
      <c r="E8017">
        <v>39</v>
      </c>
      <c r="F8017" t="s">
        <v>49</v>
      </c>
      <c r="G8017" t="s">
        <v>38</v>
      </c>
      <c r="H8017" t="s">
        <v>984</v>
      </c>
      <c r="I8017" s="2">
        <v>548</v>
      </c>
      <c r="J8017" s="2">
        <f>(0)</f>
        <v>0</v>
      </c>
      <c r="K8017" s="2">
        <v>548</v>
      </c>
      <c r="L8017" s="3">
        <v>3.5277796553977281E-2</v>
      </c>
      <c r="M8017" s="3">
        <v>5.1543385798480411E-2</v>
      </c>
      <c r="N8017" s="2">
        <v>1553385</v>
      </c>
      <c r="O8017">
        <f t="shared" si="125"/>
        <v>60</v>
      </c>
    </row>
    <row r="8018" spans="1:15" x14ac:dyDescent="0.2">
      <c r="A8018" t="s">
        <v>8622</v>
      </c>
      <c r="B8018" t="s">
        <v>8672</v>
      </c>
      <c r="C8018" t="s">
        <v>8802</v>
      </c>
      <c r="D8018" t="s">
        <v>22</v>
      </c>
      <c r="E8018">
        <v>45</v>
      </c>
      <c r="F8018" t="s">
        <v>69</v>
      </c>
      <c r="G8018" t="s">
        <v>38</v>
      </c>
      <c r="H8018" t="s">
        <v>770</v>
      </c>
      <c r="I8018" s="2">
        <v>616</v>
      </c>
      <c r="J8018" s="2">
        <f>(0)</f>
        <v>0</v>
      </c>
      <c r="K8018" s="2">
        <v>616</v>
      </c>
      <c r="L8018" s="3">
        <v>3.9655333352645997E-2</v>
      </c>
      <c r="M8018" s="3">
        <v>5.7939280386613022E-2</v>
      </c>
      <c r="N8018" s="2">
        <v>1553385</v>
      </c>
      <c r="O8018">
        <f t="shared" si="125"/>
        <v>57</v>
      </c>
    </row>
    <row r="8019" spans="1:15" x14ac:dyDescent="0.2">
      <c r="A8019" t="s">
        <v>8622</v>
      </c>
      <c r="B8019" t="s">
        <v>8672</v>
      </c>
      <c r="C8019" t="s">
        <v>8803</v>
      </c>
      <c r="D8019" t="s">
        <v>22</v>
      </c>
      <c r="E8019">
        <v>35</v>
      </c>
      <c r="F8019" t="s">
        <v>49</v>
      </c>
      <c r="G8019" t="s">
        <v>38</v>
      </c>
      <c r="H8019" t="s">
        <v>1867</v>
      </c>
      <c r="I8019" s="2">
        <v>2563</v>
      </c>
      <c r="J8019" s="2">
        <f>(0)</f>
        <v>0</v>
      </c>
      <c r="K8019" s="2">
        <v>2563</v>
      </c>
      <c r="L8019" s="3">
        <v>0.16499451198511639</v>
      </c>
      <c r="M8019" s="3">
        <v>0.2410687916085863</v>
      </c>
      <c r="N8019" s="2">
        <v>1553385</v>
      </c>
      <c r="O8019">
        <f t="shared" si="125"/>
        <v>7</v>
      </c>
    </row>
    <row r="8020" spans="1:15" x14ac:dyDescent="0.2">
      <c r="A8020" t="s">
        <v>8622</v>
      </c>
      <c r="B8020" t="s">
        <v>8672</v>
      </c>
      <c r="C8020" t="s">
        <v>8804</v>
      </c>
      <c r="D8020" t="s">
        <v>22</v>
      </c>
      <c r="E8020">
        <v>48</v>
      </c>
      <c r="F8020" t="s">
        <v>49</v>
      </c>
      <c r="G8020" t="s">
        <v>38</v>
      </c>
      <c r="H8020" t="s">
        <v>877</v>
      </c>
      <c r="I8020" s="2">
        <v>2089</v>
      </c>
      <c r="J8020" s="2">
        <f>(0)</f>
        <v>0</v>
      </c>
      <c r="K8020" s="2">
        <v>2089</v>
      </c>
      <c r="L8020" s="3">
        <v>0.13448050547674917</v>
      </c>
      <c r="M8020" s="3">
        <v>0.19648564403836782</v>
      </c>
      <c r="N8020" s="2">
        <v>1553385</v>
      </c>
      <c r="O8020">
        <f t="shared" si="125"/>
        <v>11</v>
      </c>
    </row>
    <row r="8021" spans="1:15" x14ac:dyDescent="0.2">
      <c r="A8021" t="s">
        <v>8622</v>
      </c>
      <c r="B8021" t="s">
        <v>8672</v>
      </c>
      <c r="C8021" t="s">
        <v>8805</v>
      </c>
      <c r="D8021" t="s">
        <v>22</v>
      </c>
      <c r="E8021">
        <v>39</v>
      </c>
      <c r="F8021" t="s">
        <v>49</v>
      </c>
      <c r="G8021" t="s">
        <v>38</v>
      </c>
      <c r="H8021" t="s">
        <v>3020</v>
      </c>
      <c r="I8021" s="2">
        <v>203</v>
      </c>
      <c r="J8021" s="2">
        <f>(0)</f>
        <v>0</v>
      </c>
      <c r="K8021" s="2">
        <v>203</v>
      </c>
      <c r="L8021" s="3">
        <v>1.306823485484925E-2</v>
      </c>
      <c r="M8021" s="3">
        <v>1.9093626491042928E-2</v>
      </c>
      <c r="N8021" s="2">
        <v>1553385</v>
      </c>
      <c r="O8021">
        <f t="shared" si="125"/>
        <v>133</v>
      </c>
    </row>
    <row r="8022" spans="1:15" x14ac:dyDescent="0.2">
      <c r="A8022" t="s">
        <v>8622</v>
      </c>
      <c r="B8022" t="s">
        <v>8672</v>
      </c>
      <c r="C8022" t="s">
        <v>8806</v>
      </c>
      <c r="D8022" t="s">
        <v>22</v>
      </c>
      <c r="E8022">
        <v>38</v>
      </c>
      <c r="F8022" t="s">
        <v>49</v>
      </c>
      <c r="G8022" t="s">
        <v>38</v>
      </c>
      <c r="H8022" t="s">
        <v>537</v>
      </c>
      <c r="I8022" s="2">
        <v>142</v>
      </c>
      <c r="J8022" s="2">
        <f>(0)</f>
        <v>0</v>
      </c>
      <c r="K8022" s="2">
        <v>142</v>
      </c>
      <c r="L8022" s="3">
        <v>9.141326844278784E-3</v>
      </c>
      <c r="M8022" s="3">
        <v>1.3356132816394559E-2</v>
      </c>
      <c r="N8022" s="2">
        <v>1553385</v>
      </c>
      <c r="O8022">
        <f t="shared" si="125"/>
        <v>162</v>
      </c>
    </row>
    <row r="8023" spans="1:15" x14ac:dyDescent="0.2">
      <c r="A8023" t="s">
        <v>8622</v>
      </c>
      <c r="B8023" t="s">
        <v>8672</v>
      </c>
      <c r="C8023" t="s">
        <v>8807</v>
      </c>
      <c r="D8023" t="s">
        <v>22</v>
      </c>
      <c r="E8023">
        <v>48</v>
      </c>
      <c r="F8023" t="s">
        <v>49</v>
      </c>
      <c r="G8023" t="s">
        <v>38</v>
      </c>
      <c r="H8023" t="s">
        <v>439</v>
      </c>
      <c r="I8023" s="2">
        <v>329</v>
      </c>
      <c r="J8023" s="2">
        <f>(0)</f>
        <v>0</v>
      </c>
      <c r="K8023" s="2">
        <v>329</v>
      </c>
      <c r="L8023" s="3">
        <v>2.1179553040617749E-2</v>
      </c>
      <c r="M8023" s="3">
        <v>3.0944842933759226E-2</v>
      </c>
      <c r="N8023" s="2">
        <v>1553385</v>
      </c>
      <c r="O8023">
        <f t="shared" si="125"/>
        <v>94</v>
      </c>
    </row>
    <row r="8024" spans="1:15" x14ac:dyDescent="0.2">
      <c r="A8024" t="s">
        <v>8622</v>
      </c>
      <c r="B8024" t="s">
        <v>8672</v>
      </c>
      <c r="C8024" t="s">
        <v>8808</v>
      </c>
      <c r="D8024" t="s">
        <v>22</v>
      </c>
      <c r="E8024">
        <v>40</v>
      </c>
      <c r="F8024" t="s">
        <v>69</v>
      </c>
      <c r="G8024" t="s">
        <v>38</v>
      </c>
      <c r="H8024" t="s">
        <v>5981</v>
      </c>
      <c r="I8024" s="2">
        <v>315</v>
      </c>
      <c r="J8024" s="2">
        <f>(0)</f>
        <v>0</v>
      </c>
      <c r="K8024" s="2">
        <v>315</v>
      </c>
      <c r="L8024" s="3">
        <v>2.027829546442125E-2</v>
      </c>
      <c r="M8024" s="3">
        <v>2.9628041106790747E-2</v>
      </c>
      <c r="N8024" s="2">
        <v>1553385</v>
      </c>
      <c r="O8024">
        <f t="shared" si="125"/>
        <v>98</v>
      </c>
    </row>
    <row r="8025" spans="1:15" x14ac:dyDescent="0.2">
      <c r="A8025" t="s">
        <v>8622</v>
      </c>
      <c r="B8025" t="s">
        <v>8672</v>
      </c>
      <c r="C8025" t="s">
        <v>8809</v>
      </c>
      <c r="D8025" t="s">
        <v>22</v>
      </c>
      <c r="E8025">
        <v>54</v>
      </c>
      <c r="F8025" t="s">
        <v>69</v>
      </c>
      <c r="G8025" t="s">
        <v>38</v>
      </c>
      <c r="H8025" t="s">
        <v>738</v>
      </c>
      <c r="I8025" s="2">
        <v>325</v>
      </c>
      <c r="J8025" s="2">
        <f>(0)</f>
        <v>0</v>
      </c>
      <c r="K8025" s="2">
        <v>325</v>
      </c>
      <c r="L8025" s="3">
        <v>2.0922050875990174E-2</v>
      </c>
      <c r="M8025" s="3">
        <v>3.056861384033966E-2</v>
      </c>
      <c r="N8025" s="2">
        <v>1553385</v>
      </c>
      <c r="O8025">
        <f t="shared" si="125"/>
        <v>95</v>
      </c>
    </row>
    <row r="8026" spans="1:15" x14ac:dyDescent="0.2">
      <c r="A8026" t="s">
        <v>8622</v>
      </c>
      <c r="B8026" t="s">
        <v>8672</v>
      </c>
      <c r="C8026" t="s">
        <v>8810</v>
      </c>
      <c r="D8026" t="s">
        <v>22</v>
      </c>
      <c r="E8026">
        <v>34</v>
      </c>
      <c r="F8026" t="s">
        <v>49</v>
      </c>
      <c r="G8026" t="s">
        <v>38</v>
      </c>
      <c r="H8026" t="s">
        <v>3433</v>
      </c>
      <c r="I8026" s="2">
        <v>128</v>
      </c>
      <c r="J8026" s="2">
        <f>(0)</f>
        <v>0</v>
      </c>
      <c r="K8026" s="2">
        <v>128</v>
      </c>
      <c r="L8026" s="3">
        <v>8.2400692680822847E-3</v>
      </c>
      <c r="M8026" s="3">
        <v>1.2039330989426082E-2</v>
      </c>
      <c r="N8026" s="2">
        <v>1553385</v>
      </c>
      <c r="O8026">
        <f t="shared" si="125"/>
        <v>169</v>
      </c>
    </row>
    <row r="8027" spans="1:15" x14ac:dyDescent="0.2">
      <c r="A8027" t="s">
        <v>8622</v>
      </c>
      <c r="B8027" t="s">
        <v>8672</v>
      </c>
      <c r="C8027" t="s">
        <v>8811</v>
      </c>
      <c r="D8027" t="s">
        <v>22</v>
      </c>
      <c r="E8027">
        <v>37</v>
      </c>
      <c r="F8027" t="s">
        <v>49</v>
      </c>
      <c r="G8027" t="s">
        <v>38</v>
      </c>
      <c r="H8027" t="s">
        <v>1666</v>
      </c>
      <c r="I8027" s="2">
        <v>189</v>
      </c>
      <c r="J8027" s="2">
        <f>(0)</f>
        <v>0</v>
      </c>
      <c r="K8027" s="2">
        <v>189</v>
      </c>
      <c r="L8027" s="3">
        <v>1.2166977278652747E-2</v>
      </c>
      <c r="M8027" s="3">
        <v>1.7776824664074448E-2</v>
      </c>
      <c r="N8027" s="2">
        <v>1553385</v>
      </c>
      <c r="O8027">
        <f t="shared" si="125"/>
        <v>139</v>
      </c>
    </row>
    <row r="8028" spans="1:15" x14ac:dyDescent="0.2">
      <c r="A8028" t="s">
        <v>8622</v>
      </c>
      <c r="B8028" t="s">
        <v>8672</v>
      </c>
      <c r="C8028" t="s">
        <v>8812</v>
      </c>
      <c r="D8028" t="s">
        <v>22</v>
      </c>
      <c r="E8028">
        <v>49</v>
      </c>
      <c r="F8028" t="s">
        <v>69</v>
      </c>
      <c r="G8028" t="s">
        <v>38</v>
      </c>
      <c r="H8028" t="s">
        <v>294</v>
      </c>
      <c r="I8028" s="2">
        <v>441</v>
      </c>
      <c r="J8028" s="2">
        <f>(0)</f>
        <v>0</v>
      </c>
      <c r="K8028" s="2">
        <v>441</v>
      </c>
      <c r="L8028" s="3">
        <v>2.8389613650189747E-2</v>
      </c>
      <c r="M8028" s="3">
        <v>4.147925754950705E-2</v>
      </c>
      <c r="N8028" s="2">
        <v>1553385</v>
      </c>
      <c r="O8028">
        <f t="shared" si="125"/>
        <v>72</v>
      </c>
    </row>
    <row r="8029" spans="1:15" x14ac:dyDescent="0.2">
      <c r="A8029" t="s">
        <v>8622</v>
      </c>
      <c r="B8029" t="s">
        <v>8672</v>
      </c>
      <c r="C8029" t="s">
        <v>8813</v>
      </c>
      <c r="D8029" t="s">
        <v>22</v>
      </c>
      <c r="E8029">
        <v>42</v>
      </c>
      <c r="F8029" t="s">
        <v>49</v>
      </c>
      <c r="G8029" t="s">
        <v>38</v>
      </c>
      <c r="H8029" t="s">
        <v>82</v>
      </c>
      <c r="I8029" s="2">
        <v>836</v>
      </c>
      <c r="J8029" s="2">
        <f>(0)</f>
        <v>0</v>
      </c>
      <c r="K8029" s="2">
        <v>836</v>
      </c>
      <c r="L8029" s="3">
        <v>5.3817952407162424E-2</v>
      </c>
      <c r="M8029" s="3">
        <v>7.8631880524689085E-2</v>
      </c>
      <c r="N8029" s="2">
        <v>1553385</v>
      </c>
      <c r="O8029">
        <f t="shared" si="125"/>
        <v>38</v>
      </c>
    </row>
    <row r="8030" spans="1:15" x14ac:dyDescent="0.2">
      <c r="A8030" t="s">
        <v>8622</v>
      </c>
      <c r="B8030" t="s">
        <v>8672</v>
      </c>
      <c r="C8030" t="s">
        <v>8814</v>
      </c>
      <c r="D8030" t="s">
        <v>22</v>
      </c>
      <c r="E8030">
        <v>36</v>
      </c>
      <c r="F8030" t="s">
        <v>49</v>
      </c>
      <c r="G8030" t="s">
        <v>58</v>
      </c>
      <c r="H8030" t="s">
        <v>59</v>
      </c>
      <c r="I8030" s="2">
        <v>1229</v>
      </c>
      <c r="J8030" s="2">
        <f>(0)</f>
        <v>0</v>
      </c>
      <c r="K8030" s="2">
        <v>1229</v>
      </c>
      <c r="L8030" s="3">
        <v>7.9117540081821314E-2</v>
      </c>
      <c r="M8030" s="3">
        <v>0.11559638895316136</v>
      </c>
      <c r="N8030" s="2">
        <v>1553385</v>
      </c>
      <c r="O8030">
        <f t="shared" si="125"/>
        <v>23</v>
      </c>
    </row>
    <row r="8031" spans="1:15" x14ac:dyDescent="0.2">
      <c r="A8031" t="s">
        <v>8622</v>
      </c>
      <c r="B8031" t="s">
        <v>8672</v>
      </c>
      <c r="C8031" t="s">
        <v>8815</v>
      </c>
      <c r="D8031" t="s">
        <v>22</v>
      </c>
      <c r="E8031">
        <v>42</v>
      </c>
      <c r="F8031" t="s">
        <v>49</v>
      </c>
      <c r="G8031" t="s">
        <v>38</v>
      </c>
      <c r="H8031" t="s">
        <v>579</v>
      </c>
      <c r="I8031" s="2">
        <v>166</v>
      </c>
      <c r="J8031" s="2">
        <f>(0)</f>
        <v>0</v>
      </c>
      <c r="K8031" s="2">
        <v>166</v>
      </c>
      <c r="L8031" s="3">
        <v>1.0686339832044214E-2</v>
      </c>
      <c r="M8031" s="3">
        <v>1.5613507376911948E-2</v>
      </c>
      <c r="N8031" s="2">
        <v>1553385</v>
      </c>
      <c r="O8031">
        <f t="shared" si="125"/>
        <v>151</v>
      </c>
    </row>
    <row r="8032" spans="1:15" x14ac:dyDescent="0.2">
      <c r="A8032" t="s">
        <v>8622</v>
      </c>
      <c r="B8032" t="s">
        <v>8672</v>
      </c>
      <c r="C8032" t="s">
        <v>8816</v>
      </c>
      <c r="D8032" t="s">
        <v>22</v>
      </c>
      <c r="E8032">
        <v>31</v>
      </c>
      <c r="F8032" t="s">
        <v>49</v>
      </c>
      <c r="G8032" t="s">
        <v>38</v>
      </c>
      <c r="H8032" t="s">
        <v>8817</v>
      </c>
      <c r="I8032" s="2">
        <v>109</v>
      </c>
      <c r="J8032" s="2">
        <f>(0)</f>
        <v>0</v>
      </c>
      <c r="K8032" s="2">
        <v>109</v>
      </c>
      <c r="L8032" s="3">
        <v>7.0169339861013208E-3</v>
      </c>
      <c r="M8032" s="3">
        <v>1.0252242795683148E-2</v>
      </c>
      <c r="N8032" s="2">
        <v>1553385</v>
      </c>
      <c r="O8032">
        <f t="shared" si="125"/>
        <v>181</v>
      </c>
    </row>
    <row r="8033" spans="1:15" x14ac:dyDescent="0.2">
      <c r="A8033" t="s">
        <v>8622</v>
      </c>
      <c r="B8033" t="s">
        <v>8672</v>
      </c>
      <c r="C8033" t="s">
        <v>8818</v>
      </c>
      <c r="D8033" t="s">
        <v>22</v>
      </c>
      <c r="E8033">
        <v>30</v>
      </c>
      <c r="F8033" t="s">
        <v>49</v>
      </c>
      <c r="G8033" t="s">
        <v>38</v>
      </c>
      <c r="H8033" t="s">
        <v>464</v>
      </c>
      <c r="I8033" s="2">
        <v>720</v>
      </c>
      <c r="J8033" s="2">
        <f>(0)</f>
        <v>0</v>
      </c>
      <c r="K8033" s="2">
        <v>720</v>
      </c>
      <c r="L8033" s="3">
        <v>4.6350389632962848E-2</v>
      </c>
      <c r="M8033" s="3">
        <v>6.772123681552171E-2</v>
      </c>
      <c r="N8033" s="2">
        <v>1553385</v>
      </c>
      <c r="O8033">
        <f t="shared" si="125"/>
        <v>46</v>
      </c>
    </row>
    <row r="8034" spans="1:15" x14ac:dyDescent="0.2">
      <c r="A8034" t="s">
        <v>8622</v>
      </c>
      <c r="B8034" t="s">
        <v>8672</v>
      </c>
      <c r="C8034" t="s">
        <v>8819</v>
      </c>
      <c r="D8034" t="s">
        <v>22</v>
      </c>
      <c r="E8034">
        <v>27</v>
      </c>
      <c r="F8034" t="s">
        <v>49</v>
      </c>
      <c r="G8034" t="s">
        <v>38</v>
      </c>
      <c r="H8034" t="s">
        <v>120</v>
      </c>
      <c r="I8034" s="2">
        <v>416</v>
      </c>
      <c r="J8034" s="2">
        <f>(0)</f>
        <v>0</v>
      </c>
      <c r="K8034" s="2">
        <v>416</v>
      </c>
      <c r="L8034" s="3">
        <v>2.6780225121267424E-2</v>
      </c>
      <c r="M8034" s="3">
        <v>3.9127825715634765E-2</v>
      </c>
      <c r="N8034" s="2">
        <v>1553385</v>
      </c>
      <c r="O8034">
        <f t="shared" si="125"/>
        <v>79</v>
      </c>
    </row>
    <row r="8035" spans="1:15" x14ac:dyDescent="0.2">
      <c r="A8035" t="s">
        <v>8622</v>
      </c>
      <c r="B8035" t="s">
        <v>8672</v>
      </c>
      <c r="C8035" t="s">
        <v>8820</v>
      </c>
      <c r="D8035" t="s">
        <v>22</v>
      </c>
      <c r="E8035">
        <v>44</v>
      </c>
      <c r="F8035" t="s">
        <v>49</v>
      </c>
      <c r="G8035" t="s">
        <v>38</v>
      </c>
      <c r="H8035" t="s">
        <v>30</v>
      </c>
      <c r="I8035" s="2">
        <v>249</v>
      </c>
      <c r="J8035" s="2">
        <f>(0)</f>
        <v>0</v>
      </c>
      <c r="K8035" s="2">
        <v>249</v>
      </c>
      <c r="L8035" s="3">
        <v>1.6029509748066318E-2</v>
      </c>
      <c r="M8035" s="3">
        <v>2.3420261065367924E-2</v>
      </c>
      <c r="N8035" s="2">
        <v>1553385</v>
      </c>
      <c r="O8035">
        <f t="shared" si="125"/>
        <v>117</v>
      </c>
    </row>
    <row r="8036" spans="1:15" x14ac:dyDescent="0.2">
      <c r="A8036" t="s">
        <v>8622</v>
      </c>
      <c r="B8036" t="s">
        <v>8672</v>
      </c>
      <c r="C8036" t="s">
        <v>8821</v>
      </c>
      <c r="D8036" t="s">
        <v>22</v>
      </c>
      <c r="E8036">
        <v>42</v>
      </c>
      <c r="F8036" t="s">
        <v>49</v>
      </c>
      <c r="G8036" t="s">
        <v>35</v>
      </c>
      <c r="H8036" t="s">
        <v>36</v>
      </c>
      <c r="I8036" s="2">
        <v>2019</v>
      </c>
      <c r="J8036" s="2">
        <v>4</v>
      </c>
      <c r="K8036" s="2">
        <v>2023</v>
      </c>
      <c r="L8036" s="3">
        <v>0.13023171976039424</v>
      </c>
      <c r="M8036" s="3">
        <v>0.19027786399694502</v>
      </c>
      <c r="N8036" s="2">
        <v>1553385</v>
      </c>
      <c r="O8036">
        <f t="shared" si="125"/>
        <v>13</v>
      </c>
    </row>
    <row r="8037" spans="1:15" x14ac:dyDescent="0.2">
      <c r="A8037" t="s">
        <v>8622</v>
      </c>
      <c r="B8037" t="s">
        <v>8672</v>
      </c>
      <c r="C8037" t="s">
        <v>8822</v>
      </c>
      <c r="D8037" t="s">
        <v>22</v>
      </c>
      <c r="E8037">
        <v>35</v>
      </c>
      <c r="F8037" t="s">
        <v>69</v>
      </c>
      <c r="G8037" t="s">
        <v>38</v>
      </c>
      <c r="H8037" t="s">
        <v>618</v>
      </c>
      <c r="I8037" s="2">
        <v>108</v>
      </c>
      <c r="J8037" s="2">
        <f>(0)</f>
        <v>0</v>
      </c>
      <c r="K8037" s="2">
        <v>108</v>
      </c>
      <c r="L8037" s="3">
        <v>6.9525584449444278E-3</v>
      </c>
      <c r="M8037" s="3">
        <v>1.0158185522328255E-2</v>
      </c>
      <c r="N8037" s="2">
        <v>1553385</v>
      </c>
      <c r="O8037">
        <f t="shared" si="125"/>
        <v>183</v>
      </c>
    </row>
    <row r="8038" spans="1:15" x14ac:dyDescent="0.2">
      <c r="A8038" t="s">
        <v>8622</v>
      </c>
      <c r="B8038" t="s">
        <v>8672</v>
      </c>
      <c r="C8038" t="s">
        <v>8823</v>
      </c>
      <c r="D8038" t="s">
        <v>22</v>
      </c>
      <c r="E8038">
        <v>46</v>
      </c>
      <c r="F8038" t="s">
        <v>69</v>
      </c>
      <c r="G8038" t="s">
        <v>38</v>
      </c>
      <c r="H8038" t="s">
        <v>101</v>
      </c>
      <c r="I8038" s="2">
        <v>281</v>
      </c>
      <c r="J8038" s="2">
        <f>(0)</f>
        <v>0</v>
      </c>
      <c r="K8038" s="2">
        <v>281</v>
      </c>
      <c r="L8038" s="3">
        <v>1.8089527065086892E-2</v>
      </c>
      <c r="M8038" s="3">
        <v>2.6430093812724442E-2</v>
      </c>
      <c r="N8038" s="2">
        <v>1553385</v>
      </c>
      <c r="O8038">
        <f t="shared" si="125"/>
        <v>107</v>
      </c>
    </row>
    <row r="8039" spans="1:15" x14ac:dyDescent="0.2">
      <c r="A8039" t="s">
        <v>8622</v>
      </c>
      <c r="B8039" t="s">
        <v>8672</v>
      </c>
      <c r="C8039" t="s">
        <v>8824</v>
      </c>
      <c r="D8039" t="s">
        <v>22</v>
      </c>
      <c r="E8039">
        <v>45</v>
      </c>
      <c r="F8039" t="s">
        <v>49</v>
      </c>
      <c r="G8039" t="s">
        <v>38</v>
      </c>
      <c r="H8039" t="s">
        <v>214</v>
      </c>
      <c r="I8039" s="2">
        <v>718</v>
      </c>
      <c r="J8039" s="2">
        <f>(0)</f>
        <v>0</v>
      </c>
      <c r="K8039" s="2">
        <v>718</v>
      </c>
      <c r="L8039" s="3">
        <v>4.6221638550649063E-2</v>
      </c>
      <c r="M8039" s="3">
        <v>6.7533122268811932E-2</v>
      </c>
      <c r="N8039" s="2">
        <v>1553385</v>
      </c>
      <c r="O8039">
        <f t="shared" si="125"/>
        <v>47</v>
      </c>
    </row>
    <row r="8040" spans="1:15" x14ac:dyDescent="0.2">
      <c r="A8040" t="s">
        <v>8622</v>
      </c>
      <c r="B8040" t="s">
        <v>8672</v>
      </c>
      <c r="C8040" t="s">
        <v>8825</v>
      </c>
      <c r="D8040" t="s">
        <v>22</v>
      </c>
      <c r="E8040">
        <v>32</v>
      </c>
      <c r="F8040" t="s">
        <v>49</v>
      </c>
      <c r="G8040" t="s">
        <v>38</v>
      </c>
      <c r="H8040" t="s">
        <v>5833</v>
      </c>
      <c r="I8040" s="2">
        <v>235</v>
      </c>
      <c r="J8040" s="2">
        <v>1</v>
      </c>
      <c r="K8040" s="2">
        <v>236</v>
      </c>
      <c r="L8040" s="3">
        <v>1.5192627713026713E-2</v>
      </c>
      <c r="M8040" s="3">
        <v>2.2197516511754337E-2</v>
      </c>
      <c r="N8040" s="2">
        <v>1553385</v>
      </c>
      <c r="O8040">
        <f t="shared" si="125"/>
        <v>123</v>
      </c>
    </row>
    <row r="8041" spans="1:15" x14ac:dyDescent="0.2">
      <c r="A8041" t="s">
        <v>8622</v>
      </c>
      <c r="B8041" t="s">
        <v>8672</v>
      </c>
      <c r="C8041" t="s">
        <v>8826</v>
      </c>
      <c r="D8041" t="s">
        <v>22</v>
      </c>
      <c r="E8041">
        <v>58</v>
      </c>
      <c r="F8041" t="s">
        <v>69</v>
      </c>
      <c r="G8041" t="s">
        <v>38</v>
      </c>
      <c r="H8041" t="s">
        <v>184</v>
      </c>
      <c r="I8041" s="2">
        <v>204</v>
      </c>
      <c r="J8041" s="2">
        <f>(0)</f>
        <v>0</v>
      </c>
      <c r="K8041" s="2">
        <v>204</v>
      </c>
      <c r="L8041" s="3">
        <v>1.3132610396006142E-2</v>
      </c>
      <c r="M8041" s="3">
        <v>1.9187683764397816E-2</v>
      </c>
      <c r="N8041" s="2">
        <v>1553385</v>
      </c>
      <c r="O8041">
        <f t="shared" si="125"/>
        <v>132</v>
      </c>
    </row>
    <row r="8042" spans="1:15" x14ac:dyDescent="0.2">
      <c r="A8042" t="s">
        <v>8622</v>
      </c>
      <c r="B8042" t="s">
        <v>8672</v>
      </c>
      <c r="C8042" t="s">
        <v>8827</v>
      </c>
      <c r="D8042" t="s">
        <v>22</v>
      </c>
      <c r="E8042">
        <v>36</v>
      </c>
      <c r="F8042" t="s">
        <v>69</v>
      </c>
      <c r="G8042" t="s">
        <v>694</v>
      </c>
      <c r="H8042" t="s">
        <v>315</v>
      </c>
      <c r="I8042" s="2">
        <v>754</v>
      </c>
      <c r="J8042" s="2">
        <v>3</v>
      </c>
      <c r="K8042" s="2">
        <v>757</v>
      </c>
      <c r="L8042" s="3">
        <v>4.8732284655767885E-2</v>
      </c>
      <c r="M8042" s="3">
        <v>7.1201355929652682E-2</v>
      </c>
      <c r="N8042" s="2">
        <v>1553385</v>
      </c>
      <c r="O8042">
        <f t="shared" si="125"/>
        <v>43</v>
      </c>
    </row>
    <row r="8043" spans="1:15" x14ac:dyDescent="0.2">
      <c r="A8043" t="s">
        <v>8622</v>
      </c>
      <c r="B8043" t="s">
        <v>8672</v>
      </c>
      <c r="C8043" t="s">
        <v>8828</v>
      </c>
      <c r="D8043" t="s">
        <v>22</v>
      </c>
      <c r="E8043">
        <v>25</v>
      </c>
      <c r="F8043" t="s">
        <v>49</v>
      </c>
      <c r="G8043" t="s">
        <v>38</v>
      </c>
      <c r="H8043" t="s">
        <v>1300</v>
      </c>
      <c r="I8043" s="2">
        <v>338</v>
      </c>
      <c r="J8043" s="2">
        <f>(0)</f>
        <v>0</v>
      </c>
      <c r="K8043" s="2">
        <v>338</v>
      </c>
      <c r="L8043" s="3">
        <v>2.1758932911029785E-2</v>
      </c>
      <c r="M8043" s="3">
        <v>3.1791358393953244E-2</v>
      </c>
      <c r="N8043" s="2">
        <v>1553385</v>
      </c>
      <c r="O8043">
        <f t="shared" si="125"/>
        <v>91</v>
      </c>
    </row>
    <row r="8044" spans="1:15" x14ac:dyDescent="0.2">
      <c r="A8044" t="s">
        <v>8622</v>
      </c>
      <c r="B8044" t="s">
        <v>8672</v>
      </c>
      <c r="C8044" t="s">
        <v>8829</v>
      </c>
      <c r="D8044" t="s">
        <v>22</v>
      </c>
      <c r="E8044">
        <v>41</v>
      </c>
      <c r="F8044" t="s">
        <v>49</v>
      </c>
      <c r="G8044" t="s">
        <v>38</v>
      </c>
      <c r="H8044" t="s">
        <v>381</v>
      </c>
      <c r="I8044" s="2">
        <v>429</v>
      </c>
      <c r="J8044" s="2">
        <f>(0)</f>
        <v>0</v>
      </c>
      <c r="K8044" s="2">
        <v>429</v>
      </c>
      <c r="L8044" s="3">
        <v>2.7617107156307032E-2</v>
      </c>
      <c r="M8044" s="3">
        <v>4.0350570269248348E-2</v>
      </c>
      <c r="N8044" s="2">
        <v>1553385</v>
      </c>
      <c r="O8044">
        <f t="shared" si="125"/>
        <v>75</v>
      </c>
    </row>
    <row r="8045" spans="1:15" x14ac:dyDescent="0.2">
      <c r="A8045" t="s">
        <v>8622</v>
      </c>
      <c r="B8045" t="s">
        <v>8672</v>
      </c>
      <c r="C8045" t="s">
        <v>8830</v>
      </c>
      <c r="D8045" t="s">
        <v>22</v>
      </c>
      <c r="E8045">
        <v>50</v>
      </c>
      <c r="F8045" t="s">
        <v>69</v>
      </c>
      <c r="G8045" t="s">
        <v>38</v>
      </c>
      <c r="H8045" t="s">
        <v>767</v>
      </c>
      <c r="I8045" s="2">
        <v>159</v>
      </c>
      <c r="J8045" s="2">
        <f>(0)</f>
        <v>0</v>
      </c>
      <c r="K8045" s="2">
        <v>159</v>
      </c>
      <c r="L8045" s="3">
        <v>1.0235711043945963E-2</v>
      </c>
      <c r="M8045" s="3">
        <v>1.4955106463427712E-2</v>
      </c>
      <c r="N8045" s="2">
        <v>1553385</v>
      </c>
      <c r="O8045">
        <f t="shared" si="125"/>
        <v>154</v>
      </c>
    </row>
    <row r="8046" spans="1:15" x14ac:dyDescent="0.2">
      <c r="A8046" t="s">
        <v>8622</v>
      </c>
      <c r="B8046" t="s">
        <v>8672</v>
      </c>
      <c r="C8046" t="s">
        <v>8831</v>
      </c>
      <c r="D8046" t="s">
        <v>22</v>
      </c>
      <c r="E8046">
        <v>37</v>
      </c>
      <c r="F8046" t="s">
        <v>49</v>
      </c>
      <c r="G8046" t="s">
        <v>38</v>
      </c>
      <c r="H8046" t="s">
        <v>93</v>
      </c>
      <c r="I8046" s="2">
        <v>246</v>
      </c>
      <c r="J8046" s="2">
        <f>(0)</f>
        <v>0</v>
      </c>
      <c r="K8046" s="2">
        <v>246</v>
      </c>
      <c r="L8046" s="3">
        <v>1.5836383124595642E-2</v>
      </c>
      <c r="M8046" s="3">
        <v>2.3138089245303251E-2</v>
      </c>
      <c r="N8046" s="2">
        <v>1553385</v>
      </c>
      <c r="O8046">
        <f t="shared" si="125"/>
        <v>118</v>
      </c>
    </row>
    <row r="8047" spans="1:15" x14ac:dyDescent="0.2">
      <c r="A8047" t="s">
        <v>8622</v>
      </c>
      <c r="B8047" t="s">
        <v>8672</v>
      </c>
      <c r="C8047" t="s">
        <v>8832</v>
      </c>
      <c r="D8047" t="s">
        <v>22</v>
      </c>
      <c r="E8047">
        <v>59</v>
      </c>
      <c r="F8047" t="s">
        <v>49</v>
      </c>
      <c r="G8047" t="s">
        <v>38</v>
      </c>
      <c r="H8047" t="s">
        <v>530</v>
      </c>
      <c r="I8047" s="2">
        <v>242</v>
      </c>
      <c r="J8047" s="2">
        <f>(0)</f>
        <v>0</v>
      </c>
      <c r="K8047" s="2">
        <v>242</v>
      </c>
      <c r="L8047" s="3">
        <v>1.5578880959968068E-2</v>
      </c>
      <c r="M8047" s="3">
        <v>2.2761860151883685E-2</v>
      </c>
      <c r="N8047" s="2">
        <v>1553385</v>
      </c>
      <c r="O8047">
        <f t="shared" si="125"/>
        <v>120</v>
      </c>
    </row>
    <row r="8048" spans="1:15" x14ac:dyDescent="0.2">
      <c r="A8048" t="s">
        <v>8622</v>
      </c>
      <c r="B8048" t="s">
        <v>8672</v>
      </c>
      <c r="C8048" t="s">
        <v>8833</v>
      </c>
      <c r="D8048" t="s">
        <v>22</v>
      </c>
      <c r="E8048">
        <v>25</v>
      </c>
      <c r="F8048" t="s">
        <v>49</v>
      </c>
      <c r="G8048" t="s">
        <v>38</v>
      </c>
      <c r="H8048" t="s">
        <v>2699</v>
      </c>
      <c r="I8048" s="2">
        <v>847</v>
      </c>
      <c r="J8048" s="2">
        <f>(0)</f>
        <v>0</v>
      </c>
      <c r="K8048" s="2">
        <v>847</v>
      </c>
      <c r="L8048" s="3">
        <v>5.452608335988824E-2</v>
      </c>
      <c r="M8048" s="3">
        <v>7.9666510531592891E-2</v>
      </c>
      <c r="N8048" s="2">
        <v>1553385</v>
      </c>
      <c r="O8048">
        <f t="shared" si="125"/>
        <v>36</v>
      </c>
    </row>
    <row r="8049" spans="1:15" x14ac:dyDescent="0.2">
      <c r="A8049" t="s">
        <v>8622</v>
      </c>
      <c r="B8049" t="s">
        <v>8672</v>
      </c>
      <c r="C8049" t="s">
        <v>8834</v>
      </c>
      <c r="D8049" t="s">
        <v>22</v>
      </c>
      <c r="E8049">
        <v>29</v>
      </c>
      <c r="F8049" t="s">
        <v>49</v>
      </c>
      <c r="G8049" t="s">
        <v>38</v>
      </c>
      <c r="H8049" t="s">
        <v>4961</v>
      </c>
      <c r="I8049" s="2">
        <v>199</v>
      </c>
      <c r="J8049" s="2">
        <f>(0)</f>
        <v>0</v>
      </c>
      <c r="K8049" s="2">
        <v>199</v>
      </c>
      <c r="L8049" s="3">
        <v>1.2810732690221677E-2</v>
      </c>
      <c r="M8049" s="3">
        <v>1.8717397397623362E-2</v>
      </c>
      <c r="N8049" s="2">
        <v>1553385</v>
      </c>
      <c r="O8049">
        <f t="shared" si="125"/>
        <v>135</v>
      </c>
    </row>
    <row r="8050" spans="1:15" x14ac:dyDescent="0.2">
      <c r="A8050" t="s">
        <v>8622</v>
      </c>
      <c r="B8050" t="s">
        <v>8672</v>
      </c>
      <c r="C8050" t="s">
        <v>8835</v>
      </c>
      <c r="D8050" t="s">
        <v>22</v>
      </c>
      <c r="E8050">
        <v>59</v>
      </c>
      <c r="F8050" t="s">
        <v>69</v>
      </c>
      <c r="G8050" t="s">
        <v>38</v>
      </c>
      <c r="H8050" t="s">
        <v>2413</v>
      </c>
      <c r="I8050" s="2">
        <v>228</v>
      </c>
      <c r="J8050" s="2">
        <f>(0)</f>
        <v>0</v>
      </c>
      <c r="K8050" s="2">
        <v>228</v>
      </c>
      <c r="L8050" s="3">
        <v>1.4677623383771571E-2</v>
      </c>
      <c r="M8050" s="3">
        <v>2.1445058324915209E-2</v>
      </c>
      <c r="N8050" s="2">
        <v>1553385</v>
      </c>
      <c r="O8050">
        <f t="shared" si="125"/>
        <v>125</v>
      </c>
    </row>
    <row r="8051" spans="1:15" x14ac:dyDescent="0.2">
      <c r="A8051" t="s">
        <v>8622</v>
      </c>
      <c r="B8051" t="s">
        <v>8672</v>
      </c>
      <c r="C8051" t="s">
        <v>8836</v>
      </c>
      <c r="D8051" t="s">
        <v>22</v>
      </c>
      <c r="E8051">
        <v>35</v>
      </c>
      <c r="F8051" t="s">
        <v>49</v>
      </c>
      <c r="G8051" t="s">
        <v>38</v>
      </c>
      <c r="H8051" t="s">
        <v>234</v>
      </c>
      <c r="I8051" s="2">
        <v>851</v>
      </c>
      <c r="J8051" s="2">
        <v>1</v>
      </c>
      <c r="K8051" s="2">
        <v>852</v>
      </c>
      <c r="L8051" s="3">
        <v>5.4847961065672704E-2</v>
      </c>
      <c r="M8051" s="3">
        <v>8.0136796898367363E-2</v>
      </c>
      <c r="N8051" s="2">
        <v>1553385</v>
      </c>
      <c r="O8051">
        <f t="shared" si="125"/>
        <v>34</v>
      </c>
    </row>
    <row r="8052" spans="1:15" x14ac:dyDescent="0.2">
      <c r="A8052" t="s">
        <v>8622</v>
      </c>
      <c r="B8052" t="s">
        <v>8672</v>
      </c>
      <c r="C8052" t="s">
        <v>8837</v>
      </c>
      <c r="D8052" t="s">
        <v>22</v>
      </c>
      <c r="E8052">
        <v>32</v>
      </c>
      <c r="F8052" t="s">
        <v>69</v>
      </c>
      <c r="G8052" t="s">
        <v>38</v>
      </c>
      <c r="H8052" t="s">
        <v>6305</v>
      </c>
      <c r="I8052" s="2">
        <v>1257</v>
      </c>
      <c r="J8052" s="2">
        <f>(0)</f>
        <v>0</v>
      </c>
      <c r="K8052" s="2">
        <v>1257</v>
      </c>
      <c r="L8052" s="3">
        <v>8.0920055234214305E-2</v>
      </c>
      <c r="M8052" s="3">
        <v>0.11822999260709831</v>
      </c>
      <c r="N8052" s="2">
        <v>1553385</v>
      </c>
      <c r="O8052">
        <f t="shared" si="125"/>
        <v>21</v>
      </c>
    </row>
    <row r="8053" spans="1:15" x14ac:dyDescent="0.2">
      <c r="A8053" t="s">
        <v>8622</v>
      </c>
      <c r="B8053" t="s">
        <v>8672</v>
      </c>
      <c r="C8053" t="s">
        <v>8838</v>
      </c>
      <c r="D8053" t="s">
        <v>22</v>
      </c>
      <c r="E8053">
        <v>51</v>
      </c>
      <c r="F8053" t="s">
        <v>69</v>
      </c>
      <c r="G8053" t="s">
        <v>38</v>
      </c>
      <c r="H8053" t="s">
        <v>45</v>
      </c>
      <c r="I8053" s="2">
        <v>662</v>
      </c>
      <c r="J8053" s="2">
        <f>(0)</f>
        <v>0</v>
      </c>
      <c r="K8053" s="2">
        <v>662</v>
      </c>
      <c r="L8053" s="3">
        <v>4.2616608245863066E-2</v>
      </c>
      <c r="M8053" s="3">
        <v>6.2265914960938015E-2</v>
      </c>
      <c r="N8053" s="2">
        <v>1553385</v>
      </c>
      <c r="O8053">
        <f t="shared" si="125"/>
        <v>53</v>
      </c>
    </row>
    <row r="8054" spans="1:15" x14ac:dyDescent="0.2">
      <c r="A8054" t="s">
        <v>8622</v>
      </c>
      <c r="B8054" t="s">
        <v>8672</v>
      </c>
      <c r="C8054" t="s">
        <v>8839</v>
      </c>
      <c r="D8054" t="s">
        <v>22</v>
      </c>
      <c r="E8054">
        <v>46</v>
      </c>
      <c r="F8054" t="s">
        <v>49</v>
      </c>
      <c r="G8054" t="s">
        <v>38</v>
      </c>
      <c r="H8054" t="s">
        <v>6628</v>
      </c>
      <c r="I8054" s="2">
        <v>318</v>
      </c>
      <c r="J8054" s="2">
        <f>(0)</f>
        <v>0</v>
      </c>
      <c r="K8054" s="2">
        <v>318</v>
      </c>
      <c r="L8054" s="3">
        <v>2.0471422087891926E-2</v>
      </c>
      <c r="M8054" s="3">
        <v>2.9910212926855424E-2</v>
      </c>
      <c r="N8054" s="2">
        <v>1553385</v>
      </c>
      <c r="O8054">
        <f t="shared" si="125"/>
        <v>97</v>
      </c>
    </row>
    <row r="8055" spans="1:15" x14ac:dyDescent="0.2">
      <c r="A8055" t="s">
        <v>8622</v>
      </c>
      <c r="B8055" t="s">
        <v>8672</v>
      </c>
      <c r="C8055" t="s">
        <v>8840</v>
      </c>
      <c r="D8055" t="s">
        <v>22</v>
      </c>
      <c r="E8055">
        <v>41</v>
      </c>
      <c r="F8055" t="s">
        <v>69</v>
      </c>
      <c r="G8055" t="s">
        <v>38</v>
      </c>
      <c r="H8055" t="s">
        <v>5613</v>
      </c>
      <c r="I8055" s="2">
        <v>459</v>
      </c>
      <c r="J8055" s="2">
        <f>(0)</f>
        <v>0</v>
      </c>
      <c r="K8055" s="2">
        <v>459</v>
      </c>
      <c r="L8055" s="3">
        <v>2.9548373391013821E-2</v>
      </c>
      <c r="M8055" s="3">
        <v>4.3172288469895084E-2</v>
      </c>
      <c r="N8055" s="2">
        <v>1553385</v>
      </c>
      <c r="O8055">
        <f t="shared" si="125"/>
        <v>70</v>
      </c>
    </row>
    <row r="8056" spans="1:15" x14ac:dyDescent="0.2">
      <c r="A8056" t="s">
        <v>8622</v>
      </c>
      <c r="B8056" t="s">
        <v>8672</v>
      </c>
      <c r="C8056" t="s">
        <v>8841</v>
      </c>
      <c r="D8056" t="s">
        <v>22</v>
      </c>
      <c r="E8056">
        <v>62</v>
      </c>
      <c r="F8056" t="s">
        <v>49</v>
      </c>
      <c r="G8056" t="s">
        <v>38</v>
      </c>
      <c r="H8056" t="s">
        <v>7352</v>
      </c>
      <c r="I8056" s="2">
        <v>129</v>
      </c>
      <c r="J8056" s="2">
        <f>(0)</f>
        <v>0</v>
      </c>
      <c r="K8056" s="2">
        <v>129</v>
      </c>
      <c r="L8056" s="3">
        <v>8.3044448092391785E-3</v>
      </c>
      <c r="M8056" s="3">
        <v>1.2133388262780972E-2</v>
      </c>
      <c r="N8056" s="2">
        <v>1553385</v>
      </c>
      <c r="O8056">
        <f t="shared" si="125"/>
        <v>168</v>
      </c>
    </row>
    <row r="8057" spans="1:15" x14ac:dyDescent="0.2">
      <c r="A8057" t="s">
        <v>8622</v>
      </c>
      <c r="B8057" t="s">
        <v>8672</v>
      </c>
      <c r="C8057" t="s">
        <v>8842</v>
      </c>
      <c r="D8057" t="s">
        <v>22</v>
      </c>
      <c r="E8057">
        <v>38</v>
      </c>
      <c r="F8057" t="s">
        <v>49</v>
      </c>
      <c r="G8057" t="s">
        <v>369</v>
      </c>
      <c r="H8057" t="s">
        <v>370</v>
      </c>
      <c r="I8057" s="2">
        <v>495</v>
      </c>
      <c r="J8057" s="2">
        <f>(0)</f>
        <v>0</v>
      </c>
      <c r="K8057" s="2">
        <v>495</v>
      </c>
      <c r="L8057" s="3">
        <v>3.1865892872661963E-2</v>
      </c>
      <c r="M8057" s="3">
        <v>4.6558350310671175E-2</v>
      </c>
      <c r="N8057" s="2">
        <v>1553385</v>
      </c>
      <c r="O8057">
        <f t="shared" si="125"/>
        <v>64</v>
      </c>
    </row>
    <row r="8058" spans="1:15" x14ac:dyDescent="0.2">
      <c r="A8058" t="s">
        <v>8622</v>
      </c>
      <c r="B8058" t="s">
        <v>8672</v>
      </c>
      <c r="C8058" t="s">
        <v>8843</v>
      </c>
      <c r="D8058" t="s">
        <v>22</v>
      </c>
      <c r="E8058">
        <v>53</v>
      </c>
      <c r="F8058" t="s">
        <v>49</v>
      </c>
      <c r="G8058" t="s">
        <v>38</v>
      </c>
      <c r="H8058" t="s">
        <v>1285</v>
      </c>
      <c r="I8058" s="2">
        <v>6096</v>
      </c>
      <c r="J8058" s="2">
        <f>(0)</f>
        <v>0</v>
      </c>
      <c r="K8058" s="2">
        <v>6096</v>
      </c>
      <c r="L8058" s="3">
        <v>0.39243329889241885</v>
      </c>
      <c r="M8058" s="3">
        <v>0.57337313837141712</v>
      </c>
      <c r="N8058" s="2">
        <v>1553385</v>
      </c>
      <c r="O8058">
        <f t="shared" si="125"/>
        <v>4</v>
      </c>
    </row>
    <row r="8059" spans="1:15" x14ac:dyDescent="0.2">
      <c r="A8059" t="s">
        <v>8622</v>
      </c>
      <c r="B8059" t="s">
        <v>8672</v>
      </c>
      <c r="C8059" t="s">
        <v>8844</v>
      </c>
      <c r="D8059" t="s">
        <v>22</v>
      </c>
      <c r="E8059">
        <v>60</v>
      </c>
      <c r="F8059" t="s">
        <v>69</v>
      </c>
      <c r="G8059" t="s">
        <v>38</v>
      </c>
      <c r="H8059" t="s">
        <v>351</v>
      </c>
      <c r="I8059" s="2">
        <v>279</v>
      </c>
      <c r="J8059" s="2">
        <f>(0)</f>
        <v>0</v>
      </c>
      <c r="K8059" s="2">
        <v>279</v>
      </c>
      <c r="L8059" s="3">
        <v>1.7960775982773108E-2</v>
      </c>
      <c r="M8059" s="3">
        <v>2.6241979266014664E-2</v>
      </c>
      <c r="N8059" s="2">
        <v>1553385</v>
      </c>
      <c r="O8059">
        <f t="shared" si="125"/>
        <v>109</v>
      </c>
    </row>
    <row r="8060" spans="1:15" x14ac:dyDescent="0.2">
      <c r="A8060" t="s">
        <v>8622</v>
      </c>
      <c r="B8060" t="s">
        <v>8672</v>
      </c>
      <c r="C8060" t="s">
        <v>8845</v>
      </c>
      <c r="D8060" t="s">
        <v>22</v>
      </c>
      <c r="E8060">
        <v>47</v>
      </c>
      <c r="F8060" t="s">
        <v>69</v>
      </c>
      <c r="G8060" t="s">
        <v>38</v>
      </c>
      <c r="H8060" t="s">
        <v>2410</v>
      </c>
      <c r="I8060" s="2">
        <v>165</v>
      </c>
      <c r="J8060" s="2">
        <f>(0)</f>
        <v>0</v>
      </c>
      <c r="K8060" s="2">
        <v>165</v>
      </c>
      <c r="L8060" s="3">
        <v>1.0621964290887321E-2</v>
      </c>
      <c r="M8060" s="3">
        <v>1.5519450103557058E-2</v>
      </c>
      <c r="N8060" s="2">
        <v>1553385</v>
      </c>
      <c r="O8060">
        <f t="shared" si="125"/>
        <v>152</v>
      </c>
    </row>
    <row r="8061" spans="1:15" x14ac:dyDescent="0.2">
      <c r="A8061" t="s">
        <v>8622</v>
      </c>
      <c r="B8061" t="s">
        <v>8672</v>
      </c>
      <c r="C8061" t="s">
        <v>8846</v>
      </c>
      <c r="D8061" t="s">
        <v>22</v>
      </c>
      <c r="E8061">
        <v>29</v>
      </c>
      <c r="F8061" t="s">
        <v>49</v>
      </c>
      <c r="G8061" t="s">
        <v>38</v>
      </c>
      <c r="H8061" t="s">
        <v>1984</v>
      </c>
      <c r="I8061" s="2">
        <v>351</v>
      </c>
      <c r="J8061" s="2">
        <f>(0)</f>
        <v>0</v>
      </c>
      <c r="K8061" s="2">
        <v>351</v>
      </c>
      <c r="L8061" s="3">
        <v>2.2595814946069392E-2</v>
      </c>
      <c r="M8061" s="3">
        <v>3.3014102947566834E-2</v>
      </c>
      <c r="N8061" s="2">
        <v>1553385</v>
      </c>
      <c r="O8061">
        <f t="shared" si="125"/>
        <v>89</v>
      </c>
    </row>
    <row r="8062" spans="1:15" x14ac:dyDescent="0.2">
      <c r="A8062" t="s">
        <v>8622</v>
      </c>
      <c r="B8062" t="s">
        <v>8672</v>
      </c>
      <c r="C8062" t="s">
        <v>8847</v>
      </c>
      <c r="D8062" t="s">
        <v>22</v>
      </c>
      <c r="E8062">
        <v>31</v>
      </c>
      <c r="F8062" t="s">
        <v>49</v>
      </c>
      <c r="G8062" t="s">
        <v>38</v>
      </c>
      <c r="H8062" t="s">
        <v>486</v>
      </c>
      <c r="I8062" s="2">
        <v>161</v>
      </c>
      <c r="J8062" s="2">
        <f>(0)</f>
        <v>0</v>
      </c>
      <c r="K8062" s="2">
        <v>161</v>
      </c>
      <c r="L8062" s="3">
        <v>1.0364462126259749E-2</v>
      </c>
      <c r="M8062" s="3">
        <v>1.5143221010137492E-2</v>
      </c>
      <c r="N8062" s="2">
        <v>1553385</v>
      </c>
      <c r="O8062">
        <f t="shared" si="125"/>
        <v>153</v>
      </c>
    </row>
    <row r="8063" spans="1:15" x14ac:dyDescent="0.2">
      <c r="A8063" t="s">
        <v>8622</v>
      </c>
      <c r="B8063" t="s">
        <v>8672</v>
      </c>
      <c r="C8063" t="s">
        <v>8848</v>
      </c>
      <c r="D8063" t="s">
        <v>22</v>
      </c>
      <c r="E8063">
        <v>67</v>
      </c>
      <c r="F8063" t="s">
        <v>49</v>
      </c>
      <c r="G8063" t="s">
        <v>38</v>
      </c>
      <c r="H8063" t="s">
        <v>420</v>
      </c>
      <c r="I8063" s="2">
        <v>312</v>
      </c>
      <c r="J8063" s="2">
        <f>(0)</f>
        <v>0</v>
      </c>
      <c r="K8063" s="2">
        <v>312</v>
      </c>
      <c r="L8063" s="3">
        <v>2.008516884095057E-2</v>
      </c>
      <c r="M8063" s="3">
        <v>2.934586928672607E-2</v>
      </c>
      <c r="N8063" s="2">
        <v>1553385</v>
      </c>
      <c r="O8063">
        <f t="shared" si="125"/>
        <v>100</v>
      </c>
    </row>
    <row r="8064" spans="1:15" x14ac:dyDescent="0.2">
      <c r="A8064" t="s">
        <v>8622</v>
      </c>
      <c r="B8064" t="s">
        <v>8672</v>
      </c>
      <c r="C8064" t="s">
        <v>8849</v>
      </c>
      <c r="D8064" t="s">
        <v>22</v>
      </c>
      <c r="E8064">
        <v>33</v>
      </c>
      <c r="F8064" t="s">
        <v>69</v>
      </c>
      <c r="G8064" t="s">
        <v>38</v>
      </c>
      <c r="H8064" t="s">
        <v>749</v>
      </c>
      <c r="I8064" s="2">
        <v>494</v>
      </c>
      <c r="J8064" s="2">
        <f>(0)</f>
        <v>0</v>
      </c>
      <c r="K8064" s="2">
        <v>494</v>
      </c>
      <c r="L8064" s="3">
        <v>3.1801517331505068E-2</v>
      </c>
      <c r="M8064" s="3">
        <v>4.6464293037316279E-2</v>
      </c>
      <c r="N8064" s="2">
        <v>1553385</v>
      </c>
      <c r="O8064">
        <f t="shared" si="125"/>
        <v>65</v>
      </c>
    </row>
    <row r="8065" spans="1:15" x14ac:dyDescent="0.2">
      <c r="A8065" t="s">
        <v>8622</v>
      </c>
      <c r="B8065" t="s">
        <v>8672</v>
      </c>
      <c r="C8065" t="s">
        <v>8850</v>
      </c>
      <c r="D8065" t="s">
        <v>22</v>
      </c>
      <c r="E8065">
        <v>38</v>
      </c>
      <c r="F8065" t="s">
        <v>69</v>
      </c>
      <c r="G8065" t="s">
        <v>38</v>
      </c>
      <c r="H8065" t="s">
        <v>979</v>
      </c>
      <c r="I8065" s="2">
        <v>1701</v>
      </c>
      <c r="J8065" s="2">
        <f>(0)</f>
        <v>0</v>
      </c>
      <c r="K8065" s="2">
        <v>1701</v>
      </c>
      <c r="L8065" s="3">
        <v>0.10950279550787474</v>
      </c>
      <c r="M8065" s="3">
        <v>0.15999142197667002</v>
      </c>
      <c r="N8065" s="2">
        <v>1553385</v>
      </c>
      <c r="O8065">
        <f t="shared" si="125"/>
        <v>14</v>
      </c>
    </row>
    <row r="8066" spans="1:15" x14ac:dyDescent="0.2">
      <c r="A8066" t="s">
        <v>8622</v>
      </c>
      <c r="B8066" t="s">
        <v>8672</v>
      </c>
      <c r="C8066" t="s">
        <v>8851</v>
      </c>
      <c r="D8066" t="s">
        <v>22</v>
      </c>
      <c r="E8066">
        <v>33</v>
      </c>
      <c r="F8066" t="s">
        <v>49</v>
      </c>
      <c r="G8066" t="s">
        <v>38</v>
      </c>
      <c r="H8066" t="s">
        <v>556</v>
      </c>
      <c r="I8066" s="2">
        <v>891</v>
      </c>
      <c r="J8066" s="2">
        <f>(0)</f>
        <v>0</v>
      </c>
      <c r="K8066" s="2">
        <v>891</v>
      </c>
      <c r="L8066" s="3">
        <v>5.7358607170791526E-2</v>
      </c>
      <c r="M8066" s="3">
        <v>8.3805030559208113E-2</v>
      </c>
      <c r="N8066" s="2">
        <v>1553385</v>
      </c>
      <c r="O8066">
        <f t="shared" si="125"/>
        <v>31</v>
      </c>
    </row>
    <row r="8067" spans="1:15" x14ac:dyDescent="0.2">
      <c r="A8067" t="s">
        <v>8622</v>
      </c>
      <c r="B8067" t="s">
        <v>8672</v>
      </c>
      <c r="C8067" t="s">
        <v>8852</v>
      </c>
      <c r="D8067" t="s">
        <v>22</v>
      </c>
      <c r="E8067">
        <v>53</v>
      </c>
      <c r="F8067" t="s">
        <v>49</v>
      </c>
      <c r="G8067" t="s">
        <v>38</v>
      </c>
      <c r="H8067" t="s">
        <v>6374</v>
      </c>
      <c r="I8067" s="2">
        <v>142</v>
      </c>
      <c r="J8067" s="2">
        <f>(0)</f>
        <v>0</v>
      </c>
      <c r="K8067" s="2">
        <v>142</v>
      </c>
      <c r="L8067" s="3">
        <v>9.141326844278784E-3</v>
      </c>
      <c r="M8067" s="3">
        <v>1.3356132816394559E-2</v>
      </c>
      <c r="N8067" s="2">
        <v>1553385</v>
      </c>
      <c r="O8067">
        <f t="shared" si="125"/>
        <v>162</v>
      </c>
    </row>
    <row r="8068" spans="1:15" x14ac:dyDescent="0.2">
      <c r="A8068" t="s">
        <v>8622</v>
      </c>
      <c r="B8068" t="s">
        <v>8672</v>
      </c>
      <c r="C8068" t="s">
        <v>8853</v>
      </c>
      <c r="D8068" t="s">
        <v>22</v>
      </c>
      <c r="E8068">
        <v>31</v>
      </c>
      <c r="F8068" t="s">
        <v>49</v>
      </c>
      <c r="G8068" t="s">
        <v>38</v>
      </c>
      <c r="H8068" t="s">
        <v>6257</v>
      </c>
      <c r="I8068" s="2">
        <v>265</v>
      </c>
      <c r="J8068" s="2">
        <f>(0)</f>
        <v>0</v>
      </c>
      <c r="K8068" s="2">
        <v>265</v>
      </c>
      <c r="L8068" s="3">
        <v>1.7059518406576605E-2</v>
      </c>
      <c r="M8068" s="3">
        <v>2.4925177439046185E-2</v>
      </c>
      <c r="N8068" s="2">
        <v>1553385</v>
      </c>
      <c r="O8068">
        <f t="shared" si="125"/>
        <v>111</v>
      </c>
    </row>
    <row r="8069" spans="1:15" x14ac:dyDescent="0.2">
      <c r="A8069" t="s">
        <v>8622</v>
      </c>
      <c r="B8069" t="s">
        <v>8672</v>
      </c>
      <c r="C8069" t="s">
        <v>8854</v>
      </c>
      <c r="D8069" t="s">
        <v>22</v>
      </c>
      <c r="E8069">
        <v>41</v>
      </c>
      <c r="F8069" t="s">
        <v>49</v>
      </c>
      <c r="G8069" t="s">
        <v>38</v>
      </c>
      <c r="H8069" t="s">
        <v>343</v>
      </c>
      <c r="I8069" s="2">
        <v>676</v>
      </c>
      <c r="J8069" s="2">
        <f>(0)</f>
        <v>0</v>
      </c>
      <c r="K8069" s="2">
        <v>676</v>
      </c>
      <c r="L8069" s="3">
        <v>4.3517865822059569E-2</v>
      </c>
      <c r="M8069" s="3">
        <v>6.3582716787906488E-2</v>
      </c>
      <c r="N8069" s="2">
        <v>1553385</v>
      </c>
      <c r="O8069">
        <f t="shared" si="125"/>
        <v>51</v>
      </c>
    </row>
    <row r="8070" spans="1:15" x14ac:dyDescent="0.2">
      <c r="A8070" t="s">
        <v>8622</v>
      </c>
      <c r="B8070" t="s">
        <v>8672</v>
      </c>
      <c r="C8070" t="s">
        <v>8855</v>
      </c>
      <c r="D8070" t="s">
        <v>22</v>
      </c>
      <c r="E8070">
        <v>51</v>
      </c>
      <c r="F8070" t="s">
        <v>49</v>
      </c>
      <c r="G8070" t="s">
        <v>38</v>
      </c>
      <c r="H8070" t="s">
        <v>3022</v>
      </c>
      <c r="I8070" s="2">
        <v>241</v>
      </c>
      <c r="J8070" s="2">
        <f>(0)</f>
        <v>0</v>
      </c>
      <c r="K8070" s="2">
        <v>241</v>
      </c>
      <c r="L8070" s="3">
        <v>1.5514505418811176E-2</v>
      </c>
      <c r="M8070" s="3">
        <v>2.2667802878528796E-2</v>
      </c>
      <c r="N8070" s="2">
        <v>1553385</v>
      </c>
      <c r="O8070">
        <f t="shared" si="125"/>
        <v>121</v>
      </c>
    </row>
    <row r="8071" spans="1:15" x14ac:dyDescent="0.2">
      <c r="A8071" t="s">
        <v>8622</v>
      </c>
      <c r="B8071" t="s">
        <v>8672</v>
      </c>
      <c r="C8071" t="s">
        <v>8856</v>
      </c>
      <c r="D8071" t="s">
        <v>22</v>
      </c>
      <c r="E8071">
        <v>30</v>
      </c>
      <c r="F8071" t="s">
        <v>49</v>
      </c>
      <c r="G8071" t="s">
        <v>38</v>
      </c>
      <c r="H8071" t="s">
        <v>1546</v>
      </c>
      <c r="I8071" s="2">
        <v>703</v>
      </c>
      <c r="J8071" s="2">
        <f>(0)</f>
        <v>0</v>
      </c>
      <c r="K8071" s="2">
        <v>703</v>
      </c>
      <c r="L8071" s="3">
        <v>4.5256005433295672E-2</v>
      </c>
      <c r="M8071" s="3">
        <v>6.6122263168488557E-2</v>
      </c>
      <c r="N8071" s="2">
        <v>1553385</v>
      </c>
      <c r="O8071">
        <f t="shared" ref="O8071:O8134" si="126">COUNTIFS($A$2:$A$8573,A8071,$B$2:$B$8573,B8071,$K$2:$K$8573,"&gt;"&amp;K8071)+1</f>
        <v>49</v>
      </c>
    </row>
    <row r="8072" spans="1:15" x14ac:dyDescent="0.2">
      <c r="A8072" t="s">
        <v>8622</v>
      </c>
      <c r="B8072" t="s">
        <v>8672</v>
      </c>
      <c r="C8072" t="s">
        <v>8857</v>
      </c>
      <c r="D8072" t="s">
        <v>22</v>
      </c>
      <c r="E8072">
        <v>35</v>
      </c>
      <c r="F8072" t="s">
        <v>49</v>
      </c>
      <c r="G8072" t="s">
        <v>38</v>
      </c>
      <c r="H8072" t="s">
        <v>813</v>
      </c>
      <c r="I8072" s="2">
        <v>133</v>
      </c>
      <c r="J8072" s="2">
        <f>(0)</f>
        <v>0</v>
      </c>
      <c r="K8072" s="2">
        <v>133</v>
      </c>
      <c r="L8072" s="3">
        <v>8.5619469738667485E-3</v>
      </c>
      <c r="M8072" s="3">
        <v>1.2509617356200537E-2</v>
      </c>
      <c r="N8072" s="2">
        <v>1553385</v>
      </c>
      <c r="O8072">
        <f t="shared" si="126"/>
        <v>167</v>
      </c>
    </row>
    <row r="8073" spans="1:15" x14ac:dyDescent="0.2">
      <c r="A8073" t="s">
        <v>8622</v>
      </c>
      <c r="B8073" t="s">
        <v>8672</v>
      </c>
      <c r="C8073" t="s">
        <v>8858</v>
      </c>
      <c r="D8073" t="s">
        <v>22</v>
      </c>
      <c r="E8073">
        <v>34</v>
      </c>
      <c r="F8073" t="s">
        <v>49</v>
      </c>
      <c r="G8073" t="s">
        <v>38</v>
      </c>
      <c r="H8073" t="s">
        <v>309</v>
      </c>
      <c r="I8073" s="2">
        <v>2535</v>
      </c>
      <c r="J8073" s="2">
        <f>(0)</f>
        <v>0</v>
      </c>
      <c r="K8073" s="2">
        <v>2535</v>
      </c>
      <c r="L8073" s="3">
        <v>0.1631919968327234</v>
      </c>
      <c r="M8073" s="3">
        <v>0.23843518795464935</v>
      </c>
      <c r="N8073" s="2">
        <v>1553385</v>
      </c>
      <c r="O8073">
        <f t="shared" si="126"/>
        <v>8</v>
      </c>
    </row>
    <row r="8074" spans="1:15" x14ac:dyDescent="0.2">
      <c r="A8074" t="s">
        <v>8622</v>
      </c>
      <c r="B8074" t="s">
        <v>8672</v>
      </c>
      <c r="C8074" t="s">
        <v>8859</v>
      </c>
      <c r="D8074" t="s">
        <v>22</v>
      </c>
      <c r="E8074">
        <v>55</v>
      </c>
      <c r="F8074" t="s">
        <v>49</v>
      </c>
      <c r="G8074" t="s">
        <v>38</v>
      </c>
      <c r="H8074" t="s">
        <v>330</v>
      </c>
      <c r="I8074" s="2">
        <v>107</v>
      </c>
      <c r="J8074" s="2">
        <f>(0)</f>
        <v>0</v>
      </c>
      <c r="K8074" s="2">
        <v>107</v>
      </c>
      <c r="L8074" s="3">
        <v>6.888182903787534E-3</v>
      </c>
      <c r="M8074" s="3">
        <v>1.0064128248973365E-2</v>
      </c>
      <c r="N8074" s="2">
        <v>1553385</v>
      </c>
      <c r="O8074">
        <f t="shared" si="126"/>
        <v>184</v>
      </c>
    </row>
    <row r="8075" spans="1:15" x14ac:dyDescent="0.2">
      <c r="A8075" t="s">
        <v>8622</v>
      </c>
      <c r="B8075" t="s">
        <v>8672</v>
      </c>
      <c r="C8075" t="s">
        <v>8860</v>
      </c>
      <c r="D8075" t="s">
        <v>22</v>
      </c>
      <c r="E8075">
        <v>40</v>
      </c>
      <c r="F8075" t="s">
        <v>69</v>
      </c>
      <c r="G8075" t="s">
        <v>38</v>
      </c>
      <c r="H8075" t="s">
        <v>54</v>
      </c>
      <c r="I8075" s="2">
        <v>797</v>
      </c>
      <c r="J8075" s="2">
        <f>(0)</f>
        <v>0</v>
      </c>
      <c r="K8075" s="2">
        <v>797</v>
      </c>
      <c r="L8075" s="3">
        <v>5.1307306302043602E-2</v>
      </c>
      <c r="M8075" s="3">
        <v>7.4963646863848335E-2</v>
      </c>
      <c r="N8075" s="2">
        <v>1553385</v>
      </c>
      <c r="O8075">
        <f t="shared" si="126"/>
        <v>40</v>
      </c>
    </row>
    <row r="8076" spans="1:15" x14ac:dyDescent="0.2">
      <c r="A8076" t="s">
        <v>8622</v>
      </c>
      <c r="B8076" t="s">
        <v>8672</v>
      </c>
      <c r="C8076" t="s">
        <v>8861</v>
      </c>
      <c r="D8076" t="s">
        <v>22</v>
      </c>
      <c r="E8076">
        <v>35</v>
      </c>
      <c r="F8076" t="s">
        <v>49</v>
      </c>
      <c r="G8076" t="s">
        <v>38</v>
      </c>
      <c r="H8076" t="s">
        <v>156</v>
      </c>
      <c r="I8076" s="2">
        <v>126</v>
      </c>
      <c r="J8076" s="2">
        <f>(0)</f>
        <v>0</v>
      </c>
      <c r="K8076" s="2">
        <v>126</v>
      </c>
      <c r="L8076" s="3">
        <v>8.1113181857684988E-3</v>
      </c>
      <c r="M8076" s="3">
        <v>1.1851216442716299E-2</v>
      </c>
      <c r="N8076" s="2">
        <v>1553385</v>
      </c>
      <c r="O8076">
        <f t="shared" si="126"/>
        <v>170</v>
      </c>
    </row>
    <row r="8077" spans="1:15" x14ac:dyDescent="0.2">
      <c r="A8077" t="s">
        <v>8622</v>
      </c>
      <c r="B8077" t="s">
        <v>8672</v>
      </c>
      <c r="C8077" t="s">
        <v>8862</v>
      </c>
      <c r="D8077" t="s">
        <v>22</v>
      </c>
      <c r="E8077">
        <v>51</v>
      </c>
      <c r="F8077" t="s">
        <v>69</v>
      </c>
      <c r="G8077" t="s">
        <v>38</v>
      </c>
      <c r="H8077" t="s">
        <v>1426</v>
      </c>
      <c r="I8077" s="2">
        <v>388</v>
      </c>
      <c r="J8077" s="2">
        <f>(0)</f>
        <v>0</v>
      </c>
      <c r="K8077" s="2">
        <v>388</v>
      </c>
      <c r="L8077" s="3">
        <v>2.4977709968874426E-2</v>
      </c>
      <c r="M8077" s="3">
        <v>3.6494222061697806E-2</v>
      </c>
      <c r="N8077" s="2">
        <v>1553385</v>
      </c>
      <c r="O8077">
        <f t="shared" si="126"/>
        <v>81</v>
      </c>
    </row>
    <row r="8078" spans="1:15" x14ac:dyDescent="0.2">
      <c r="A8078" t="s">
        <v>8622</v>
      </c>
      <c r="B8078" t="s">
        <v>8672</v>
      </c>
      <c r="C8078" t="s">
        <v>46</v>
      </c>
      <c r="G8078" t="s">
        <v>46</v>
      </c>
      <c r="I8078" s="2">
        <v>2029</v>
      </c>
      <c r="J8078" s="2">
        <v>2</v>
      </c>
      <c r="K8078" s="2">
        <v>2031</v>
      </c>
      <c r="L8078" s="3">
        <v>0.13074672408964938</v>
      </c>
      <c r="M8078" s="3">
        <v>0.19103032218378413</v>
      </c>
      <c r="N8078" s="2">
        <v>1553385</v>
      </c>
      <c r="O8078">
        <f t="shared" si="126"/>
        <v>12</v>
      </c>
    </row>
    <row r="8079" spans="1:15" x14ac:dyDescent="0.2">
      <c r="A8079" t="s">
        <v>8622</v>
      </c>
      <c r="B8079" t="s">
        <v>8863</v>
      </c>
      <c r="C8079" t="s">
        <v>8864</v>
      </c>
      <c r="D8079" t="s">
        <v>22</v>
      </c>
      <c r="E8079">
        <v>49</v>
      </c>
      <c r="F8079" t="s">
        <v>49</v>
      </c>
      <c r="G8079" t="s">
        <v>19</v>
      </c>
      <c r="H8079" t="s">
        <v>20</v>
      </c>
      <c r="I8079" s="2">
        <v>427900</v>
      </c>
      <c r="J8079" s="2">
        <v>115</v>
      </c>
      <c r="K8079" s="2">
        <v>428015</v>
      </c>
      <c r="L8079" s="3">
        <v>28.559732455397004</v>
      </c>
      <c r="M8079" s="3">
        <v>40.977822966690411</v>
      </c>
      <c r="N8079" s="2">
        <v>1498666</v>
      </c>
      <c r="O8079">
        <f t="shared" si="126"/>
        <v>2</v>
      </c>
    </row>
    <row r="8080" spans="1:15" x14ac:dyDescent="0.2">
      <c r="A8080" t="s">
        <v>8622</v>
      </c>
      <c r="B8080" t="s">
        <v>8863</v>
      </c>
      <c r="C8080" t="s">
        <v>8865</v>
      </c>
      <c r="D8080" t="s">
        <v>22</v>
      </c>
      <c r="E8080">
        <v>49</v>
      </c>
      <c r="F8080" t="s">
        <v>49</v>
      </c>
      <c r="G8080" t="s">
        <v>38</v>
      </c>
      <c r="H8080" t="s">
        <v>273</v>
      </c>
      <c r="I8080" s="2">
        <v>3279</v>
      </c>
      <c r="J8080" s="2">
        <v>2</v>
      </c>
      <c r="K8080" s="2">
        <v>3281</v>
      </c>
      <c r="L8080" s="3">
        <v>0.21892803333097571</v>
      </c>
      <c r="M8080" s="3">
        <v>0.31412038632690736</v>
      </c>
      <c r="N8080" s="2">
        <v>1498666</v>
      </c>
      <c r="O8080">
        <f t="shared" si="126"/>
        <v>9</v>
      </c>
    </row>
    <row r="8081" spans="1:15" x14ac:dyDescent="0.2">
      <c r="A8081" t="s">
        <v>8622</v>
      </c>
      <c r="B8081" t="s">
        <v>8863</v>
      </c>
      <c r="C8081" t="s">
        <v>8866</v>
      </c>
      <c r="D8081" t="s">
        <v>22</v>
      </c>
      <c r="E8081">
        <v>63</v>
      </c>
      <c r="F8081" t="s">
        <v>49</v>
      </c>
      <c r="G8081" t="s">
        <v>8630</v>
      </c>
      <c r="H8081" t="s">
        <v>4937</v>
      </c>
      <c r="I8081" s="2">
        <v>434066</v>
      </c>
      <c r="J8081" s="2">
        <v>178</v>
      </c>
      <c r="K8081" s="2">
        <v>434244</v>
      </c>
      <c r="L8081" s="3">
        <v>28.975368761285036</v>
      </c>
      <c r="M8081" s="3">
        <v>41.57418257852531</v>
      </c>
      <c r="N8081" s="2">
        <v>1498666</v>
      </c>
      <c r="O8081">
        <f t="shared" si="126"/>
        <v>1</v>
      </c>
    </row>
    <row r="8082" spans="1:15" x14ac:dyDescent="0.2">
      <c r="A8082" t="s">
        <v>8622</v>
      </c>
      <c r="B8082" t="s">
        <v>8863</v>
      </c>
      <c r="C8082" t="s">
        <v>8867</v>
      </c>
      <c r="D8082" t="s">
        <v>22</v>
      </c>
      <c r="E8082">
        <v>46</v>
      </c>
      <c r="F8082" t="s">
        <v>49</v>
      </c>
      <c r="G8082" t="s">
        <v>38</v>
      </c>
      <c r="H8082" t="s">
        <v>336</v>
      </c>
      <c r="I8082" s="2">
        <v>5581</v>
      </c>
      <c r="J8082" s="2">
        <f>(0)</f>
        <v>0</v>
      </c>
      <c r="K8082" s="2">
        <v>5581</v>
      </c>
      <c r="L8082" s="3">
        <v>0.3723978524901479</v>
      </c>
      <c r="M8082" s="3">
        <v>0.53432059618728123</v>
      </c>
      <c r="N8082" s="2">
        <v>1498666</v>
      </c>
      <c r="O8082">
        <f t="shared" si="126"/>
        <v>7</v>
      </c>
    </row>
    <row r="8083" spans="1:15" x14ac:dyDescent="0.2">
      <c r="A8083" t="s">
        <v>8622</v>
      </c>
      <c r="B8083" t="s">
        <v>8863</v>
      </c>
      <c r="C8083" t="s">
        <v>8868</v>
      </c>
      <c r="D8083" t="s">
        <v>22</v>
      </c>
      <c r="E8083">
        <v>47</v>
      </c>
      <c r="F8083" t="s">
        <v>49</v>
      </c>
      <c r="G8083" t="s">
        <v>32</v>
      </c>
      <c r="H8083" t="s">
        <v>33</v>
      </c>
      <c r="I8083" s="2">
        <v>138731</v>
      </c>
      <c r="J8083" s="2">
        <v>216</v>
      </c>
      <c r="K8083" s="2">
        <v>138947</v>
      </c>
      <c r="L8083" s="3">
        <v>9.2713786794389144</v>
      </c>
      <c r="M8083" s="3">
        <v>13.302677634551902</v>
      </c>
      <c r="N8083" s="2">
        <v>1498666</v>
      </c>
      <c r="O8083">
        <f t="shared" si="126"/>
        <v>3</v>
      </c>
    </row>
    <row r="8084" spans="1:15" x14ac:dyDescent="0.2">
      <c r="A8084" t="s">
        <v>8622</v>
      </c>
      <c r="B8084" t="s">
        <v>8863</v>
      </c>
      <c r="C8084" t="s">
        <v>8869</v>
      </c>
      <c r="D8084" t="s">
        <v>17</v>
      </c>
      <c r="E8084">
        <v>43</v>
      </c>
      <c r="F8084" t="s">
        <v>49</v>
      </c>
      <c r="G8084" t="s">
        <v>38</v>
      </c>
      <c r="H8084" t="s">
        <v>99</v>
      </c>
      <c r="I8084" s="2">
        <v>1866</v>
      </c>
      <c r="J8084" s="2">
        <v>3</v>
      </c>
      <c r="K8084" s="2">
        <v>1869</v>
      </c>
      <c r="L8084" s="3">
        <v>0.12471090956890996</v>
      </c>
      <c r="M8084" s="3">
        <v>0.17893660531697342</v>
      </c>
      <c r="N8084" s="2">
        <v>1498666</v>
      </c>
      <c r="O8084">
        <f t="shared" si="126"/>
        <v>10</v>
      </c>
    </row>
    <row r="8085" spans="1:15" x14ac:dyDescent="0.2">
      <c r="A8085" t="s">
        <v>8622</v>
      </c>
      <c r="B8085" t="s">
        <v>8863</v>
      </c>
      <c r="C8085" t="s">
        <v>8870</v>
      </c>
      <c r="D8085" t="s">
        <v>22</v>
      </c>
      <c r="E8085">
        <v>48</v>
      </c>
      <c r="F8085" t="s">
        <v>49</v>
      </c>
      <c r="G8085" t="s">
        <v>38</v>
      </c>
      <c r="H8085" t="s">
        <v>168</v>
      </c>
      <c r="I8085" s="2">
        <v>4018</v>
      </c>
      <c r="J8085" s="2">
        <v>1</v>
      </c>
      <c r="K8085" s="2">
        <v>4019</v>
      </c>
      <c r="L8085" s="3">
        <v>0.26817182747857093</v>
      </c>
      <c r="M8085" s="3">
        <v>0.38477593192558379</v>
      </c>
      <c r="N8085" s="2">
        <v>1498666</v>
      </c>
      <c r="O8085">
        <f t="shared" si="126"/>
        <v>8</v>
      </c>
    </row>
    <row r="8086" spans="1:15" x14ac:dyDescent="0.2">
      <c r="A8086" t="s">
        <v>8622</v>
      </c>
      <c r="B8086" t="s">
        <v>8863</v>
      </c>
      <c r="C8086" t="s">
        <v>8871</v>
      </c>
      <c r="D8086" t="s">
        <v>22</v>
      </c>
      <c r="E8086">
        <v>33</v>
      </c>
      <c r="F8086" t="s">
        <v>49</v>
      </c>
      <c r="G8086" t="s">
        <v>362</v>
      </c>
      <c r="H8086" t="s">
        <v>363</v>
      </c>
      <c r="I8086" s="2">
        <v>1710</v>
      </c>
      <c r="J8086" s="2">
        <v>2</v>
      </c>
      <c r="K8086" s="2">
        <v>1712</v>
      </c>
      <c r="L8086" s="3">
        <v>0.11423492626108821</v>
      </c>
      <c r="M8086" s="3">
        <v>0.16390554751346093</v>
      </c>
      <c r="N8086" s="2">
        <v>1498666</v>
      </c>
      <c r="O8086">
        <f t="shared" si="126"/>
        <v>11</v>
      </c>
    </row>
    <row r="8087" spans="1:15" x14ac:dyDescent="0.2">
      <c r="A8087" t="s">
        <v>8622</v>
      </c>
      <c r="B8087" t="s">
        <v>8863</v>
      </c>
      <c r="C8087" t="s">
        <v>8872</v>
      </c>
      <c r="D8087" t="s">
        <v>22</v>
      </c>
      <c r="E8087">
        <v>28</v>
      </c>
      <c r="F8087" t="s">
        <v>69</v>
      </c>
      <c r="G8087" t="s">
        <v>694</v>
      </c>
      <c r="H8087" t="s">
        <v>315</v>
      </c>
      <c r="I8087" s="2">
        <v>6364</v>
      </c>
      <c r="J8087" s="2">
        <v>2</v>
      </c>
      <c r="K8087" s="2">
        <v>6366</v>
      </c>
      <c r="L8087" s="3">
        <v>0.42477776902925662</v>
      </c>
      <c r="M8087" s="3">
        <v>0.60947588520484364</v>
      </c>
      <c r="N8087" s="2">
        <v>1498666</v>
      </c>
      <c r="O8087">
        <f t="shared" si="126"/>
        <v>5</v>
      </c>
    </row>
    <row r="8088" spans="1:15" x14ac:dyDescent="0.2">
      <c r="A8088" t="s">
        <v>8622</v>
      </c>
      <c r="B8088" t="s">
        <v>8863</v>
      </c>
      <c r="C8088" t="s">
        <v>8873</v>
      </c>
      <c r="D8088" t="s">
        <v>22</v>
      </c>
      <c r="E8088">
        <v>33</v>
      </c>
      <c r="F8088" t="s">
        <v>69</v>
      </c>
      <c r="G8088" t="s">
        <v>155</v>
      </c>
      <c r="H8088" t="s">
        <v>156</v>
      </c>
      <c r="I8088" s="2">
        <v>1572</v>
      </c>
      <c r="J8088" s="2">
        <v>1</v>
      </c>
      <c r="K8088" s="2">
        <v>1573</v>
      </c>
      <c r="L8088" s="3">
        <v>0.10496001110320778</v>
      </c>
      <c r="M8088" s="3">
        <v>0.15059779570016008</v>
      </c>
      <c r="N8088" s="2">
        <v>1498666</v>
      </c>
      <c r="O8088">
        <f t="shared" si="126"/>
        <v>12</v>
      </c>
    </row>
    <row r="8089" spans="1:15" x14ac:dyDescent="0.2">
      <c r="A8089" t="s">
        <v>8622</v>
      </c>
      <c r="B8089" t="s">
        <v>8863</v>
      </c>
      <c r="C8089" t="s">
        <v>8874</v>
      </c>
      <c r="D8089" t="s">
        <v>22</v>
      </c>
      <c r="E8089">
        <v>36</v>
      </c>
      <c r="F8089" t="s">
        <v>49</v>
      </c>
      <c r="G8089" t="s">
        <v>58</v>
      </c>
      <c r="H8089" t="s">
        <v>59</v>
      </c>
      <c r="I8089" s="2">
        <v>1279</v>
      </c>
      <c r="J8089" s="2">
        <f>(0)</f>
        <v>0</v>
      </c>
      <c r="K8089" s="2">
        <v>1279</v>
      </c>
      <c r="L8089" s="3">
        <v>8.5342564654165773E-2</v>
      </c>
      <c r="M8089" s="3">
        <v>0.12245046452670359</v>
      </c>
      <c r="N8089" s="2">
        <v>1498666</v>
      </c>
      <c r="O8089">
        <f t="shared" si="126"/>
        <v>13</v>
      </c>
    </row>
    <row r="8090" spans="1:15" x14ac:dyDescent="0.2">
      <c r="A8090" t="s">
        <v>8622</v>
      </c>
      <c r="B8090" t="s">
        <v>8863</v>
      </c>
      <c r="C8090" t="s">
        <v>8875</v>
      </c>
      <c r="D8090" t="s">
        <v>22</v>
      </c>
      <c r="E8090">
        <v>49</v>
      </c>
      <c r="F8090" t="s">
        <v>49</v>
      </c>
      <c r="G8090" t="s">
        <v>6694</v>
      </c>
      <c r="H8090" t="s">
        <v>182</v>
      </c>
      <c r="I8090" s="2">
        <v>6339</v>
      </c>
      <c r="J8090" s="2">
        <f>(0)</f>
        <v>0</v>
      </c>
      <c r="K8090" s="2">
        <v>6339</v>
      </c>
      <c r="L8090" s="3">
        <v>0.42297616680434463</v>
      </c>
      <c r="M8090" s="3">
        <v>0.60689092621952623</v>
      </c>
      <c r="N8090" s="2">
        <v>1498666</v>
      </c>
      <c r="O8090">
        <f t="shared" si="126"/>
        <v>6</v>
      </c>
    </row>
    <row r="8091" spans="1:15" x14ac:dyDescent="0.2">
      <c r="A8091" t="s">
        <v>8622</v>
      </c>
      <c r="B8091" t="s">
        <v>8863</v>
      </c>
      <c r="C8091" t="s">
        <v>46</v>
      </c>
      <c r="G8091" t="s">
        <v>46</v>
      </c>
      <c r="I8091" s="2">
        <v>11138</v>
      </c>
      <c r="J8091" s="2">
        <v>2</v>
      </c>
      <c r="K8091" s="2">
        <v>11140</v>
      </c>
      <c r="L8091" s="3">
        <v>0.74332773279703412</v>
      </c>
      <c r="M8091" s="3">
        <v>1.0665349294976372</v>
      </c>
      <c r="N8091" s="2">
        <v>1498666</v>
      </c>
      <c r="O8091">
        <f t="shared" si="126"/>
        <v>4</v>
      </c>
    </row>
    <row r="8092" spans="1:15" x14ac:dyDescent="0.2">
      <c r="A8092" t="s">
        <v>8622</v>
      </c>
      <c r="B8092" t="s">
        <v>8876</v>
      </c>
      <c r="C8092" t="s">
        <v>8877</v>
      </c>
      <c r="D8092" t="s">
        <v>22</v>
      </c>
      <c r="E8092">
        <v>36</v>
      </c>
      <c r="F8092" t="s">
        <v>49</v>
      </c>
      <c r="G8092" t="s">
        <v>58</v>
      </c>
      <c r="H8092" t="s">
        <v>59</v>
      </c>
      <c r="I8092" s="2">
        <v>1482</v>
      </c>
      <c r="J8092" s="2">
        <v>1</v>
      </c>
      <c r="K8092" s="2">
        <v>1483</v>
      </c>
      <c r="L8092" s="3">
        <v>9.2495687068940777E-2</v>
      </c>
      <c r="M8092" s="3">
        <v>0.12891941536827226</v>
      </c>
      <c r="N8092" s="2">
        <v>1603318</v>
      </c>
      <c r="O8092">
        <f t="shared" si="126"/>
        <v>11</v>
      </c>
    </row>
    <row r="8093" spans="1:15" x14ac:dyDescent="0.2">
      <c r="A8093" t="s">
        <v>8622</v>
      </c>
      <c r="B8093" t="s">
        <v>8876</v>
      </c>
      <c r="C8093" t="s">
        <v>8878</v>
      </c>
      <c r="D8093" t="s">
        <v>22</v>
      </c>
      <c r="E8093">
        <v>61</v>
      </c>
      <c r="F8093" t="s">
        <v>49</v>
      </c>
      <c r="G8093" t="s">
        <v>38</v>
      </c>
      <c r="H8093" t="s">
        <v>336</v>
      </c>
      <c r="I8093" s="2">
        <v>14711</v>
      </c>
      <c r="J8093" s="2">
        <f>(0)</f>
        <v>0</v>
      </c>
      <c r="K8093" s="2">
        <v>14711</v>
      </c>
      <c r="L8093" s="3">
        <v>0.91753476228670794</v>
      </c>
      <c r="M8093" s="3">
        <v>1.2788493051130501</v>
      </c>
      <c r="N8093" s="2">
        <v>1603318</v>
      </c>
      <c r="O8093">
        <f t="shared" si="126"/>
        <v>6</v>
      </c>
    </row>
    <row r="8094" spans="1:15" x14ac:dyDescent="0.2">
      <c r="A8094" t="s">
        <v>8622</v>
      </c>
      <c r="B8094" t="s">
        <v>8876</v>
      </c>
      <c r="C8094" t="s">
        <v>8879</v>
      </c>
      <c r="D8094" t="s">
        <v>22</v>
      </c>
      <c r="E8094">
        <v>53</v>
      </c>
      <c r="F8094" t="s">
        <v>49</v>
      </c>
      <c r="G8094" t="s">
        <v>8630</v>
      </c>
      <c r="H8094" t="s">
        <v>4937</v>
      </c>
      <c r="I8094" s="2">
        <v>595830</v>
      </c>
      <c r="J8094" s="2">
        <v>218</v>
      </c>
      <c r="K8094" s="2">
        <v>596048</v>
      </c>
      <c r="L8094" s="3">
        <v>37.175906463970342</v>
      </c>
      <c r="M8094" s="3">
        <v>51.815347060976357</v>
      </c>
      <c r="N8094" s="2">
        <v>1603318</v>
      </c>
      <c r="O8094">
        <f t="shared" si="126"/>
        <v>1</v>
      </c>
    </row>
    <row r="8095" spans="1:15" x14ac:dyDescent="0.2">
      <c r="A8095" t="s">
        <v>8622</v>
      </c>
      <c r="B8095" t="s">
        <v>8876</v>
      </c>
      <c r="C8095" t="s">
        <v>8880</v>
      </c>
      <c r="D8095" t="s">
        <v>22</v>
      </c>
      <c r="E8095">
        <v>49</v>
      </c>
      <c r="F8095" t="s">
        <v>49</v>
      </c>
      <c r="G8095" t="s">
        <v>38</v>
      </c>
      <c r="H8095" t="s">
        <v>324</v>
      </c>
      <c r="I8095" s="2">
        <v>18813</v>
      </c>
      <c r="J8095" s="2">
        <f>(0)</f>
        <v>0</v>
      </c>
      <c r="K8095" s="2">
        <v>18813</v>
      </c>
      <c r="L8095" s="3">
        <v>1.1733792048738927</v>
      </c>
      <c r="M8095" s="3">
        <v>1.6354423205147042</v>
      </c>
      <c r="N8095" s="2">
        <v>1603318</v>
      </c>
      <c r="O8095">
        <f t="shared" si="126"/>
        <v>4</v>
      </c>
    </row>
    <row r="8096" spans="1:15" x14ac:dyDescent="0.2">
      <c r="A8096" t="s">
        <v>8622</v>
      </c>
      <c r="B8096" t="s">
        <v>8876</v>
      </c>
      <c r="C8096" t="s">
        <v>8881</v>
      </c>
      <c r="D8096" t="s">
        <v>22</v>
      </c>
      <c r="E8096">
        <v>46</v>
      </c>
      <c r="F8096" t="s">
        <v>49</v>
      </c>
      <c r="G8096" t="s">
        <v>19</v>
      </c>
      <c r="H8096" t="s">
        <v>20</v>
      </c>
      <c r="I8096" s="2">
        <v>279442</v>
      </c>
      <c r="J8096" s="2">
        <v>179</v>
      </c>
      <c r="K8096" s="2">
        <v>279621</v>
      </c>
      <c r="L8096" s="3">
        <v>17.440145997238226</v>
      </c>
      <c r="M8096" s="3">
        <v>24.307873125213526</v>
      </c>
      <c r="N8096" s="2">
        <v>1603318</v>
      </c>
      <c r="O8096">
        <f t="shared" si="126"/>
        <v>2</v>
      </c>
    </row>
    <row r="8097" spans="1:15" x14ac:dyDescent="0.2">
      <c r="A8097" t="s">
        <v>8622</v>
      </c>
      <c r="B8097" t="s">
        <v>8876</v>
      </c>
      <c r="C8097" t="s">
        <v>8882</v>
      </c>
      <c r="D8097" t="s">
        <v>22</v>
      </c>
      <c r="E8097">
        <v>42</v>
      </c>
      <c r="F8097" t="s">
        <v>49</v>
      </c>
      <c r="G8097" t="s">
        <v>385</v>
      </c>
      <c r="H8097" t="s">
        <v>39</v>
      </c>
      <c r="I8097" s="2">
        <v>2442</v>
      </c>
      <c r="J8097" s="2">
        <v>3</v>
      </c>
      <c r="K8097" s="2">
        <v>2445</v>
      </c>
      <c r="L8097" s="3">
        <v>0.15249626087900217</v>
      </c>
      <c r="M8097" s="3">
        <v>0.21254751893150753</v>
      </c>
      <c r="N8097" s="2">
        <v>1603318</v>
      </c>
      <c r="O8097">
        <f t="shared" si="126"/>
        <v>10</v>
      </c>
    </row>
    <row r="8098" spans="1:15" x14ac:dyDescent="0.2">
      <c r="A8098" t="s">
        <v>8622</v>
      </c>
      <c r="B8098" t="s">
        <v>8876</v>
      </c>
      <c r="C8098" t="s">
        <v>8883</v>
      </c>
      <c r="D8098" t="s">
        <v>22</v>
      </c>
      <c r="E8098">
        <v>54</v>
      </c>
      <c r="F8098" t="s">
        <v>49</v>
      </c>
      <c r="G8098" t="s">
        <v>32</v>
      </c>
      <c r="H8098" t="s">
        <v>33</v>
      </c>
      <c r="I8098" s="2">
        <v>201243</v>
      </c>
      <c r="J8098" s="2">
        <v>324</v>
      </c>
      <c r="K8098" s="2">
        <v>201567</v>
      </c>
      <c r="L8098" s="3">
        <v>12.571866591655553</v>
      </c>
      <c r="M8098" s="3">
        <v>17.522521778514182</v>
      </c>
      <c r="N8098" s="2">
        <v>1603318</v>
      </c>
      <c r="O8098">
        <f t="shared" si="126"/>
        <v>3</v>
      </c>
    </row>
    <row r="8099" spans="1:15" x14ac:dyDescent="0.2">
      <c r="A8099" t="s">
        <v>8622</v>
      </c>
      <c r="B8099" t="s">
        <v>8876</v>
      </c>
      <c r="C8099" t="s">
        <v>8884</v>
      </c>
      <c r="D8099" t="s">
        <v>22</v>
      </c>
      <c r="E8099">
        <v>38</v>
      </c>
      <c r="F8099" t="s">
        <v>49</v>
      </c>
      <c r="G8099" t="s">
        <v>736</v>
      </c>
      <c r="H8099" t="s">
        <v>124</v>
      </c>
      <c r="I8099" s="2">
        <v>2624</v>
      </c>
      <c r="J8099" s="2">
        <f>(0)</f>
        <v>0</v>
      </c>
      <c r="K8099" s="2">
        <v>2624</v>
      </c>
      <c r="L8099" s="3">
        <v>0.16366060881247513</v>
      </c>
      <c r="M8099" s="3">
        <v>0.22810825753630912</v>
      </c>
      <c r="N8099" s="2">
        <v>1603318</v>
      </c>
      <c r="O8099">
        <f t="shared" si="126"/>
        <v>9</v>
      </c>
    </row>
    <row r="8100" spans="1:15" x14ac:dyDescent="0.2">
      <c r="A8100" t="s">
        <v>8622</v>
      </c>
      <c r="B8100" t="s">
        <v>8876</v>
      </c>
      <c r="C8100" t="s">
        <v>8885</v>
      </c>
      <c r="D8100" t="s">
        <v>22</v>
      </c>
      <c r="E8100">
        <v>52</v>
      </c>
      <c r="F8100" t="s">
        <v>49</v>
      </c>
      <c r="G8100" t="s">
        <v>38</v>
      </c>
      <c r="H8100" t="s">
        <v>198</v>
      </c>
      <c r="I8100" s="2">
        <v>3523</v>
      </c>
      <c r="J8100" s="2">
        <f>(0)</f>
        <v>0</v>
      </c>
      <c r="K8100" s="2">
        <v>3523</v>
      </c>
      <c r="L8100" s="3">
        <v>0.21973183111522479</v>
      </c>
      <c r="M8100" s="3">
        <v>0.30625967656265896</v>
      </c>
      <c r="N8100" s="2">
        <v>1603318</v>
      </c>
      <c r="O8100">
        <f t="shared" si="126"/>
        <v>8</v>
      </c>
    </row>
    <row r="8101" spans="1:15" x14ac:dyDescent="0.2">
      <c r="A8101" t="s">
        <v>8622</v>
      </c>
      <c r="B8101" t="s">
        <v>8876</v>
      </c>
      <c r="C8101" t="s">
        <v>8886</v>
      </c>
      <c r="D8101" t="s">
        <v>22</v>
      </c>
      <c r="E8101">
        <v>33</v>
      </c>
      <c r="F8101" t="s">
        <v>69</v>
      </c>
      <c r="G8101" t="s">
        <v>38</v>
      </c>
      <c r="H8101" t="s">
        <v>182</v>
      </c>
      <c r="I8101" s="2">
        <v>13997</v>
      </c>
      <c r="J8101" s="2">
        <v>1</v>
      </c>
      <c r="K8101" s="2">
        <v>13998</v>
      </c>
      <c r="L8101" s="3">
        <v>0.87306448252935476</v>
      </c>
      <c r="M8101" s="3">
        <v>1.2168671451956004</v>
      </c>
      <c r="N8101" s="2">
        <v>1603318</v>
      </c>
      <c r="O8101">
        <f t="shared" si="126"/>
        <v>7</v>
      </c>
    </row>
    <row r="8102" spans="1:15" x14ac:dyDescent="0.2">
      <c r="A8102" t="s">
        <v>8622</v>
      </c>
      <c r="B8102" t="s">
        <v>8876</v>
      </c>
      <c r="C8102" t="s">
        <v>46</v>
      </c>
      <c r="G8102" t="s">
        <v>46</v>
      </c>
      <c r="I8102" s="2">
        <v>15383</v>
      </c>
      <c r="J8102" s="2">
        <v>7</v>
      </c>
      <c r="K8102" s="2">
        <v>15390</v>
      </c>
      <c r="L8102" s="3">
        <v>0.95988443964328973</v>
      </c>
      <c r="M8102" s="3">
        <v>1.3378757940105934</v>
      </c>
      <c r="N8102" s="2">
        <v>1603318</v>
      </c>
      <c r="O8102">
        <f t="shared" si="126"/>
        <v>5</v>
      </c>
    </row>
    <row r="8103" spans="1:15" x14ac:dyDescent="0.2">
      <c r="A8103" t="s">
        <v>8622</v>
      </c>
      <c r="B8103" t="s">
        <v>8887</v>
      </c>
      <c r="C8103" t="s">
        <v>8888</v>
      </c>
      <c r="D8103" t="s">
        <v>22</v>
      </c>
      <c r="E8103">
        <v>59</v>
      </c>
      <c r="F8103" t="s">
        <v>49</v>
      </c>
      <c r="G8103" t="s">
        <v>32</v>
      </c>
      <c r="H8103" t="s">
        <v>33</v>
      </c>
      <c r="I8103" s="2">
        <v>303851</v>
      </c>
      <c r="J8103" s="2">
        <v>431</v>
      </c>
      <c r="K8103" s="2">
        <v>304282</v>
      </c>
      <c r="L8103" s="3">
        <v>9.6587862856801845</v>
      </c>
      <c r="M8103" s="3">
        <v>19.459775422314259</v>
      </c>
      <c r="N8103" s="2">
        <v>3150313</v>
      </c>
      <c r="O8103">
        <f t="shared" si="126"/>
        <v>3</v>
      </c>
    </row>
    <row r="8104" spans="1:15" x14ac:dyDescent="0.2">
      <c r="A8104" t="s">
        <v>8622</v>
      </c>
      <c r="B8104" t="s">
        <v>8887</v>
      </c>
      <c r="C8104" t="s">
        <v>8889</v>
      </c>
      <c r="D8104" t="s">
        <v>22</v>
      </c>
      <c r="E8104">
        <v>46</v>
      </c>
      <c r="F8104" t="s">
        <v>69</v>
      </c>
      <c r="G8104" t="s">
        <v>38</v>
      </c>
      <c r="H8104" t="s">
        <v>182</v>
      </c>
      <c r="I8104" s="2">
        <v>3750</v>
      </c>
      <c r="J8104" s="2">
        <f>(0)</f>
        <v>0</v>
      </c>
      <c r="K8104" s="2">
        <v>3750</v>
      </c>
      <c r="L8104" s="3">
        <v>0.1190357910467944</v>
      </c>
      <c r="M8104" s="3">
        <v>0.23982410340959529</v>
      </c>
      <c r="N8104" s="2">
        <v>3150313</v>
      </c>
      <c r="O8104">
        <f t="shared" si="126"/>
        <v>6</v>
      </c>
    </row>
    <row r="8105" spans="1:15" x14ac:dyDescent="0.2">
      <c r="A8105" t="s">
        <v>8622</v>
      </c>
      <c r="B8105" t="s">
        <v>8887</v>
      </c>
      <c r="C8105" t="s">
        <v>8890</v>
      </c>
      <c r="D8105" t="s">
        <v>22</v>
      </c>
      <c r="E8105">
        <v>38</v>
      </c>
      <c r="F8105" t="s">
        <v>49</v>
      </c>
      <c r="G8105" t="s">
        <v>38</v>
      </c>
      <c r="H8105" t="s">
        <v>99</v>
      </c>
      <c r="I8105" s="2">
        <v>1178</v>
      </c>
      <c r="J8105" s="2">
        <v>2</v>
      </c>
      <c r="K8105" s="2">
        <v>1180</v>
      </c>
      <c r="L8105" s="3">
        <v>3.7456595582724642E-2</v>
      </c>
      <c r="M8105" s="3">
        <v>7.5464651206219313E-2</v>
      </c>
      <c r="N8105" s="2">
        <v>3150313</v>
      </c>
      <c r="O8105">
        <f t="shared" si="126"/>
        <v>12</v>
      </c>
    </row>
    <row r="8106" spans="1:15" x14ac:dyDescent="0.2">
      <c r="A8106" t="s">
        <v>8622</v>
      </c>
      <c r="B8106" t="s">
        <v>8887</v>
      </c>
      <c r="C8106" t="s">
        <v>8891</v>
      </c>
      <c r="D8106" t="s">
        <v>17</v>
      </c>
      <c r="E8106">
        <v>32</v>
      </c>
      <c r="F8106" t="s">
        <v>69</v>
      </c>
      <c r="G8106" t="s">
        <v>155</v>
      </c>
      <c r="H8106" t="s">
        <v>156</v>
      </c>
      <c r="I8106" s="2">
        <v>1233</v>
      </c>
      <c r="J8106" s="2">
        <v>3</v>
      </c>
      <c r="K8106" s="2">
        <v>1236</v>
      </c>
      <c r="L8106" s="3">
        <v>3.9234196729023431E-2</v>
      </c>
      <c r="M8106" s="3">
        <v>7.9046024483802602E-2</v>
      </c>
      <c r="N8106" s="2">
        <v>3150313</v>
      </c>
      <c r="O8106">
        <f t="shared" si="126"/>
        <v>11</v>
      </c>
    </row>
    <row r="8107" spans="1:15" x14ac:dyDescent="0.2">
      <c r="A8107" t="s">
        <v>8622</v>
      </c>
      <c r="B8107" t="s">
        <v>8887</v>
      </c>
      <c r="C8107" t="s">
        <v>8892</v>
      </c>
      <c r="D8107" t="s">
        <v>22</v>
      </c>
      <c r="E8107">
        <v>51</v>
      </c>
      <c r="F8107" t="s">
        <v>49</v>
      </c>
      <c r="G8107" t="s">
        <v>19</v>
      </c>
      <c r="H8107" t="s">
        <v>20</v>
      </c>
      <c r="I8107" s="2">
        <v>602907</v>
      </c>
      <c r="J8107" s="2">
        <v>841</v>
      </c>
      <c r="K8107" s="2">
        <v>603748</v>
      </c>
      <c r="L8107" s="3">
        <v>19.164698872778672</v>
      </c>
      <c r="M8107" s="3">
        <v>38.611552742756352</v>
      </c>
      <c r="N8107" s="2">
        <v>3150313</v>
      </c>
      <c r="O8107">
        <f t="shared" si="126"/>
        <v>1</v>
      </c>
    </row>
    <row r="8108" spans="1:15" x14ac:dyDescent="0.2">
      <c r="A8108" t="s">
        <v>8622</v>
      </c>
      <c r="B8108" t="s">
        <v>8887</v>
      </c>
      <c r="C8108" t="s">
        <v>8893</v>
      </c>
      <c r="D8108" t="s">
        <v>22</v>
      </c>
      <c r="E8108">
        <v>31</v>
      </c>
      <c r="F8108" t="s">
        <v>69</v>
      </c>
      <c r="G8108" t="s">
        <v>38</v>
      </c>
      <c r="H8108" t="s">
        <v>41</v>
      </c>
      <c r="I8108" s="2">
        <v>2680</v>
      </c>
      <c r="J8108" s="2">
        <f>(0)</f>
        <v>0</v>
      </c>
      <c r="K8108" s="2">
        <v>2680</v>
      </c>
      <c r="L8108" s="3">
        <v>8.5070912001442386E-2</v>
      </c>
      <c r="M8108" s="3">
        <v>0.17139429257005742</v>
      </c>
      <c r="N8108" s="2">
        <v>3150313</v>
      </c>
      <c r="O8108">
        <f t="shared" si="126"/>
        <v>8</v>
      </c>
    </row>
    <row r="8109" spans="1:15" x14ac:dyDescent="0.2">
      <c r="A8109" t="s">
        <v>8622</v>
      </c>
      <c r="B8109" t="s">
        <v>8887</v>
      </c>
      <c r="C8109" t="s">
        <v>8894</v>
      </c>
      <c r="D8109" t="s">
        <v>22</v>
      </c>
      <c r="E8109">
        <v>50</v>
      </c>
      <c r="F8109" t="s">
        <v>49</v>
      </c>
      <c r="G8109" t="s">
        <v>8630</v>
      </c>
      <c r="H8109" t="s">
        <v>4937</v>
      </c>
      <c r="I8109" s="2">
        <v>592485</v>
      </c>
      <c r="J8109" s="2">
        <v>344</v>
      </c>
      <c r="K8109" s="2">
        <v>592829</v>
      </c>
      <c r="L8109" s="3">
        <v>18.818098392128022</v>
      </c>
      <c r="M8109" s="3">
        <v>37.913248906721854</v>
      </c>
      <c r="N8109" s="2">
        <v>3150313</v>
      </c>
      <c r="O8109">
        <f t="shared" si="126"/>
        <v>2</v>
      </c>
    </row>
    <row r="8110" spans="1:15" x14ac:dyDescent="0.2">
      <c r="A8110" t="s">
        <v>8622</v>
      </c>
      <c r="B8110" t="s">
        <v>8887</v>
      </c>
      <c r="C8110" t="s">
        <v>8895</v>
      </c>
      <c r="D8110" t="s">
        <v>22</v>
      </c>
      <c r="E8110">
        <v>26</v>
      </c>
      <c r="F8110" t="s">
        <v>49</v>
      </c>
      <c r="G8110" t="s">
        <v>38</v>
      </c>
      <c r="H8110" t="s">
        <v>59</v>
      </c>
      <c r="I8110" s="2">
        <v>1660</v>
      </c>
      <c r="J8110" s="2">
        <v>4</v>
      </c>
      <c r="K8110" s="2">
        <v>1664</v>
      </c>
      <c r="L8110" s="3">
        <v>5.2820148347164232E-2</v>
      </c>
      <c r="M8110" s="3">
        <v>0.10641794881961775</v>
      </c>
      <c r="N8110" s="2">
        <v>3150313</v>
      </c>
      <c r="O8110">
        <f t="shared" si="126"/>
        <v>9</v>
      </c>
    </row>
    <row r="8111" spans="1:15" x14ac:dyDescent="0.2">
      <c r="A8111" t="s">
        <v>8622</v>
      </c>
      <c r="B8111" t="s">
        <v>8887</v>
      </c>
      <c r="C8111" t="s">
        <v>8896</v>
      </c>
      <c r="D8111" t="s">
        <v>22</v>
      </c>
      <c r="E8111">
        <v>43</v>
      </c>
      <c r="F8111" t="s">
        <v>49</v>
      </c>
      <c r="G8111" t="s">
        <v>35</v>
      </c>
      <c r="H8111" t="s">
        <v>36</v>
      </c>
      <c r="I8111" s="2">
        <v>28413</v>
      </c>
      <c r="J8111" s="2">
        <v>7</v>
      </c>
      <c r="K8111" s="2">
        <v>28420</v>
      </c>
      <c r="L8111" s="3">
        <v>0.90213258174663913</v>
      </c>
      <c r="M8111" s="3">
        <v>1.8175469383735192</v>
      </c>
      <c r="N8111" s="2">
        <v>3150313</v>
      </c>
      <c r="O8111">
        <f t="shared" si="126"/>
        <v>4</v>
      </c>
    </row>
    <row r="8112" spans="1:15" x14ac:dyDescent="0.2">
      <c r="A8112" t="s">
        <v>8622</v>
      </c>
      <c r="B8112" t="s">
        <v>8887</v>
      </c>
      <c r="C8112" t="s">
        <v>8897</v>
      </c>
      <c r="D8112" t="s">
        <v>22</v>
      </c>
      <c r="E8112">
        <v>43</v>
      </c>
      <c r="F8112" t="s">
        <v>49</v>
      </c>
      <c r="G8112" t="s">
        <v>8898</v>
      </c>
      <c r="H8112" t="s">
        <v>910</v>
      </c>
      <c r="I8112" s="2">
        <v>1350</v>
      </c>
      <c r="J8112" s="2">
        <v>1</v>
      </c>
      <c r="K8112" s="2">
        <v>1351</v>
      </c>
      <c r="L8112" s="3">
        <v>4.2884627654458461E-2</v>
      </c>
      <c r="M8112" s="3">
        <v>8.6400630321696856E-2</v>
      </c>
      <c r="N8112" s="2">
        <v>3150313</v>
      </c>
      <c r="O8112">
        <f t="shared" si="126"/>
        <v>10</v>
      </c>
    </row>
    <row r="8113" spans="1:15" x14ac:dyDescent="0.2">
      <c r="A8113" t="s">
        <v>8622</v>
      </c>
      <c r="B8113" t="s">
        <v>8887</v>
      </c>
      <c r="C8113" t="s">
        <v>8899</v>
      </c>
      <c r="D8113" t="s">
        <v>22</v>
      </c>
      <c r="E8113">
        <v>43</v>
      </c>
      <c r="F8113" t="s">
        <v>49</v>
      </c>
      <c r="G8113" t="s">
        <v>38</v>
      </c>
      <c r="H8113" t="s">
        <v>336</v>
      </c>
      <c r="I8113" s="2">
        <v>3307</v>
      </c>
      <c r="J8113" s="2">
        <v>1</v>
      </c>
      <c r="K8113" s="2">
        <v>3308</v>
      </c>
      <c r="L8113" s="3">
        <v>0.1050054391420789</v>
      </c>
      <c r="M8113" s="3">
        <v>0.2115568357543843</v>
      </c>
      <c r="N8113" s="2">
        <v>3150313</v>
      </c>
      <c r="O8113">
        <f t="shared" si="126"/>
        <v>7</v>
      </c>
    </row>
    <row r="8114" spans="1:15" x14ac:dyDescent="0.2">
      <c r="A8114" t="s">
        <v>8622</v>
      </c>
      <c r="B8114" t="s">
        <v>8887</v>
      </c>
      <c r="C8114" t="s">
        <v>8900</v>
      </c>
      <c r="D8114" t="s">
        <v>22</v>
      </c>
      <c r="E8114">
        <v>57</v>
      </c>
      <c r="F8114" t="s">
        <v>49</v>
      </c>
      <c r="G8114" t="s">
        <v>2535</v>
      </c>
      <c r="H8114" t="s">
        <v>2507</v>
      </c>
      <c r="I8114" s="2">
        <v>719</v>
      </c>
      <c r="J8114" s="2">
        <v>1</v>
      </c>
      <c r="K8114" s="2">
        <v>720</v>
      </c>
      <c r="L8114" s="3">
        <v>2.2854871880984524E-2</v>
      </c>
      <c r="M8114" s="3">
        <v>4.6046227854642297E-2</v>
      </c>
      <c r="N8114" s="2">
        <v>3150313</v>
      </c>
      <c r="O8114">
        <f t="shared" si="126"/>
        <v>13</v>
      </c>
    </row>
    <row r="8115" spans="1:15" x14ac:dyDescent="0.2">
      <c r="A8115" t="s">
        <v>8622</v>
      </c>
      <c r="B8115" t="s">
        <v>8887</v>
      </c>
      <c r="C8115" t="s">
        <v>46</v>
      </c>
      <c r="G8115" t="s">
        <v>46</v>
      </c>
      <c r="I8115" s="2">
        <v>17867</v>
      </c>
      <c r="J8115" s="2">
        <v>28</v>
      </c>
      <c r="K8115" s="2">
        <v>17895</v>
      </c>
      <c r="L8115" s="3">
        <v>0.56803879487530284</v>
      </c>
      <c r="M8115" s="3">
        <v>1.1444406214705887</v>
      </c>
      <c r="N8115" s="2">
        <v>3150313</v>
      </c>
      <c r="O8115">
        <f t="shared" si="126"/>
        <v>5</v>
      </c>
    </row>
    <row r="8116" spans="1:15" x14ac:dyDescent="0.2">
      <c r="A8116" t="s">
        <v>8622</v>
      </c>
      <c r="B8116" t="s">
        <v>8901</v>
      </c>
      <c r="C8116" t="s">
        <v>8902</v>
      </c>
      <c r="D8116" t="s">
        <v>22</v>
      </c>
      <c r="E8116">
        <v>31</v>
      </c>
      <c r="F8116" t="s">
        <v>69</v>
      </c>
      <c r="G8116" t="s">
        <v>38</v>
      </c>
      <c r="H8116" t="s">
        <v>336</v>
      </c>
      <c r="I8116" s="2">
        <v>1493</v>
      </c>
      <c r="J8116" s="2">
        <f>(0)</f>
        <v>0</v>
      </c>
      <c r="K8116" s="2">
        <v>1493</v>
      </c>
      <c r="L8116" s="3">
        <v>7.5853183191788146E-2</v>
      </c>
      <c r="M8116" s="3">
        <v>0.16312251232705791</v>
      </c>
      <c r="N8116" s="2">
        <v>1968276</v>
      </c>
      <c r="O8116">
        <f t="shared" si="126"/>
        <v>6</v>
      </c>
    </row>
    <row r="8117" spans="1:15" x14ac:dyDescent="0.2">
      <c r="A8117" t="s">
        <v>8622</v>
      </c>
      <c r="B8117" t="s">
        <v>8901</v>
      </c>
      <c r="C8117" t="s">
        <v>8903</v>
      </c>
      <c r="D8117" t="s">
        <v>22</v>
      </c>
      <c r="E8117">
        <v>58</v>
      </c>
      <c r="F8117" t="s">
        <v>49</v>
      </c>
      <c r="G8117" t="s">
        <v>19</v>
      </c>
      <c r="H8117" t="s">
        <v>20</v>
      </c>
      <c r="I8117" s="2">
        <v>173027</v>
      </c>
      <c r="J8117" s="2">
        <v>202</v>
      </c>
      <c r="K8117" s="2">
        <v>173229</v>
      </c>
      <c r="L8117" s="3">
        <v>8.8010522914469309</v>
      </c>
      <c r="M8117" s="3">
        <v>18.926691016680451</v>
      </c>
      <c r="N8117" s="2">
        <v>1968276</v>
      </c>
      <c r="O8117">
        <f t="shared" si="126"/>
        <v>3</v>
      </c>
    </row>
    <row r="8118" spans="1:15" x14ac:dyDescent="0.2">
      <c r="A8118" t="s">
        <v>8622</v>
      </c>
      <c r="B8118" t="s">
        <v>8901</v>
      </c>
      <c r="C8118" t="s">
        <v>8904</v>
      </c>
      <c r="D8118" t="s">
        <v>22</v>
      </c>
      <c r="E8118">
        <v>39</v>
      </c>
      <c r="F8118" t="s">
        <v>49</v>
      </c>
      <c r="G8118" t="s">
        <v>38</v>
      </c>
      <c r="H8118" t="s">
        <v>106</v>
      </c>
      <c r="I8118" s="2">
        <v>629</v>
      </c>
      <c r="J8118" s="2">
        <v>1</v>
      </c>
      <c r="K8118" s="2">
        <v>630</v>
      </c>
      <c r="L8118" s="3">
        <v>3.2007706236320516E-2</v>
      </c>
      <c r="M8118" s="3">
        <v>6.8832674324210641E-2</v>
      </c>
      <c r="N8118" s="2">
        <v>1968276</v>
      </c>
      <c r="O8118">
        <f t="shared" si="126"/>
        <v>14</v>
      </c>
    </row>
    <row r="8119" spans="1:15" x14ac:dyDescent="0.2">
      <c r="A8119" t="s">
        <v>8622</v>
      </c>
      <c r="B8119" t="s">
        <v>8901</v>
      </c>
      <c r="C8119" t="s">
        <v>8905</v>
      </c>
      <c r="D8119" t="s">
        <v>22</v>
      </c>
      <c r="E8119">
        <v>58</v>
      </c>
      <c r="F8119" t="s">
        <v>49</v>
      </c>
      <c r="G8119" t="s">
        <v>32</v>
      </c>
      <c r="H8119" t="s">
        <v>33</v>
      </c>
      <c r="I8119" s="2">
        <v>384248</v>
      </c>
      <c r="J8119" s="2">
        <v>532</v>
      </c>
      <c r="K8119" s="2">
        <v>384780</v>
      </c>
      <c r="L8119" s="3">
        <v>19.549087627954616</v>
      </c>
      <c r="M8119" s="3">
        <v>42.040375280110744</v>
      </c>
      <c r="N8119" s="2">
        <v>1968276</v>
      </c>
      <c r="O8119">
        <f t="shared" si="126"/>
        <v>1</v>
      </c>
    </row>
    <row r="8120" spans="1:15" x14ac:dyDescent="0.2">
      <c r="A8120" t="s">
        <v>8622</v>
      </c>
      <c r="B8120" t="s">
        <v>8901</v>
      </c>
      <c r="C8120" t="s">
        <v>8906</v>
      </c>
      <c r="D8120" t="s">
        <v>22</v>
      </c>
      <c r="E8120">
        <v>49</v>
      </c>
      <c r="F8120" t="s">
        <v>69</v>
      </c>
      <c r="G8120" t="s">
        <v>38</v>
      </c>
      <c r="H8120" t="s">
        <v>230</v>
      </c>
      <c r="I8120" s="2">
        <v>483</v>
      </c>
      <c r="J8120" s="2">
        <v>1</v>
      </c>
      <c r="K8120" s="2">
        <v>484</v>
      </c>
      <c r="L8120" s="3">
        <v>2.4590047330760527E-2</v>
      </c>
      <c r="M8120" s="3">
        <v>5.2880975195107857E-2</v>
      </c>
      <c r="N8120" s="2">
        <v>1968276</v>
      </c>
      <c r="O8120">
        <f t="shared" si="126"/>
        <v>21</v>
      </c>
    </row>
    <row r="8121" spans="1:15" x14ac:dyDescent="0.2">
      <c r="A8121" t="s">
        <v>8622</v>
      </c>
      <c r="B8121" t="s">
        <v>8901</v>
      </c>
      <c r="C8121" t="s">
        <v>8907</v>
      </c>
      <c r="D8121" t="s">
        <v>22</v>
      </c>
      <c r="E8121">
        <v>26</v>
      </c>
      <c r="F8121" t="s">
        <v>18</v>
      </c>
      <c r="G8121" t="s">
        <v>385</v>
      </c>
      <c r="H8121" t="s">
        <v>39</v>
      </c>
      <c r="I8121" s="2">
        <v>334</v>
      </c>
      <c r="J8121" s="2">
        <f>(0)</f>
        <v>0</v>
      </c>
      <c r="K8121" s="2">
        <v>334</v>
      </c>
      <c r="L8121" s="3">
        <v>1.6969164893541354E-2</v>
      </c>
      <c r="M8121" s="3">
        <v>3.649224321315294E-2</v>
      </c>
      <c r="N8121" s="2">
        <v>1968276</v>
      </c>
      <c r="O8121">
        <f t="shared" si="126"/>
        <v>26</v>
      </c>
    </row>
    <row r="8122" spans="1:15" x14ac:dyDescent="0.2">
      <c r="A8122" t="s">
        <v>8622</v>
      </c>
      <c r="B8122" t="s">
        <v>8901</v>
      </c>
      <c r="C8122" t="s">
        <v>8908</v>
      </c>
      <c r="D8122" t="s">
        <v>22</v>
      </c>
      <c r="E8122">
        <v>36</v>
      </c>
      <c r="F8122" t="s">
        <v>49</v>
      </c>
      <c r="G8122" t="s">
        <v>8909</v>
      </c>
      <c r="H8122" t="s">
        <v>8761</v>
      </c>
      <c r="I8122" s="2">
        <v>359</v>
      </c>
      <c r="J8122" s="2">
        <v>1</v>
      </c>
      <c r="K8122" s="2">
        <v>360</v>
      </c>
      <c r="L8122" s="3">
        <v>1.829011784932601E-2</v>
      </c>
      <c r="M8122" s="3">
        <v>3.9332956756691795E-2</v>
      </c>
      <c r="N8122" s="2">
        <v>1968276</v>
      </c>
      <c r="O8122">
        <f t="shared" si="126"/>
        <v>25</v>
      </c>
    </row>
    <row r="8123" spans="1:15" x14ac:dyDescent="0.2">
      <c r="A8123" t="s">
        <v>8622</v>
      </c>
      <c r="B8123" t="s">
        <v>8901</v>
      </c>
      <c r="C8123" t="s">
        <v>8910</v>
      </c>
      <c r="D8123" t="s">
        <v>22</v>
      </c>
      <c r="E8123">
        <v>32</v>
      </c>
      <c r="F8123" t="s">
        <v>49</v>
      </c>
      <c r="G8123" t="s">
        <v>8630</v>
      </c>
      <c r="H8123" t="s">
        <v>4937</v>
      </c>
      <c r="I8123" s="2">
        <v>322482</v>
      </c>
      <c r="J8123" s="2">
        <v>184</v>
      </c>
      <c r="K8123" s="2">
        <v>322666</v>
      </c>
      <c r="L8123" s="3">
        <v>16.393331016585073</v>
      </c>
      <c r="M8123" s="3">
        <v>35.253910624596429</v>
      </c>
      <c r="N8123" s="2">
        <v>1968276</v>
      </c>
      <c r="O8123">
        <f t="shared" si="126"/>
        <v>2</v>
      </c>
    </row>
    <row r="8124" spans="1:15" x14ac:dyDescent="0.2">
      <c r="A8124" t="s">
        <v>8622</v>
      </c>
      <c r="B8124" t="s">
        <v>8901</v>
      </c>
      <c r="C8124" t="s">
        <v>8911</v>
      </c>
      <c r="D8124" t="s">
        <v>22</v>
      </c>
      <c r="E8124">
        <v>48</v>
      </c>
      <c r="F8124" t="s">
        <v>49</v>
      </c>
      <c r="G8124" t="s">
        <v>38</v>
      </c>
      <c r="H8124" t="s">
        <v>193</v>
      </c>
      <c r="I8124" s="2">
        <v>557</v>
      </c>
      <c r="J8124" s="2">
        <f>(0)</f>
        <v>0</v>
      </c>
      <c r="K8124" s="2">
        <v>557</v>
      </c>
      <c r="L8124" s="3">
        <v>2.8298876783540521E-2</v>
      </c>
      <c r="M8124" s="3">
        <v>6.0856824759659242E-2</v>
      </c>
      <c r="N8124" s="2">
        <v>1968276</v>
      </c>
      <c r="O8124">
        <f t="shared" si="126"/>
        <v>17</v>
      </c>
    </row>
    <row r="8125" spans="1:15" x14ac:dyDescent="0.2">
      <c r="A8125" t="s">
        <v>8622</v>
      </c>
      <c r="B8125" t="s">
        <v>8901</v>
      </c>
      <c r="C8125" t="s">
        <v>8912</v>
      </c>
      <c r="D8125" t="s">
        <v>22</v>
      </c>
      <c r="E8125">
        <v>48</v>
      </c>
      <c r="F8125" t="s">
        <v>69</v>
      </c>
      <c r="G8125" t="s">
        <v>38</v>
      </c>
      <c r="H8125" t="s">
        <v>219</v>
      </c>
      <c r="I8125" s="2">
        <v>332</v>
      </c>
      <c r="J8125" s="2">
        <v>1</v>
      </c>
      <c r="K8125" s="2">
        <v>333</v>
      </c>
      <c r="L8125" s="3">
        <v>1.691835901062656E-2</v>
      </c>
      <c r="M8125" s="3">
        <v>3.6382984999939909E-2</v>
      </c>
      <c r="N8125" s="2">
        <v>1968276</v>
      </c>
      <c r="O8125">
        <f t="shared" si="126"/>
        <v>27</v>
      </c>
    </row>
    <row r="8126" spans="1:15" x14ac:dyDescent="0.2">
      <c r="A8126" t="s">
        <v>8622</v>
      </c>
      <c r="B8126" t="s">
        <v>8901</v>
      </c>
      <c r="C8126" t="s">
        <v>8913</v>
      </c>
      <c r="D8126" t="s">
        <v>17</v>
      </c>
      <c r="E8126">
        <v>55</v>
      </c>
      <c r="F8126" t="s">
        <v>18</v>
      </c>
      <c r="G8126" t="s">
        <v>58</v>
      </c>
      <c r="H8126" t="s">
        <v>59</v>
      </c>
      <c r="I8126" s="2">
        <v>433</v>
      </c>
      <c r="J8126" s="2">
        <f>(0)</f>
        <v>0</v>
      </c>
      <c r="K8126" s="2">
        <v>433</v>
      </c>
      <c r="L8126" s="3">
        <v>2.1998947302106005E-2</v>
      </c>
      <c r="M8126" s="3">
        <v>4.7308806321243187E-2</v>
      </c>
      <c r="N8126" s="2">
        <v>1968276</v>
      </c>
      <c r="O8126">
        <f t="shared" si="126"/>
        <v>22</v>
      </c>
    </row>
    <row r="8127" spans="1:15" x14ac:dyDescent="0.2">
      <c r="A8127" t="s">
        <v>8622</v>
      </c>
      <c r="B8127" t="s">
        <v>8901</v>
      </c>
      <c r="C8127" t="s">
        <v>8914</v>
      </c>
      <c r="D8127" t="s">
        <v>22</v>
      </c>
      <c r="E8127">
        <v>43</v>
      </c>
      <c r="F8127" t="s">
        <v>49</v>
      </c>
      <c r="G8127" t="s">
        <v>2528</v>
      </c>
      <c r="H8127" t="s">
        <v>198</v>
      </c>
      <c r="I8127" s="2">
        <v>555</v>
      </c>
      <c r="J8127" s="2">
        <f>(0)</f>
        <v>0</v>
      </c>
      <c r="K8127" s="2">
        <v>555</v>
      </c>
      <c r="L8127" s="3">
        <v>2.8197265017710933E-2</v>
      </c>
      <c r="M8127" s="3">
        <v>6.0638308333233179E-2</v>
      </c>
      <c r="N8127" s="2">
        <v>1968276</v>
      </c>
      <c r="O8127">
        <f t="shared" si="126"/>
        <v>18</v>
      </c>
    </row>
    <row r="8128" spans="1:15" x14ac:dyDescent="0.2">
      <c r="A8128" t="s">
        <v>8622</v>
      </c>
      <c r="B8128" t="s">
        <v>8901</v>
      </c>
      <c r="C8128" t="s">
        <v>8915</v>
      </c>
      <c r="D8128" t="s">
        <v>22</v>
      </c>
      <c r="E8128">
        <v>36</v>
      </c>
      <c r="F8128" t="s">
        <v>49</v>
      </c>
      <c r="G8128" t="s">
        <v>38</v>
      </c>
      <c r="H8128" t="s">
        <v>82</v>
      </c>
      <c r="I8128" s="2">
        <v>217</v>
      </c>
      <c r="J8128" s="2">
        <f>(0)</f>
        <v>0</v>
      </c>
      <c r="K8128" s="2">
        <v>217</v>
      </c>
      <c r="L8128" s="3">
        <v>1.10248765925104E-2</v>
      </c>
      <c r="M8128" s="3">
        <v>2.3709032267228109E-2</v>
      </c>
      <c r="N8128" s="2">
        <v>1968276</v>
      </c>
      <c r="O8128">
        <f t="shared" si="126"/>
        <v>28</v>
      </c>
    </row>
    <row r="8129" spans="1:15" x14ac:dyDescent="0.2">
      <c r="A8129" t="s">
        <v>8622</v>
      </c>
      <c r="B8129" t="s">
        <v>8901</v>
      </c>
      <c r="C8129" t="s">
        <v>8916</v>
      </c>
      <c r="D8129" t="s">
        <v>22</v>
      </c>
      <c r="E8129">
        <v>44</v>
      </c>
      <c r="F8129" t="s">
        <v>49</v>
      </c>
      <c r="G8129" t="s">
        <v>35</v>
      </c>
      <c r="H8129" t="s">
        <v>36</v>
      </c>
      <c r="I8129" s="2">
        <v>9677</v>
      </c>
      <c r="J8129" s="2">
        <v>6</v>
      </c>
      <c r="K8129" s="2">
        <v>9683</v>
      </c>
      <c r="L8129" s="3">
        <v>0.49195336426395486</v>
      </c>
      <c r="M8129" s="3">
        <v>1.057947278541796</v>
      </c>
      <c r="N8129" s="2">
        <v>1968276</v>
      </c>
      <c r="O8129">
        <f t="shared" si="126"/>
        <v>4</v>
      </c>
    </row>
    <row r="8130" spans="1:15" x14ac:dyDescent="0.2">
      <c r="A8130" t="s">
        <v>8622</v>
      </c>
      <c r="B8130" t="s">
        <v>8901</v>
      </c>
      <c r="C8130" t="s">
        <v>8917</v>
      </c>
      <c r="D8130" t="s">
        <v>22</v>
      </c>
      <c r="E8130">
        <v>49</v>
      </c>
      <c r="F8130" t="s">
        <v>49</v>
      </c>
      <c r="G8130" t="s">
        <v>8918</v>
      </c>
      <c r="H8130" t="s">
        <v>142</v>
      </c>
      <c r="I8130" s="2">
        <v>521</v>
      </c>
      <c r="J8130" s="2">
        <f>(0)</f>
        <v>0</v>
      </c>
      <c r="K8130" s="2">
        <v>521</v>
      </c>
      <c r="L8130" s="3">
        <v>2.6469864998607918E-2</v>
      </c>
      <c r="M8130" s="3">
        <v>5.6923529083990065E-2</v>
      </c>
      <c r="N8130" s="2">
        <v>1968276</v>
      </c>
      <c r="O8130">
        <f t="shared" si="126"/>
        <v>19</v>
      </c>
    </row>
    <row r="8131" spans="1:15" x14ac:dyDescent="0.2">
      <c r="A8131" t="s">
        <v>8622</v>
      </c>
      <c r="B8131" t="s">
        <v>8901</v>
      </c>
      <c r="C8131" t="s">
        <v>8919</v>
      </c>
      <c r="D8131" t="s">
        <v>22</v>
      </c>
      <c r="E8131">
        <v>53</v>
      </c>
      <c r="F8131" t="s">
        <v>49</v>
      </c>
      <c r="G8131" t="s">
        <v>38</v>
      </c>
      <c r="H8131" t="s">
        <v>349</v>
      </c>
      <c r="I8131" s="2">
        <v>1080</v>
      </c>
      <c r="J8131" s="2">
        <f>(0)</f>
        <v>0</v>
      </c>
      <c r="K8131" s="2">
        <v>1080</v>
      </c>
      <c r="L8131" s="3">
        <v>5.4870353547978028E-2</v>
      </c>
      <c r="M8131" s="3">
        <v>0.11799887027007538</v>
      </c>
      <c r="N8131" s="2">
        <v>1968276</v>
      </c>
      <c r="O8131">
        <f t="shared" si="126"/>
        <v>10</v>
      </c>
    </row>
    <row r="8132" spans="1:15" x14ac:dyDescent="0.2">
      <c r="A8132" t="s">
        <v>8622</v>
      </c>
      <c r="B8132" t="s">
        <v>8901</v>
      </c>
      <c r="C8132" t="s">
        <v>8920</v>
      </c>
      <c r="D8132" t="s">
        <v>22</v>
      </c>
      <c r="E8132">
        <v>38</v>
      </c>
      <c r="F8132" t="s">
        <v>69</v>
      </c>
      <c r="G8132" t="s">
        <v>369</v>
      </c>
      <c r="H8132" t="s">
        <v>370</v>
      </c>
      <c r="I8132" s="2">
        <v>1146</v>
      </c>
      <c r="J8132" s="2">
        <v>1</v>
      </c>
      <c r="K8132" s="2">
        <v>1147</v>
      </c>
      <c r="L8132" s="3">
        <v>5.8274347703269259E-2</v>
      </c>
      <c r="M8132" s="3">
        <v>0.12531917055534858</v>
      </c>
      <c r="N8132" s="2">
        <v>1968276</v>
      </c>
      <c r="O8132">
        <f t="shared" si="126"/>
        <v>9</v>
      </c>
    </row>
    <row r="8133" spans="1:15" x14ac:dyDescent="0.2">
      <c r="A8133" t="s">
        <v>8622</v>
      </c>
      <c r="B8133" t="s">
        <v>8901</v>
      </c>
      <c r="C8133" t="s">
        <v>8921</v>
      </c>
      <c r="D8133" t="s">
        <v>22</v>
      </c>
      <c r="E8133">
        <v>37</v>
      </c>
      <c r="F8133" t="s">
        <v>49</v>
      </c>
      <c r="G8133" t="s">
        <v>6694</v>
      </c>
      <c r="H8133" t="s">
        <v>182</v>
      </c>
      <c r="I8133" s="2">
        <v>1297</v>
      </c>
      <c r="J8133" s="2">
        <f>(0)</f>
        <v>0</v>
      </c>
      <c r="K8133" s="2">
        <v>1297</v>
      </c>
      <c r="L8133" s="3">
        <v>6.5895230140488426E-2</v>
      </c>
      <c r="M8133" s="3">
        <v>0.1417079025373035</v>
      </c>
      <c r="N8133" s="2">
        <v>1968276</v>
      </c>
      <c r="O8133">
        <f t="shared" si="126"/>
        <v>8</v>
      </c>
    </row>
    <row r="8134" spans="1:15" x14ac:dyDescent="0.2">
      <c r="A8134" t="s">
        <v>8622</v>
      </c>
      <c r="B8134" t="s">
        <v>8901</v>
      </c>
      <c r="C8134" t="s">
        <v>250</v>
      </c>
      <c r="D8134" t="s">
        <v>22</v>
      </c>
      <c r="E8134">
        <v>49</v>
      </c>
      <c r="F8134" t="s">
        <v>69</v>
      </c>
      <c r="G8134" t="s">
        <v>155</v>
      </c>
      <c r="H8134" t="s">
        <v>156</v>
      </c>
      <c r="I8134" s="2">
        <v>420</v>
      </c>
      <c r="J8134" s="2">
        <f>(0)</f>
        <v>0</v>
      </c>
      <c r="K8134" s="2">
        <v>420</v>
      </c>
      <c r="L8134" s="3">
        <v>2.1338470824213675E-2</v>
      </c>
      <c r="M8134" s="3">
        <v>4.5888449549473756E-2</v>
      </c>
      <c r="N8134" s="2">
        <v>1968276</v>
      </c>
      <c r="O8134">
        <f t="shared" si="126"/>
        <v>24</v>
      </c>
    </row>
    <row r="8135" spans="1:15" x14ac:dyDescent="0.2">
      <c r="A8135" t="s">
        <v>8622</v>
      </c>
      <c r="B8135" t="s">
        <v>8901</v>
      </c>
      <c r="C8135" t="s">
        <v>8922</v>
      </c>
      <c r="D8135" t="s">
        <v>22</v>
      </c>
      <c r="E8135">
        <v>25</v>
      </c>
      <c r="F8135" t="s">
        <v>49</v>
      </c>
      <c r="G8135" t="s">
        <v>38</v>
      </c>
      <c r="H8135" t="s">
        <v>1413</v>
      </c>
      <c r="I8135" s="2">
        <v>803</v>
      </c>
      <c r="J8135" s="2">
        <f>(0)</f>
        <v>0</v>
      </c>
      <c r="K8135" s="2">
        <v>803</v>
      </c>
      <c r="L8135" s="3">
        <v>4.0797123980579962E-2</v>
      </c>
      <c r="M8135" s="3">
        <v>8.7734345210065304E-2</v>
      </c>
      <c r="N8135" s="2">
        <v>1968276</v>
      </c>
      <c r="O8135">
        <f t="shared" ref="O8135:O8198" si="127">COUNTIFS($A$2:$A$8573,A8135,$B$2:$B$8573,B8135,$K$2:$K$8573,"&gt;"&amp;K8135)+1</f>
        <v>11</v>
      </c>
    </row>
    <row r="8136" spans="1:15" x14ac:dyDescent="0.2">
      <c r="A8136" t="s">
        <v>8622</v>
      </c>
      <c r="B8136" t="s">
        <v>8901</v>
      </c>
      <c r="C8136" t="s">
        <v>8923</v>
      </c>
      <c r="D8136" t="s">
        <v>22</v>
      </c>
      <c r="E8136">
        <v>44</v>
      </c>
      <c r="F8136" t="s">
        <v>49</v>
      </c>
      <c r="G8136" t="s">
        <v>38</v>
      </c>
      <c r="H8136" t="s">
        <v>99</v>
      </c>
      <c r="I8136" s="2">
        <v>490</v>
      </c>
      <c r="J8136" s="2">
        <v>1</v>
      </c>
      <c r="K8136" s="2">
        <v>491</v>
      </c>
      <c r="L8136" s="3">
        <v>2.4945688511164084E-2</v>
      </c>
      <c r="M8136" s="3">
        <v>5.3645782687599078E-2</v>
      </c>
      <c r="N8136" s="2">
        <v>1968276</v>
      </c>
      <c r="O8136">
        <f t="shared" si="127"/>
        <v>20</v>
      </c>
    </row>
    <row r="8137" spans="1:15" x14ac:dyDescent="0.2">
      <c r="A8137" t="s">
        <v>8622</v>
      </c>
      <c r="B8137" t="s">
        <v>8901</v>
      </c>
      <c r="C8137" t="s">
        <v>8924</v>
      </c>
      <c r="D8137" t="s">
        <v>22</v>
      </c>
      <c r="E8137">
        <v>33</v>
      </c>
      <c r="F8137" t="s">
        <v>18</v>
      </c>
      <c r="G8137" t="s">
        <v>38</v>
      </c>
      <c r="H8137" t="s">
        <v>309</v>
      </c>
      <c r="I8137" s="2">
        <v>565</v>
      </c>
      <c r="J8137" s="2">
        <f>(0)</f>
        <v>0</v>
      </c>
      <c r="K8137" s="2">
        <v>565</v>
      </c>
      <c r="L8137" s="3">
        <v>2.8705323846858873E-2</v>
      </c>
      <c r="M8137" s="3">
        <v>6.1730890465363508E-2</v>
      </c>
      <c r="N8137" s="2">
        <v>1968276</v>
      </c>
      <c r="O8137">
        <f t="shared" si="127"/>
        <v>16</v>
      </c>
    </row>
    <row r="8138" spans="1:15" x14ac:dyDescent="0.2">
      <c r="A8138" t="s">
        <v>8622</v>
      </c>
      <c r="B8138" t="s">
        <v>8901</v>
      </c>
      <c r="C8138" t="s">
        <v>8925</v>
      </c>
      <c r="D8138" t="s">
        <v>22</v>
      </c>
      <c r="E8138">
        <v>36</v>
      </c>
      <c r="F8138" t="s">
        <v>49</v>
      </c>
      <c r="G8138" t="s">
        <v>38</v>
      </c>
      <c r="H8138" t="s">
        <v>168</v>
      </c>
      <c r="I8138" s="2">
        <v>648</v>
      </c>
      <c r="J8138" s="2">
        <f>(0)</f>
        <v>0</v>
      </c>
      <c r="K8138" s="2">
        <v>648</v>
      </c>
      <c r="L8138" s="3">
        <v>3.2922212128786814E-2</v>
      </c>
      <c r="M8138" s="3">
        <v>7.0799322162045222E-2</v>
      </c>
      <c r="N8138" s="2">
        <v>1968276</v>
      </c>
      <c r="O8138">
        <f t="shared" si="127"/>
        <v>13</v>
      </c>
    </row>
    <row r="8139" spans="1:15" x14ac:dyDescent="0.2">
      <c r="A8139" t="s">
        <v>8622</v>
      </c>
      <c r="B8139" t="s">
        <v>8901</v>
      </c>
      <c r="C8139" t="s">
        <v>8926</v>
      </c>
      <c r="D8139" t="s">
        <v>22</v>
      </c>
      <c r="E8139">
        <v>43</v>
      </c>
      <c r="F8139" t="s">
        <v>49</v>
      </c>
      <c r="G8139" t="s">
        <v>38</v>
      </c>
      <c r="H8139" t="s">
        <v>209</v>
      </c>
      <c r="I8139" s="2">
        <v>1400</v>
      </c>
      <c r="J8139" s="2">
        <f>(0)</f>
        <v>0</v>
      </c>
      <c r="K8139" s="2">
        <v>1400</v>
      </c>
      <c r="L8139" s="3">
        <v>7.1128236080712254E-2</v>
      </c>
      <c r="M8139" s="3">
        <v>0.15296149849824586</v>
      </c>
      <c r="N8139" s="2">
        <v>1968276</v>
      </c>
      <c r="O8139">
        <f t="shared" si="127"/>
        <v>7</v>
      </c>
    </row>
    <row r="8140" spans="1:15" x14ac:dyDescent="0.2">
      <c r="A8140" t="s">
        <v>8622</v>
      </c>
      <c r="B8140" t="s">
        <v>8901</v>
      </c>
      <c r="C8140" t="s">
        <v>8927</v>
      </c>
      <c r="D8140" t="s">
        <v>17</v>
      </c>
      <c r="E8140">
        <v>33</v>
      </c>
      <c r="F8140" t="s">
        <v>49</v>
      </c>
      <c r="G8140" t="s">
        <v>38</v>
      </c>
      <c r="H8140" t="s">
        <v>276</v>
      </c>
      <c r="I8140" s="2">
        <v>420</v>
      </c>
      <c r="J8140" s="2">
        <v>1</v>
      </c>
      <c r="K8140" s="2">
        <v>421</v>
      </c>
      <c r="L8140" s="3">
        <v>2.1389276707128473E-2</v>
      </c>
      <c r="M8140" s="3">
        <v>4.5997707762686788E-2</v>
      </c>
      <c r="N8140" s="2">
        <v>1968276</v>
      </c>
      <c r="O8140">
        <f t="shared" si="127"/>
        <v>23</v>
      </c>
    </row>
    <row r="8141" spans="1:15" x14ac:dyDescent="0.2">
      <c r="A8141" t="s">
        <v>8622</v>
      </c>
      <c r="B8141" t="s">
        <v>8901</v>
      </c>
      <c r="C8141" t="s">
        <v>8928</v>
      </c>
      <c r="D8141" t="s">
        <v>22</v>
      </c>
      <c r="E8141">
        <v>34</v>
      </c>
      <c r="F8141" t="s">
        <v>49</v>
      </c>
      <c r="G8141" t="s">
        <v>38</v>
      </c>
      <c r="H8141" t="s">
        <v>734</v>
      </c>
      <c r="I8141" s="2">
        <v>217</v>
      </c>
      <c r="J8141" s="2">
        <f>(0)</f>
        <v>0</v>
      </c>
      <c r="K8141" s="2">
        <v>217</v>
      </c>
      <c r="L8141" s="3">
        <v>1.10248765925104E-2</v>
      </c>
      <c r="M8141" s="3">
        <v>2.3709032267228109E-2</v>
      </c>
      <c r="N8141" s="2">
        <v>1968276</v>
      </c>
      <c r="O8141">
        <f t="shared" si="127"/>
        <v>28</v>
      </c>
    </row>
    <row r="8142" spans="1:15" x14ac:dyDescent="0.2">
      <c r="A8142" t="s">
        <v>8622</v>
      </c>
      <c r="B8142" t="s">
        <v>8901</v>
      </c>
      <c r="C8142" t="s">
        <v>8929</v>
      </c>
      <c r="D8142" t="s">
        <v>22</v>
      </c>
      <c r="E8142">
        <v>64</v>
      </c>
      <c r="F8142" t="s">
        <v>69</v>
      </c>
      <c r="G8142" t="s">
        <v>109</v>
      </c>
      <c r="H8142" t="s">
        <v>41</v>
      </c>
      <c r="I8142" s="2">
        <v>585</v>
      </c>
      <c r="J8142" s="2">
        <v>1</v>
      </c>
      <c r="K8142" s="2">
        <v>586</v>
      </c>
      <c r="L8142" s="3">
        <v>2.9772247388069557E-2</v>
      </c>
      <c r="M8142" s="3">
        <v>6.4025312942837184E-2</v>
      </c>
      <c r="N8142" s="2">
        <v>1968276</v>
      </c>
      <c r="O8142">
        <f t="shared" si="127"/>
        <v>15</v>
      </c>
    </row>
    <row r="8143" spans="1:15" x14ac:dyDescent="0.2">
      <c r="A8143" t="s">
        <v>8622</v>
      </c>
      <c r="B8143" t="s">
        <v>8901</v>
      </c>
      <c r="C8143" t="s">
        <v>8930</v>
      </c>
      <c r="D8143" t="s">
        <v>22</v>
      </c>
      <c r="E8143">
        <v>45</v>
      </c>
      <c r="F8143" t="s">
        <v>49</v>
      </c>
      <c r="G8143" t="s">
        <v>38</v>
      </c>
      <c r="H8143" t="s">
        <v>201</v>
      </c>
      <c r="I8143" s="2">
        <v>717</v>
      </c>
      <c r="J8143" s="2">
        <v>1</v>
      </c>
      <c r="K8143" s="2">
        <v>718</v>
      </c>
      <c r="L8143" s="3">
        <v>3.6478623932822432E-2</v>
      </c>
      <c r="M8143" s="3">
        <v>7.8447397086957527E-2</v>
      </c>
      <c r="N8143" s="2">
        <v>1968276</v>
      </c>
      <c r="O8143">
        <f t="shared" si="127"/>
        <v>12</v>
      </c>
    </row>
    <row r="8144" spans="1:15" x14ac:dyDescent="0.2">
      <c r="A8144" t="s">
        <v>8622</v>
      </c>
      <c r="B8144" t="s">
        <v>8901</v>
      </c>
      <c r="C8144" t="s">
        <v>46</v>
      </c>
      <c r="G8144" t="s">
        <v>46</v>
      </c>
      <c r="I8144" s="2">
        <v>9019</v>
      </c>
      <c r="J8144" s="2">
        <v>19</v>
      </c>
      <c r="K8144" s="2">
        <v>9038</v>
      </c>
      <c r="L8144" s="3">
        <v>0.45918356978391239</v>
      </c>
      <c r="M8144" s="3">
        <v>0.98747573101939001</v>
      </c>
      <c r="N8144" s="2">
        <v>1968276</v>
      </c>
      <c r="O8144">
        <f t="shared" si="127"/>
        <v>5</v>
      </c>
    </row>
    <row r="8145" spans="1:15" x14ac:dyDescent="0.2">
      <c r="A8145" t="s">
        <v>8622</v>
      </c>
      <c r="B8145" t="s">
        <v>8931</v>
      </c>
      <c r="C8145" t="s">
        <v>8932</v>
      </c>
      <c r="D8145" t="s">
        <v>22</v>
      </c>
      <c r="E8145">
        <v>49</v>
      </c>
      <c r="F8145" t="s">
        <v>49</v>
      </c>
      <c r="G8145" t="s">
        <v>940</v>
      </c>
      <c r="H8145" t="s">
        <v>941</v>
      </c>
      <c r="I8145" s="2">
        <v>517239</v>
      </c>
      <c r="J8145" s="2">
        <v>232</v>
      </c>
      <c r="K8145" s="2">
        <v>517471</v>
      </c>
      <c r="L8145" s="3">
        <v>26.42948091633464</v>
      </c>
      <c r="M8145" s="3">
        <v>58.94143228303497</v>
      </c>
      <c r="N8145" s="2">
        <v>1957931</v>
      </c>
      <c r="O8145">
        <f t="shared" si="127"/>
        <v>1</v>
      </c>
    </row>
    <row r="8146" spans="1:15" x14ac:dyDescent="0.2">
      <c r="A8146" t="s">
        <v>8622</v>
      </c>
      <c r="B8146" t="s">
        <v>8931</v>
      </c>
      <c r="C8146" t="s">
        <v>8933</v>
      </c>
      <c r="D8146" t="s">
        <v>22</v>
      </c>
      <c r="E8146">
        <v>59</v>
      </c>
      <c r="F8146" t="s">
        <v>49</v>
      </c>
      <c r="G8146" t="s">
        <v>38</v>
      </c>
      <c r="H8146" t="s">
        <v>201</v>
      </c>
      <c r="I8146" s="2">
        <v>399</v>
      </c>
      <c r="J8146" s="2">
        <f>(0)</f>
        <v>0</v>
      </c>
      <c r="K8146" s="2">
        <v>399</v>
      </c>
      <c r="L8146" s="3">
        <v>2.0378654814699804E-2</v>
      </c>
      <c r="M8146" s="3">
        <v>4.5447245316029207E-2</v>
      </c>
      <c r="N8146" s="2">
        <v>1957931</v>
      </c>
      <c r="O8146">
        <f t="shared" si="127"/>
        <v>15</v>
      </c>
    </row>
    <row r="8147" spans="1:15" x14ac:dyDescent="0.2">
      <c r="A8147" t="s">
        <v>8622</v>
      </c>
      <c r="B8147" t="s">
        <v>8931</v>
      </c>
      <c r="C8147" t="s">
        <v>8908</v>
      </c>
      <c r="D8147" t="s">
        <v>22</v>
      </c>
      <c r="E8147">
        <v>36</v>
      </c>
      <c r="F8147" t="s">
        <v>49</v>
      </c>
      <c r="G8147" t="s">
        <v>8909</v>
      </c>
      <c r="H8147" t="s">
        <v>8761</v>
      </c>
      <c r="I8147" s="2">
        <v>699</v>
      </c>
      <c r="J8147" s="2">
        <f>(0)</f>
        <v>0</v>
      </c>
      <c r="K8147" s="2">
        <v>699</v>
      </c>
      <c r="L8147" s="3">
        <v>3.5700951667857549E-2</v>
      </c>
      <c r="M8147" s="3">
        <v>7.9618106455900797E-2</v>
      </c>
      <c r="N8147" s="2">
        <v>1957931</v>
      </c>
      <c r="O8147">
        <f t="shared" si="127"/>
        <v>7</v>
      </c>
    </row>
    <row r="8148" spans="1:15" x14ac:dyDescent="0.2">
      <c r="A8148" t="s">
        <v>8622</v>
      </c>
      <c r="B8148" t="s">
        <v>8931</v>
      </c>
      <c r="C8148" t="s">
        <v>8934</v>
      </c>
      <c r="D8148" t="s">
        <v>22</v>
      </c>
      <c r="E8148">
        <v>46</v>
      </c>
      <c r="F8148" t="s">
        <v>49</v>
      </c>
      <c r="G8148" t="s">
        <v>8630</v>
      </c>
      <c r="H8148" t="s">
        <v>4937</v>
      </c>
      <c r="I8148" s="2">
        <v>63180</v>
      </c>
      <c r="J8148" s="2">
        <v>59</v>
      </c>
      <c r="K8148" s="2">
        <v>63239</v>
      </c>
      <c r="L8148" s="3">
        <v>3.2298891023228089</v>
      </c>
      <c r="M8148" s="3">
        <v>7.2031036254144638</v>
      </c>
      <c r="N8148" s="2">
        <v>1957931</v>
      </c>
      <c r="O8148">
        <f t="shared" si="127"/>
        <v>3</v>
      </c>
    </row>
    <row r="8149" spans="1:15" x14ac:dyDescent="0.2">
      <c r="A8149" t="s">
        <v>8622</v>
      </c>
      <c r="B8149" t="s">
        <v>8931</v>
      </c>
      <c r="C8149" t="s">
        <v>8935</v>
      </c>
      <c r="D8149" t="s">
        <v>22</v>
      </c>
      <c r="E8149">
        <v>34</v>
      </c>
      <c r="F8149" t="s">
        <v>49</v>
      </c>
      <c r="G8149" t="s">
        <v>38</v>
      </c>
      <c r="H8149" t="s">
        <v>106</v>
      </c>
      <c r="I8149" s="2">
        <v>1715</v>
      </c>
      <c r="J8149" s="2">
        <f>(0)</f>
        <v>0</v>
      </c>
      <c r="K8149" s="2">
        <v>1715</v>
      </c>
      <c r="L8149" s="3">
        <v>8.7592463677218443E-2</v>
      </c>
      <c r="M8149" s="3">
        <v>0.19534342284959924</v>
      </c>
      <c r="N8149" s="2">
        <v>1957931</v>
      </c>
      <c r="O8149">
        <f t="shared" si="127"/>
        <v>6</v>
      </c>
    </row>
    <row r="8150" spans="1:15" x14ac:dyDescent="0.2">
      <c r="A8150" t="s">
        <v>8622</v>
      </c>
      <c r="B8150" t="s">
        <v>8931</v>
      </c>
      <c r="C8150" t="s">
        <v>8936</v>
      </c>
      <c r="D8150" t="s">
        <v>22</v>
      </c>
      <c r="E8150">
        <v>45</v>
      </c>
      <c r="F8150" t="s">
        <v>49</v>
      </c>
      <c r="G8150" t="s">
        <v>38</v>
      </c>
      <c r="H8150" t="s">
        <v>276</v>
      </c>
      <c r="I8150" s="2">
        <v>414</v>
      </c>
      <c r="J8150" s="2">
        <f>(0)</f>
        <v>0</v>
      </c>
      <c r="K8150" s="2">
        <v>414</v>
      </c>
      <c r="L8150" s="3">
        <v>2.114476965735769E-2</v>
      </c>
      <c r="M8150" s="3">
        <v>4.715578837302279E-2</v>
      </c>
      <c r="N8150" s="2">
        <v>1957931</v>
      </c>
      <c r="O8150">
        <f t="shared" si="127"/>
        <v>13</v>
      </c>
    </row>
    <row r="8151" spans="1:15" x14ac:dyDescent="0.2">
      <c r="A8151" t="s">
        <v>8622</v>
      </c>
      <c r="B8151" t="s">
        <v>8931</v>
      </c>
      <c r="C8151" t="s">
        <v>8937</v>
      </c>
      <c r="D8151" t="s">
        <v>22</v>
      </c>
      <c r="E8151">
        <v>46</v>
      </c>
      <c r="F8151" t="s">
        <v>49</v>
      </c>
      <c r="G8151" t="s">
        <v>19</v>
      </c>
      <c r="H8151" t="s">
        <v>20</v>
      </c>
      <c r="I8151" s="2">
        <v>49873</v>
      </c>
      <c r="J8151" s="2">
        <v>71</v>
      </c>
      <c r="K8151" s="2">
        <v>49944</v>
      </c>
      <c r="L8151" s="3">
        <v>2.5508559801137016</v>
      </c>
      <c r="M8151" s="3">
        <v>5.6887649625658216</v>
      </c>
      <c r="N8151" s="2">
        <v>1957931</v>
      </c>
      <c r="O8151">
        <f t="shared" si="127"/>
        <v>4</v>
      </c>
    </row>
    <row r="8152" spans="1:15" x14ac:dyDescent="0.2">
      <c r="A8152" t="s">
        <v>8622</v>
      </c>
      <c r="B8152" t="s">
        <v>8931</v>
      </c>
      <c r="C8152" t="s">
        <v>8938</v>
      </c>
      <c r="D8152" t="s">
        <v>22</v>
      </c>
      <c r="E8152">
        <v>37</v>
      </c>
      <c r="F8152" t="s">
        <v>69</v>
      </c>
      <c r="G8152" t="s">
        <v>38</v>
      </c>
      <c r="H8152" t="s">
        <v>349</v>
      </c>
      <c r="I8152" s="2">
        <v>433</v>
      </c>
      <c r="J8152" s="2">
        <f>(0)</f>
        <v>0</v>
      </c>
      <c r="K8152" s="2">
        <v>433</v>
      </c>
      <c r="L8152" s="3">
        <v>2.2115181791391016E-2</v>
      </c>
      <c r="M8152" s="3">
        <v>4.9319942911881326E-2</v>
      </c>
      <c r="N8152" s="2">
        <v>1957931</v>
      </c>
      <c r="O8152">
        <f t="shared" si="127"/>
        <v>10</v>
      </c>
    </row>
    <row r="8153" spans="1:15" x14ac:dyDescent="0.2">
      <c r="A8153" t="s">
        <v>8622</v>
      </c>
      <c r="B8153" t="s">
        <v>8931</v>
      </c>
      <c r="C8153" t="s">
        <v>8939</v>
      </c>
      <c r="D8153" t="s">
        <v>22</v>
      </c>
      <c r="E8153">
        <v>67</v>
      </c>
      <c r="F8153" t="s">
        <v>49</v>
      </c>
      <c r="G8153" t="s">
        <v>32</v>
      </c>
      <c r="H8153" t="s">
        <v>33</v>
      </c>
      <c r="I8153" s="2">
        <v>235056</v>
      </c>
      <c r="J8153" s="2">
        <v>229</v>
      </c>
      <c r="K8153" s="2">
        <v>235285</v>
      </c>
      <c r="L8153" s="3">
        <v>12.017022050317401</v>
      </c>
      <c r="M8153" s="3">
        <v>26.799636877648954</v>
      </c>
      <c r="N8153" s="2">
        <v>1957931</v>
      </c>
      <c r="O8153">
        <f t="shared" si="127"/>
        <v>2</v>
      </c>
    </row>
    <row r="8154" spans="1:15" x14ac:dyDescent="0.2">
      <c r="A8154" t="s">
        <v>8622</v>
      </c>
      <c r="B8154" t="s">
        <v>8931</v>
      </c>
      <c r="C8154" t="s">
        <v>8940</v>
      </c>
      <c r="D8154" t="s">
        <v>22</v>
      </c>
      <c r="E8154">
        <v>45</v>
      </c>
      <c r="F8154" t="s">
        <v>49</v>
      </c>
      <c r="G8154" t="s">
        <v>38</v>
      </c>
      <c r="H8154" t="s">
        <v>219</v>
      </c>
      <c r="I8154" s="2">
        <v>419</v>
      </c>
      <c r="J8154" s="2">
        <v>1</v>
      </c>
      <c r="K8154" s="2">
        <v>420</v>
      </c>
      <c r="L8154" s="3">
        <v>2.1451215594420845E-2</v>
      </c>
      <c r="M8154" s="3">
        <v>4.7839205595820222E-2</v>
      </c>
      <c r="N8154" s="2">
        <v>1957931</v>
      </c>
      <c r="O8154">
        <f t="shared" si="127"/>
        <v>11</v>
      </c>
    </row>
    <row r="8155" spans="1:15" x14ac:dyDescent="0.2">
      <c r="A8155" t="s">
        <v>8622</v>
      </c>
      <c r="B8155" t="s">
        <v>8931</v>
      </c>
      <c r="C8155" t="s">
        <v>8941</v>
      </c>
      <c r="D8155" t="s">
        <v>22</v>
      </c>
      <c r="E8155">
        <v>51</v>
      </c>
      <c r="F8155" t="s">
        <v>49</v>
      </c>
      <c r="G8155" t="s">
        <v>38</v>
      </c>
      <c r="H8155" t="s">
        <v>70</v>
      </c>
      <c r="I8155" s="2">
        <v>329</v>
      </c>
      <c r="J8155" s="2">
        <f>(0)</f>
        <v>0</v>
      </c>
      <c r="K8155" s="2">
        <v>329</v>
      </c>
      <c r="L8155" s="3">
        <v>1.6803452215629663E-2</v>
      </c>
      <c r="M8155" s="3">
        <v>3.7474044383392503E-2</v>
      </c>
      <c r="N8155" s="2">
        <v>1957931</v>
      </c>
      <c r="O8155">
        <f t="shared" si="127"/>
        <v>16</v>
      </c>
    </row>
    <row r="8156" spans="1:15" x14ac:dyDescent="0.2">
      <c r="A8156" t="s">
        <v>8622</v>
      </c>
      <c r="B8156" t="s">
        <v>8931</v>
      </c>
      <c r="C8156" t="s">
        <v>8942</v>
      </c>
      <c r="D8156" t="s">
        <v>22</v>
      </c>
      <c r="E8156">
        <v>34</v>
      </c>
      <c r="F8156" t="s">
        <v>49</v>
      </c>
      <c r="G8156" t="s">
        <v>38</v>
      </c>
      <c r="H8156" t="s">
        <v>99</v>
      </c>
      <c r="I8156" s="2">
        <v>494</v>
      </c>
      <c r="J8156" s="2">
        <f>(0)</f>
        <v>0</v>
      </c>
      <c r="K8156" s="2">
        <v>494</v>
      </c>
      <c r="L8156" s="3">
        <v>2.5230715484866422E-2</v>
      </c>
      <c r="M8156" s="3">
        <v>5.6268018010321878E-2</v>
      </c>
      <c r="N8156" s="2">
        <v>1957931</v>
      </c>
      <c r="O8156">
        <f t="shared" si="127"/>
        <v>9</v>
      </c>
    </row>
    <row r="8157" spans="1:15" x14ac:dyDescent="0.2">
      <c r="A8157" t="s">
        <v>8622</v>
      </c>
      <c r="B8157" t="s">
        <v>8931</v>
      </c>
      <c r="C8157" t="s">
        <v>8943</v>
      </c>
      <c r="D8157" t="s">
        <v>22</v>
      </c>
      <c r="E8157">
        <v>49</v>
      </c>
      <c r="F8157" t="s">
        <v>69</v>
      </c>
      <c r="G8157" t="s">
        <v>38</v>
      </c>
      <c r="H8157" t="s">
        <v>168</v>
      </c>
      <c r="I8157" s="2">
        <v>416</v>
      </c>
      <c r="J8157" s="2">
        <f>(0)</f>
        <v>0</v>
      </c>
      <c r="K8157" s="2">
        <v>416</v>
      </c>
      <c r="L8157" s="3">
        <v>2.1246918303045408E-2</v>
      </c>
      <c r="M8157" s="3">
        <v>4.7383594113955263E-2</v>
      </c>
      <c r="N8157" s="2">
        <v>1957931</v>
      </c>
      <c r="O8157">
        <f t="shared" si="127"/>
        <v>12</v>
      </c>
    </row>
    <row r="8158" spans="1:15" x14ac:dyDescent="0.2">
      <c r="A8158" t="s">
        <v>8622</v>
      </c>
      <c r="B8158" t="s">
        <v>8931</v>
      </c>
      <c r="C8158" t="s">
        <v>8944</v>
      </c>
      <c r="D8158" t="s">
        <v>22</v>
      </c>
      <c r="E8158">
        <v>49</v>
      </c>
      <c r="F8158" t="s">
        <v>49</v>
      </c>
      <c r="G8158" t="s">
        <v>369</v>
      </c>
      <c r="H8158" t="s">
        <v>370</v>
      </c>
      <c r="I8158" s="2">
        <v>408</v>
      </c>
      <c r="J8158" s="2">
        <f>(0)</f>
        <v>0</v>
      </c>
      <c r="K8158" s="2">
        <v>408</v>
      </c>
      <c r="L8158" s="3">
        <v>2.0838323720294535E-2</v>
      </c>
      <c r="M8158" s="3">
        <v>4.6472371150225351E-2</v>
      </c>
      <c r="N8158" s="2">
        <v>1957931</v>
      </c>
      <c r="O8158">
        <f t="shared" si="127"/>
        <v>14</v>
      </c>
    </row>
    <row r="8159" spans="1:15" x14ac:dyDescent="0.2">
      <c r="A8159" t="s">
        <v>8622</v>
      </c>
      <c r="B8159" t="s">
        <v>8931</v>
      </c>
      <c r="C8159" t="s">
        <v>8945</v>
      </c>
      <c r="D8159" t="s">
        <v>22</v>
      </c>
      <c r="E8159">
        <v>39</v>
      </c>
      <c r="F8159" t="s">
        <v>49</v>
      </c>
      <c r="G8159" t="s">
        <v>38</v>
      </c>
      <c r="H8159" t="s">
        <v>363</v>
      </c>
      <c r="I8159" s="2">
        <v>552</v>
      </c>
      <c r="J8159" s="2">
        <v>1</v>
      </c>
      <c r="K8159" s="2">
        <v>553</v>
      </c>
      <c r="L8159" s="3">
        <v>2.8244100532654109E-2</v>
      </c>
      <c r="M8159" s="3">
        <v>6.2988287367829951E-2</v>
      </c>
      <c r="N8159" s="2">
        <v>1957931</v>
      </c>
      <c r="O8159">
        <f t="shared" si="127"/>
        <v>8</v>
      </c>
    </row>
    <row r="8160" spans="1:15" x14ac:dyDescent="0.2">
      <c r="A8160" t="s">
        <v>8622</v>
      </c>
      <c r="B8160" t="s">
        <v>8931</v>
      </c>
      <c r="C8160" t="s">
        <v>46</v>
      </c>
      <c r="G8160" t="s">
        <v>46</v>
      </c>
      <c r="I8160" s="2">
        <v>5641</v>
      </c>
      <c r="J8160" s="2">
        <v>12</v>
      </c>
      <c r="K8160" s="2">
        <v>5653</v>
      </c>
      <c r="L8160" s="3">
        <v>0.28872314703633584</v>
      </c>
      <c r="M8160" s="3">
        <v>0.64389292674564691</v>
      </c>
      <c r="N8160" s="2">
        <v>1957931</v>
      </c>
      <c r="O8160">
        <f t="shared" si="127"/>
        <v>5</v>
      </c>
    </row>
    <row r="8161" spans="1:15" x14ac:dyDescent="0.2">
      <c r="A8161" t="s">
        <v>8622</v>
      </c>
      <c r="B8161" t="s">
        <v>8946</v>
      </c>
      <c r="C8161" t="s">
        <v>8947</v>
      </c>
      <c r="D8161" t="s">
        <v>22</v>
      </c>
      <c r="E8161">
        <v>47</v>
      </c>
      <c r="F8161" t="s">
        <v>69</v>
      </c>
      <c r="G8161" t="s">
        <v>8948</v>
      </c>
      <c r="H8161" t="s">
        <v>182</v>
      </c>
      <c r="I8161" s="2">
        <v>4179</v>
      </c>
      <c r="J8161" s="2">
        <f>(0)</f>
        <v>0</v>
      </c>
      <c r="K8161" s="2">
        <v>4179</v>
      </c>
      <c r="L8161" s="3">
        <v>0.17105232997914135</v>
      </c>
      <c r="M8161" s="3">
        <v>0.32121494421974517</v>
      </c>
      <c r="N8161" s="2">
        <v>2443112</v>
      </c>
      <c r="O8161">
        <f t="shared" si="127"/>
        <v>9</v>
      </c>
    </row>
    <row r="8162" spans="1:15" x14ac:dyDescent="0.2">
      <c r="A8162" t="s">
        <v>8622</v>
      </c>
      <c r="B8162" t="s">
        <v>8946</v>
      </c>
      <c r="C8162" t="s">
        <v>8949</v>
      </c>
      <c r="D8162" t="s">
        <v>22</v>
      </c>
      <c r="E8162">
        <v>43</v>
      </c>
      <c r="F8162" t="s">
        <v>49</v>
      </c>
      <c r="G8162" t="s">
        <v>362</v>
      </c>
      <c r="H8162" t="s">
        <v>363</v>
      </c>
      <c r="I8162" s="2">
        <v>606</v>
      </c>
      <c r="J8162" s="2">
        <v>1</v>
      </c>
      <c r="K8162" s="2">
        <v>607</v>
      </c>
      <c r="L8162" s="3">
        <v>2.4845361162320844E-2</v>
      </c>
      <c r="M8162" s="3">
        <v>4.6656489863935224E-2</v>
      </c>
      <c r="N8162" s="2">
        <v>2443112</v>
      </c>
      <c r="O8162">
        <f t="shared" si="127"/>
        <v>24</v>
      </c>
    </row>
    <row r="8163" spans="1:15" x14ac:dyDescent="0.2">
      <c r="A8163" t="s">
        <v>8622</v>
      </c>
      <c r="B8163" t="s">
        <v>8946</v>
      </c>
      <c r="C8163" t="s">
        <v>8950</v>
      </c>
      <c r="D8163" t="s">
        <v>22</v>
      </c>
      <c r="E8163">
        <v>48</v>
      </c>
      <c r="F8163" t="s">
        <v>69</v>
      </c>
      <c r="G8163" t="s">
        <v>38</v>
      </c>
      <c r="H8163" t="s">
        <v>780</v>
      </c>
      <c r="I8163" s="2">
        <v>1396</v>
      </c>
      <c r="J8163" s="2">
        <f>(0)</f>
        <v>0</v>
      </c>
      <c r="K8163" s="2">
        <v>1396</v>
      </c>
      <c r="L8163" s="3">
        <v>5.7140237533113501E-2</v>
      </c>
      <c r="M8163" s="3">
        <v>0.10730224028015416</v>
      </c>
      <c r="N8163" s="2">
        <v>2443112</v>
      </c>
      <c r="O8163">
        <f t="shared" si="127"/>
        <v>15</v>
      </c>
    </row>
    <row r="8164" spans="1:15" x14ac:dyDescent="0.2">
      <c r="A8164" t="s">
        <v>8622</v>
      </c>
      <c r="B8164" t="s">
        <v>8946</v>
      </c>
      <c r="C8164" t="s">
        <v>8951</v>
      </c>
      <c r="D8164" t="s">
        <v>22</v>
      </c>
      <c r="E8164">
        <v>37</v>
      </c>
      <c r="F8164" t="s">
        <v>49</v>
      </c>
      <c r="G8164" t="s">
        <v>58</v>
      </c>
      <c r="H8164" t="s">
        <v>59</v>
      </c>
      <c r="I8164" s="2">
        <v>859</v>
      </c>
      <c r="J8164" s="2">
        <f>(0)</f>
        <v>0</v>
      </c>
      <c r="K8164" s="2">
        <v>859</v>
      </c>
      <c r="L8164" s="3">
        <v>3.5160074527897212E-2</v>
      </c>
      <c r="M8164" s="3">
        <v>6.6026235244020362E-2</v>
      </c>
      <c r="N8164" s="2">
        <v>2443112</v>
      </c>
      <c r="O8164">
        <f t="shared" si="127"/>
        <v>20</v>
      </c>
    </row>
    <row r="8165" spans="1:15" x14ac:dyDescent="0.2">
      <c r="A8165" t="s">
        <v>8622</v>
      </c>
      <c r="B8165" t="s">
        <v>8946</v>
      </c>
      <c r="C8165" t="s">
        <v>8952</v>
      </c>
      <c r="D8165" t="s">
        <v>22</v>
      </c>
      <c r="E8165">
        <v>59</v>
      </c>
      <c r="F8165" t="s">
        <v>49</v>
      </c>
      <c r="G8165" t="s">
        <v>19</v>
      </c>
      <c r="H8165" t="s">
        <v>20</v>
      </c>
      <c r="I8165" s="2">
        <v>513180</v>
      </c>
      <c r="J8165" s="2">
        <v>651</v>
      </c>
      <c r="K8165" s="2">
        <v>513831</v>
      </c>
      <c r="L8165" s="3">
        <v>21.031823346616939</v>
      </c>
      <c r="M8165" s="3">
        <v>39.495141422200497</v>
      </c>
      <c r="N8165" s="2">
        <v>2443112</v>
      </c>
      <c r="O8165">
        <f t="shared" si="127"/>
        <v>2</v>
      </c>
    </row>
    <row r="8166" spans="1:15" x14ac:dyDescent="0.2">
      <c r="A8166" t="s">
        <v>8622</v>
      </c>
      <c r="B8166" t="s">
        <v>8946</v>
      </c>
      <c r="C8166" t="s">
        <v>8953</v>
      </c>
      <c r="D8166" t="s">
        <v>22</v>
      </c>
      <c r="E8166">
        <v>54</v>
      </c>
      <c r="F8166" t="s">
        <v>49</v>
      </c>
      <c r="G8166" t="s">
        <v>8630</v>
      </c>
      <c r="H8166" t="s">
        <v>4937</v>
      </c>
      <c r="I8166" s="2">
        <v>527878</v>
      </c>
      <c r="J8166" s="2">
        <v>270</v>
      </c>
      <c r="K8166" s="2">
        <v>528148</v>
      </c>
      <c r="L8166" s="3">
        <v>21.617838232549307</v>
      </c>
      <c r="M8166" s="3">
        <v>40.595604297623822</v>
      </c>
      <c r="N8166" s="2">
        <v>2443112</v>
      </c>
      <c r="O8166">
        <f t="shared" si="127"/>
        <v>1</v>
      </c>
    </row>
    <row r="8167" spans="1:15" x14ac:dyDescent="0.2">
      <c r="A8167" t="s">
        <v>8622</v>
      </c>
      <c r="B8167" t="s">
        <v>8946</v>
      </c>
      <c r="C8167" t="s">
        <v>8954</v>
      </c>
      <c r="D8167" t="s">
        <v>22</v>
      </c>
      <c r="E8167">
        <v>37</v>
      </c>
      <c r="F8167" t="s">
        <v>49</v>
      </c>
      <c r="G8167" t="s">
        <v>38</v>
      </c>
      <c r="H8167" t="s">
        <v>101</v>
      </c>
      <c r="I8167" s="2">
        <v>771</v>
      </c>
      <c r="J8167" s="2">
        <f>(0)</f>
        <v>0</v>
      </c>
      <c r="K8167" s="2">
        <v>771</v>
      </c>
      <c r="L8167" s="3">
        <v>3.1558111130394348E-2</v>
      </c>
      <c r="M8167" s="3">
        <v>5.926219717478428E-2</v>
      </c>
      <c r="N8167" s="2">
        <v>2443112</v>
      </c>
      <c r="O8167">
        <f t="shared" si="127"/>
        <v>22</v>
      </c>
    </row>
    <row r="8168" spans="1:15" x14ac:dyDescent="0.2">
      <c r="A8168" t="s">
        <v>8622</v>
      </c>
      <c r="B8168" t="s">
        <v>8946</v>
      </c>
      <c r="C8168" t="s">
        <v>8955</v>
      </c>
      <c r="D8168" t="s">
        <v>22</v>
      </c>
      <c r="E8168">
        <v>58</v>
      </c>
      <c r="F8168" t="s">
        <v>49</v>
      </c>
      <c r="G8168" t="s">
        <v>32</v>
      </c>
      <c r="H8168" t="s">
        <v>33</v>
      </c>
      <c r="I8168" s="2">
        <v>201664</v>
      </c>
      <c r="J8168" s="2">
        <v>296</v>
      </c>
      <c r="K8168" s="2">
        <v>201960</v>
      </c>
      <c r="L8168" s="3">
        <v>8.2665059972690571</v>
      </c>
      <c r="M8168" s="3">
        <v>15.523467368896801</v>
      </c>
      <c r="N8168" s="2">
        <v>2443112</v>
      </c>
      <c r="O8168">
        <f t="shared" si="127"/>
        <v>3</v>
      </c>
    </row>
    <row r="8169" spans="1:15" x14ac:dyDescent="0.2">
      <c r="A8169" t="s">
        <v>8622</v>
      </c>
      <c r="B8169" t="s">
        <v>8946</v>
      </c>
      <c r="C8169" t="s">
        <v>8956</v>
      </c>
      <c r="D8169" t="s">
        <v>22</v>
      </c>
      <c r="E8169">
        <v>43</v>
      </c>
      <c r="F8169" t="s">
        <v>49</v>
      </c>
      <c r="G8169" t="s">
        <v>8898</v>
      </c>
      <c r="H8169" t="s">
        <v>910</v>
      </c>
      <c r="I8169" s="2">
        <v>1523</v>
      </c>
      <c r="J8169" s="2">
        <f>(0)</f>
        <v>0</v>
      </c>
      <c r="K8169" s="2">
        <v>1523</v>
      </c>
      <c r="L8169" s="3">
        <v>6.2338525618146033E-2</v>
      </c>
      <c r="M8169" s="3">
        <v>0.11706397703916532</v>
      </c>
      <c r="N8169" s="2">
        <v>2443112</v>
      </c>
      <c r="O8169">
        <f t="shared" si="127"/>
        <v>13</v>
      </c>
    </row>
    <row r="8170" spans="1:15" x14ac:dyDescent="0.2">
      <c r="A8170" t="s">
        <v>8622</v>
      </c>
      <c r="B8170" t="s">
        <v>8946</v>
      </c>
      <c r="C8170" t="s">
        <v>8957</v>
      </c>
      <c r="D8170" t="s">
        <v>22</v>
      </c>
      <c r="E8170">
        <v>69</v>
      </c>
      <c r="F8170" t="s">
        <v>49</v>
      </c>
      <c r="G8170" t="s">
        <v>38</v>
      </c>
      <c r="H8170" t="s">
        <v>43</v>
      </c>
      <c r="I8170" s="2">
        <v>4514</v>
      </c>
      <c r="J8170" s="2">
        <f>(0)</f>
        <v>0</v>
      </c>
      <c r="K8170" s="2">
        <v>4514</v>
      </c>
      <c r="L8170" s="3">
        <v>0.18476434973099884</v>
      </c>
      <c r="M8170" s="3">
        <v>0.3469644073242234</v>
      </c>
      <c r="N8170" s="2">
        <v>2443112</v>
      </c>
      <c r="O8170">
        <f t="shared" si="127"/>
        <v>8</v>
      </c>
    </row>
    <row r="8171" spans="1:15" x14ac:dyDescent="0.2">
      <c r="A8171" t="s">
        <v>8622</v>
      </c>
      <c r="B8171" t="s">
        <v>8946</v>
      </c>
      <c r="C8171" t="s">
        <v>8958</v>
      </c>
      <c r="D8171" t="s">
        <v>22</v>
      </c>
      <c r="E8171">
        <v>42</v>
      </c>
      <c r="F8171" t="s">
        <v>69</v>
      </c>
      <c r="G8171" t="s">
        <v>303</v>
      </c>
      <c r="H8171" t="s">
        <v>304</v>
      </c>
      <c r="I8171" s="2">
        <v>4856</v>
      </c>
      <c r="J8171" s="2">
        <v>4</v>
      </c>
      <c r="K8171" s="2">
        <v>4860</v>
      </c>
      <c r="L8171" s="3">
        <v>0.19892661490754415</v>
      </c>
      <c r="M8171" s="3">
        <v>0.37355937518735616</v>
      </c>
      <c r="N8171" s="2">
        <v>2443112</v>
      </c>
      <c r="O8171">
        <f t="shared" si="127"/>
        <v>7</v>
      </c>
    </row>
    <row r="8172" spans="1:15" x14ac:dyDescent="0.2">
      <c r="A8172" t="s">
        <v>8622</v>
      </c>
      <c r="B8172" t="s">
        <v>8946</v>
      </c>
      <c r="C8172" t="s">
        <v>8959</v>
      </c>
      <c r="D8172" t="s">
        <v>22</v>
      </c>
      <c r="E8172">
        <v>33</v>
      </c>
      <c r="F8172" t="s">
        <v>69</v>
      </c>
      <c r="G8172" t="s">
        <v>38</v>
      </c>
      <c r="H8172" t="s">
        <v>234</v>
      </c>
      <c r="I8172" s="2">
        <v>1078</v>
      </c>
      <c r="J8172" s="2">
        <f>(0)</f>
        <v>0</v>
      </c>
      <c r="K8172" s="2">
        <v>1078</v>
      </c>
      <c r="L8172" s="3">
        <v>4.412405161941E-2</v>
      </c>
      <c r="M8172" s="3">
        <v>8.2859466348141966E-2</v>
      </c>
      <c r="N8172" s="2">
        <v>2443112</v>
      </c>
      <c r="O8172">
        <f t="shared" si="127"/>
        <v>19</v>
      </c>
    </row>
    <row r="8173" spans="1:15" x14ac:dyDescent="0.2">
      <c r="A8173" t="s">
        <v>8622</v>
      </c>
      <c r="B8173" t="s">
        <v>8946</v>
      </c>
      <c r="C8173" t="s">
        <v>8960</v>
      </c>
      <c r="D8173" t="s">
        <v>22</v>
      </c>
      <c r="E8173">
        <v>38</v>
      </c>
      <c r="F8173" t="s">
        <v>69</v>
      </c>
      <c r="G8173" t="s">
        <v>38</v>
      </c>
      <c r="H8173" t="s">
        <v>142</v>
      </c>
      <c r="I8173" s="2">
        <v>1805</v>
      </c>
      <c r="J8173" s="2">
        <f>(0)</f>
        <v>0</v>
      </c>
      <c r="K8173" s="2">
        <v>1805</v>
      </c>
      <c r="L8173" s="3">
        <v>7.3881181051052916E-2</v>
      </c>
      <c r="M8173" s="3">
        <v>0.13873964448830822</v>
      </c>
      <c r="N8173" s="2">
        <v>2443112</v>
      </c>
      <c r="O8173">
        <f t="shared" si="127"/>
        <v>12</v>
      </c>
    </row>
    <row r="8174" spans="1:15" x14ac:dyDescent="0.2">
      <c r="A8174" t="s">
        <v>8622</v>
      </c>
      <c r="B8174" t="s">
        <v>8946</v>
      </c>
      <c r="C8174" t="s">
        <v>8961</v>
      </c>
      <c r="D8174" t="s">
        <v>22</v>
      </c>
      <c r="E8174">
        <v>47</v>
      </c>
      <c r="F8174" t="s">
        <v>69</v>
      </c>
      <c r="G8174" t="s">
        <v>8962</v>
      </c>
      <c r="H8174" t="s">
        <v>165</v>
      </c>
      <c r="I8174" s="2">
        <v>1223</v>
      </c>
      <c r="J8174" s="2">
        <f>(0)</f>
        <v>0</v>
      </c>
      <c r="K8174" s="2">
        <v>1223</v>
      </c>
      <c r="L8174" s="3">
        <v>5.0059104944840845E-2</v>
      </c>
      <c r="M8174" s="3">
        <v>9.4004756348587779E-2</v>
      </c>
      <c r="N8174" s="2">
        <v>2443112</v>
      </c>
      <c r="O8174">
        <f t="shared" si="127"/>
        <v>16</v>
      </c>
    </row>
    <row r="8175" spans="1:15" x14ac:dyDescent="0.2">
      <c r="A8175" t="s">
        <v>8622</v>
      </c>
      <c r="B8175" t="s">
        <v>8946</v>
      </c>
      <c r="C8175" t="s">
        <v>8963</v>
      </c>
      <c r="D8175" t="s">
        <v>22</v>
      </c>
      <c r="E8175">
        <v>42</v>
      </c>
      <c r="F8175" t="s">
        <v>18</v>
      </c>
      <c r="G8175" t="s">
        <v>694</v>
      </c>
      <c r="H8175" t="s">
        <v>315</v>
      </c>
      <c r="I8175" s="2">
        <v>767</v>
      </c>
      <c r="J8175" s="2">
        <f>(0)</f>
        <v>0</v>
      </c>
      <c r="K8175" s="2">
        <v>767</v>
      </c>
      <c r="L8175" s="3">
        <v>3.1394385521416948E-2</v>
      </c>
      <c r="M8175" s="3">
        <v>5.8954740898909917E-2</v>
      </c>
      <c r="N8175" s="2">
        <v>2443112</v>
      </c>
      <c r="O8175">
        <f t="shared" si="127"/>
        <v>23</v>
      </c>
    </row>
    <row r="8176" spans="1:15" x14ac:dyDescent="0.2">
      <c r="A8176" t="s">
        <v>8622</v>
      </c>
      <c r="B8176" t="s">
        <v>8946</v>
      </c>
      <c r="C8176" t="s">
        <v>8964</v>
      </c>
      <c r="D8176" t="s">
        <v>22</v>
      </c>
      <c r="E8176">
        <v>25</v>
      </c>
      <c r="F8176" t="s">
        <v>69</v>
      </c>
      <c r="G8176" t="s">
        <v>38</v>
      </c>
      <c r="H8176" t="s">
        <v>198</v>
      </c>
      <c r="I8176" s="2">
        <v>6732</v>
      </c>
      <c r="J8176" s="2">
        <f>(0)</f>
        <v>0</v>
      </c>
      <c r="K8176" s="2">
        <v>6732</v>
      </c>
      <c r="L8176" s="3">
        <v>0.27555019990896856</v>
      </c>
      <c r="M8176" s="3">
        <v>0.51744891229655998</v>
      </c>
      <c r="N8176" s="2">
        <v>2443112</v>
      </c>
      <c r="O8176">
        <f t="shared" si="127"/>
        <v>5</v>
      </c>
    </row>
    <row r="8177" spans="1:15" x14ac:dyDescent="0.2">
      <c r="A8177" t="s">
        <v>8622</v>
      </c>
      <c r="B8177" t="s">
        <v>8946</v>
      </c>
      <c r="C8177" t="s">
        <v>8965</v>
      </c>
      <c r="D8177" t="s">
        <v>22</v>
      </c>
      <c r="E8177">
        <v>31</v>
      </c>
      <c r="F8177" t="s">
        <v>49</v>
      </c>
      <c r="G8177" t="s">
        <v>38</v>
      </c>
      <c r="H8177" t="s">
        <v>99</v>
      </c>
      <c r="I8177" s="2">
        <v>781</v>
      </c>
      <c r="J8177" s="2">
        <f>(0)</f>
        <v>0</v>
      </c>
      <c r="K8177" s="2">
        <v>781</v>
      </c>
      <c r="L8177" s="3">
        <v>3.1967425152837854E-2</v>
      </c>
      <c r="M8177" s="3">
        <v>6.00308378644702E-2</v>
      </c>
      <c r="N8177" s="2">
        <v>2443112</v>
      </c>
      <c r="O8177">
        <f t="shared" si="127"/>
        <v>21</v>
      </c>
    </row>
    <row r="8178" spans="1:15" x14ac:dyDescent="0.2">
      <c r="A8178" t="s">
        <v>8622</v>
      </c>
      <c r="B8178" t="s">
        <v>8946</v>
      </c>
      <c r="C8178" t="s">
        <v>8966</v>
      </c>
      <c r="D8178" t="s">
        <v>22</v>
      </c>
      <c r="E8178">
        <v>36</v>
      </c>
      <c r="F8178" t="s">
        <v>18</v>
      </c>
      <c r="G8178" t="s">
        <v>192</v>
      </c>
      <c r="H8178" t="s">
        <v>193</v>
      </c>
      <c r="I8178" s="2">
        <v>6225</v>
      </c>
      <c r="J8178" s="2">
        <v>1</v>
      </c>
      <c r="K8178" s="2">
        <v>6226</v>
      </c>
      <c r="L8178" s="3">
        <v>0.25483891037332712</v>
      </c>
      <c r="M8178" s="3">
        <v>0.47855569339845261</v>
      </c>
      <c r="N8178" s="2">
        <v>2443112</v>
      </c>
      <c r="O8178">
        <f t="shared" si="127"/>
        <v>6</v>
      </c>
    </row>
    <row r="8179" spans="1:15" x14ac:dyDescent="0.2">
      <c r="A8179" t="s">
        <v>8622</v>
      </c>
      <c r="B8179" t="s">
        <v>8946</v>
      </c>
      <c r="C8179" t="s">
        <v>8967</v>
      </c>
      <c r="D8179" t="s">
        <v>17</v>
      </c>
      <c r="E8179">
        <v>34</v>
      </c>
      <c r="F8179" t="s">
        <v>49</v>
      </c>
      <c r="G8179" t="s">
        <v>3618</v>
      </c>
      <c r="H8179" t="s">
        <v>148</v>
      </c>
      <c r="I8179" s="2">
        <v>2148</v>
      </c>
      <c r="J8179" s="2">
        <v>7</v>
      </c>
      <c r="K8179" s="2">
        <v>2155</v>
      </c>
      <c r="L8179" s="3">
        <v>8.8207171836575643E-2</v>
      </c>
      <c r="M8179" s="3">
        <v>0.16564206862731534</v>
      </c>
      <c r="N8179" s="2">
        <v>2443112</v>
      </c>
      <c r="O8179">
        <f t="shared" si="127"/>
        <v>11</v>
      </c>
    </row>
    <row r="8180" spans="1:15" x14ac:dyDescent="0.2">
      <c r="A8180" t="s">
        <v>8622</v>
      </c>
      <c r="B8180" t="s">
        <v>8946</v>
      </c>
      <c r="C8180" t="s">
        <v>8968</v>
      </c>
      <c r="D8180" t="s">
        <v>22</v>
      </c>
      <c r="E8180">
        <v>39</v>
      </c>
      <c r="F8180" t="s">
        <v>69</v>
      </c>
      <c r="G8180" t="s">
        <v>109</v>
      </c>
      <c r="H8180" t="s">
        <v>41</v>
      </c>
      <c r="I8180" s="2">
        <v>1103</v>
      </c>
      <c r="J8180" s="2">
        <f>(0)</f>
        <v>0</v>
      </c>
      <c r="K8180" s="2">
        <v>1103</v>
      </c>
      <c r="L8180" s="3">
        <v>4.5147336675518769E-2</v>
      </c>
      <c r="M8180" s="3">
        <v>8.4781068072356761E-2</v>
      </c>
      <c r="N8180" s="2">
        <v>2443112</v>
      </c>
      <c r="O8180">
        <f t="shared" si="127"/>
        <v>18</v>
      </c>
    </row>
    <row r="8181" spans="1:15" x14ac:dyDescent="0.2">
      <c r="A8181" t="s">
        <v>8622</v>
      </c>
      <c r="B8181" t="s">
        <v>8946</v>
      </c>
      <c r="C8181" t="s">
        <v>8969</v>
      </c>
      <c r="D8181" t="s">
        <v>22</v>
      </c>
      <c r="E8181">
        <v>36</v>
      </c>
      <c r="F8181" t="s">
        <v>49</v>
      </c>
      <c r="G8181" t="s">
        <v>144</v>
      </c>
      <c r="H8181" t="s">
        <v>145</v>
      </c>
      <c r="I8181" s="2">
        <v>1458</v>
      </c>
      <c r="J8181" s="2">
        <f>(0)</f>
        <v>0</v>
      </c>
      <c r="K8181" s="2">
        <v>1458</v>
      </c>
      <c r="L8181" s="3">
        <v>5.9677984472263239E-2</v>
      </c>
      <c r="M8181" s="3">
        <v>0.11206781255620685</v>
      </c>
      <c r="N8181" s="2">
        <v>2443112</v>
      </c>
      <c r="O8181">
        <f t="shared" si="127"/>
        <v>14</v>
      </c>
    </row>
    <row r="8182" spans="1:15" x14ac:dyDescent="0.2">
      <c r="A8182" t="s">
        <v>8622</v>
      </c>
      <c r="B8182" t="s">
        <v>8946</v>
      </c>
      <c r="C8182" t="s">
        <v>8970</v>
      </c>
      <c r="D8182" t="s">
        <v>22</v>
      </c>
      <c r="E8182">
        <v>38</v>
      </c>
      <c r="F8182" t="s">
        <v>69</v>
      </c>
      <c r="G8182" t="s">
        <v>155</v>
      </c>
      <c r="H8182" t="s">
        <v>156</v>
      </c>
      <c r="I8182" s="2">
        <v>1114</v>
      </c>
      <c r="J8182" s="2">
        <f>(0)</f>
        <v>0</v>
      </c>
      <c r="K8182" s="2">
        <v>1114</v>
      </c>
      <c r="L8182" s="3">
        <v>4.5597582100206618E-2</v>
      </c>
      <c r="M8182" s="3">
        <v>8.5626572831011272E-2</v>
      </c>
      <c r="N8182" s="2">
        <v>2443112</v>
      </c>
      <c r="O8182">
        <f t="shared" si="127"/>
        <v>17</v>
      </c>
    </row>
    <row r="8183" spans="1:15" x14ac:dyDescent="0.2">
      <c r="A8183" t="s">
        <v>8622</v>
      </c>
      <c r="B8183" t="s">
        <v>8946</v>
      </c>
      <c r="C8183" t="s">
        <v>8971</v>
      </c>
      <c r="D8183" t="s">
        <v>17</v>
      </c>
      <c r="E8183">
        <v>32</v>
      </c>
      <c r="F8183" t="s">
        <v>49</v>
      </c>
      <c r="G8183" t="s">
        <v>38</v>
      </c>
      <c r="H8183" t="s">
        <v>734</v>
      </c>
      <c r="I8183" s="2">
        <v>3858</v>
      </c>
      <c r="J8183" s="2">
        <v>2</v>
      </c>
      <c r="K8183" s="2">
        <v>3860</v>
      </c>
      <c r="L8183" s="3">
        <v>0.15799521266319352</v>
      </c>
      <c r="M8183" s="3">
        <v>0.29669530621876433</v>
      </c>
      <c r="N8183" s="2">
        <v>2443112</v>
      </c>
      <c r="O8183">
        <f t="shared" si="127"/>
        <v>10</v>
      </c>
    </row>
    <row r="8184" spans="1:15" x14ac:dyDescent="0.2">
      <c r="A8184" t="s">
        <v>8622</v>
      </c>
      <c r="B8184" t="s">
        <v>8946</v>
      </c>
      <c r="C8184" t="s">
        <v>46</v>
      </c>
      <c r="G8184" t="s">
        <v>46</v>
      </c>
      <c r="I8184" s="2">
        <v>9235</v>
      </c>
      <c r="J8184" s="2">
        <v>9</v>
      </c>
      <c r="K8184" s="2">
        <v>9244</v>
      </c>
      <c r="L8184" s="3">
        <v>0.37836988234677738</v>
      </c>
      <c r="M8184" s="3">
        <v>0.71053145354566272</v>
      </c>
      <c r="N8184" s="2">
        <v>2443112</v>
      </c>
      <c r="O8184">
        <f t="shared" si="127"/>
        <v>4</v>
      </c>
    </row>
    <row r="8185" spans="1:15" x14ac:dyDescent="0.2">
      <c r="A8185" t="s">
        <v>8622</v>
      </c>
      <c r="B8185" t="s">
        <v>8972</v>
      </c>
      <c r="C8185" t="s">
        <v>8973</v>
      </c>
      <c r="D8185" t="s">
        <v>22</v>
      </c>
      <c r="E8185">
        <v>36</v>
      </c>
      <c r="F8185" t="s">
        <v>49</v>
      </c>
      <c r="G8185" t="s">
        <v>38</v>
      </c>
      <c r="H8185" t="s">
        <v>106</v>
      </c>
      <c r="I8185" s="2">
        <v>5783</v>
      </c>
      <c r="J8185" s="2">
        <f>(0)</f>
        <v>0</v>
      </c>
      <c r="K8185" s="2">
        <v>5783</v>
      </c>
      <c r="L8185" s="3">
        <v>0.38397133793063154</v>
      </c>
      <c r="M8185" s="3">
        <v>0.58724551086703758</v>
      </c>
      <c r="N8185" s="2">
        <v>1506102</v>
      </c>
      <c r="O8185">
        <f t="shared" si="127"/>
        <v>6</v>
      </c>
    </row>
    <row r="8186" spans="1:15" x14ac:dyDescent="0.2">
      <c r="A8186" t="s">
        <v>8622</v>
      </c>
      <c r="B8186" t="s">
        <v>8972</v>
      </c>
      <c r="C8186" t="s">
        <v>8974</v>
      </c>
      <c r="D8186" t="s">
        <v>22</v>
      </c>
      <c r="E8186">
        <v>45</v>
      </c>
      <c r="F8186" t="s">
        <v>49</v>
      </c>
      <c r="G8186" t="s">
        <v>38</v>
      </c>
      <c r="H8186" t="s">
        <v>148</v>
      </c>
      <c r="I8186" s="2">
        <v>8493</v>
      </c>
      <c r="J8186" s="2">
        <v>2</v>
      </c>
      <c r="K8186" s="2">
        <v>8495</v>
      </c>
      <c r="L8186" s="3">
        <v>0.56403882339974321</v>
      </c>
      <c r="M8186" s="3">
        <v>0.86264060432569323</v>
      </c>
      <c r="N8186" s="2">
        <v>1506102</v>
      </c>
      <c r="O8186">
        <f t="shared" si="127"/>
        <v>5</v>
      </c>
    </row>
    <row r="8187" spans="1:15" x14ac:dyDescent="0.2">
      <c r="A8187" t="s">
        <v>8622</v>
      </c>
      <c r="B8187" t="s">
        <v>8972</v>
      </c>
      <c r="C8187" t="s">
        <v>8975</v>
      </c>
      <c r="D8187" t="s">
        <v>22</v>
      </c>
      <c r="E8187">
        <v>38</v>
      </c>
      <c r="F8187" t="s">
        <v>49</v>
      </c>
      <c r="G8187" t="s">
        <v>19</v>
      </c>
      <c r="H8187" t="s">
        <v>20</v>
      </c>
      <c r="I8187" s="2">
        <v>193513</v>
      </c>
      <c r="J8187" s="2">
        <v>118</v>
      </c>
      <c r="K8187" s="2">
        <v>193631</v>
      </c>
      <c r="L8187" s="3">
        <v>12.856433362415029</v>
      </c>
      <c r="M8187" s="3">
        <v>19.662620701140472</v>
      </c>
      <c r="N8187" s="2">
        <v>1506102</v>
      </c>
      <c r="O8187">
        <f t="shared" si="127"/>
        <v>3</v>
      </c>
    </row>
    <row r="8188" spans="1:15" x14ac:dyDescent="0.2">
      <c r="A8188" t="s">
        <v>8622</v>
      </c>
      <c r="B8188" t="s">
        <v>8972</v>
      </c>
      <c r="C8188" t="s">
        <v>8976</v>
      </c>
      <c r="D8188" t="s">
        <v>22</v>
      </c>
      <c r="E8188">
        <v>53</v>
      </c>
      <c r="F8188" t="s">
        <v>69</v>
      </c>
      <c r="G8188" t="s">
        <v>38</v>
      </c>
      <c r="H8188" t="s">
        <v>1648</v>
      </c>
      <c r="I8188" s="2">
        <v>3488</v>
      </c>
      <c r="J8188" s="2">
        <v>1</v>
      </c>
      <c r="K8188" s="2">
        <v>3489</v>
      </c>
      <c r="L8188" s="3">
        <v>0.23165761681479741</v>
      </c>
      <c r="M8188" s="3">
        <v>0.35429700629692101</v>
      </c>
      <c r="N8188" s="2">
        <v>1506102</v>
      </c>
      <c r="O8188">
        <f t="shared" si="127"/>
        <v>9</v>
      </c>
    </row>
    <row r="8189" spans="1:15" x14ac:dyDescent="0.2">
      <c r="A8189" t="s">
        <v>8622</v>
      </c>
      <c r="B8189" t="s">
        <v>8972</v>
      </c>
      <c r="C8189" t="s">
        <v>8977</v>
      </c>
      <c r="D8189" t="s">
        <v>22</v>
      </c>
      <c r="E8189">
        <v>57</v>
      </c>
      <c r="F8189" t="s">
        <v>49</v>
      </c>
      <c r="G8189" t="s">
        <v>38</v>
      </c>
      <c r="H8189" t="s">
        <v>39</v>
      </c>
      <c r="I8189" s="2">
        <v>1499</v>
      </c>
      <c r="J8189" s="2">
        <f>(0)</f>
        <v>0</v>
      </c>
      <c r="K8189" s="2">
        <v>1499</v>
      </c>
      <c r="L8189" s="3">
        <v>9.952845159225604E-2</v>
      </c>
      <c r="M8189" s="3">
        <v>0.15221874819119649</v>
      </c>
      <c r="N8189" s="2">
        <v>1506102</v>
      </c>
      <c r="O8189">
        <f t="shared" si="127"/>
        <v>13</v>
      </c>
    </row>
    <row r="8190" spans="1:15" x14ac:dyDescent="0.2">
      <c r="A8190" t="s">
        <v>8622</v>
      </c>
      <c r="B8190" t="s">
        <v>8972</v>
      </c>
      <c r="C8190" t="s">
        <v>8978</v>
      </c>
      <c r="D8190" t="s">
        <v>22</v>
      </c>
      <c r="E8190">
        <v>47</v>
      </c>
      <c r="F8190" t="s">
        <v>49</v>
      </c>
      <c r="G8190" t="s">
        <v>38</v>
      </c>
      <c r="H8190" t="s">
        <v>165</v>
      </c>
      <c r="I8190" s="2">
        <v>4735</v>
      </c>
      <c r="J8190" s="2">
        <f>(0)</f>
        <v>0</v>
      </c>
      <c r="K8190" s="2">
        <v>4735</v>
      </c>
      <c r="L8190" s="3">
        <v>0.3143877373511223</v>
      </c>
      <c r="M8190" s="3">
        <v>0.48082439805558069</v>
      </c>
      <c r="N8190" s="2">
        <v>1506102</v>
      </c>
      <c r="O8190">
        <f t="shared" si="127"/>
        <v>7</v>
      </c>
    </row>
    <row r="8191" spans="1:15" x14ac:dyDescent="0.2">
      <c r="A8191" t="s">
        <v>8622</v>
      </c>
      <c r="B8191" t="s">
        <v>8972</v>
      </c>
      <c r="C8191" t="s">
        <v>8979</v>
      </c>
      <c r="D8191" t="s">
        <v>22</v>
      </c>
      <c r="E8191">
        <v>28</v>
      </c>
      <c r="F8191" t="s">
        <v>49</v>
      </c>
      <c r="G8191" t="s">
        <v>8980</v>
      </c>
      <c r="H8191" t="s">
        <v>1426</v>
      </c>
      <c r="I8191" s="2">
        <v>2010</v>
      </c>
      <c r="J8191" s="2">
        <v>2</v>
      </c>
      <c r="K8191" s="2">
        <v>2012</v>
      </c>
      <c r="L8191" s="3">
        <v>0.13358988966218754</v>
      </c>
      <c r="M8191" s="3">
        <v>0.20431228909985813</v>
      </c>
      <c r="N8191" s="2">
        <v>1506102</v>
      </c>
      <c r="O8191">
        <f t="shared" si="127"/>
        <v>12</v>
      </c>
    </row>
    <row r="8192" spans="1:15" x14ac:dyDescent="0.2">
      <c r="A8192" t="s">
        <v>8622</v>
      </c>
      <c r="B8192" t="s">
        <v>8972</v>
      </c>
      <c r="C8192" t="s">
        <v>8981</v>
      </c>
      <c r="D8192" t="s">
        <v>22</v>
      </c>
      <c r="E8192">
        <v>60</v>
      </c>
      <c r="F8192" t="s">
        <v>49</v>
      </c>
      <c r="G8192" t="s">
        <v>8630</v>
      </c>
      <c r="H8192" t="s">
        <v>4937</v>
      </c>
      <c r="I8192" s="2">
        <v>411241</v>
      </c>
      <c r="J8192" s="2">
        <v>161</v>
      </c>
      <c r="K8192" s="2">
        <v>411402</v>
      </c>
      <c r="L8192" s="3">
        <v>27.315679814514553</v>
      </c>
      <c r="M8192" s="3">
        <v>41.776582684025762</v>
      </c>
      <c r="N8192" s="2">
        <v>1506102</v>
      </c>
      <c r="O8192">
        <f t="shared" si="127"/>
        <v>1</v>
      </c>
    </row>
    <row r="8193" spans="1:15" x14ac:dyDescent="0.2">
      <c r="A8193" t="s">
        <v>8622</v>
      </c>
      <c r="B8193" t="s">
        <v>8972</v>
      </c>
      <c r="C8193" t="s">
        <v>8982</v>
      </c>
      <c r="D8193" t="s">
        <v>22</v>
      </c>
      <c r="E8193">
        <v>40</v>
      </c>
      <c r="F8193" t="s">
        <v>49</v>
      </c>
      <c r="G8193" t="s">
        <v>38</v>
      </c>
      <c r="H8193" t="s">
        <v>70</v>
      </c>
      <c r="I8193" s="2">
        <v>2471</v>
      </c>
      <c r="J8193" s="2">
        <f>(0)</f>
        <v>0</v>
      </c>
      <c r="K8193" s="2">
        <v>2471</v>
      </c>
      <c r="L8193" s="3">
        <v>0.16406591319844205</v>
      </c>
      <c r="M8193" s="3">
        <v>0.25092229938655536</v>
      </c>
      <c r="N8193" s="2">
        <v>1506102</v>
      </c>
      <c r="O8193">
        <f t="shared" si="127"/>
        <v>11</v>
      </c>
    </row>
    <row r="8194" spans="1:15" x14ac:dyDescent="0.2">
      <c r="A8194" t="s">
        <v>8622</v>
      </c>
      <c r="B8194" t="s">
        <v>8972</v>
      </c>
      <c r="C8194" t="s">
        <v>8983</v>
      </c>
      <c r="D8194" t="s">
        <v>22</v>
      </c>
      <c r="E8194">
        <v>47</v>
      </c>
      <c r="F8194" t="s">
        <v>49</v>
      </c>
      <c r="G8194" t="s">
        <v>362</v>
      </c>
      <c r="H8194" t="s">
        <v>363</v>
      </c>
      <c r="I8194" s="2">
        <v>4459</v>
      </c>
      <c r="J8194" s="2">
        <v>3</v>
      </c>
      <c r="K8194" s="2">
        <v>4462</v>
      </c>
      <c r="L8194" s="3">
        <v>0.29626147498642191</v>
      </c>
      <c r="M8194" s="3">
        <v>0.45310210435564957</v>
      </c>
      <c r="N8194" s="2">
        <v>1506102</v>
      </c>
      <c r="O8194">
        <f t="shared" si="127"/>
        <v>8</v>
      </c>
    </row>
    <row r="8195" spans="1:15" x14ac:dyDescent="0.2">
      <c r="A8195" t="s">
        <v>8622</v>
      </c>
      <c r="B8195" t="s">
        <v>8972</v>
      </c>
      <c r="C8195" t="s">
        <v>8984</v>
      </c>
      <c r="D8195" t="s">
        <v>22</v>
      </c>
      <c r="E8195">
        <v>41</v>
      </c>
      <c r="F8195" t="s">
        <v>18</v>
      </c>
      <c r="G8195" t="s">
        <v>694</v>
      </c>
      <c r="H8195" t="s">
        <v>315</v>
      </c>
      <c r="I8195" s="2">
        <v>2479</v>
      </c>
      <c r="J8195" s="2">
        <v>3</v>
      </c>
      <c r="K8195" s="2">
        <v>2482</v>
      </c>
      <c r="L8195" s="3">
        <v>0.16479627541826516</v>
      </c>
      <c r="M8195" s="3">
        <v>0.25203931488362219</v>
      </c>
      <c r="N8195" s="2">
        <v>1506102</v>
      </c>
      <c r="O8195">
        <f t="shared" si="127"/>
        <v>10</v>
      </c>
    </row>
    <row r="8196" spans="1:15" x14ac:dyDescent="0.2">
      <c r="A8196" t="s">
        <v>8622</v>
      </c>
      <c r="B8196" t="s">
        <v>8972</v>
      </c>
      <c r="C8196" t="s">
        <v>8985</v>
      </c>
      <c r="D8196" t="s">
        <v>17</v>
      </c>
      <c r="E8196">
        <v>59</v>
      </c>
      <c r="F8196" t="s">
        <v>49</v>
      </c>
      <c r="G8196" t="s">
        <v>32</v>
      </c>
      <c r="H8196" t="s">
        <v>33</v>
      </c>
      <c r="I8196" s="2">
        <v>333121</v>
      </c>
      <c r="J8196" s="2">
        <v>452</v>
      </c>
      <c r="K8196" s="2">
        <v>333573</v>
      </c>
      <c r="L8196" s="3">
        <v>22.148101523004417</v>
      </c>
      <c r="M8196" s="3">
        <v>33.873291854824544</v>
      </c>
      <c r="N8196" s="2">
        <v>1506102</v>
      </c>
      <c r="O8196">
        <f t="shared" si="127"/>
        <v>2</v>
      </c>
    </row>
    <row r="8197" spans="1:15" x14ac:dyDescent="0.2">
      <c r="A8197" t="s">
        <v>8622</v>
      </c>
      <c r="B8197" t="s">
        <v>8972</v>
      </c>
      <c r="C8197" t="s">
        <v>46</v>
      </c>
      <c r="G8197" t="s">
        <v>46</v>
      </c>
      <c r="I8197" s="2">
        <v>10599</v>
      </c>
      <c r="J8197" s="2">
        <v>1</v>
      </c>
      <c r="K8197" s="2">
        <v>10600</v>
      </c>
      <c r="L8197" s="3">
        <v>0.70380359364770784</v>
      </c>
      <c r="M8197" s="3">
        <v>1.0763967517189343</v>
      </c>
      <c r="N8197" s="2">
        <v>1506102</v>
      </c>
      <c r="O8197">
        <f t="shared" si="127"/>
        <v>4</v>
      </c>
    </row>
    <row r="8198" spans="1:15" x14ac:dyDescent="0.2">
      <c r="A8198" t="s">
        <v>8622</v>
      </c>
      <c r="B8198" t="s">
        <v>8986</v>
      </c>
      <c r="C8198" t="s">
        <v>8987</v>
      </c>
      <c r="D8198" t="s">
        <v>22</v>
      </c>
      <c r="E8198">
        <v>68</v>
      </c>
      <c r="F8198" t="s">
        <v>69</v>
      </c>
      <c r="G8198" t="s">
        <v>19</v>
      </c>
      <c r="H8198" t="s">
        <v>20</v>
      </c>
      <c r="I8198" s="2">
        <v>309732</v>
      </c>
      <c r="J8198" s="2">
        <v>192</v>
      </c>
      <c r="K8198" s="2">
        <v>309924</v>
      </c>
      <c r="L8198" s="3">
        <v>19.515260583170825</v>
      </c>
      <c r="M8198" s="3">
        <v>31.308838430012131</v>
      </c>
      <c r="N8198" s="2">
        <v>1588111</v>
      </c>
      <c r="O8198">
        <f t="shared" si="127"/>
        <v>2</v>
      </c>
    </row>
    <row r="8199" spans="1:15" x14ac:dyDescent="0.2">
      <c r="A8199" t="s">
        <v>8622</v>
      </c>
      <c r="B8199" t="s">
        <v>8986</v>
      </c>
      <c r="C8199" t="s">
        <v>8988</v>
      </c>
      <c r="D8199" t="s">
        <v>22</v>
      </c>
      <c r="E8199">
        <v>66</v>
      </c>
      <c r="F8199" t="s">
        <v>69</v>
      </c>
      <c r="G8199" t="s">
        <v>8630</v>
      </c>
      <c r="H8199" t="s">
        <v>4937</v>
      </c>
      <c r="I8199" s="2">
        <v>499428</v>
      </c>
      <c r="J8199" s="2">
        <v>244</v>
      </c>
      <c r="K8199" s="2">
        <v>499672</v>
      </c>
      <c r="L8199" s="3">
        <v>31.463291923549424</v>
      </c>
      <c r="M8199" s="3">
        <v>50.477374827380331</v>
      </c>
      <c r="N8199" s="2">
        <v>1588111</v>
      </c>
      <c r="O8199">
        <f t="shared" ref="O8199:O8262" si="128">COUNTIFS($A$2:$A$8573,A8199,$B$2:$B$8573,B8199,$K$2:$K$8573,"&gt;"&amp;K8199)+1</f>
        <v>1</v>
      </c>
    </row>
    <row r="8200" spans="1:15" x14ac:dyDescent="0.2">
      <c r="A8200" t="s">
        <v>8622</v>
      </c>
      <c r="B8200" t="s">
        <v>8986</v>
      </c>
      <c r="C8200" t="s">
        <v>8989</v>
      </c>
      <c r="D8200" t="s">
        <v>22</v>
      </c>
      <c r="E8200">
        <v>45</v>
      </c>
      <c r="F8200" t="s">
        <v>69</v>
      </c>
      <c r="G8200" t="s">
        <v>38</v>
      </c>
      <c r="H8200" t="s">
        <v>148</v>
      </c>
      <c r="I8200" s="2">
        <v>9912</v>
      </c>
      <c r="J8200" s="2">
        <f>(0)</f>
        <v>0</v>
      </c>
      <c r="K8200" s="2">
        <v>9912</v>
      </c>
      <c r="L8200" s="3">
        <v>0.6241377334455841</v>
      </c>
      <c r="M8200" s="3">
        <v>1.0013203447241266</v>
      </c>
      <c r="N8200" s="2">
        <v>1588111</v>
      </c>
      <c r="O8200">
        <f t="shared" si="128"/>
        <v>6</v>
      </c>
    </row>
    <row r="8201" spans="1:15" x14ac:dyDescent="0.2">
      <c r="A8201" t="s">
        <v>8622</v>
      </c>
      <c r="B8201" t="s">
        <v>8986</v>
      </c>
      <c r="C8201" t="s">
        <v>8990</v>
      </c>
      <c r="D8201" t="s">
        <v>17</v>
      </c>
      <c r="E8201">
        <v>43</v>
      </c>
      <c r="F8201" t="s">
        <v>69</v>
      </c>
      <c r="G8201" t="s">
        <v>32</v>
      </c>
      <c r="H8201" t="s">
        <v>33</v>
      </c>
      <c r="I8201" s="2">
        <v>128686</v>
      </c>
      <c r="J8201" s="2">
        <v>335</v>
      </c>
      <c r="K8201" s="2">
        <v>129021</v>
      </c>
      <c r="L8201" s="3">
        <v>8.1241802367718634</v>
      </c>
      <c r="M8201" s="3">
        <v>13.033832949621829</v>
      </c>
      <c r="N8201" s="2">
        <v>1588111</v>
      </c>
      <c r="O8201">
        <f t="shared" si="128"/>
        <v>3</v>
      </c>
    </row>
    <row r="8202" spans="1:15" x14ac:dyDescent="0.2">
      <c r="A8202" t="s">
        <v>8622</v>
      </c>
      <c r="B8202" t="s">
        <v>8986</v>
      </c>
      <c r="C8202" t="s">
        <v>8991</v>
      </c>
      <c r="D8202" t="s">
        <v>22</v>
      </c>
      <c r="E8202">
        <v>25</v>
      </c>
      <c r="F8202" t="s">
        <v>69</v>
      </c>
      <c r="G8202" t="s">
        <v>155</v>
      </c>
      <c r="H8202" t="s">
        <v>156</v>
      </c>
      <c r="I8202" s="2">
        <v>2012</v>
      </c>
      <c r="J8202" s="2">
        <v>3</v>
      </c>
      <c r="K8202" s="2">
        <v>2015</v>
      </c>
      <c r="L8202" s="3">
        <v>0.12688029992865738</v>
      </c>
      <c r="M8202" s="3">
        <v>0.20355735417868395</v>
      </c>
      <c r="N8202" s="2">
        <v>1588111</v>
      </c>
      <c r="O8202">
        <f t="shared" si="128"/>
        <v>10</v>
      </c>
    </row>
    <row r="8203" spans="1:15" x14ac:dyDescent="0.2">
      <c r="A8203" t="s">
        <v>8622</v>
      </c>
      <c r="B8203" t="s">
        <v>8986</v>
      </c>
      <c r="C8203" t="s">
        <v>8992</v>
      </c>
      <c r="D8203" t="s">
        <v>22</v>
      </c>
      <c r="E8203">
        <v>26</v>
      </c>
      <c r="F8203" t="s">
        <v>69</v>
      </c>
      <c r="G8203" t="s">
        <v>38</v>
      </c>
      <c r="H8203" t="s">
        <v>3386</v>
      </c>
      <c r="I8203" s="2">
        <v>1848</v>
      </c>
      <c r="J8203" s="2">
        <v>4</v>
      </c>
      <c r="K8203" s="2">
        <v>1852</v>
      </c>
      <c r="L8203" s="3">
        <v>0.11661653373095458</v>
      </c>
      <c r="M8203" s="3">
        <v>0.18709092800939092</v>
      </c>
      <c r="N8203" s="2">
        <v>1588111</v>
      </c>
      <c r="O8203">
        <f t="shared" si="128"/>
        <v>11</v>
      </c>
    </row>
    <row r="8204" spans="1:15" x14ac:dyDescent="0.2">
      <c r="A8204" t="s">
        <v>8622</v>
      </c>
      <c r="B8204" t="s">
        <v>8986</v>
      </c>
      <c r="C8204" t="s">
        <v>8993</v>
      </c>
      <c r="D8204" t="s">
        <v>22</v>
      </c>
      <c r="E8204">
        <v>53</v>
      </c>
      <c r="F8204" t="s">
        <v>69</v>
      </c>
      <c r="G8204" t="s">
        <v>303</v>
      </c>
      <c r="H8204" t="s">
        <v>304</v>
      </c>
      <c r="I8204" s="2">
        <v>12457</v>
      </c>
      <c r="J8204" s="2">
        <v>17</v>
      </c>
      <c r="K8204" s="2">
        <v>12474</v>
      </c>
      <c r="L8204" s="3">
        <v>0.78546146963279007</v>
      </c>
      <c r="M8204" s="3">
        <v>1.2601361965384137</v>
      </c>
      <c r="N8204" s="2">
        <v>1588111</v>
      </c>
      <c r="O8204">
        <f t="shared" si="128"/>
        <v>5</v>
      </c>
    </row>
    <row r="8205" spans="1:15" x14ac:dyDescent="0.2">
      <c r="A8205" t="s">
        <v>8622</v>
      </c>
      <c r="B8205" t="s">
        <v>8986</v>
      </c>
      <c r="C8205" t="s">
        <v>8994</v>
      </c>
      <c r="D8205" t="s">
        <v>22</v>
      </c>
      <c r="E8205">
        <v>34</v>
      </c>
      <c r="F8205" t="s">
        <v>69</v>
      </c>
      <c r="G8205" t="s">
        <v>694</v>
      </c>
      <c r="H8205" t="s">
        <v>315</v>
      </c>
      <c r="I8205" s="2">
        <v>1750</v>
      </c>
      <c r="J8205" s="2">
        <f>(0)</f>
        <v>0</v>
      </c>
      <c r="K8205" s="2">
        <v>1750</v>
      </c>
      <c r="L8205" s="3">
        <v>0.1101938088710424</v>
      </c>
      <c r="M8205" s="3">
        <v>0.1767867840261523</v>
      </c>
      <c r="N8205" s="2">
        <v>1588111</v>
      </c>
      <c r="O8205">
        <f t="shared" si="128"/>
        <v>12</v>
      </c>
    </row>
    <row r="8206" spans="1:15" x14ac:dyDescent="0.2">
      <c r="A8206" t="s">
        <v>8622</v>
      </c>
      <c r="B8206" t="s">
        <v>8986</v>
      </c>
      <c r="C8206" t="s">
        <v>8995</v>
      </c>
      <c r="D8206" t="s">
        <v>17</v>
      </c>
      <c r="E8206">
        <v>45</v>
      </c>
      <c r="F8206" t="s">
        <v>69</v>
      </c>
      <c r="G8206" t="s">
        <v>38</v>
      </c>
      <c r="H8206" t="s">
        <v>54</v>
      </c>
      <c r="I8206" s="2">
        <v>2276</v>
      </c>
      <c r="J8206" s="2">
        <f>(0)</f>
        <v>0</v>
      </c>
      <c r="K8206" s="2">
        <v>2276</v>
      </c>
      <c r="L8206" s="3">
        <v>0.14331491942313856</v>
      </c>
      <c r="M8206" s="3">
        <v>0.22992384025344154</v>
      </c>
      <c r="N8206" s="2">
        <v>1588111</v>
      </c>
      <c r="O8206">
        <f t="shared" si="128"/>
        <v>9</v>
      </c>
    </row>
    <row r="8207" spans="1:15" x14ac:dyDescent="0.2">
      <c r="A8207" t="s">
        <v>8622</v>
      </c>
      <c r="B8207" t="s">
        <v>8986</v>
      </c>
      <c r="C8207" t="s">
        <v>8996</v>
      </c>
      <c r="D8207" t="s">
        <v>22</v>
      </c>
      <c r="E8207">
        <v>40</v>
      </c>
      <c r="F8207" t="s">
        <v>69</v>
      </c>
      <c r="G8207" t="s">
        <v>38</v>
      </c>
      <c r="H8207" t="s">
        <v>219</v>
      </c>
      <c r="I8207" s="2">
        <v>3466</v>
      </c>
      <c r="J8207" s="2">
        <f>(0)</f>
        <v>0</v>
      </c>
      <c r="K8207" s="2">
        <v>3466</v>
      </c>
      <c r="L8207" s="3">
        <v>0.21824670945544736</v>
      </c>
      <c r="M8207" s="3">
        <v>0.35013885339122508</v>
      </c>
      <c r="N8207" s="2">
        <v>1588111</v>
      </c>
      <c r="O8207">
        <f t="shared" si="128"/>
        <v>8</v>
      </c>
    </row>
    <row r="8208" spans="1:15" x14ac:dyDescent="0.2">
      <c r="A8208" t="s">
        <v>8622</v>
      </c>
      <c r="B8208" t="s">
        <v>8986</v>
      </c>
      <c r="C8208" t="s">
        <v>8997</v>
      </c>
      <c r="D8208" t="s">
        <v>17</v>
      </c>
      <c r="E8208">
        <v>34</v>
      </c>
      <c r="F8208" t="s">
        <v>69</v>
      </c>
      <c r="G8208" t="s">
        <v>38</v>
      </c>
      <c r="H8208" t="s">
        <v>537</v>
      </c>
      <c r="I8208" s="2">
        <v>3960</v>
      </c>
      <c r="J8208" s="2">
        <f>(0)</f>
        <v>0</v>
      </c>
      <c r="K8208" s="2">
        <v>3960</v>
      </c>
      <c r="L8208" s="3">
        <v>0.24935284750247305</v>
      </c>
      <c r="M8208" s="3">
        <v>0.40004323699632183</v>
      </c>
      <c r="N8208" s="2">
        <v>1588111</v>
      </c>
      <c r="O8208">
        <f t="shared" si="128"/>
        <v>7</v>
      </c>
    </row>
    <row r="8209" spans="1:15" x14ac:dyDescent="0.2">
      <c r="A8209" t="s">
        <v>8622</v>
      </c>
      <c r="B8209" t="s">
        <v>8986</v>
      </c>
      <c r="C8209" t="s">
        <v>46</v>
      </c>
      <c r="G8209" t="s">
        <v>46</v>
      </c>
      <c r="I8209" s="2">
        <v>13521</v>
      </c>
      <c r="J8209" s="2">
        <v>4</v>
      </c>
      <c r="K8209" s="2">
        <v>13525</v>
      </c>
      <c r="L8209" s="3">
        <v>0.85164072284619907</v>
      </c>
      <c r="M8209" s="3">
        <v>1.3663092879735486</v>
      </c>
      <c r="N8209" s="2">
        <v>1588111</v>
      </c>
      <c r="O8209">
        <f t="shared" si="128"/>
        <v>4</v>
      </c>
    </row>
    <row r="8210" spans="1:15" x14ac:dyDescent="0.2">
      <c r="A8210" t="s">
        <v>8622</v>
      </c>
      <c r="B8210" t="s">
        <v>8998</v>
      </c>
      <c r="C8210" t="s">
        <v>8999</v>
      </c>
      <c r="D8210" t="s">
        <v>22</v>
      </c>
      <c r="E8210">
        <v>36</v>
      </c>
      <c r="F8210" t="s">
        <v>69</v>
      </c>
      <c r="G8210" t="s">
        <v>58</v>
      </c>
      <c r="H8210" t="s">
        <v>59</v>
      </c>
      <c r="I8210" s="2">
        <v>3225</v>
      </c>
      <c r="J8210" s="2">
        <f>(0)</f>
        <v>0</v>
      </c>
      <c r="K8210" s="2">
        <v>3225</v>
      </c>
      <c r="L8210" s="3">
        <v>0.2033443044679</v>
      </c>
      <c r="M8210" s="3">
        <v>0.27423842501258522</v>
      </c>
      <c r="N8210" s="2">
        <v>1585980</v>
      </c>
      <c r="O8210">
        <f t="shared" si="128"/>
        <v>12</v>
      </c>
    </row>
    <row r="8211" spans="1:15" x14ac:dyDescent="0.2">
      <c r="A8211" t="s">
        <v>8622</v>
      </c>
      <c r="B8211" t="s">
        <v>8998</v>
      </c>
      <c r="C8211" t="s">
        <v>9000</v>
      </c>
      <c r="D8211" t="s">
        <v>22</v>
      </c>
      <c r="E8211">
        <v>54</v>
      </c>
      <c r="F8211" t="s">
        <v>18</v>
      </c>
      <c r="G8211" t="s">
        <v>9001</v>
      </c>
      <c r="H8211" t="s">
        <v>819</v>
      </c>
      <c r="I8211" s="2">
        <v>1005</v>
      </c>
      <c r="J8211" s="2">
        <v>3</v>
      </c>
      <c r="K8211" s="2">
        <v>1008</v>
      </c>
      <c r="L8211" s="3">
        <v>6.3556917489501763E-2</v>
      </c>
      <c r="M8211" s="3">
        <v>8.5715451910910345E-2</v>
      </c>
      <c r="N8211" s="2">
        <v>1585980</v>
      </c>
      <c r="O8211">
        <f t="shared" si="128"/>
        <v>26</v>
      </c>
    </row>
    <row r="8212" spans="1:15" x14ac:dyDescent="0.2">
      <c r="A8212" t="s">
        <v>8622</v>
      </c>
      <c r="B8212" t="s">
        <v>8998</v>
      </c>
      <c r="C8212" t="s">
        <v>9002</v>
      </c>
      <c r="D8212" t="s">
        <v>22</v>
      </c>
      <c r="E8212">
        <v>55</v>
      </c>
      <c r="F8212" t="s">
        <v>49</v>
      </c>
      <c r="G8212" t="s">
        <v>19</v>
      </c>
      <c r="H8212" t="s">
        <v>20</v>
      </c>
      <c r="I8212" s="2">
        <v>525508</v>
      </c>
      <c r="J8212" s="2">
        <v>520</v>
      </c>
      <c r="K8212" s="2">
        <v>526028</v>
      </c>
      <c r="L8212" s="3">
        <v>33.167379159888519</v>
      </c>
      <c r="M8212" s="3">
        <v>44.730880692254317</v>
      </c>
      <c r="N8212" s="2">
        <v>1585980</v>
      </c>
      <c r="O8212">
        <f t="shared" si="128"/>
        <v>1</v>
      </c>
    </row>
    <row r="8213" spans="1:15" x14ac:dyDescent="0.2">
      <c r="A8213" t="s">
        <v>8622</v>
      </c>
      <c r="B8213" t="s">
        <v>8998</v>
      </c>
      <c r="C8213" t="s">
        <v>9003</v>
      </c>
      <c r="D8213" t="s">
        <v>22</v>
      </c>
      <c r="E8213">
        <v>48</v>
      </c>
      <c r="F8213" t="s">
        <v>49</v>
      </c>
      <c r="G8213" t="s">
        <v>38</v>
      </c>
      <c r="H8213" t="s">
        <v>182</v>
      </c>
      <c r="I8213" s="2">
        <v>8585</v>
      </c>
      <c r="J8213" s="2">
        <f>(0)</f>
        <v>0</v>
      </c>
      <c r="K8213" s="2">
        <v>8585</v>
      </c>
      <c r="L8213" s="3">
        <v>0.54130569111842519</v>
      </c>
      <c r="M8213" s="3">
        <v>0.7300269391420291</v>
      </c>
      <c r="N8213" s="2">
        <v>1585980</v>
      </c>
      <c r="O8213">
        <f t="shared" si="128"/>
        <v>6</v>
      </c>
    </row>
    <row r="8214" spans="1:15" x14ac:dyDescent="0.2">
      <c r="A8214" t="s">
        <v>8622</v>
      </c>
      <c r="B8214" t="s">
        <v>8998</v>
      </c>
      <c r="C8214" t="s">
        <v>9004</v>
      </c>
      <c r="D8214" t="s">
        <v>17</v>
      </c>
      <c r="E8214">
        <v>45</v>
      </c>
      <c r="F8214" t="s">
        <v>49</v>
      </c>
      <c r="G8214" t="s">
        <v>376</v>
      </c>
      <c r="H8214" t="s">
        <v>377</v>
      </c>
      <c r="I8214" s="2">
        <v>25062</v>
      </c>
      <c r="J8214" s="2">
        <v>27</v>
      </c>
      <c r="K8214" s="2">
        <v>25089</v>
      </c>
      <c r="L8214" s="3">
        <v>1.5819241100139978</v>
      </c>
      <c r="M8214" s="3">
        <v>2.133447393842093</v>
      </c>
      <c r="N8214" s="2">
        <v>1585980</v>
      </c>
      <c r="O8214">
        <f t="shared" si="128"/>
        <v>4</v>
      </c>
    </row>
    <row r="8215" spans="1:15" x14ac:dyDescent="0.2">
      <c r="A8215" t="s">
        <v>8622</v>
      </c>
      <c r="B8215" t="s">
        <v>8998</v>
      </c>
      <c r="C8215" t="s">
        <v>9005</v>
      </c>
      <c r="D8215" t="s">
        <v>22</v>
      </c>
      <c r="E8215">
        <v>61</v>
      </c>
      <c r="F8215" t="s">
        <v>49</v>
      </c>
      <c r="G8215" t="s">
        <v>32</v>
      </c>
      <c r="H8215" t="s">
        <v>33</v>
      </c>
      <c r="I8215" s="2">
        <v>52559</v>
      </c>
      <c r="J8215" s="2">
        <v>150</v>
      </c>
      <c r="K8215" s="2">
        <v>52709</v>
      </c>
      <c r="L8215" s="3">
        <v>3.3234340912243532</v>
      </c>
      <c r="M8215" s="3">
        <v>4.4821188043374738</v>
      </c>
      <c r="N8215" s="2">
        <v>1585980</v>
      </c>
      <c r="O8215">
        <f t="shared" si="128"/>
        <v>3</v>
      </c>
    </row>
    <row r="8216" spans="1:15" x14ac:dyDescent="0.2">
      <c r="A8216" t="s">
        <v>8622</v>
      </c>
      <c r="B8216" t="s">
        <v>8998</v>
      </c>
      <c r="C8216" t="s">
        <v>9006</v>
      </c>
      <c r="D8216" t="s">
        <v>22</v>
      </c>
      <c r="E8216">
        <v>64</v>
      </c>
      <c r="F8216" t="s">
        <v>49</v>
      </c>
      <c r="G8216" t="s">
        <v>38</v>
      </c>
      <c r="H8216" t="s">
        <v>70</v>
      </c>
      <c r="I8216" s="2">
        <v>1235</v>
      </c>
      <c r="J8216" s="2">
        <f>(0)</f>
        <v>0</v>
      </c>
      <c r="K8216" s="2">
        <v>1235</v>
      </c>
      <c r="L8216" s="3">
        <v>7.786983442414154E-2</v>
      </c>
      <c r="M8216" s="3">
        <v>0.1050184356249745</v>
      </c>
      <c r="N8216" s="2">
        <v>1585980</v>
      </c>
      <c r="O8216">
        <f t="shared" si="128"/>
        <v>21</v>
      </c>
    </row>
    <row r="8217" spans="1:15" x14ac:dyDescent="0.2">
      <c r="A8217" t="s">
        <v>8622</v>
      </c>
      <c r="B8217" t="s">
        <v>8998</v>
      </c>
      <c r="C8217" t="s">
        <v>9007</v>
      </c>
      <c r="D8217" t="s">
        <v>22</v>
      </c>
      <c r="E8217">
        <v>43</v>
      </c>
      <c r="F8217" t="s">
        <v>69</v>
      </c>
      <c r="G8217" t="s">
        <v>9008</v>
      </c>
      <c r="H8217" t="s">
        <v>30</v>
      </c>
      <c r="I8217" s="2">
        <v>1047</v>
      </c>
      <c r="J8217" s="2">
        <v>1</v>
      </c>
      <c r="K8217" s="2">
        <v>1048</v>
      </c>
      <c r="L8217" s="3">
        <v>6.6079017389878814E-2</v>
      </c>
      <c r="M8217" s="3">
        <v>8.9116858732771864E-2</v>
      </c>
      <c r="N8217" s="2">
        <v>1585980</v>
      </c>
      <c r="O8217">
        <f t="shared" si="128"/>
        <v>24</v>
      </c>
    </row>
    <row r="8218" spans="1:15" x14ac:dyDescent="0.2">
      <c r="A8218" t="s">
        <v>8622</v>
      </c>
      <c r="B8218" t="s">
        <v>8998</v>
      </c>
      <c r="C8218" t="s">
        <v>9009</v>
      </c>
      <c r="D8218" t="s">
        <v>22</v>
      </c>
      <c r="E8218">
        <v>33</v>
      </c>
      <c r="F8218" t="s">
        <v>49</v>
      </c>
      <c r="G8218" t="s">
        <v>38</v>
      </c>
      <c r="H8218" t="s">
        <v>148</v>
      </c>
      <c r="I8218" s="2">
        <v>2009</v>
      </c>
      <c r="J8218" s="2">
        <v>1</v>
      </c>
      <c r="K8218" s="2">
        <v>2010</v>
      </c>
      <c r="L8218" s="3">
        <v>0.12673551999394697</v>
      </c>
      <c r="M8218" s="3">
        <v>0.1709206927985415</v>
      </c>
      <c r="N8218" s="2">
        <v>1585980</v>
      </c>
      <c r="O8218">
        <f t="shared" si="128"/>
        <v>16</v>
      </c>
    </row>
    <row r="8219" spans="1:15" x14ac:dyDescent="0.2">
      <c r="A8219" t="s">
        <v>8622</v>
      </c>
      <c r="B8219" t="s">
        <v>8998</v>
      </c>
      <c r="C8219" t="s">
        <v>9010</v>
      </c>
      <c r="D8219" t="s">
        <v>22</v>
      </c>
      <c r="E8219">
        <v>34</v>
      </c>
      <c r="F8219" t="s">
        <v>18</v>
      </c>
      <c r="G8219" t="s">
        <v>38</v>
      </c>
      <c r="H8219" t="s">
        <v>198</v>
      </c>
      <c r="I8219" s="2">
        <v>2641</v>
      </c>
      <c r="J8219" s="2">
        <v>2</v>
      </c>
      <c r="K8219" s="2">
        <v>2643</v>
      </c>
      <c r="L8219" s="3">
        <v>0.16664775091741385</v>
      </c>
      <c r="M8219" s="3">
        <v>0.22474795575450007</v>
      </c>
      <c r="N8219" s="2">
        <v>1585980</v>
      </c>
      <c r="O8219">
        <f t="shared" si="128"/>
        <v>14</v>
      </c>
    </row>
    <row r="8220" spans="1:15" x14ac:dyDescent="0.2">
      <c r="A8220" t="s">
        <v>8622</v>
      </c>
      <c r="B8220" t="s">
        <v>8998</v>
      </c>
      <c r="C8220" t="s">
        <v>9011</v>
      </c>
      <c r="D8220" t="s">
        <v>22</v>
      </c>
      <c r="E8220">
        <v>64</v>
      </c>
      <c r="F8220" t="s">
        <v>49</v>
      </c>
      <c r="G8220" t="s">
        <v>38</v>
      </c>
      <c r="H8220" t="s">
        <v>456</v>
      </c>
      <c r="I8220" s="2">
        <v>1046</v>
      </c>
      <c r="J8220" s="2">
        <f>(0)</f>
        <v>0</v>
      </c>
      <c r="K8220" s="2">
        <v>1046</v>
      </c>
      <c r="L8220" s="3">
        <v>6.5952912394859967E-2</v>
      </c>
      <c r="M8220" s="3">
        <v>8.8946788391678799E-2</v>
      </c>
      <c r="N8220" s="2">
        <v>1585980</v>
      </c>
      <c r="O8220">
        <f t="shared" si="128"/>
        <v>25</v>
      </c>
    </row>
    <row r="8221" spans="1:15" x14ac:dyDescent="0.2">
      <c r="A8221" t="s">
        <v>8622</v>
      </c>
      <c r="B8221" t="s">
        <v>8998</v>
      </c>
      <c r="C8221" t="s">
        <v>9012</v>
      </c>
      <c r="D8221" t="s">
        <v>22</v>
      </c>
      <c r="E8221">
        <v>42</v>
      </c>
      <c r="F8221" t="s">
        <v>49</v>
      </c>
      <c r="G8221" t="s">
        <v>362</v>
      </c>
      <c r="H8221" t="s">
        <v>363</v>
      </c>
      <c r="I8221" s="2">
        <v>1124</v>
      </c>
      <c r="J8221" s="2">
        <f>(0)</f>
        <v>0</v>
      </c>
      <c r="K8221" s="2">
        <v>1124</v>
      </c>
      <c r="L8221" s="3">
        <v>7.0871007200595221E-2</v>
      </c>
      <c r="M8221" s="3">
        <v>9.5579531694308759E-2</v>
      </c>
      <c r="N8221" s="2">
        <v>1585980</v>
      </c>
      <c r="O8221">
        <f t="shared" si="128"/>
        <v>22</v>
      </c>
    </row>
    <row r="8222" spans="1:15" x14ac:dyDescent="0.2">
      <c r="A8222" t="s">
        <v>8622</v>
      </c>
      <c r="B8222" t="s">
        <v>8998</v>
      </c>
      <c r="C8222" t="s">
        <v>9013</v>
      </c>
      <c r="D8222" t="s">
        <v>22</v>
      </c>
      <c r="E8222">
        <v>48</v>
      </c>
      <c r="F8222" t="s">
        <v>69</v>
      </c>
      <c r="G8222" t="s">
        <v>38</v>
      </c>
      <c r="H8222" t="s">
        <v>193</v>
      </c>
      <c r="I8222" s="2">
        <v>5376</v>
      </c>
      <c r="J8222" s="2">
        <f>(0)</f>
        <v>0</v>
      </c>
      <c r="K8222" s="2">
        <v>5376</v>
      </c>
      <c r="L8222" s="3">
        <v>0.33897022661067605</v>
      </c>
      <c r="M8222" s="3">
        <v>0.45714907685818856</v>
      </c>
      <c r="N8222" s="2">
        <v>1585980</v>
      </c>
      <c r="O8222">
        <f t="shared" si="128"/>
        <v>8</v>
      </c>
    </row>
    <row r="8223" spans="1:15" x14ac:dyDescent="0.2">
      <c r="A8223" t="s">
        <v>8622</v>
      </c>
      <c r="B8223" t="s">
        <v>8998</v>
      </c>
      <c r="C8223" t="s">
        <v>9014</v>
      </c>
      <c r="D8223" t="s">
        <v>22</v>
      </c>
      <c r="E8223">
        <v>26</v>
      </c>
      <c r="F8223" t="s">
        <v>18</v>
      </c>
      <c r="G8223" t="s">
        <v>38</v>
      </c>
      <c r="H8223" t="s">
        <v>219</v>
      </c>
      <c r="I8223" s="2">
        <v>2516</v>
      </c>
      <c r="J8223" s="2">
        <v>1</v>
      </c>
      <c r="K8223" s="2">
        <v>2517</v>
      </c>
      <c r="L8223" s="3">
        <v>0.15870313623122612</v>
      </c>
      <c r="M8223" s="3">
        <v>0.21403352426563627</v>
      </c>
      <c r="N8223" s="2">
        <v>1585980</v>
      </c>
      <c r="O8223">
        <f t="shared" si="128"/>
        <v>15</v>
      </c>
    </row>
    <row r="8224" spans="1:15" x14ac:dyDescent="0.2">
      <c r="A8224" t="s">
        <v>8622</v>
      </c>
      <c r="B8224" t="s">
        <v>8998</v>
      </c>
      <c r="C8224" t="s">
        <v>9015</v>
      </c>
      <c r="D8224" t="s">
        <v>17</v>
      </c>
      <c r="E8224">
        <v>42</v>
      </c>
      <c r="F8224" t="s">
        <v>69</v>
      </c>
      <c r="G8224" t="s">
        <v>38</v>
      </c>
      <c r="H8224" t="s">
        <v>349</v>
      </c>
      <c r="I8224" s="2">
        <v>4964</v>
      </c>
      <c r="J8224" s="2">
        <v>1</v>
      </c>
      <c r="K8224" s="2">
        <v>4965</v>
      </c>
      <c r="L8224" s="3">
        <v>0.31305565013430181</v>
      </c>
      <c r="M8224" s="3">
        <v>0.42219962176356141</v>
      </c>
      <c r="N8224" s="2">
        <v>1585980</v>
      </c>
      <c r="O8224">
        <f t="shared" si="128"/>
        <v>9</v>
      </c>
    </row>
    <row r="8225" spans="1:15" x14ac:dyDescent="0.2">
      <c r="A8225" t="s">
        <v>8622</v>
      </c>
      <c r="B8225" t="s">
        <v>8998</v>
      </c>
      <c r="C8225" t="s">
        <v>9016</v>
      </c>
      <c r="D8225" t="s">
        <v>22</v>
      </c>
      <c r="E8225">
        <v>54</v>
      </c>
      <c r="F8225" t="s">
        <v>49</v>
      </c>
      <c r="G8225" t="s">
        <v>38</v>
      </c>
      <c r="H8225" t="s">
        <v>135</v>
      </c>
      <c r="I8225" s="2">
        <v>824</v>
      </c>
      <c r="J8225" s="2">
        <f>(0)</f>
        <v>0</v>
      </c>
      <c r="K8225" s="2">
        <v>824</v>
      </c>
      <c r="L8225" s="3">
        <v>5.1955257947767314E-2</v>
      </c>
      <c r="M8225" s="3">
        <v>7.0068980530347352E-2</v>
      </c>
      <c r="N8225" s="2">
        <v>1585980</v>
      </c>
      <c r="O8225">
        <f t="shared" si="128"/>
        <v>27</v>
      </c>
    </row>
    <row r="8226" spans="1:15" x14ac:dyDescent="0.2">
      <c r="A8226" t="s">
        <v>8622</v>
      </c>
      <c r="B8226" t="s">
        <v>8998</v>
      </c>
      <c r="C8226" t="s">
        <v>9017</v>
      </c>
      <c r="D8226" t="s">
        <v>22</v>
      </c>
      <c r="E8226">
        <v>33</v>
      </c>
      <c r="F8226" t="s">
        <v>69</v>
      </c>
      <c r="G8226" t="s">
        <v>38</v>
      </c>
      <c r="H8226" t="s">
        <v>209</v>
      </c>
      <c r="I8226" s="2">
        <v>3365</v>
      </c>
      <c r="J8226" s="2">
        <v>1</v>
      </c>
      <c r="K8226" s="2">
        <v>3366</v>
      </c>
      <c r="L8226" s="3">
        <v>0.21223470661672911</v>
      </c>
      <c r="M8226" s="3">
        <v>0.28622838405964707</v>
      </c>
      <c r="N8226" s="2">
        <v>1585980</v>
      </c>
      <c r="O8226">
        <f t="shared" si="128"/>
        <v>11</v>
      </c>
    </row>
    <row r="8227" spans="1:15" x14ac:dyDescent="0.2">
      <c r="A8227" t="s">
        <v>8622</v>
      </c>
      <c r="B8227" t="s">
        <v>8998</v>
      </c>
      <c r="C8227" t="s">
        <v>9018</v>
      </c>
      <c r="D8227" t="s">
        <v>22</v>
      </c>
      <c r="E8227">
        <v>46</v>
      </c>
      <c r="F8227" t="s">
        <v>18</v>
      </c>
      <c r="G8227" t="s">
        <v>38</v>
      </c>
      <c r="H8227" t="s">
        <v>234</v>
      </c>
      <c r="I8227" s="2">
        <v>1897</v>
      </c>
      <c r="J8227" s="2">
        <f>(0)</f>
        <v>0</v>
      </c>
      <c r="K8227" s="2">
        <v>1897</v>
      </c>
      <c r="L8227" s="3">
        <v>0.11961058777538178</v>
      </c>
      <c r="M8227" s="3">
        <v>0.16131171852678267</v>
      </c>
      <c r="N8227" s="2">
        <v>1585980</v>
      </c>
      <c r="O8227">
        <f t="shared" si="128"/>
        <v>17</v>
      </c>
    </row>
    <row r="8228" spans="1:15" x14ac:dyDescent="0.2">
      <c r="A8228" t="s">
        <v>8622</v>
      </c>
      <c r="B8228" t="s">
        <v>8998</v>
      </c>
      <c r="C8228" t="s">
        <v>9019</v>
      </c>
      <c r="D8228" t="s">
        <v>22</v>
      </c>
      <c r="E8228">
        <v>36</v>
      </c>
      <c r="F8228" t="s">
        <v>49</v>
      </c>
      <c r="G8228" t="s">
        <v>35</v>
      </c>
      <c r="H8228" t="s">
        <v>36</v>
      </c>
      <c r="I8228" s="2">
        <v>11282</v>
      </c>
      <c r="J8228" s="2">
        <v>6</v>
      </c>
      <c r="K8228" s="2">
        <v>11288</v>
      </c>
      <c r="L8228" s="3">
        <v>0.71173659188640459</v>
      </c>
      <c r="M8228" s="3">
        <v>0.95987700512932161</v>
      </c>
      <c r="N8228" s="2">
        <v>1585980</v>
      </c>
      <c r="O8228">
        <f t="shared" si="128"/>
        <v>5</v>
      </c>
    </row>
    <row r="8229" spans="1:15" x14ac:dyDescent="0.2">
      <c r="A8229" t="s">
        <v>8622</v>
      </c>
      <c r="B8229" t="s">
        <v>8998</v>
      </c>
      <c r="C8229" t="s">
        <v>9020</v>
      </c>
      <c r="D8229" t="s">
        <v>22</v>
      </c>
      <c r="E8229">
        <v>63</v>
      </c>
      <c r="F8229" t="s">
        <v>49</v>
      </c>
      <c r="G8229" t="s">
        <v>8630</v>
      </c>
      <c r="H8229" t="s">
        <v>4937</v>
      </c>
      <c r="I8229" s="2">
        <v>500120</v>
      </c>
      <c r="J8229" s="2">
        <v>226</v>
      </c>
      <c r="K8229" s="2">
        <v>500346</v>
      </c>
      <c r="L8229" s="3">
        <v>31.548064918851438</v>
      </c>
      <c r="M8229" s="3">
        <v>42.547007442278129</v>
      </c>
      <c r="N8229" s="2">
        <v>1585980</v>
      </c>
      <c r="O8229">
        <f t="shared" si="128"/>
        <v>2</v>
      </c>
    </row>
    <row r="8230" spans="1:15" x14ac:dyDescent="0.2">
      <c r="A8230" t="s">
        <v>8622</v>
      </c>
      <c r="B8230" t="s">
        <v>8998</v>
      </c>
      <c r="C8230" t="s">
        <v>9021</v>
      </c>
      <c r="D8230" t="s">
        <v>22</v>
      </c>
      <c r="E8230">
        <v>30</v>
      </c>
      <c r="F8230" t="s">
        <v>18</v>
      </c>
      <c r="G8230" t="s">
        <v>694</v>
      </c>
      <c r="H8230" t="s">
        <v>315</v>
      </c>
      <c r="I8230" s="2">
        <v>1679</v>
      </c>
      <c r="J8230" s="2">
        <f>(0)</f>
        <v>0</v>
      </c>
      <c r="K8230" s="2">
        <v>1679</v>
      </c>
      <c r="L8230" s="3">
        <v>0.10586514331832685</v>
      </c>
      <c r="M8230" s="3">
        <v>0.14277405134763738</v>
      </c>
      <c r="N8230" s="2">
        <v>1585980</v>
      </c>
      <c r="O8230">
        <f t="shared" si="128"/>
        <v>19</v>
      </c>
    </row>
    <row r="8231" spans="1:15" x14ac:dyDescent="0.2">
      <c r="A8231" t="s">
        <v>8622</v>
      </c>
      <c r="B8231" t="s">
        <v>8998</v>
      </c>
      <c r="C8231" t="s">
        <v>9022</v>
      </c>
      <c r="D8231" t="s">
        <v>22</v>
      </c>
      <c r="E8231">
        <v>39</v>
      </c>
      <c r="F8231" t="s">
        <v>49</v>
      </c>
      <c r="G8231" t="s">
        <v>38</v>
      </c>
      <c r="H8231" t="s">
        <v>168</v>
      </c>
      <c r="I8231" s="2">
        <v>4175</v>
      </c>
      <c r="J8231" s="2">
        <f>(0)</f>
        <v>0</v>
      </c>
      <c r="K8231" s="2">
        <v>4175</v>
      </c>
      <c r="L8231" s="3">
        <v>0.26324417710185499</v>
      </c>
      <c r="M8231" s="3">
        <v>0.35502183703179635</v>
      </c>
      <c r="N8231" s="2">
        <v>1585980</v>
      </c>
      <c r="O8231">
        <f t="shared" si="128"/>
        <v>10</v>
      </c>
    </row>
    <row r="8232" spans="1:15" x14ac:dyDescent="0.2">
      <c r="A8232" t="s">
        <v>8622</v>
      </c>
      <c r="B8232" t="s">
        <v>8998</v>
      </c>
      <c r="C8232" t="s">
        <v>9023</v>
      </c>
      <c r="D8232" t="s">
        <v>22</v>
      </c>
      <c r="E8232">
        <v>25</v>
      </c>
      <c r="F8232" t="s">
        <v>69</v>
      </c>
      <c r="G8232" t="s">
        <v>38</v>
      </c>
      <c r="H8232" t="s">
        <v>201</v>
      </c>
      <c r="I8232" s="2">
        <v>557</v>
      </c>
      <c r="J8232" s="2">
        <f>(0)</f>
        <v>0</v>
      </c>
      <c r="K8232" s="2">
        <v>557</v>
      </c>
      <c r="L8232" s="3">
        <v>3.5120241112750479E-2</v>
      </c>
      <c r="M8232" s="3">
        <v>4.7364589994421696E-2</v>
      </c>
      <c r="N8232" s="2">
        <v>1585980</v>
      </c>
      <c r="O8232">
        <f t="shared" si="128"/>
        <v>28</v>
      </c>
    </row>
    <row r="8233" spans="1:15" x14ac:dyDescent="0.2">
      <c r="A8233" t="s">
        <v>8622</v>
      </c>
      <c r="B8233" t="s">
        <v>8998</v>
      </c>
      <c r="C8233" t="s">
        <v>9024</v>
      </c>
      <c r="D8233" t="s">
        <v>22</v>
      </c>
      <c r="E8233">
        <v>28</v>
      </c>
      <c r="F8233" t="s">
        <v>49</v>
      </c>
      <c r="G8233" t="s">
        <v>38</v>
      </c>
      <c r="H8233" t="s">
        <v>106</v>
      </c>
      <c r="I8233" s="2">
        <v>1830</v>
      </c>
      <c r="J8233" s="2">
        <f>(0)</f>
        <v>0</v>
      </c>
      <c r="K8233" s="2">
        <v>1830</v>
      </c>
      <c r="L8233" s="3">
        <v>0.11538607044225022</v>
      </c>
      <c r="M8233" s="3">
        <v>0.15561436210016463</v>
      </c>
      <c r="N8233" s="2">
        <v>1585980</v>
      </c>
      <c r="O8233">
        <f t="shared" si="128"/>
        <v>18</v>
      </c>
    </row>
    <row r="8234" spans="1:15" x14ac:dyDescent="0.2">
      <c r="A8234" t="s">
        <v>8622</v>
      </c>
      <c r="B8234" t="s">
        <v>8998</v>
      </c>
      <c r="C8234" t="s">
        <v>9025</v>
      </c>
      <c r="D8234" t="s">
        <v>22</v>
      </c>
      <c r="E8234">
        <v>61</v>
      </c>
      <c r="F8234" t="s">
        <v>49</v>
      </c>
      <c r="G8234" t="s">
        <v>38</v>
      </c>
      <c r="H8234" t="s">
        <v>43</v>
      </c>
      <c r="I8234" s="2">
        <v>1422</v>
      </c>
      <c r="J8234" s="2">
        <f>(0)</f>
        <v>0</v>
      </c>
      <c r="K8234" s="2">
        <v>1422</v>
      </c>
      <c r="L8234" s="3">
        <v>8.9660651458404267E-2</v>
      </c>
      <c r="M8234" s="3">
        <v>0.1209200125171771</v>
      </c>
      <c r="N8234" s="2">
        <v>1585980</v>
      </c>
      <c r="O8234">
        <f t="shared" si="128"/>
        <v>20</v>
      </c>
    </row>
    <row r="8235" spans="1:15" x14ac:dyDescent="0.2">
      <c r="A8235" t="s">
        <v>8622</v>
      </c>
      <c r="B8235" t="s">
        <v>8998</v>
      </c>
      <c r="C8235" t="s">
        <v>9026</v>
      </c>
      <c r="D8235" t="s">
        <v>22</v>
      </c>
      <c r="E8235">
        <v>30</v>
      </c>
      <c r="F8235" t="s">
        <v>49</v>
      </c>
      <c r="G8235" t="s">
        <v>8898</v>
      </c>
      <c r="H8235" t="s">
        <v>910</v>
      </c>
      <c r="I8235" s="2">
        <v>1052</v>
      </c>
      <c r="J8235" s="2">
        <v>1</v>
      </c>
      <c r="K8235" s="2">
        <v>1053</v>
      </c>
      <c r="L8235" s="3">
        <v>6.6394279877425952E-2</v>
      </c>
      <c r="M8235" s="3">
        <v>8.9542034585504568E-2</v>
      </c>
      <c r="N8235" s="2">
        <v>1585980</v>
      </c>
      <c r="O8235">
        <f t="shared" si="128"/>
        <v>23</v>
      </c>
    </row>
    <row r="8236" spans="1:15" x14ac:dyDescent="0.2">
      <c r="A8236" t="s">
        <v>8622</v>
      </c>
      <c r="B8236" t="s">
        <v>8998</v>
      </c>
      <c r="C8236" t="s">
        <v>9027</v>
      </c>
      <c r="D8236" t="s">
        <v>22</v>
      </c>
      <c r="E8236">
        <v>25</v>
      </c>
      <c r="F8236" t="s">
        <v>49</v>
      </c>
      <c r="G8236" t="s">
        <v>38</v>
      </c>
      <c r="H8236" t="s">
        <v>346</v>
      </c>
      <c r="I8236" s="2">
        <v>3098</v>
      </c>
      <c r="J8236" s="2">
        <f>(0)</f>
        <v>0</v>
      </c>
      <c r="K8236" s="2">
        <v>3098</v>
      </c>
      <c r="L8236" s="3">
        <v>0.19533663728420284</v>
      </c>
      <c r="M8236" s="3">
        <v>0.26343895835317488</v>
      </c>
      <c r="N8236" s="2">
        <v>1585980</v>
      </c>
      <c r="O8236">
        <f t="shared" si="128"/>
        <v>13</v>
      </c>
    </row>
    <row r="8237" spans="1:15" x14ac:dyDescent="0.2">
      <c r="A8237" t="s">
        <v>8622</v>
      </c>
      <c r="B8237" t="s">
        <v>8998</v>
      </c>
      <c r="C8237" t="s">
        <v>46</v>
      </c>
      <c r="G8237" t="s">
        <v>46</v>
      </c>
      <c r="I8237" s="2">
        <v>5547</v>
      </c>
      <c r="J8237" s="2">
        <v>13</v>
      </c>
      <c r="K8237" s="2">
        <v>5560</v>
      </c>
      <c r="L8237" s="3">
        <v>0.35057188615241047</v>
      </c>
      <c r="M8237" s="3">
        <v>0.47279554823875153</v>
      </c>
      <c r="N8237" s="2">
        <v>1585980</v>
      </c>
      <c r="O8237">
        <f t="shared" si="128"/>
        <v>7</v>
      </c>
    </row>
    <row r="8238" spans="1:15" x14ac:dyDescent="0.2">
      <c r="A8238" t="s">
        <v>8622</v>
      </c>
      <c r="B8238" t="s">
        <v>9028</v>
      </c>
      <c r="C8238" t="s">
        <v>9029</v>
      </c>
      <c r="D8238" t="s">
        <v>22</v>
      </c>
      <c r="E8238">
        <v>46</v>
      </c>
      <c r="F8238" t="s">
        <v>49</v>
      </c>
      <c r="G8238" t="s">
        <v>38</v>
      </c>
      <c r="H8238" t="s">
        <v>54</v>
      </c>
      <c r="I8238" s="2">
        <v>3805</v>
      </c>
      <c r="J8238" s="2">
        <v>1</v>
      </c>
      <c r="K8238" s="2">
        <v>3806</v>
      </c>
      <c r="L8238" s="3">
        <v>0.2337790450193577</v>
      </c>
      <c r="M8238" s="3">
        <v>0.31382521271429126</v>
      </c>
      <c r="N8238" s="2">
        <v>1628033</v>
      </c>
      <c r="O8238">
        <f t="shared" si="128"/>
        <v>8</v>
      </c>
    </row>
    <row r="8239" spans="1:15" x14ac:dyDescent="0.2">
      <c r="A8239" t="s">
        <v>8622</v>
      </c>
      <c r="B8239" t="s">
        <v>9028</v>
      </c>
      <c r="C8239" t="s">
        <v>9030</v>
      </c>
      <c r="D8239" t="s">
        <v>22</v>
      </c>
      <c r="E8239">
        <v>32</v>
      </c>
      <c r="F8239" t="s">
        <v>49</v>
      </c>
      <c r="G8239" t="s">
        <v>38</v>
      </c>
      <c r="H8239" t="s">
        <v>346</v>
      </c>
      <c r="I8239" s="2">
        <v>4035</v>
      </c>
      <c r="J8239" s="2">
        <v>1</v>
      </c>
      <c r="K8239" s="2">
        <v>4036</v>
      </c>
      <c r="L8239" s="3">
        <v>0.24790652277932942</v>
      </c>
      <c r="M8239" s="3">
        <v>0.33278995231604819</v>
      </c>
      <c r="N8239" s="2">
        <v>1628033</v>
      </c>
      <c r="O8239">
        <f t="shared" si="128"/>
        <v>7</v>
      </c>
    </row>
    <row r="8240" spans="1:15" x14ac:dyDescent="0.2">
      <c r="A8240" t="s">
        <v>8622</v>
      </c>
      <c r="B8240" t="s">
        <v>9028</v>
      </c>
      <c r="C8240" t="s">
        <v>9031</v>
      </c>
      <c r="D8240" t="s">
        <v>22</v>
      </c>
      <c r="E8240">
        <v>41</v>
      </c>
      <c r="F8240" t="s">
        <v>69</v>
      </c>
      <c r="G8240" t="s">
        <v>362</v>
      </c>
      <c r="H8240" t="s">
        <v>363</v>
      </c>
      <c r="I8240" s="2">
        <v>1648</v>
      </c>
      <c r="J8240" s="2">
        <f>(0)</f>
        <v>0</v>
      </c>
      <c r="K8240" s="2">
        <v>1648</v>
      </c>
      <c r="L8240" s="3">
        <v>0.10122644934101457</v>
      </c>
      <c r="M8240" s="3">
        <v>0.13588648201606726</v>
      </c>
      <c r="N8240" s="2">
        <v>1628033</v>
      </c>
      <c r="O8240">
        <f t="shared" si="128"/>
        <v>11</v>
      </c>
    </row>
    <row r="8241" spans="1:15" x14ac:dyDescent="0.2">
      <c r="A8241" t="s">
        <v>8622</v>
      </c>
      <c r="B8241" t="s">
        <v>9028</v>
      </c>
      <c r="C8241" t="s">
        <v>9032</v>
      </c>
      <c r="D8241" t="s">
        <v>22</v>
      </c>
      <c r="E8241">
        <v>60</v>
      </c>
      <c r="F8241" t="s">
        <v>49</v>
      </c>
      <c r="G8241" t="s">
        <v>8630</v>
      </c>
      <c r="H8241" t="s">
        <v>4937</v>
      </c>
      <c r="I8241" s="2">
        <v>527235</v>
      </c>
      <c r="J8241" s="2">
        <v>341</v>
      </c>
      <c r="K8241" s="2">
        <v>527576</v>
      </c>
      <c r="L8241" s="3">
        <v>32.405731333455776</v>
      </c>
      <c r="M8241" s="3">
        <v>43.501484609289257</v>
      </c>
      <c r="N8241" s="2">
        <v>1628033</v>
      </c>
      <c r="O8241">
        <f t="shared" si="128"/>
        <v>2</v>
      </c>
    </row>
    <row r="8242" spans="1:15" x14ac:dyDescent="0.2">
      <c r="A8242" t="s">
        <v>8622</v>
      </c>
      <c r="B8242" t="s">
        <v>9028</v>
      </c>
      <c r="C8242" t="s">
        <v>9033</v>
      </c>
      <c r="D8242" t="s">
        <v>22</v>
      </c>
      <c r="E8242">
        <v>50</v>
      </c>
      <c r="F8242" t="s">
        <v>49</v>
      </c>
      <c r="G8242" t="s">
        <v>38</v>
      </c>
      <c r="H8242" t="s">
        <v>910</v>
      </c>
      <c r="I8242" s="2">
        <v>1960</v>
      </c>
      <c r="J8242" s="2">
        <f>(0)</f>
        <v>0</v>
      </c>
      <c r="K8242" s="2">
        <v>1960</v>
      </c>
      <c r="L8242" s="3">
        <v>0.12039068004149793</v>
      </c>
      <c r="M8242" s="3">
        <v>0.16161256356279843</v>
      </c>
      <c r="N8242" s="2">
        <v>1628033</v>
      </c>
      <c r="O8242">
        <f t="shared" si="128"/>
        <v>10</v>
      </c>
    </row>
    <row r="8243" spans="1:15" x14ac:dyDescent="0.2">
      <c r="A8243" t="s">
        <v>8622</v>
      </c>
      <c r="B8243" t="s">
        <v>9028</v>
      </c>
      <c r="C8243" t="s">
        <v>9034</v>
      </c>
      <c r="D8243" t="s">
        <v>22</v>
      </c>
      <c r="E8243">
        <v>55</v>
      </c>
      <c r="F8243" t="s">
        <v>49</v>
      </c>
      <c r="G8243" t="s">
        <v>19</v>
      </c>
      <c r="H8243" t="s">
        <v>20</v>
      </c>
      <c r="I8243" s="2">
        <v>532031</v>
      </c>
      <c r="J8243" s="2">
        <v>764</v>
      </c>
      <c r="K8243" s="2">
        <v>532795</v>
      </c>
      <c r="L8243" s="3">
        <v>32.726302230974433</v>
      </c>
      <c r="M8243" s="3">
        <v>43.931819287469999</v>
      </c>
      <c r="N8243" s="2">
        <v>1628033</v>
      </c>
      <c r="O8243">
        <f t="shared" si="128"/>
        <v>1</v>
      </c>
    </row>
    <row r="8244" spans="1:15" x14ac:dyDescent="0.2">
      <c r="A8244" t="s">
        <v>8622</v>
      </c>
      <c r="B8244" t="s">
        <v>9028</v>
      </c>
      <c r="C8244" t="s">
        <v>9035</v>
      </c>
      <c r="D8244" t="s">
        <v>22</v>
      </c>
      <c r="E8244">
        <v>36</v>
      </c>
      <c r="F8244" t="s">
        <v>69</v>
      </c>
      <c r="G8244" t="s">
        <v>1312</v>
      </c>
      <c r="H8244" t="s">
        <v>43</v>
      </c>
      <c r="I8244" s="2">
        <v>1415</v>
      </c>
      <c r="J8244" s="2">
        <v>1</v>
      </c>
      <c r="K8244" s="2">
        <v>1416</v>
      </c>
      <c r="L8244" s="3">
        <v>8.6976123948347486E-2</v>
      </c>
      <c r="M8244" s="3">
        <v>0.11675683163516459</v>
      </c>
      <c r="N8244" s="2">
        <v>1628033</v>
      </c>
      <c r="O8244">
        <f t="shared" si="128"/>
        <v>13</v>
      </c>
    </row>
    <row r="8245" spans="1:15" x14ac:dyDescent="0.2">
      <c r="A8245" t="s">
        <v>8622</v>
      </c>
      <c r="B8245" t="s">
        <v>9028</v>
      </c>
      <c r="C8245" t="s">
        <v>9036</v>
      </c>
      <c r="D8245" t="s">
        <v>22</v>
      </c>
      <c r="E8245">
        <v>46</v>
      </c>
      <c r="F8245" t="s">
        <v>49</v>
      </c>
      <c r="G8245" t="s">
        <v>32</v>
      </c>
      <c r="H8245" t="s">
        <v>33</v>
      </c>
      <c r="I8245" s="2">
        <v>65222</v>
      </c>
      <c r="J8245" s="2">
        <v>235</v>
      </c>
      <c r="K8245" s="2">
        <v>65457</v>
      </c>
      <c r="L8245" s="3">
        <v>4.0206187466715972</v>
      </c>
      <c r="M8245" s="3">
        <v>5.3972824352704576</v>
      </c>
      <c r="N8245" s="2">
        <v>1628033</v>
      </c>
      <c r="O8245">
        <f t="shared" si="128"/>
        <v>3</v>
      </c>
    </row>
    <row r="8246" spans="1:15" x14ac:dyDescent="0.2">
      <c r="A8246" t="s">
        <v>8622</v>
      </c>
      <c r="B8246" t="s">
        <v>9028</v>
      </c>
      <c r="C8246" t="s">
        <v>9037</v>
      </c>
      <c r="D8246" t="s">
        <v>22</v>
      </c>
      <c r="E8246">
        <v>54</v>
      </c>
      <c r="F8246" t="s">
        <v>49</v>
      </c>
      <c r="G8246" t="s">
        <v>401</v>
      </c>
      <c r="H8246" t="s">
        <v>402</v>
      </c>
      <c r="I8246" s="2">
        <v>28135</v>
      </c>
      <c r="J8246" s="2">
        <v>18</v>
      </c>
      <c r="K8246" s="2">
        <v>28153</v>
      </c>
      <c r="L8246" s="3">
        <v>1.7292647016368832</v>
      </c>
      <c r="M8246" s="3">
        <v>2.3213665826446248</v>
      </c>
      <c r="N8246" s="2">
        <v>1628033</v>
      </c>
      <c r="O8246">
        <f t="shared" si="128"/>
        <v>4</v>
      </c>
    </row>
    <row r="8247" spans="1:15" x14ac:dyDescent="0.2">
      <c r="A8247" t="s">
        <v>8622</v>
      </c>
      <c r="B8247" t="s">
        <v>9028</v>
      </c>
      <c r="C8247" t="s">
        <v>9038</v>
      </c>
      <c r="D8247" t="s">
        <v>22</v>
      </c>
      <c r="E8247">
        <v>52</v>
      </c>
      <c r="F8247" t="s">
        <v>49</v>
      </c>
      <c r="G8247" t="s">
        <v>369</v>
      </c>
      <c r="H8247" t="s">
        <v>370</v>
      </c>
      <c r="I8247" s="2">
        <v>1157</v>
      </c>
      <c r="J8247" s="2">
        <v>1</v>
      </c>
      <c r="K8247" s="2">
        <v>1158</v>
      </c>
      <c r="L8247" s="3">
        <v>7.1128779330640102E-2</v>
      </c>
      <c r="M8247" s="3">
        <v>9.5483341125367646E-2</v>
      </c>
      <c r="N8247" s="2">
        <v>1628033</v>
      </c>
      <c r="O8247">
        <f t="shared" si="128"/>
        <v>14</v>
      </c>
    </row>
    <row r="8248" spans="1:15" x14ac:dyDescent="0.2">
      <c r="A8248" t="s">
        <v>8622</v>
      </c>
      <c r="B8248" t="s">
        <v>9028</v>
      </c>
      <c r="C8248" t="s">
        <v>9039</v>
      </c>
      <c r="D8248" t="s">
        <v>22</v>
      </c>
      <c r="E8248">
        <v>59</v>
      </c>
      <c r="F8248" t="s">
        <v>69</v>
      </c>
      <c r="G8248" t="s">
        <v>38</v>
      </c>
      <c r="H8248" t="s">
        <v>70</v>
      </c>
      <c r="I8248" s="2">
        <v>3068</v>
      </c>
      <c r="J8248" s="2">
        <f>(0)</f>
        <v>0</v>
      </c>
      <c r="K8248" s="2">
        <v>3068</v>
      </c>
      <c r="L8248" s="3">
        <v>0.18844826855475288</v>
      </c>
      <c r="M8248" s="3">
        <v>0.25297313520952325</v>
      </c>
      <c r="N8248" s="2">
        <v>1628033</v>
      </c>
      <c r="O8248">
        <f t="shared" si="128"/>
        <v>9</v>
      </c>
    </row>
    <row r="8249" spans="1:15" x14ac:dyDescent="0.2">
      <c r="A8249" t="s">
        <v>8622</v>
      </c>
      <c r="B8249" t="s">
        <v>9028</v>
      </c>
      <c r="C8249" t="s">
        <v>9040</v>
      </c>
      <c r="D8249" t="s">
        <v>22</v>
      </c>
      <c r="E8249">
        <v>44</v>
      </c>
      <c r="F8249" t="s">
        <v>69</v>
      </c>
      <c r="G8249" t="s">
        <v>38</v>
      </c>
      <c r="H8249" t="s">
        <v>182</v>
      </c>
      <c r="I8249" s="2">
        <v>27973</v>
      </c>
      <c r="J8249" s="2">
        <f>(0)</f>
        <v>0</v>
      </c>
      <c r="K8249" s="2">
        <v>27973</v>
      </c>
      <c r="L8249" s="3">
        <v>1.7182084146942969</v>
      </c>
      <c r="M8249" s="3">
        <v>2.3065246125215109</v>
      </c>
      <c r="N8249" s="2">
        <v>1628033</v>
      </c>
      <c r="O8249">
        <f t="shared" si="128"/>
        <v>5</v>
      </c>
    </row>
    <row r="8250" spans="1:15" x14ac:dyDescent="0.2">
      <c r="A8250" t="s">
        <v>8622</v>
      </c>
      <c r="B8250" t="s">
        <v>9028</v>
      </c>
      <c r="C8250" t="s">
        <v>9041</v>
      </c>
      <c r="D8250" t="s">
        <v>22</v>
      </c>
      <c r="E8250">
        <v>28</v>
      </c>
      <c r="F8250" t="s">
        <v>18</v>
      </c>
      <c r="G8250" t="s">
        <v>38</v>
      </c>
      <c r="H8250" t="s">
        <v>99</v>
      </c>
      <c r="I8250" s="2">
        <v>1562</v>
      </c>
      <c r="J8250" s="2">
        <v>2</v>
      </c>
      <c r="K8250" s="2">
        <v>1564</v>
      </c>
      <c r="L8250" s="3">
        <v>9.6066848767807536E-2</v>
      </c>
      <c r="M8250" s="3">
        <v>0.12896022929194734</v>
      </c>
      <c r="N8250" s="2">
        <v>1628033</v>
      </c>
      <c r="O8250">
        <f t="shared" si="128"/>
        <v>12</v>
      </c>
    </row>
    <row r="8251" spans="1:15" x14ac:dyDescent="0.2">
      <c r="A8251" t="s">
        <v>8622</v>
      </c>
      <c r="B8251" t="s">
        <v>9028</v>
      </c>
      <c r="C8251" t="s">
        <v>46</v>
      </c>
      <c r="G8251" t="s">
        <v>46</v>
      </c>
      <c r="I8251" s="2">
        <v>12010</v>
      </c>
      <c r="J8251" s="2">
        <v>11</v>
      </c>
      <c r="K8251" s="2">
        <v>12021</v>
      </c>
      <c r="L8251" s="3">
        <v>0.73837569631573807</v>
      </c>
      <c r="M8251" s="3">
        <v>0.9911962380553061</v>
      </c>
      <c r="N8251" s="2">
        <v>1628033</v>
      </c>
      <c r="O8251">
        <f t="shared" si="128"/>
        <v>6</v>
      </c>
    </row>
    <row r="8252" spans="1:15" x14ac:dyDescent="0.2">
      <c r="A8252" t="s">
        <v>8622</v>
      </c>
      <c r="B8252" t="s">
        <v>9042</v>
      </c>
      <c r="C8252" t="s">
        <v>9043</v>
      </c>
      <c r="D8252" t="s">
        <v>17</v>
      </c>
      <c r="E8252">
        <v>46</v>
      </c>
      <c r="F8252" t="s">
        <v>69</v>
      </c>
      <c r="G8252" t="s">
        <v>58</v>
      </c>
      <c r="H8252" t="s">
        <v>59</v>
      </c>
      <c r="I8252" s="2">
        <v>1983</v>
      </c>
      <c r="J8252" s="2">
        <v>3</v>
      </c>
      <c r="K8252" s="2">
        <v>1986</v>
      </c>
      <c r="L8252" s="3">
        <v>0.11915261253802265</v>
      </c>
      <c r="M8252" s="3">
        <v>0.18706342448515173</v>
      </c>
      <c r="N8252" s="2">
        <v>1666770</v>
      </c>
      <c r="O8252">
        <f t="shared" si="128"/>
        <v>14</v>
      </c>
    </row>
    <row r="8253" spans="1:15" x14ac:dyDescent="0.2">
      <c r="A8253" t="s">
        <v>8622</v>
      </c>
      <c r="B8253" t="s">
        <v>9042</v>
      </c>
      <c r="C8253" t="s">
        <v>9044</v>
      </c>
      <c r="D8253" t="s">
        <v>22</v>
      </c>
      <c r="E8253">
        <v>56</v>
      </c>
      <c r="F8253" t="s">
        <v>69</v>
      </c>
      <c r="G8253" t="s">
        <v>19</v>
      </c>
      <c r="H8253" t="s">
        <v>20</v>
      </c>
      <c r="I8253" s="2">
        <v>261816</v>
      </c>
      <c r="J8253" s="2">
        <v>384</v>
      </c>
      <c r="K8253" s="2">
        <v>262200</v>
      </c>
      <c r="L8253" s="3">
        <v>15.73102467647006</v>
      </c>
      <c r="M8253" s="3">
        <v>24.696893202420334</v>
      </c>
      <c r="N8253" s="2">
        <v>1666770</v>
      </c>
      <c r="O8253">
        <f t="shared" si="128"/>
        <v>2</v>
      </c>
    </row>
    <row r="8254" spans="1:15" x14ac:dyDescent="0.2">
      <c r="A8254" t="s">
        <v>8622</v>
      </c>
      <c r="B8254" t="s">
        <v>9042</v>
      </c>
      <c r="C8254" t="s">
        <v>9045</v>
      </c>
      <c r="D8254" t="s">
        <v>22</v>
      </c>
      <c r="E8254">
        <v>48</v>
      </c>
      <c r="F8254" t="s">
        <v>69</v>
      </c>
      <c r="G8254" t="s">
        <v>38</v>
      </c>
      <c r="H8254" t="s">
        <v>148</v>
      </c>
      <c r="I8254" s="2">
        <v>6096</v>
      </c>
      <c r="J8254" s="2">
        <f>(0)</f>
        <v>0</v>
      </c>
      <c r="K8254" s="2">
        <v>6096</v>
      </c>
      <c r="L8254" s="3">
        <v>0.36573732428589428</v>
      </c>
      <c r="M8254" s="3">
        <v>0.57418863829883426</v>
      </c>
      <c r="N8254" s="2">
        <v>1666770</v>
      </c>
      <c r="O8254">
        <f t="shared" si="128"/>
        <v>9</v>
      </c>
    </row>
    <row r="8255" spans="1:15" x14ac:dyDescent="0.2">
      <c r="A8255" t="s">
        <v>8622</v>
      </c>
      <c r="B8255" t="s">
        <v>9042</v>
      </c>
      <c r="C8255" t="s">
        <v>9046</v>
      </c>
      <c r="D8255" t="s">
        <v>22</v>
      </c>
      <c r="E8255">
        <v>35</v>
      </c>
      <c r="F8255" t="s">
        <v>18</v>
      </c>
      <c r="G8255" t="s">
        <v>38</v>
      </c>
      <c r="H8255" t="s">
        <v>70</v>
      </c>
      <c r="I8255" s="2">
        <v>2093</v>
      </c>
      <c r="J8255" s="2">
        <f>(0)</f>
        <v>0</v>
      </c>
      <c r="K8255" s="2">
        <v>2093</v>
      </c>
      <c r="L8255" s="3">
        <v>0.12557221452269959</v>
      </c>
      <c r="M8255" s="3">
        <v>0.19714186679125004</v>
      </c>
      <c r="N8255" s="2">
        <v>1666770</v>
      </c>
      <c r="O8255">
        <f t="shared" si="128"/>
        <v>13</v>
      </c>
    </row>
    <row r="8256" spans="1:15" x14ac:dyDescent="0.2">
      <c r="A8256" t="s">
        <v>8622</v>
      </c>
      <c r="B8256" t="s">
        <v>9042</v>
      </c>
      <c r="C8256" t="s">
        <v>9047</v>
      </c>
      <c r="D8256" t="s">
        <v>22</v>
      </c>
      <c r="E8256">
        <v>37</v>
      </c>
      <c r="F8256" t="s">
        <v>69</v>
      </c>
      <c r="G8256" t="s">
        <v>38</v>
      </c>
      <c r="H8256" t="s">
        <v>182</v>
      </c>
      <c r="I8256" s="2">
        <v>14033</v>
      </c>
      <c r="J8256" s="2">
        <f>(0)</f>
        <v>0</v>
      </c>
      <c r="K8256" s="2">
        <v>14033</v>
      </c>
      <c r="L8256" s="3">
        <v>0.84192780047637039</v>
      </c>
      <c r="M8256" s="3">
        <v>1.3217829988923133</v>
      </c>
      <c r="N8256" s="2">
        <v>1666770</v>
      </c>
      <c r="O8256">
        <f t="shared" si="128"/>
        <v>6</v>
      </c>
    </row>
    <row r="8257" spans="1:15" x14ac:dyDescent="0.2">
      <c r="A8257" t="s">
        <v>8622</v>
      </c>
      <c r="B8257" t="s">
        <v>9042</v>
      </c>
      <c r="C8257" t="s">
        <v>9048</v>
      </c>
      <c r="D8257" t="s">
        <v>22</v>
      </c>
      <c r="E8257">
        <v>51</v>
      </c>
      <c r="F8257" t="s">
        <v>69</v>
      </c>
      <c r="G8257" t="s">
        <v>8630</v>
      </c>
      <c r="H8257" t="s">
        <v>4937</v>
      </c>
      <c r="I8257" s="2">
        <v>612027</v>
      </c>
      <c r="J8257" s="2">
        <v>471</v>
      </c>
      <c r="K8257" s="2">
        <v>612498</v>
      </c>
      <c r="L8257" s="3">
        <v>36.747601648697781</v>
      </c>
      <c r="M8257" s="3">
        <v>57.69182949159439</v>
      </c>
      <c r="N8257" s="2">
        <v>1666770</v>
      </c>
      <c r="O8257">
        <f t="shared" si="128"/>
        <v>1</v>
      </c>
    </row>
    <row r="8258" spans="1:15" x14ac:dyDescent="0.2">
      <c r="A8258" t="s">
        <v>8622</v>
      </c>
      <c r="B8258" t="s">
        <v>9042</v>
      </c>
      <c r="C8258" t="s">
        <v>9049</v>
      </c>
      <c r="D8258" t="s">
        <v>17</v>
      </c>
      <c r="E8258">
        <v>45</v>
      </c>
      <c r="F8258" t="s">
        <v>69</v>
      </c>
      <c r="G8258" t="s">
        <v>2733</v>
      </c>
      <c r="H8258" t="s">
        <v>877</v>
      </c>
      <c r="I8258" s="2">
        <v>29182</v>
      </c>
      <c r="J8258" s="2">
        <v>1</v>
      </c>
      <c r="K8258" s="2">
        <v>29183</v>
      </c>
      <c r="L8258" s="3">
        <v>1.7508714459703498</v>
      </c>
      <c r="M8258" s="3">
        <v>2.7487774001763254</v>
      </c>
      <c r="N8258" s="2">
        <v>1666770</v>
      </c>
      <c r="O8258">
        <f t="shared" si="128"/>
        <v>4</v>
      </c>
    </row>
    <row r="8259" spans="1:15" x14ac:dyDescent="0.2">
      <c r="A8259" t="s">
        <v>8622</v>
      </c>
      <c r="B8259" t="s">
        <v>9042</v>
      </c>
      <c r="C8259" t="s">
        <v>9050</v>
      </c>
      <c r="D8259" t="s">
        <v>22</v>
      </c>
      <c r="E8259">
        <v>60</v>
      </c>
      <c r="F8259" t="s">
        <v>69</v>
      </c>
      <c r="G8259" t="s">
        <v>303</v>
      </c>
      <c r="H8259" t="s">
        <v>304</v>
      </c>
      <c r="I8259" s="2">
        <v>8183</v>
      </c>
      <c r="J8259" s="2">
        <v>10</v>
      </c>
      <c r="K8259" s="2">
        <v>8193</v>
      </c>
      <c r="L8259" s="3">
        <v>0.49154952392951634</v>
      </c>
      <c r="M8259" s="3">
        <v>0.77170726928844313</v>
      </c>
      <c r="N8259" s="2">
        <v>1666770</v>
      </c>
      <c r="O8259">
        <f t="shared" si="128"/>
        <v>7</v>
      </c>
    </row>
    <row r="8260" spans="1:15" x14ac:dyDescent="0.2">
      <c r="A8260" t="s">
        <v>8622</v>
      </c>
      <c r="B8260" t="s">
        <v>9042</v>
      </c>
      <c r="C8260" t="s">
        <v>9051</v>
      </c>
      <c r="D8260" t="s">
        <v>22</v>
      </c>
      <c r="E8260">
        <v>65</v>
      </c>
      <c r="F8260" t="s">
        <v>69</v>
      </c>
      <c r="G8260" t="s">
        <v>32</v>
      </c>
      <c r="H8260" t="s">
        <v>33</v>
      </c>
      <c r="I8260" s="2">
        <v>83455</v>
      </c>
      <c r="J8260" s="2">
        <v>322</v>
      </c>
      <c r="K8260" s="2">
        <v>83777</v>
      </c>
      <c r="L8260" s="3">
        <v>5.0263083688811294</v>
      </c>
      <c r="M8260" s="3">
        <v>7.8910435614766143</v>
      </c>
      <c r="N8260" s="2">
        <v>1666770</v>
      </c>
      <c r="O8260">
        <f t="shared" si="128"/>
        <v>3</v>
      </c>
    </row>
    <row r="8261" spans="1:15" x14ac:dyDescent="0.2">
      <c r="A8261" t="s">
        <v>8622</v>
      </c>
      <c r="B8261" t="s">
        <v>9042</v>
      </c>
      <c r="C8261" t="s">
        <v>9052</v>
      </c>
      <c r="D8261" t="s">
        <v>22</v>
      </c>
      <c r="E8261">
        <v>30</v>
      </c>
      <c r="F8261" t="s">
        <v>69</v>
      </c>
      <c r="G8261" t="s">
        <v>38</v>
      </c>
      <c r="H8261" t="s">
        <v>780</v>
      </c>
      <c r="I8261" s="2">
        <v>4256</v>
      </c>
      <c r="J8261" s="2">
        <f>(0)</f>
        <v>0</v>
      </c>
      <c r="K8261" s="2">
        <v>4256</v>
      </c>
      <c r="L8261" s="3">
        <v>0.25534416866154297</v>
      </c>
      <c r="M8261" s="3">
        <v>0.40087710705377932</v>
      </c>
      <c r="N8261" s="2">
        <v>1666770</v>
      </c>
      <c r="O8261">
        <f t="shared" si="128"/>
        <v>11</v>
      </c>
    </row>
    <row r="8262" spans="1:15" x14ac:dyDescent="0.2">
      <c r="A8262" t="s">
        <v>8622</v>
      </c>
      <c r="B8262" t="s">
        <v>9042</v>
      </c>
      <c r="C8262" t="s">
        <v>9053</v>
      </c>
      <c r="D8262" t="s">
        <v>22</v>
      </c>
      <c r="E8262">
        <v>46</v>
      </c>
      <c r="F8262" t="s">
        <v>69</v>
      </c>
      <c r="G8262" t="s">
        <v>369</v>
      </c>
      <c r="H8262" t="s">
        <v>370</v>
      </c>
      <c r="I8262" s="2">
        <v>1324</v>
      </c>
      <c r="J8262" s="2">
        <f>(0)</f>
        <v>0</v>
      </c>
      <c r="K8262" s="2">
        <v>1324</v>
      </c>
      <c r="L8262" s="3">
        <v>7.9435075025348426E-2</v>
      </c>
      <c r="M8262" s="3">
        <v>0.12470894965676781</v>
      </c>
      <c r="N8262" s="2">
        <v>1666770</v>
      </c>
      <c r="O8262">
        <f t="shared" si="128"/>
        <v>16</v>
      </c>
    </row>
    <row r="8263" spans="1:15" x14ac:dyDescent="0.2">
      <c r="A8263" t="s">
        <v>8622</v>
      </c>
      <c r="B8263" t="s">
        <v>9042</v>
      </c>
      <c r="C8263" t="s">
        <v>9054</v>
      </c>
      <c r="D8263" t="s">
        <v>22</v>
      </c>
      <c r="E8263">
        <v>42</v>
      </c>
      <c r="F8263" t="s">
        <v>69</v>
      </c>
      <c r="G8263" t="s">
        <v>192</v>
      </c>
      <c r="H8263" t="s">
        <v>193</v>
      </c>
      <c r="I8263" s="2">
        <v>5384</v>
      </c>
      <c r="J8263" s="2">
        <v>2</v>
      </c>
      <c r="K8263" s="2">
        <v>5386</v>
      </c>
      <c r="L8263" s="3">
        <v>0.32313996532215</v>
      </c>
      <c r="M8263" s="3">
        <v>0.50731299309014466</v>
      </c>
      <c r="N8263" s="2">
        <v>1666770</v>
      </c>
      <c r="O8263">
        <f t="shared" ref="O8263:O8326" si="129">COUNTIFS($A$2:$A$8573,A8263,$B$2:$B$8573,B8263,$K$2:$K$8573,"&gt;"&amp;K8263)+1</f>
        <v>10</v>
      </c>
    </row>
    <row r="8264" spans="1:15" x14ac:dyDescent="0.2">
      <c r="A8264" t="s">
        <v>8622</v>
      </c>
      <c r="B8264" t="s">
        <v>9042</v>
      </c>
      <c r="C8264" t="s">
        <v>9055</v>
      </c>
      <c r="D8264" t="s">
        <v>22</v>
      </c>
      <c r="E8264">
        <v>43</v>
      </c>
      <c r="F8264" t="s">
        <v>69</v>
      </c>
      <c r="G8264" t="s">
        <v>38</v>
      </c>
      <c r="H8264" t="s">
        <v>198</v>
      </c>
      <c r="I8264" s="2">
        <v>6112</v>
      </c>
      <c r="J8264" s="2">
        <f>(0)</f>
        <v>0</v>
      </c>
      <c r="K8264" s="2">
        <v>6112</v>
      </c>
      <c r="L8264" s="3">
        <v>0.36669726476958431</v>
      </c>
      <c r="M8264" s="3">
        <v>0.57569569509226959</v>
      </c>
      <c r="N8264" s="2">
        <v>1666770</v>
      </c>
      <c r="O8264">
        <f t="shared" si="129"/>
        <v>8</v>
      </c>
    </row>
    <row r="8265" spans="1:15" x14ac:dyDescent="0.2">
      <c r="A8265" t="s">
        <v>8622</v>
      </c>
      <c r="B8265" t="s">
        <v>9042</v>
      </c>
      <c r="C8265" t="s">
        <v>9056</v>
      </c>
      <c r="D8265" t="s">
        <v>22</v>
      </c>
      <c r="E8265">
        <v>45</v>
      </c>
      <c r="F8265" t="s">
        <v>69</v>
      </c>
      <c r="G8265" t="s">
        <v>3876</v>
      </c>
      <c r="H8265" t="s">
        <v>104</v>
      </c>
      <c r="I8265" s="2">
        <v>1894</v>
      </c>
      <c r="J8265" s="2">
        <v>1</v>
      </c>
      <c r="K8265" s="2">
        <v>1895</v>
      </c>
      <c r="L8265" s="3">
        <v>0.11369295103703569</v>
      </c>
      <c r="M8265" s="3">
        <v>0.17849203897248869</v>
      </c>
      <c r="N8265" s="2">
        <v>1666770</v>
      </c>
      <c r="O8265">
        <f t="shared" si="129"/>
        <v>15</v>
      </c>
    </row>
    <row r="8266" spans="1:15" x14ac:dyDescent="0.2">
      <c r="A8266" t="s">
        <v>8622</v>
      </c>
      <c r="B8266" t="s">
        <v>9042</v>
      </c>
      <c r="C8266" t="s">
        <v>9057</v>
      </c>
      <c r="D8266" t="s">
        <v>22</v>
      </c>
      <c r="E8266">
        <v>46</v>
      </c>
      <c r="F8266" t="s">
        <v>69</v>
      </c>
      <c r="G8266" t="s">
        <v>38</v>
      </c>
      <c r="H8266" t="s">
        <v>165</v>
      </c>
      <c r="I8266" s="2">
        <v>3810</v>
      </c>
      <c r="J8266" s="2">
        <v>2</v>
      </c>
      <c r="K8266" s="2">
        <v>3812</v>
      </c>
      <c r="L8266" s="3">
        <v>0.22870582023914518</v>
      </c>
      <c r="M8266" s="3">
        <v>0.35905628103595083</v>
      </c>
      <c r="N8266" s="2">
        <v>1666770</v>
      </c>
      <c r="O8266">
        <f t="shared" si="129"/>
        <v>12</v>
      </c>
    </row>
    <row r="8267" spans="1:15" x14ac:dyDescent="0.2">
      <c r="A8267" t="s">
        <v>8622</v>
      </c>
      <c r="B8267" t="s">
        <v>9042</v>
      </c>
      <c r="C8267" t="s">
        <v>46</v>
      </c>
      <c r="G8267" t="s">
        <v>46</v>
      </c>
      <c r="I8267" s="2">
        <v>18764</v>
      </c>
      <c r="J8267" s="2">
        <v>37</v>
      </c>
      <c r="K8267" s="2">
        <v>18801</v>
      </c>
      <c r="L8267" s="3">
        <v>1.1279900646159939</v>
      </c>
      <c r="M8267" s="3">
        <v>1.770885923336021</v>
      </c>
      <c r="N8267" s="2">
        <v>1666770</v>
      </c>
      <c r="O8267">
        <f t="shared" si="129"/>
        <v>5</v>
      </c>
    </row>
    <row r="8268" spans="1:15" x14ac:dyDescent="0.2">
      <c r="A8268" t="s">
        <v>8622</v>
      </c>
      <c r="B8268" t="s">
        <v>9058</v>
      </c>
      <c r="C8268" t="s">
        <v>9059</v>
      </c>
      <c r="D8268" t="s">
        <v>17</v>
      </c>
      <c r="E8268">
        <v>41</v>
      </c>
      <c r="F8268" t="s">
        <v>18</v>
      </c>
      <c r="G8268" t="s">
        <v>58</v>
      </c>
      <c r="H8268" t="s">
        <v>59</v>
      </c>
      <c r="I8268" s="2">
        <v>2300</v>
      </c>
      <c r="J8268" s="2">
        <v>2</v>
      </c>
      <c r="K8268" s="2">
        <v>2302</v>
      </c>
      <c r="L8268" s="3">
        <v>0.16161360868023744</v>
      </c>
      <c r="M8268" s="3">
        <v>0.23401277006263044</v>
      </c>
      <c r="N8268" s="2">
        <v>1424385</v>
      </c>
      <c r="O8268">
        <f t="shared" si="129"/>
        <v>15</v>
      </c>
    </row>
    <row r="8269" spans="1:15" x14ac:dyDescent="0.2">
      <c r="A8269" t="s">
        <v>8622</v>
      </c>
      <c r="B8269" t="s">
        <v>9058</v>
      </c>
      <c r="C8269" t="s">
        <v>9060</v>
      </c>
      <c r="D8269" t="s">
        <v>22</v>
      </c>
      <c r="E8269">
        <v>55</v>
      </c>
      <c r="F8269" t="s">
        <v>18</v>
      </c>
      <c r="G8269" t="s">
        <v>19</v>
      </c>
      <c r="H8269" t="s">
        <v>20</v>
      </c>
      <c r="I8269" s="2">
        <v>315262</v>
      </c>
      <c r="J8269" s="2">
        <v>184</v>
      </c>
      <c r="K8269" s="2">
        <v>315446</v>
      </c>
      <c r="L8269" s="3">
        <v>22.146119202322406</v>
      </c>
      <c r="M8269" s="3">
        <v>32.067068751162694</v>
      </c>
      <c r="N8269" s="2">
        <v>1424385</v>
      </c>
      <c r="O8269">
        <f t="shared" si="129"/>
        <v>2</v>
      </c>
    </row>
    <row r="8270" spans="1:15" x14ac:dyDescent="0.2">
      <c r="A8270" t="s">
        <v>8622</v>
      </c>
      <c r="B8270" t="s">
        <v>9058</v>
      </c>
      <c r="C8270" t="s">
        <v>9061</v>
      </c>
      <c r="D8270" t="s">
        <v>17</v>
      </c>
      <c r="E8270">
        <v>39</v>
      </c>
      <c r="F8270" t="s">
        <v>18</v>
      </c>
      <c r="G8270" t="s">
        <v>8630</v>
      </c>
      <c r="H8270" t="s">
        <v>4937</v>
      </c>
      <c r="I8270" s="2">
        <v>461824</v>
      </c>
      <c r="J8270" s="2">
        <v>285</v>
      </c>
      <c r="K8270" s="2">
        <v>462109</v>
      </c>
      <c r="L8270" s="3">
        <v>32.442703342144149</v>
      </c>
      <c r="M8270" s="3">
        <v>46.976284605070411</v>
      </c>
      <c r="N8270" s="2">
        <v>1424385</v>
      </c>
      <c r="O8270">
        <f t="shared" si="129"/>
        <v>1</v>
      </c>
    </row>
    <row r="8271" spans="1:15" x14ac:dyDescent="0.2">
      <c r="A8271" t="s">
        <v>8622</v>
      </c>
      <c r="B8271" t="s">
        <v>9058</v>
      </c>
      <c r="C8271" t="s">
        <v>9062</v>
      </c>
      <c r="D8271" t="s">
        <v>22</v>
      </c>
      <c r="E8271">
        <v>39</v>
      </c>
      <c r="F8271" t="s">
        <v>18</v>
      </c>
      <c r="G8271" t="s">
        <v>38</v>
      </c>
      <c r="H8271" t="s">
        <v>198</v>
      </c>
      <c r="I8271" s="2">
        <v>3846</v>
      </c>
      <c r="J8271" s="2">
        <v>5</v>
      </c>
      <c r="K8271" s="2">
        <v>3851</v>
      </c>
      <c r="L8271" s="3">
        <v>0.27036229671051015</v>
      </c>
      <c r="M8271" s="3">
        <v>0.39147835686845778</v>
      </c>
      <c r="N8271" s="2">
        <v>1424385</v>
      </c>
      <c r="O8271">
        <f t="shared" si="129"/>
        <v>13</v>
      </c>
    </row>
    <row r="8272" spans="1:15" x14ac:dyDescent="0.2">
      <c r="A8272" t="s">
        <v>8622</v>
      </c>
      <c r="B8272" t="s">
        <v>9058</v>
      </c>
      <c r="C8272" t="s">
        <v>9063</v>
      </c>
      <c r="D8272" t="s">
        <v>22</v>
      </c>
      <c r="E8272">
        <v>38</v>
      </c>
      <c r="F8272" t="s">
        <v>18</v>
      </c>
      <c r="G8272" t="s">
        <v>38</v>
      </c>
      <c r="H8272" t="s">
        <v>336</v>
      </c>
      <c r="I8272" s="2">
        <v>14865</v>
      </c>
      <c r="J8272" s="2">
        <v>1</v>
      </c>
      <c r="K8272" s="2">
        <v>14866</v>
      </c>
      <c r="L8272" s="3">
        <v>1.0436784998437922</v>
      </c>
      <c r="M8272" s="3">
        <v>1.5112223456781337</v>
      </c>
      <c r="N8272" s="2">
        <v>1424385</v>
      </c>
      <c r="O8272">
        <f t="shared" si="129"/>
        <v>6</v>
      </c>
    </row>
    <row r="8273" spans="1:15" x14ac:dyDescent="0.2">
      <c r="A8273" t="s">
        <v>8622</v>
      </c>
      <c r="B8273" t="s">
        <v>9058</v>
      </c>
      <c r="C8273" t="s">
        <v>9064</v>
      </c>
      <c r="D8273" t="s">
        <v>17</v>
      </c>
      <c r="E8273">
        <v>34</v>
      </c>
      <c r="F8273" t="s">
        <v>18</v>
      </c>
      <c r="G8273" t="s">
        <v>38</v>
      </c>
      <c r="H8273" t="s">
        <v>910</v>
      </c>
      <c r="I8273" s="2">
        <v>3210</v>
      </c>
      <c r="J8273" s="2">
        <v>3</v>
      </c>
      <c r="K8273" s="2">
        <v>3213</v>
      </c>
      <c r="L8273" s="3">
        <v>0.22557103592076583</v>
      </c>
      <c r="M8273" s="3">
        <v>0.32662164648619968</v>
      </c>
      <c r="N8273" s="2">
        <v>1424385</v>
      </c>
      <c r="O8273">
        <f t="shared" si="129"/>
        <v>14</v>
      </c>
    </row>
    <row r="8274" spans="1:15" x14ac:dyDescent="0.2">
      <c r="A8274" t="s">
        <v>8622</v>
      </c>
      <c r="B8274" t="s">
        <v>9058</v>
      </c>
      <c r="C8274" t="s">
        <v>9065</v>
      </c>
      <c r="D8274" t="s">
        <v>22</v>
      </c>
      <c r="E8274">
        <v>43</v>
      </c>
      <c r="F8274" t="s">
        <v>18</v>
      </c>
      <c r="G8274" t="s">
        <v>38</v>
      </c>
      <c r="H8274" t="s">
        <v>165</v>
      </c>
      <c r="I8274" s="2">
        <v>5942</v>
      </c>
      <c r="J8274" s="2">
        <v>2</v>
      </c>
      <c r="K8274" s="2">
        <v>5944</v>
      </c>
      <c r="L8274" s="3">
        <v>0.41730290616652105</v>
      </c>
      <c r="M8274" s="3">
        <v>0.60424496318517606</v>
      </c>
      <c r="N8274" s="2">
        <v>1424385</v>
      </c>
      <c r="O8274">
        <f t="shared" si="129"/>
        <v>11</v>
      </c>
    </row>
    <row r="8275" spans="1:15" x14ac:dyDescent="0.2">
      <c r="A8275" t="s">
        <v>8622</v>
      </c>
      <c r="B8275" t="s">
        <v>9058</v>
      </c>
      <c r="C8275" t="s">
        <v>9066</v>
      </c>
      <c r="D8275" t="s">
        <v>22</v>
      </c>
      <c r="E8275">
        <v>37</v>
      </c>
      <c r="F8275" t="s">
        <v>18</v>
      </c>
      <c r="G8275" t="s">
        <v>32</v>
      </c>
      <c r="H8275" t="s">
        <v>33</v>
      </c>
      <c r="I8275" s="2">
        <v>25333</v>
      </c>
      <c r="J8275" s="2">
        <v>154</v>
      </c>
      <c r="K8275" s="2">
        <v>25487</v>
      </c>
      <c r="L8275" s="3">
        <v>1.7893336422385802</v>
      </c>
      <c r="M8275" s="3">
        <v>2.59091375785676</v>
      </c>
      <c r="N8275" s="2">
        <v>1424385</v>
      </c>
      <c r="O8275">
        <f t="shared" si="129"/>
        <v>5</v>
      </c>
    </row>
    <row r="8276" spans="1:15" x14ac:dyDescent="0.2">
      <c r="A8276" t="s">
        <v>8622</v>
      </c>
      <c r="B8276" t="s">
        <v>9058</v>
      </c>
      <c r="C8276" t="s">
        <v>9067</v>
      </c>
      <c r="D8276" t="s">
        <v>22</v>
      </c>
      <c r="E8276">
        <v>54</v>
      </c>
      <c r="F8276" t="s">
        <v>18</v>
      </c>
      <c r="G8276" t="s">
        <v>38</v>
      </c>
      <c r="H8276" t="s">
        <v>618</v>
      </c>
      <c r="I8276" s="2">
        <v>6666</v>
      </c>
      <c r="J8276" s="2">
        <f>(0)</f>
        <v>0</v>
      </c>
      <c r="K8276" s="2">
        <v>6666</v>
      </c>
      <c r="L8276" s="3">
        <v>0.46799144894112193</v>
      </c>
      <c r="M8276" s="3">
        <v>0.67764080158014528</v>
      </c>
      <c r="N8276" s="2">
        <v>1424385</v>
      </c>
      <c r="O8276">
        <f t="shared" si="129"/>
        <v>10</v>
      </c>
    </row>
    <row r="8277" spans="1:15" x14ac:dyDescent="0.2">
      <c r="A8277" t="s">
        <v>8622</v>
      </c>
      <c r="B8277" t="s">
        <v>9058</v>
      </c>
      <c r="C8277" t="s">
        <v>9068</v>
      </c>
      <c r="D8277" t="s">
        <v>17</v>
      </c>
      <c r="E8277">
        <v>49</v>
      </c>
      <c r="F8277" t="s">
        <v>18</v>
      </c>
      <c r="G8277" t="s">
        <v>38</v>
      </c>
      <c r="H8277" t="s">
        <v>234</v>
      </c>
      <c r="I8277" s="2">
        <v>11054</v>
      </c>
      <c r="J8277" s="2">
        <v>4</v>
      </c>
      <c r="K8277" s="2">
        <v>11058</v>
      </c>
      <c r="L8277" s="3">
        <v>0.77633504986362534</v>
      </c>
      <c r="M8277" s="3">
        <v>1.1241152091018973</v>
      </c>
      <c r="N8277" s="2">
        <v>1424385</v>
      </c>
      <c r="O8277">
        <f t="shared" si="129"/>
        <v>8</v>
      </c>
    </row>
    <row r="8278" spans="1:15" x14ac:dyDescent="0.2">
      <c r="A8278" t="s">
        <v>8622</v>
      </c>
      <c r="B8278" t="s">
        <v>9058</v>
      </c>
      <c r="C8278" t="s">
        <v>9069</v>
      </c>
      <c r="D8278" t="s">
        <v>22</v>
      </c>
      <c r="E8278">
        <v>51</v>
      </c>
      <c r="F8278" t="s">
        <v>18</v>
      </c>
      <c r="G8278" t="s">
        <v>35</v>
      </c>
      <c r="H8278" t="s">
        <v>36</v>
      </c>
      <c r="I8278" s="2">
        <v>9788</v>
      </c>
      <c r="J8278" s="2">
        <v>23</v>
      </c>
      <c r="K8278" s="2">
        <v>9811</v>
      </c>
      <c r="L8278" s="3">
        <v>0.68878849468367054</v>
      </c>
      <c r="M8278" s="3">
        <v>0.99734982062748367</v>
      </c>
      <c r="N8278" s="2">
        <v>1424385</v>
      </c>
      <c r="O8278">
        <f t="shared" si="129"/>
        <v>9</v>
      </c>
    </row>
    <row r="8279" spans="1:15" x14ac:dyDescent="0.2">
      <c r="A8279" t="s">
        <v>8622</v>
      </c>
      <c r="B8279" t="s">
        <v>9058</v>
      </c>
      <c r="C8279" t="s">
        <v>9070</v>
      </c>
      <c r="D8279" t="s">
        <v>22</v>
      </c>
      <c r="E8279">
        <v>45</v>
      </c>
      <c r="F8279" t="s">
        <v>18</v>
      </c>
      <c r="G8279" t="s">
        <v>401</v>
      </c>
      <c r="H8279" t="s">
        <v>402</v>
      </c>
      <c r="I8279" s="2">
        <v>45694</v>
      </c>
      <c r="J8279" s="2">
        <v>25</v>
      </c>
      <c r="K8279" s="2">
        <v>45719</v>
      </c>
      <c r="L8279" s="3">
        <v>3.2097361317340463</v>
      </c>
      <c r="M8279" s="3">
        <v>4.6476237334897483</v>
      </c>
      <c r="N8279" s="2">
        <v>1424385</v>
      </c>
      <c r="O8279">
        <f t="shared" si="129"/>
        <v>4</v>
      </c>
    </row>
    <row r="8280" spans="1:15" x14ac:dyDescent="0.2">
      <c r="A8280" t="s">
        <v>8622</v>
      </c>
      <c r="B8280" t="s">
        <v>9058</v>
      </c>
      <c r="C8280" t="s">
        <v>9071</v>
      </c>
      <c r="D8280" t="s">
        <v>22</v>
      </c>
      <c r="E8280">
        <v>33</v>
      </c>
      <c r="F8280" t="s">
        <v>18</v>
      </c>
      <c r="G8280" t="s">
        <v>9072</v>
      </c>
      <c r="H8280" t="s">
        <v>324</v>
      </c>
      <c r="I8280" s="2">
        <v>56969</v>
      </c>
      <c r="J8280" s="2">
        <v>104</v>
      </c>
      <c r="K8280" s="2">
        <v>57073</v>
      </c>
      <c r="L8280" s="3">
        <v>4.0068520800204999</v>
      </c>
      <c r="M8280" s="3">
        <v>5.8018292032078662</v>
      </c>
      <c r="N8280" s="2">
        <v>1424385</v>
      </c>
      <c r="O8280">
        <f t="shared" si="129"/>
        <v>3</v>
      </c>
    </row>
    <row r="8281" spans="1:15" x14ac:dyDescent="0.2">
      <c r="A8281" t="s">
        <v>8622</v>
      </c>
      <c r="B8281" t="s">
        <v>9058</v>
      </c>
      <c r="C8281" t="s">
        <v>9073</v>
      </c>
      <c r="D8281" t="s">
        <v>22</v>
      </c>
      <c r="E8281">
        <v>33</v>
      </c>
      <c r="F8281" t="s">
        <v>18</v>
      </c>
      <c r="G8281" t="s">
        <v>6694</v>
      </c>
      <c r="H8281" t="s">
        <v>182</v>
      </c>
      <c r="I8281" s="2">
        <v>5908</v>
      </c>
      <c r="J8281" s="2">
        <f>(0)</f>
        <v>0</v>
      </c>
      <c r="K8281" s="2">
        <v>5908</v>
      </c>
      <c r="L8281" s="3">
        <v>0.41477549960158244</v>
      </c>
      <c r="M8281" s="3">
        <v>0.60058533689401417</v>
      </c>
      <c r="N8281" s="2">
        <v>1424385</v>
      </c>
      <c r="O8281">
        <f t="shared" si="129"/>
        <v>12</v>
      </c>
    </row>
    <row r="8282" spans="1:15" x14ac:dyDescent="0.2">
      <c r="A8282" t="s">
        <v>8622</v>
      </c>
      <c r="B8282" t="s">
        <v>9058</v>
      </c>
      <c r="C8282" t="s">
        <v>46</v>
      </c>
      <c r="G8282" t="s">
        <v>46</v>
      </c>
      <c r="I8282" s="2">
        <v>14073</v>
      </c>
      <c r="J8282" s="2">
        <v>9</v>
      </c>
      <c r="K8282" s="2">
        <v>14082</v>
      </c>
      <c r="L8282" s="3">
        <v>0.98863720131846389</v>
      </c>
      <c r="M8282" s="3">
        <v>1.4315238175594969</v>
      </c>
      <c r="N8282" s="2">
        <v>1424385</v>
      </c>
      <c r="O8282">
        <f t="shared" si="129"/>
        <v>7</v>
      </c>
    </row>
    <row r="8283" spans="1:15" x14ac:dyDescent="0.2">
      <c r="A8283" t="s">
        <v>8622</v>
      </c>
      <c r="B8283" t="s">
        <v>9074</v>
      </c>
      <c r="C8283" t="s">
        <v>9075</v>
      </c>
      <c r="D8283" t="s">
        <v>22</v>
      </c>
      <c r="E8283">
        <v>57</v>
      </c>
      <c r="F8283" t="s">
        <v>49</v>
      </c>
      <c r="G8283" t="s">
        <v>58</v>
      </c>
      <c r="H8283" t="s">
        <v>59</v>
      </c>
      <c r="I8283" s="2">
        <v>969</v>
      </c>
      <c r="J8283" s="2">
        <f>(0)</f>
        <v>0</v>
      </c>
      <c r="K8283" s="2">
        <v>969</v>
      </c>
      <c r="L8283" s="3">
        <v>6.4010717336202921E-2</v>
      </c>
      <c r="M8283" s="3">
        <v>8.5011334844645944E-2</v>
      </c>
      <c r="N8283" s="2">
        <v>1513809</v>
      </c>
      <c r="O8283">
        <f t="shared" si="129"/>
        <v>22</v>
      </c>
    </row>
    <row r="8284" spans="1:15" x14ac:dyDescent="0.2">
      <c r="A8284" t="s">
        <v>8622</v>
      </c>
      <c r="B8284" t="s">
        <v>9074</v>
      </c>
      <c r="C8284" t="s">
        <v>9076</v>
      </c>
      <c r="D8284" t="s">
        <v>22</v>
      </c>
      <c r="E8284">
        <v>62</v>
      </c>
      <c r="F8284" t="s">
        <v>18</v>
      </c>
      <c r="G8284" t="s">
        <v>38</v>
      </c>
      <c r="H8284" t="s">
        <v>168</v>
      </c>
      <c r="I8284" s="2">
        <v>732</v>
      </c>
      <c r="J8284" s="2">
        <v>2</v>
      </c>
      <c r="K8284" s="2">
        <v>734</v>
      </c>
      <c r="L8284" s="3">
        <v>4.8486962357866814E-2</v>
      </c>
      <c r="M8284" s="3">
        <v>6.4394550852394358E-2</v>
      </c>
      <c r="N8284" s="2">
        <v>1513809</v>
      </c>
      <c r="O8284">
        <f t="shared" si="129"/>
        <v>24</v>
      </c>
    </row>
    <row r="8285" spans="1:15" x14ac:dyDescent="0.2">
      <c r="A8285" t="s">
        <v>8622</v>
      </c>
      <c r="B8285" t="s">
        <v>9074</v>
      </c>
      <c r="C8285" t="s">
        <v>9077</v>
      </c>
      <c r="D8285" t="s">
        <v>22</v>
      </c>
      <c r="E8285">
        <v>49</v>
      </c>
      <c r="F8285" t="s">
        <v>69</v>
      </c>
      <c r="G8285" t="s">
        <v>38</v>
      </c>
      <c r="H8285" t="s">
        <v>346</v>
      </c>
      <c r="I8285" s="2">
        <v>2024</v>
      </c>
      <c r="J8285" s="2">
        <f>(0)</f>
        <v>0</v>
      </c>
      <c r="K8285" s="2">
        <v>2024</v>
      </c>
      <c r="L8285" s="3">
        <v>0.13370246840915861</v>
      </c>
      <c r="M8285" s="3">
        <v>0.17756753532049888</v>
      </c>
      <c r="N8285" s="2">
        <v>1513809</v>
      </c>
      <c r="O8285">
        <f t="shared" si="129"/>
        <v>15</v>
      </c>
    </row>
    <row r="8286" spans="1:15" x14ac:dyDescent="0.2">
      <c r="A8286" t="s">
        <v>8622</v>
      </c>
      <c r="B8286" t="s">
        <v>9074</v>
      </c>
      <c r="C8286" t="s">
        <v>9078</v>
      </c>
      <c r="D8286" t="s">
        <v>22</v>
      </c>
      <c r="E8286">
        <v>48</v>
      </c>
      <c r="F8286" t="s">
        <v>49</v>
      </c>
      <c r="G8286" t="s">
        <v>38</v>
      </c>
      <c r="H8286" t="s">
        <v>182</v>
      </c>
      <c r="I8286" s="2">
        <v>10148</v>
      </c>
      <c r="J8286" s="2">
        <f>(0)</f>
        <v>0</v>
      </c>
      <c r="K8286" s="2">
        <v>10148</v>
      </c>
      <c r="L8286" s="3">
        <v>0.67036198093682886</v>
      </c>
      <c r="M8286" s="3">
        <v>0.89029414448242217</v>
      </c>
      <c r="N8286" s="2">
        <v>1513809</v>
      </c>
      <c r="O8286">
        <f t="shared" si="129"/>
        <v>8</v>
      </c>
    </row>
    <row r="8287" spans="1:15" x14ac:dyDescent="0.2">
      <c r="A8287" t="s">
        <v>8622</v>
      </c>
      <c r="B8287" t="s">
        <v>9074</v>
      </c>
      <c r="C8287" t="s">
        <v>9079</v>
      </c>
      <c r="D8287" t="s">
        <v>22</v>
      </c>
      <c r="E8287">
        <v>54</v>
      </c>
      <c r="F8287" t="s">
        <v>69</v>
      </c>
      <c r="G8287" t="s">
        <v>376</v>
      </c>
      <c r="H8287" t="s">
        <v>377</v>
      </c>
      <c r="I8287" s="2">
        <v>57065</v>
      </c>
      <c r="J8287" s="2">
        <v>37</v>
      </c>
      <c r="K8287" s="2">
        <v>57102</v>
      </c>
      <c r="L8287" s="3">
        <v>3.7720742841402055</v>
      </c>
      <c r="M8287" s="3">
        <v>5.0096153171300033</v>
      </c>
      <c r="N8287" s="2">
        <v>1513809</v>
      </c>
      <c r="O8287">
        <f t="shared" si="129"/>
        <v>3</v>
      </c>
    </row>
    <row r="8288" spans="1:15" x14ac:dyDescent="0.2">
      <c r="A8288" t="s">
        <v>8622</v>
      </c>
      <c r="B8288" t="s">
        <v>9074</v>
      </c>
      <c r="C8288" t="s">
        <v>9080</v>
      </c>
      <c r="D8288" t="s">
        <v>22</v>
      </c>
      <c r="E8288">
        <v>32</v>
      </c>
      <c r="F8288" t="s">
        <v>18</v>
      </c>
      <c r="G8288" t="s">
        <v>38</v>
      </c>
      <c r="H8288" t="s">
        <v>43</v>
      </c>
      <c r="I8288" s="2">
        <v>2484</v>
      </c>
      <c r="J8288" s="2">
        <v>1</v>
      </c>
      <c r="K8288" s="2">
        <v>2485</v>
      </c>
      <c r="L8288" s="3">
        <v>0.16415545157942646</v>
      </c>
      <c r="M8288" s="3">
        <v>0.21801152434359669</v>
      </c>
      <c r="N8288" s="2">
        <v>1513809</v>
      </c>
      <c r="O8288">
        <f t="shared" si="129"/>
        <v>13</v>
      </c>
    </row>
    <row r="8289" spans="1:15" x14ac:dyDescent="0.2">
      <c r="A8289" t="s">
        <v>8622</v>
      </c>
      <c r="B8289" t="s">
        <v>9074</v>
      </c>
      <c r="C8289" t="s">
        <v>9081</v>
      </c>
      <c r="D8289" t="s">
        <v>22</v>
      </c>
      <c r="E8289">
        <v>46</v>
      </c>
      <c r="F8289" t="s">
        <v>49</v>
      </c>
      <c r="G8289" t="s">
        <v>35</v>
      </c>
      <c r="H8289" t="s">
        <v>36</v>
      </c>
      <c r="I8289" s="2">
        <v>19304</v>
      </c>
      <c r="J8289" s="2">
        <v>11</v>
      </c>
      <c r="K8289" s="2">
        <v>19315</v>
      </c>
      <c r="L8289" s="3">
        <v>1.2759205421555824</v>
      </c>
      <c r="M8289" s="3">
        <v>1.6945241821716579</v>
      </c>
      <c r="N8289" s="2">
        <v>1513809</v>
      </c>
      <c r="O8289">
        <f t="shared" si="129"/>
        <v>5</v>
      </c>
    </row>
    <row r="8290" spans="1:15" x14ac:dyDescent="0.2">
      <c r="A8290" t="s">
        <v>8622</v>
      </c>
      <c r="B8290" t="s">
        <v>9074</v>
      </c>
      <c r="C8290" t="s">
        <v>9082</v>
      </c>
      <c r="D8290" t="s">
        <v>22</v>
      </c>
      <c r="E8290">
        <v>62</v>
      </c>
      <c r="F8290" t="s">
        <v>49</v>
      </c>
      <c r="G8290" t="s">
        <v>8630</v>
      </c>
      <c r="H8290" t="s">
        <v>4937</v>
      </c>
      <c r="I8290" s="2">
        <v>566621</v>
      </c>
      <c r="J8290" s="2">
        <v>838</v>
      </c>
      <c r="K8290" s="2">
        <v>567459</v>
      </c>
      <c r="L8290" s="3">
        <v>37.485508409581392</v>
      </c>
      <c r="M8290" s="3">
        <v>49.783743095570635</v>
      </c>
      <c r="N8290" s="2">
        <v>1513809</v>
      </c>
      <c r="O8290">
        <f t="shared" si="129"/>
        <v>1</v>
      </c>
    </row>
    <row r="8291" spans="1:15" x14ac:dyDescent="0.2">
      <c r="A8291" t="s">
        <v>8622</v>
      </c>
      <c r="B8291" t="s">
        <v>9074</v>
      </c>
      <c r="C8291" t="s">
        <v>9083</v>
      </c>
      <c r="D8291" t="s">
        <v>22</v>
      </c>
      <c r="E8291">
        <v>62</v>
      </c>
      <c r="F8291" t="s">
        <v>49</v>
      </c>
      <c r="G8291" t="s">
        <v>38</v>
      </c>
      <c r="H8291" t="s">
        <v>70</v>
      </c>
      <c r="I8291" s="2">
        <v>1154</v>
      </c>
      <c r="J8291" s="2">
        <f>(0)</f>
        <v>0</v>
      </c>
      <c r="K8291" s="2">
        <v>1154</v>
      </c>
      <c r="L8291" s="3">
        <v>7.6231545723403682E-2</v>
      </c>
      <c r="M8291" s="3">
        <v>0.10124156905131211</v>
      </c>
      <c r="N8291" s="2">
        <v>1513809</v>
      </c>
      <c r="O8291">
        <f t="shared" si="129"/>
        <v>20</v>
      </c>
    </row>
    <row r="8292" spans="1:15" x14ac:dyDescent="0.2">
      <c r="A8292" t="s">
        <v>8622</v>
      </c>
      <c r="B8292" t="s">
        <v>9074</v>
      </c>
      <c r="C8292" t="s">
        <v>9084</v>
      </c>
      <c r="D8292" t="s">
        <v>22</v>
      </c>
      <c r="E8292">
        <v>29</v>
      </c>
      <c r="F8292" t="s">
        <v>69</v>
      </c>
      <c r="G8292" t="s">
        <v>9085</v>
      </c>
      <c r="H8292" t="s">
        <v>618</v>
      </c>
      <c r="I8292" s="2">
        <v>3406</v>
      </c>
      <c r="J8292" s="2">
        <v>1</v>
      </c>
      <c r="K8292" s="2">
        <v>3407</v>
      </c>
      <c r="L8292" s="3">
        <v>0.22506141791996215</v>
      </c>
      <c r="M8292" s="3">
        <v>0.29889950238979229</v>
      </c>
      <c r="N8292" s="2">
        <v>1513809</v>
      </c>
      <c r="O8292">
        <f t="shared" si="129"/>
        <v>11</v>
      </c>
    </row>
    <row r="8293" spans="1:15" x14ac:dyDescent="0.2">
      <c r="A8293" t="s">
        <v>8622</v>
      </c>
      <c r="B8293" t="s">
        <v>9074</v>
      </c>
      <c r="C8293" t="s">
        <v>9086</v>
      </c>
      <c r="D8293" t="s">
        <v>22</v>
      </c>
      <c r="E8293">
        <v>47</v>
      </c>
      <c r="F8293" t="s">
        <v>49</v>
      </c>
      <c r="G8293" t="s">
        <v>32</v>
      </c>
      <c r="H8293" t="s">
        <v>33</v>
      </c>
      <c r="I8293" s="2">
        <v>20401</v>
      </c>
      <c r="J8293" s="2">
        <v>87</v>
      </c>
      <c r="K8293" s="2">
        <v>20488</v>
      </c>
      <c r="L8293" s="3">
        <v>1.3534071999836175</v>
      </c>
      <c r="M8293" s="3">
        <v>1.7974326401414924</v>
      </c>
      <c r="N8293" s="2">
        <v>1513809</v>
      </c>
      <c r="O8293">
        <f t="shared" si="129"/>
        <v>4</v>
      </c>
    </row>
    <row r="8294" spans="1:15" x14ac:dyDescent="0.2">
      <c r="A8294" t="s">
        <v>8622</v>
      </c>
      <c r="B8294" t="s">
        <v>9074</v>
      </c>
      <c r="C8294" t="s">
        <v>9087</v>
      </c>
      <c r="D8294" t="s">
        <v>22</v>
      </c>
      <c r="E8294">
        <v>57</v>
      </c>
      <c r="F8294" t="s">
        <v>49</v>
      </c>
      <c r="G8294" t="s">
        <v>38</v>
      </c>
      <c r="H8294" t="s">
        <v>39</v>
      </c>
      <c r="I8294" s="2">
        <v>1506</v>
      </c>
      <c r="J8294" s="2">
        <f>(0)</f>
        <v>0</v>
      </c>
      <c r="K8294" s="2">
        <v>1506</v>
      </c>
      <c r="L8294" s="3">
        <v>9.9484148924996477E-2</v>
      </c>
      <c r="M8294" s="3">
        <v>0.13212287954183366</v>
      </c>
      <c r="N8294" s="2">
        <v>1513809</v>
      </c>
      <c r="O8294">
        <f t="shared" si="129"/>
        <v>18</v>
      </c>
    </row>
    <row r="8295" spans="1:15" x14ac:dyDescent="0.2">
      <c r="A8295" t="s">
        <v>8622</v>
      </c>
      <c r="B8295" t="s">
        <v>9074</v>
      </c>
      <c r="C8295" t="s">
        <v>9088</v>
      </c>
      <c r="D8295" t="s">
        <v>22</v>
      </c>
      <c r="E8295">
        <v>46</v>
      </c>
      <c r="F8295" t="s">
        <v>69</v>
      </c>
      <c r="G8295" t="s">
        <v>9089</v>
      </c>
      <c r="H8295" t="s">
        <v>165</v>
      </c>
      <c r="I8295" s="2">
        <v>1319</v>
      </c>
      <c r="J8295" s="2">
        <v>1</v>
      </c>
      <c r="K8295" s="2">
        <v>1320</v>
      </c>
      <c r="L8295" s="3">
        <v>8.7197262005973011E-2</v>
      </c>
      <c r="M8295" s="3">
        <v>0.11580491433945579</v>
      </c>
      <c r="N8295" s="2">
        <v>1513809</v>
      </c>
      <c r="O8295">
        <f t="shared" si="129"/>
        <v>19</v>
      </c>
    </row>
    <row r="8296" spans="1:15" x14ac:dyDescent="0.2">
      <c r="A8296" t="s">
        <v>8622</v>
      </c>
      <c r="B8296" t="s">
        <v>9074</v>
      </c>
      <c r="C8296" t="s">
        <v>9090</v>
      </c>
      <c r="D8296" t="s">
        <v>22</v>
      </c>
      <c r="E8296">
        <v>53</v>
      </c>
      <c r="F8296" t="s">
        <v>49</v>
      </c>
      <c r="G8296" t="s">
        <v>38</v>
      </c>
      <c r="H8296" t="s">
        <v>214</v>
      </c>
      <c r="I8296" s="2">
        <v>4704</v>
      </c>
      <c r="J8296" s="2">
        <f>(0)</f>
        <v>0</v>
      </c>
      <c r="K8296" s="2">
        <v>4704</v>
      </c>
      <c r="L8296" s="3">
        <v>0.31073933369401291</v>
      </c>
      <c r="M8296" s="3">
        <v>0.41268660382787881</v>
      </c>
      <c r="N8296" s="2">
        <v>1513809</v>
      </c>
      <c r="O8296">
        <f t="shared" si="129"/>
        <v>10</v>
      </c>
    </row>
    <row r="8297" spans="1:15" x14ac:dyDescent="0.2">
      <c r="A8297" t="s">
        <v>8622</v>
      </c>
      <c r="B8297" t="s">
        <v>9074</v>
      </c>
      <c r="C8297" t="s">
        <v>9091</v>
      </c>
      <c r="D8297" t="s">
        <v>22</v>
      </c>
      <c r="E8297">
        <v>27</v>
      </c>
      <c r="F8297" t="s">
        <v>18</v>
      </c>
      <c r="G8297" t="s">
        <v>694</v>
      </c>
      <c r="H8297" t="s">
        <v>315</v>
      </c>
      <c r="I8297" s="2">
        <v>1028</v>
      </c>
      <c r="J8297" s="2">
        <v>2</v>
      </c>
      <c r="K8297" s="2">
        <v>1030</v>
      </c>
      <c r="L8297" s="3">
        <v>6.8040287777388034E-2</v>
      </c>
      <c r="M8297" s="3">
        <v>9.0362925583060208E-2</v>
      </c>
      <c r="N8297" s="2">
        <v>1513809</v>
      </c>
      <c r="O8297">
        <f t="shared" si="129"/>
        <v>21</v>
      </c>
    </row>
    <row r="8298" spans="1:15" x14ac:dyDescent="0.2">
      <c r="A8298" t="s">
        <v>8622</v>
      </c>
      <c r="B8298" t="s">
        <v>9074</v>
      </c>
      <c r="C8298" t="s">
        <v>9092</v>
      </c>
      <c r="D8298" t="s">
        <v>22</v>
      </c>
      <c r="E8298">
        <v>48</v>
      </c>
      <c r="F8298" t="s">
        <v>69</v>
      </c>
      <c r="G8298" t="s">
        <v>38</v>
      </c>
      <c r="H8298" t="s">
        <v>234</v>
      </c>
      <c r="I8298" s="2">
        <v>1797</v>
      </c>
      <c r="J8298" s="2">
        <f>(0)</f>
        <v>0</v>
      </c>
      <c r="K8298" s="2">
        <v>1797</v>
      </c>
      <c r="L8298" s="3">
        <v>0.11870718168540417</v>
      </c>
      <c r="M8298" s="3">
        <v>0.15765259929394093</v>
      </c>
      <c r="N8298" s="2">
        <v>1513809</v>
      </c>
      <c r="O8298">
        <f t="shared" si="129"/>
        <v>16</v>
      </c>
    </row>
    <row r="8299" spans="1:15" x14ac:dyDescent="0.2">
      <c r="A8299" t="s">
        <v>8622</v>
      </c>
      <c r="B8299" t="s">
        <v>9074</v>
      </c>
      <c r="C8299" t="s">
        <v>9093</v>
      </c>
      <c r="D8299" t="s">
        <v>22</v>
      </c>
      <c r="E8299">
        <v>42</v>
      </c>
      <c r="F8299" t="s">
        <v>69</v>
      </c>
      <c r="G8299" t="s">
        <v>9094</v>
      </c>
      <c r="H8299" t="s">
        <v>198</v>
      </c>
      <c r="I8299" s="2">
        <v>1660</v>
      </c>
      <c r="J8299" s="2">
        <f>(0)</f>
        <v>0</v>
      </c>
      <c r="K8299" s="2">
        <v>1660</v>
      </c>
      <c r="L8299" s="3">
        <v>0.10965716282569334</v>
      </c>
      <c r="M8299" s="3">
        <v>0.14563345288143684</v>
      </c>
      <c r="N8299" s="2">
        <v>1513809</v>
      </c>
      <c r="O8299">
        <f t="shared" si="129"/>
        <v>17</v>
      </c>
    </row>
    <row r="8300" spans="1:15" x14ac:dyDescent="0.2">
      <c r="A8300" t="s">
        <v>8622</v>
      </c>
      <c r="B8300" t="s">
        <v>9074</v>
      </c>
      <c r="C8300" t="s">
        <v>9095</v>
      </c>
      <c r="D8300" t="s">
        <v>17</v>
      </c>
      <c r="E8300">
        <v>64</v>
      </c>
      <c r="F8300" t="s">
        <v>49</v>
      </c>
      <c r="G8300" t="s">
        <v>19</v>
      </c>
      <c r="H8300" t="s">
        <v>20</v>
      </c>
      <c r="I8300" s="2">
        <v>399008</v>
      </c>
      <c r="J8300" s="2">
        <v>389</v>
      </c>
      <c r="K8300" s="2">
        <v>399397</v>
      </c>
      <c r="L8300" s="3">
        <v>26.383579434393639</v>
      </c>
      <c r="M8300" s="3">
        <v>35.039496494269414</v>
      </c>
      <c r="N8300" s="2">
        <v>1513809</v>
      </c>
      <c r="O8300">
        <f t="shared" si="129"/>
        <v>2</v>
      </c>
    </row>
    <row r="8301" spans="1:15" x14ac:dyDescent="0.2">
      <c r="A8301" t="s">
        <v>8622</v>
      </c>
      <c r="B8301" t="s">
        <v>9074</v>
      </c>
      <c r="C8301" t="s">
        <v>9096</v>
      </c>
      <c r="D8301" t="s">
        <v>22</v>
      </c>
      <c r="E8301">
        <v>65</v>
      </c>
      <c r="F8301" t="s">
        <v>49</v>
      </c>
      <c r="G8301" t="s">
        <v>38</v>
      </c>
      <c r="H8301" t="s">
        <v>148</v>
      </c>
      <c r="I8301" s="2">
        <v>2736</v>
      </c>
      <c r="J8301" s="2">
        <v>3</v>
      </c>
      <c r="K8301" s="2">
        <v>2739</v>
      </c>
      <c r="L8301" s="3">
        <v>0.18093431866239401</v>
      </c>
      <c r="M8301" s="3">
        <v>0.24029519725437073</v>
      </c>
      <c r="N8301" s="2">
        <v>1513809</v>
      </c>
      <c r="O8301">
        <f t="shared" si="129"/>
        <v>12</v>
      </c>
    </row>
    <row r="8302" spans="1:15" x14ac:dyDescent="0.2">
      <c r="A8302" t="s">
        <v>8622</v>
      </c>
      <c r="B8302" t="s">
        <v>9074</v>
      </c>
      <c r="C8302" t="s">
        <v>9097</v>
      </c>
      <c r="D8302" t="s">
        <v>22</v>
      </c>
      <c r="E8302">
        <v>61</v>
      </c>
      <c r="F8302" t="s">
        <v>49</v>
      </c>
      <c r="G8302" t="s">
        <v>38</v>
      </c>
      <c r="H8302" t="s">
        <v>41</v>
      </c>
      <c r="I8302" s="2">
        <v>11517</v>
      </c>
      <c r="J8302" s="2">
        <v>3</v>
      </c>
      <c r="K8302" s="2">
        <v>11520</v>
      </c>
      <c r="L8302" s="3">
        <v>0.76099428659758261</v>
      </c>
      <c r="M8302" s="3">
        <v>1.0106610705988868</v>
      </c>
      <c r="N8302" s="2">
        <v>1513809</v>
      </c>
      <c r="O8302">
        <f t="shared" si="129"/>
        <v>7</v>
      </c>
    </row>
    <row r="8303" spans="1:15" x14ac:dyDescent="0.2">
      <c r="A8303" t="s">
        <v>8622</v>
      </c>
      <c r="B8303" t="s">
        <v>9074</v>
      </c>
      <c r="C8303" t="s">
        <v>241</v>
      </c>
      <c r="D8303" t="s">
        <v>22</v>
      </c>
      <c r="E8303">
        <v>39</v>
      </c>
      <c r="F8303" t="s">
        <v>49</v>
      </c>
      <c r="G8303" t="s">
        <v>38</v>
      </c>
      <c r="H8303" t="s">
        <v>242</v>
      </c>
      <c r="I8303" s="2">
        <v>871</v>
      </c>
      <c r="J8303" s="2">
        <v>1</v>
      </c>
      <c r="K8303" s="2">
        <v>872</v>
      </c>
      <c r="L8303" s="3">
        <v>5.7603039749400356E-2</v>
      </c>
      <c r="M8303" s="3">
        <v>7.6501428260610183E-2</v>
      </c>
      <c r="N8303" s="2">
        <v>1513809</v>
      </c>
      <c r="O8303">
        <f t="shared" si="129"/>
        <v>23</v>
      </c>
    </row>
    <row r="8304" spans="1:15" x14ac:dyDescent="0.2">
      <c r="A8304" t="s">
        <v>8622</v>
      </c>
      <c r="B8304" t="s">
        <v>9074</v>
      </c>
      <c r="C8304" t="s">
        <v>9098</v>
      </c>
      <c r="D8304" t="s">
        <v>22</v>
      </c>
      <c r="E8304">
        <v>61</v>
      </c>
      <c r="F8304" t="s">
        <v>49</v>
      </c>
      <c r="G8304" t="s">
        <v>38</v>
      </c>
      <c r="H8304" t="s">
        <v>324</v>
      </c>
      <c r="I8304" s="2">
        <v>9949</v>
      </c>
      <c r="J8304" s="2">
        <f>(0)</f>
        <v>0</v>
      </c>
      <c r="K8304" s="2">
        <v>9949</v>
      </c>
      <c r="L8304" s="3">
        <v>0.65721633310411021</v>
      </c>
      <c r="M8304" s="3">
        <v>0.87283567633579218</v>
      </c>
      <c r="N8304" s="2">
        <v>1513809</v>
      </c>
      <c r="O8304">
        <f t="shared" si="129"/>
        <v>9</v>
      </c>
    </row>
    <row r="8305" spans="1:15" x14ac:dyDescent="0.2">
      <c r="A8305" t="s">
        <v>8622</v>
      </c>
      <c r="B8305" t="s">
        <v>9074</v>
      </c>
      <c r="C8305" t="s">
        <v>9099</v>
      </c>
      <c r="D8305" t="s">
        <v>22</v>
      </c>
      <c r="E8305">
        <v>30</v>
      </c>
      <c r="F8305" t="s">
        <v>49</v>
      </c>
      <c r="G8305" t="s">
        <v>38</v>
      </c>
      <c r="H8305" t="s">
        <v>45</v>
      </c>
      <c r="I8305" s="2">
        <v>2220</v>
      </c>
      <c r="J8305" s="2">
        <f>(0)</f>
        <v>0</v>
      </c>
      <c r="K8305" s="2">
        <v>2220</v>
      </c>
      <c r="L8305" s="3">
        <v>0.14664994064640915</v>
      </c>
      <c r="M8305" s="3">
        <v>0.19476281047999383</v>
      </c>
      <c r="N8305" s="2">
        <v>1513809</v>
      </c>
      <c r="O8305">
        <f t="shared" si="129"/>
        <v>14</v>
      </c>
    </row>
    <row r="8306" spans="1:15" x14ac:dyDescent="0.2">
      <c r="A8306" t="s">
        <v>8622</v>
      </c>
      <c r="B8306" t="s">
        <v>9074</v>
      </c>
      <c r="C8306" t="s">
        <v>46</v>
      </c>
      <c r="G8306" t="s">
        <v>46</v>
      </c>
      <c r="I8306" s="2">
        <v>15802</v>
      </c>
      <c r="J8306" s="2">
        <v>30</v>
      </c>
      <c r="K8306" s="2">
        <v>15832</v>
      </c>
      <c r="L8306" s="3">
        <v>1.0458386758170946</v>
      </c>
      <c r="M8306" s="3">
        <v>1.3889571241077758</v>
      </c>
      <c r="N8306" s="2">
        <v>1513809</v>
      </c>
      <c r="O8306">
        <f t="shared" si="129"/>
        <v>6</v>
      </c>
    </row>
    <row r="8307" spans="1:15" x14ac:dyDescent="0.2">
      <c r="A8307" t="s">
        <v>9100</v>
      </c>
      <c r="B8307" t="s">
        <v>9100</v>
      </c>
      <c r="C8307" t="s">
        <v>9101</v>
      </c>
      <c r="D8307" t="s">
        <v>22</v>
      </c>
      <c r="E8307">
        <v>49</v>
      </c>
      <c r="F8307" t="s">
        <v>49</v>
      </c>
      <c r="G8307" t="s">
        <v>832</v>
      </c>
      <c r="H8307" t="s">
        <v>833</v>
      </c>
      <c r="I8307" s="2">
        <v>2837</v>
      </c>
      <c r="J8307" s="2">
        <v>2</v>
      </c>
      <c r="K8307" s="2">
        <v>2839</v>
      </c>
      <c r="L8307" s="3">
        <v>0.89144694493376164</v>
      </c>
      <c r="M8307" s="3">
        <v>1.3688656592638309</v>
      </c>
      <c r="N8307" s="2">
        <v>318471</v>
      </c>
      <c r="O8307">
        <f t="shared" si="129"/>
        <v>4</v>
      </c>
    </row>
    <row r="8308" spans="1:15" x14ac:dyDescent="0.2">
      <c r="A8308" t="s">
        <v>9100</v>
      </c>
      <c r="B8308" t="s">
        <v>9100</v>
      </c>
      <c r="C8308" t="s">
        <v>9102</v>
      </c>
      <c r="D8308" t="s">
        <v>22</v>
      </c>
      <c r="E8308">
        <v>52</v>
      </c>
      <c r="F8308" t="s">
        <v>49</v>
      </c>
      <c r="G8308" t="s">
        <v>19</v>
      </c>
      <c r="H8308" t="s">
        <v>20</v>
      </c>
      <c r="I8308" s="2">
        <v>95249</v>
      </c>
      <c r="J8308" s="2">
        <v>59</v>
      </c>
      <c r="K8308" s="2">
        <v>95308</v>
      </c>
      <c r="L8308" s="3">
        <v>29.926743722348348</v>
      </c>
      <c r="M8308" s="3">
        <v>45.954155777779917</v>
      </c>
      <c r="N8308" s="2">
        <v>318471</v>
      </c>
      <c r="O8308">
        <f t="shared" si="129"/>
        <v>1</v>
      </c>
    </row>
    <row r="8309" spans="1:15" x14ac:dyDescent="0.2">
      <c r="A8309" t="s">
        <v>9100</v>
      </c>
      <c r="B8309" t="s">
        <v>9100</v>
      </c>
      <c r="C8309" t="s">
        <v>9103</v>
      </c>
      <c r="D8309" t="s">
        <v>22</v>
      </c>
      <c r="E8309">
        <v>30</v>
      </c>
      <c r="F8309" t="s">
        <v>49</v>
      </c>
      <c r="G8309" t="s">
        <v>522</v>
      </c>
      <c r="H8309" t="s">
        <v>523</v>
      </c>
      <c r="I8309" s="2">
        <v>1717</v>
      </c>
      <c r="J8309" s="2">
        <v>4</v>
      </c>
      <c r="K8309" s="2">
        <v>1721</v>
      </c>
      <c r="L8309" s="3">
        <v>0.54039457281824721</v>
      </c>
      <c r="M8309" s="3">
        <v>0.82980549474922605</v>
      </c>
      <c r="N8309" s="2">
        <v>318471</v>
      </c>
      <c r="O8309">
        <f t="shared" si="129"/>
        <v>6</v>
      </c>
    </row>
    <row r="8310" spans="1:15" x14ac:dyDescent="0.2">
      <c r="A8310" t="s">
        <v>9100</v>
      </c>
      <c r="B8310" t="s">
        <v>9100</v>
      </c>
      <c r="C8310" t="s">
        <v>7762</v>
      </c>
      <c r="D8310" t="s">
        <v>17</v>
      </c>
      <c r="E8310">
        <v>51</v>
      </c>
      <c r="F8310" t="s">
        <v>49</v>
      </c>
      <c r="G8310" t="s">
        <v>38</v>
      </c>
      <c r="H8310" t="s">
        <v>336</v>
      </c>
      <c r="I8310" s="2">
        <v>615</v>
      </c>
      <c r="J8310" s="2">
        <v>3</v>
      </c>
      <c r="K8310" s="2">
        <v>618</v>
      </c>
      <c r="L8310" s="3">
        <v>0.19405220569533804</v>
      </c>
      <c r="M8310" s="3">
        <v>0.2979778011359801</v>
      </c>
      <c r="N8310" s="2">
        <v>318471</v>
      </c>
      <c r="O8310">
        <f t="shared" si="129"/>
        <v>10</v>
      </c>
    </row>
    <row r="8311" spans="1:15" x14ac:dyDescent="0.2">
      <c r="A8311" t="s">
        <v>9100</v>
      </c>
      <c r="B8311" t="s">
        <v>9100</v>
      </c>
      <c r="C8311" t="s">
        <v>9104</v>
      </c>
      <c r="D8311" t="s">
        <v>22</v>
      </c>
      <c r="E8311">
        <v>66</v>
      </c>
      <c r="F8311" t="s">
        <v>49</v>
      </c>
      <c r="G8311" t="s">
        <v>38</v>
      </c>
      <c r="H8311" t="s">
        <v>349</v>
      </c>
      <c r="I8311" s="2">
        <v>269</v>
      </c>
      <c r="J8311" s="2">
        <v>6</v>
      </c>
      <c r="K8311" s="2">
        <v>275</v>
      </c>
      <c r="L8311" s="3">
        <v>8.6350091531097031E-2</v>
      </c>
      <c r="M8311" s="3">
        <v>0.13259529985824359</v>
      </c>
      <c r="N8311" s="2">
        <v>318471</v>
      </c>
      <c r="O8311">
        <f t="shared" si="129"/>
        <v>13</v>
      </c>
    </row>
    <row r="8312" spans="1:15" x14ac:dyDescent="0.2">
      <c r="A8312" t="s">
        <v>9100</v>
      </c>
      <c r="B8312" t="s">
        <v>9100</v>
      </c>
      <c r="C8312" t="s">
        <v>9105</v>
      </c>
      <c r="D8312" t="s">
        <v>22</v>
      </c>
      <c r="E8312">
        <v>48</v>
      </c>
      <c r="F8312" t="s">
        <v>49</v>
      </c>
      <c r="G8312" t="s">
        <v>1865</v>
      </c>
      <c r="H8312" t="s">
        <v>198</v>
      </c>
      <c r="I8312" s="2">
        <v>212</v>
      </c>
      <c r="J8312" s="2">
        <f>(0)</f>
        <v>0</v>
      </c>
      <c r="K8312" s="2">
        <v>212</v>
      </c>
      <c r="L8312" s="3">
        <v>6.6568070562154788E-2</v>
      </c>
      <c r="M8312" s="3">
        <v>0.10221892207253687</v>
      </c>
      <c r="N8312" s="2">
        <v>318471</v>
      </c>
      <c r="O8312">
        <f t="shared" si="129"/>
        <v>16</v>
      </c>
    </row>
    <row r="8313" spans="1:15" x14ac:dyDescent="0.2">
      <c r="A8313" t="s">
        <v>9100</v>
      </c>
      <c r="B8313" t="s">
        <v>9100</v>
      </c>
      <c r="C8313" t="s">
        <v>9106</v>
      </c>
      <c r="D8313" t="s">
        <v>22</v>
      </c>
      <c r="E8313">
        <v>51</v>
      </c>
      <c r="F8313" t="s">
        <v>49</v>
      </c>
      <c r="G8313" t="s">
        <v>38</v>
      </c>
      <c r="H8313" t="s">
        <v>124</v>
      </c>
      <c r="I8313" s="2">
        <v>305</v>
      </c>
      <c r="J8313" s="2">
        <v>1</v>
      </c>
      <c r="K8313" s="2">
        <v>306</v>
      </c>
      <c r="L8313" s="3">
        <v>9.6084101849147965E-2</v>
      </c>
      <c r="M8313" s="3">
        <v>0.14754240638771829</v>
      </c>
      <c r="N8313" s="2">
        <v>318471</v>
      </c>
      <c r="O8313">
        <f t="shared" si="129"/>
        <v>12</v>
      </c>
    </row>
    <row r="8314" spans="1:15" x14ac:dyDescent="0.2">
      <c r="A8314" t="s">
        <v>9100</v>
      </c>
      <c r="B8314" t="s">
        <v>9100</v>
      </c>
      <c r="C8314" t="s">
        <v>9107</v>
      </c>
      <c r="D8314" t="s">
        <v>22</v>
      </c>
      <c r="E8314">
        <v>43</v>
      </c>
      <c r="F8314" t="s">
        <v>69</v>
      </c>
      <c r="G8314" t="s">
        <v>303</v>
      </c>
      <c r="H8314" t="s">
        <v>304</v>
      </c>
      <c r="I8314" s="2">
        <v>2478</v>
      </c>
      <c r="J8314" s="2">
        <v>8</v>
      </c>
      <c r="K8314" s="2">
        <v>2486</v>
      </c>
      <c r="L8314" s="3">
        <v>0.78060482744111714</v>
      </c>
      <c r="M8314" s="3">
        <v>1.1986615107185219</v>
      </c>
      <c r="N8314" s="2">
        <v>318471</v>
      </c>
      <c r="O8314">
        <f t="shared" si="129"/>
        <v>5</v>
      </c>
    </row>
    <row r="8315" spans="1:15" x14ac:dyDescent="0.2">
      <c r="A8315" t="s">
        <v>9100</v>
      </c>
      <c r="B8315" t="s">
        <v>9100</v>
      </c>
      <c r="C8315" t="s">
        <v>9108</v>
      </c>
      <c r="D8315" t="s">
        <v>22</v>
      </c>
      <c r="E8315">
        <v>45</v>
      </c>
      <c r="F8315" t="s">
        <v>49</v>
      </c>
      <c r="G8315" t="s">
        <v>38</v>
      </c>
      <c r="H8315" t="s">
        <v>36</v>
      </c>
      <c r="I8315" s="2">
        <v>914</v>
      </c>
      <c r="J8315" s="2">
        <f>(0)</f>
        <v>0</v>
      </c>
      <c r="K8315" s="2">
        <v>914</v>
      </c>
      <c r="L8315" s="3">
        <v>0.28699630421608247</v>
      </c>
      <c r="M8315" s="3">
        <v>0.44069856025612592</v>
      </c>
      <c r="N8315" s="2">
        <v>318471</v>
      </c>
      <c r="O8315">
        <f t="shared" si="129"/>
        <v>9</v>
      </c>
    </row>
    <row r="8316" spans="1:15" x14ac:dyDescent="0.2">
      <c r="A8316" t="s">
        <v>9100</v>
      </c>
      <c r="B8316" t="s">
        <v>9100</v>
      </c>
      <c r="C8316" t="s">
        <v>9109</v>
      </c>
      <c r="D8316" t="s">
        <v>22</v>
      </c>
      <c r="E8316">
        <v>46</v>
      </c>
      <c r="F8316" t="s">
        <v>49</v>
      </c>
      <c r="G8316" t="s">
        <v>32</v>
      </c>
      <c r="H8316" t="s">
        <v>33</v>
      </c>
      <c r="I8316" s="2">
        <v>93772</v>
      </c>
      <c r="J8316" s="2">
        <v>129</v>
      </c>
      <c r="K8316" s="2">
        <v>93901</v>
      </c>
      <c r="L8316" s="3">
        <v>29.484945254041968</v>
      </c>
      <c r="M8316" s="3">
        <v>45.275750007232475</v>
      </c>
      <c r="N8316" s="2">
        <v>318471</v>
      </c>
      <c r="O8316">
        <f t="shared" si="129"/>
        <v>2</v>
      </c>
    </row>
    <row r="8317" spans="1:15" x14ac:dyDescent="0.2">
      <c r="A8317" t="s">
        <v>9100</v>
      </c>
      <c r="B8317" t="s">
        <v>9100</v>
      </c>
      <c r="C8317" t="s">
        <v>9110</v>
      </c>
      <c r="D8317" t="s">
        <v>22</v>
      </c>
      <c r="E8317">
        <v>50</v>
      </c>
      <c r="F8317" t="s">
        <v>49</v>
      </c>
      <c r="G8317" t="s">
        <v>38</v>
      </c>
      <c r="H8317" t="s">
        <v>101</v>
      </c>
      <c r="I8317" s="2">
        <v>994</v>
      </c>
      <c r="J8317" s="2">
        <f>(0)</f>
        <v>0</v>
      </c>
      <c r="K8317" s="2">
        <v>994</v>
      </c>
      <c r="L8317" s="3">
        <v>0.3121163308433107</v>
      </c>
      <c r="M8317" s="3">
        <v>0.47927173839670589</v>
      </c>
      <c r="N8317" s="2">
        <v>318471</v>
      </c>
      <c r="O8317">
        <f t="shared" si="129"/>
        <v>8</v>
      </c>
    </row>
    <row r="8318" spans="1:15" x14ac:dyDescent="0.2">
      <c r="A8318" t="s">
        <v>9100</v>
      </c>
      <c r="B8318" t="s">
        <v>9100</v>
      </c>
      <c r="C8318" t="s">
        <v>9111</v>
      </c>
      <c r="D8318" t="s">
        <v>22</v>
      </c>
      <c r="E8318">
        <v>51</v>
      </c>
      <c r="F8318" t="s">
        <v>49</v>
      </c>
      <c r="G8318" t="s">
        <v>38</v>
      </c>
      <c r="H8318" t="s">
        <v>540</v>
      </c>
      <c r="I8318" s="2">
        <v>221</v>
      </c>
      <c r="J8318" s="2">
        <f>(0)</f>
        <v>0</v>
      </c>
      <c r="K8318" s="2">
        <v>221</v>
      </c>
      <c r="L8318" s="3">
        <v>6.939407355771797E-2</v>
      </c>
      <c r="M8318" s="3">
        <v>0.10655840461335211</v>
      </c>
      <c r="N8318" s="2">
        <v>318471</v>
      </c>
      <c r="O8318">
        <f t="shared" si="129"/>
        <v>15</v>
      </c>
    </row>
    <row r="8319" spans="1:15" x14ac:dyDescent="0.2">
      <c r="A8319" t="s">
        <v>9100</v>
      </c>
      <c r="B8319" t="s">
        <v>9100</v>
      </c>
      <c r="C8319" t="s">
        <v>9112</v>
      </c>
      <c r="D8319" t="s">
        <v>22</v>
      </c>
      <c r="E8319">
        <v>58</v>
      </c>
      <c r="F8319" t="s">
        <v>49</v>
      </c>
      <c r="G8319" t="s">
        <v>38</v>
      </c>
      <c r="H8319" t="s">
        <v>135</v>
      </c>
      <c r="I8319" s="2">
        <v>475</v>
      </c>
      <c r="J8319" s="2">
        <f>(0)</f>
        <v>0</v>
      </c>
      <c r="K8319" s="2">
        <v>475</v>
      </c>
      <c r="L8319" s="3">
        <v>0.1491501580991676</v>
      </c>
      <c r="M8319" s="3">
        <v>0.22902824520969345</v>
      </c>
      <c r="N8319" s="2">
        <v>318471</v>
      </c>
      <c r="O8319">
        <f t="shared" si="129"/>
        <v>11</v>
      </c>
    </row>
    <row r="8320" spans="1:15" x14ac:dyDescent="0.2">
      <c r="A8320" t="s">
        <v>9100</v>
      </c>
      <c r="B8320" t="s">
        <v>9100</v>
      </c>
      <c r="C8320" t="s">
        <v>9113</v>
      </c>
      <c r="D8320" t="s">
        <v>22</v>
      </c>
      <c r="E8320">
        <v>61</v>
      </c>
      <c r="F8320" t="s">
        <v>49</v>
      </c>
      <c r="G8320" t="s">
        <v>38</v>
      </c>
      <c r="H8320" t="s">
        <v>43</v>
      </c>
      <c r="I8320" s="2">
        <v>5339</v>
      </c>
      <c r="J8320" s="2">
        <v>2</v>
      </c>
      <c r="K8320" s="2">
        <v>5341</v>
      </c>
      <c r="L8320" s="3">
        <v>1.6770757777003245</v>
      </c>
      <c r="M8320" s="3">
        <v>2.5752418056104687</v>
      </c>
      <c r="N8320" s="2">
        <v>318471</v>
      </c>
      <c r="O8320">
        <f t="shared" si="129"/>
        <v>3</v>
      </c>
    </row>
    <row r="8321" spans="1:15" x14ac:dyDescent="0.2">
      <c r="A8321" t="s">
        <v>9100</v>
      </c>
      <c r="B8321" t="s">
        <v>9100</v>
      </c>
      <c r="C8321" t="s">
        <v>9114</v>
      </c>
      <c r="D8321" t="s">
        <v>22</v>
      </c>
      <c r="E8321">
        <v>34</v>
      </c>
      <c r="F8321" t="s">
        <v>49</v>
      </c>
      <c r="G8321" t="s">
        <v>38</v>
      </c>
      <c r="H8321" t="s">
        <v>39</v>
      </c>
      <c r="I8321" s="2">
        <v>272</v>
      </c>
      <c r="J8321" s="2">
        <v>1</v>
      </c>
      <c r="K8321" s="2">
        <v>273</v>
      </c>
      <c r="L8321" s="3">
        <v>8.5722090865416323E-2</v>
      </c>
      <c r="M8321" s="3">
        <v>0.13163097040472907</v>
      </c>
      <c r="N8321" s="2">
        <v>318471</v>
      </c>
      <c r="O8321">
        <f t="shared" si="129"/>
        <v>14</v>
      </c>
    </row>
    <row r="8322" spans="1:15" x14ac:dyDescent="0.2">
      <c r="A8322" t="s">
        <v>9100</v>
      </c>
      <c r="B8322" t="s">
        <v>9100</v>
      </c>
      <c r="C8322" t="s">
        <v>46</v>
      </c>
      <c r="G8322" t="s">
        <v>46</v>
      </c>
      <c r="I8322" s="2">
        <v>1411</v>
      </c>
      <c r="J8322" s="2">
        <v>1</v>
      </c>
      <c r="K8322" s="2">
        <v>1412</v>
      </c>
      <c r="L8322" s="3">
        <v>0.44336846997057816</v>
      </c>
      <c r="M8322" s="3">
        <v>0.68081659418123608</v>
      </c>
      <c r="N8322" s="2">
        <v>318471</v>
      </c>
      <c r="O8322">
        <f t="shared" si="129"/>
        <v>7</v>
      </c>
    </row>
    <row r="8323" spans="1:15" x14ac:dyDescent="0.2">
      <c r="A8323" t="s">
        <v>9115</v>
      </c>
      <c r="B8323" t="s">
        <v>9116</v>
      </c>
      <c r="C8323" t="s">
        <v>46</v>
      </c>
      <c r="G8323" t="s">
        <v>46</v>
      </c>
      <c r="I8323" s="2">
        <v>4321</v>
      </c>
      <c r="J8323" s="2">
        <v>14</v>
      </c>
      <c r="K8323" s="2">
        <v>4335</v>
      </c>
      <c r="L8323" s="3">
        <v>0.67029621371548198</v>
      </c>
      <c r="M8323" s="3">
        <v>0.94933174490897576</v>
      </c>
      <c r="N8323" s="2">
        <v>646729</v>
      </c>
      <c r="O8323">
        <f t="shared" si="129"/>
        <v>5</v>
      </c>
    </row>
    <row r="8324" spans="1:15" x14ac:dyDescent="0.2">
      <c r="A8324" t="s">
        <v>9115</v>
      </c>
      <c r="B8324" t="s">
        <v>9116</v>
      </c>
      <c r="C8324" t="s">
        <v>9117</v>
      </c>
      <c r="D8324" t="s">
        <v>17</v>
      </c>
      <c r="E8324">
        <v>41</v>
      </c>
      <c r="F8324" t="s">
        <v>49</v>
      </c>
      <c r="G8324" t="s">
        <v>2204</v>
      </c>
      <c r="H8324" t="s">
        <v>198</v>
      </c>
      <c r="I8324" s="2">
        <v>285</v>
      </c>
      <c r="J8324" s="2">
        <f>(0)</f>
        <v>0</v>
      </c>
      <c r="K8324" s="2">
        <v>285</v>
      </c>
      <c r="L8324" s="3">
        <v>4.4067917164685666E-2</v>
      </c>
      <c r="M8324" s="3">
        <v>6.2412813679136821E-2</v>
      </c>
      <c r="N8324" s="2">
        <v>646729</v>
      </c>
      <c r="O8324">
        <f t="shared" si="129"/>
        <v>24</v>
      </c>
    </row>
    <row r="8325" spans="1:15" x14ac:dyDescent="0.2">
      <c r="A8325" t="s">
        <v>9115</v>
      </c>
      <c r="B8325" t="s">
        <v>9116</v>
      </c>
      <c r="C8325" t="s">
        <v>9118</v>
      </c>
      <c r="D8325" t="s">
        <v>22</v>
      </c>
      <c r="E8325">
        <v>67</v>
      </c>
      <c r="F8325" t="s">
        <v>49</v>
      </c>
      <c r="G8325" t="s">
        <v>9119</v>
      </c>
      <c r="H8325" t="s">
        <v>43</v>
      </c>
      <c r="I8325" s="2">
        <v>461</v>
      </c>
      <c r="J8325" s="2">
        <f>(0)</f>
        <v>0</v>
      </c>
      <c r="K8325" s="2">
        <v>461</v>
      </c>
      <c r="L8325" s="3">
        <v>7.1281788817263492E-2</v>
      </c>
      <c r="M8325" s="3">
        <v>0.10095546353011255</v>
      </c>
      <c r="N8325" s="2">
        <v>646729</v>
      </c>
      <c r="O8325">
        <f t="shared" si="129"/>
        <v>15</v>
      </c>
    </row>
    <row r="8326" spans="1:15" x14ac:dyDescent="0.2">
      <c r="A8326" t="s">
        <v>9115</v>
      </c>
      <c r="B8326" t="s">
        <v>9116</v>
      </c>
      <c r="C8326" t="s">
        <v>9120</v>
      </c>
      <c r="D8326" t="s">
        <v>17</v>
      </c>
      <c r="E8326">
        <v>66</v>
      </c>
      <c r="F8326" t="s">
        <v>49</v>
      </c>
      <c r="G8326" t="s">
        <v>32</v>
      </c>
      <c r="H8326" t="s">
        <v>33</v>
      </c>
      <c r="I8326" s="2">
        <v>230967</v>
      </c>
      <c r="J8326" s="2">
        <v>221</v>
      </c>
      <c r="K8326" s="2">
        <v>231188</v>
      </c>
      <c r="L8326" s="3">
        <v>35.747275906910005</v>
      </c>
      <c r="M8326" s="3">
        <v>50.628398487200997</v>
      </c>
      <c r="N8326" s="2">
        <v>646729</v>
      </c>
      <c r="O8326">
        <f t="shared" si="129"/>
        <v>1</v>
      </c>
    </row>
    <row r="8327" spans="1:15" x14ac:dyDescent="0.2">
      <c r="A8327" t="s">
        <v>9115</v>
      </c>
      <c r="B8327" t="s">
        <v>9116</v>
      </c>
      <c r="C8327" t="s">
        <v>9121</v>
      </c>
      <c r="D8327" t="s">
        <v>22</v>
      </c>
      <c r="E8327">
        <v>41</v>
      </c>
      <c r="F8327" t="s">
        <v>49</v>
      </c>
      <c r="G8327" t="s">
        <v>5079</v>
      </c>
      <c r="H8327" t="s">
        <v>734</v>
      </c>
      <c r="I8327" s="2">
        <v>658</v>
      </c>
      <c r="J8327" s="2">
        <f>(0)</f>
        <v>0</v>
      </c>
      <c r="K8327" s="2">
        <v>658</v>
      </c>
      <c r="L8327" s="3">
        <v>0.10174277015566026</v>
      </c>
      <c r="M8327" s="3">
        <v>0.14409695228376151</v>
      </c>
      <c r="N8327" s="2">
        <v>646729</v>
      </c>
      <c r="O8327">
        <f t="shared" ref="O8327:O8390" si="130">COUNTIFS($A$2:$A$8573,A8327,$B$2:$B$8573,B8327,$K$2:$K$8573,"&gt;"&amp;K8327)+1</f>
        <v>11</v>
      </c>
    </row>
    <row r="8328" spans="1:15" x14ac:dyDescent="0.2">
      <c r="A8328" t="s">
        <v>9115</v>
      </c>
      <c r="B8328" t="s">
        <v>9116</v>
      </c>
      <c r="C8328" t="s">
        <v>9122</v>
      </c>
      <c r="D8328" t="s">
        <v>17</v>
      </c>
      <c r="E8328">
        <v>66</v>
      </c>
      <c r="F8328" t="s">
        <v>49</v>
      </c>
      <c r="G8328" t="s">
        <v>38</v>
      </c>
      <c r="H8328" t="s">
        <v>270</v>
      </c>
      <c r="I8328" s="2">
        <v>428</v>
      </c>
      <c r="J8328" s="2">
        <f>(0)</f>
        <v>0</v>
      </c>
      <c r="K8328" s="2">
        <v>428</v>
      </c>
      <c r="L8328" s="3">
        <v>6.6179187882405149E-2</v>
      </c>
      <c r="M8328" s="3">
        <v>9.3728716683054589E-2</v>
      </c>
      <c r="N8328" s="2">
        <v>646729</v>
      </c>
      <c r="O8328">
        <f t="shared" si="130"/>
        <v>17</v>
      </c>
    </row>
    <row r="8329" spans="1:15" x14ac:dyDescent="0.2">
      <c r="A8329" t="s">
        <v>9115</v>
      </c>
      <c r="B8329" t="s">
        <v>9116</v>
      </c>
      <c r="C8329" t="s">
        <v>9123</v>
      </c>
      <c r="D8329" t="s">
        <v>22</v>
      </c>
      <c r="E8329">
        <v>77</v>
      </c>
      <c r="F8329" t="s">
        <v>49</v>
      </c>
      <c r="G8329" t="s">
        <v>38</v>
      </c>
      <c r="H8329" t="s">
        <v>1042</v>
      </c>
      <c r="I8329" s="2">
        <v>319</v>
      </c>
      <c r="J8329" s="2">
        <v>1</v>
      </c>
      <c r="K8329" s="2">
        <v>320</v>
      </c>
      <c r="L8329" s="3">
        <v>4.9479766641050582E-2</v>
      </c>
      <c r="M8329" s="3">
        <v>7.0077545183592216E-2</v>
      </c>
      <c r="N8329" s="2">
        <v>646729</v>
      </c>
      <c r="O8329">
        <f t="shared" si="130"/>
        <v>21</v>
      </c>
    </row>
    <row r="8330" spans="1:15" x14ac:dyDescent="0.2">
      <c r="A8330" t="s">
        <v>9115</v>
      </c>
      <c r="B8330" t="s">
        <v>9116</v>
      </c>
      <c r="C8330" t="s">
        <v>9124</v>
      </c>
      <c r="D8330" t="s">
        <v>22</v>
      </c>
      <c r="E8330">
        <v>70</v>
      </c>
      <c r="F8330" t="s">
        <v>49</v>
      </c>
      <c r="G8330" t="s">
        <v>19</v>
      </c>
      <c r="H8330" t="s">
        <v>20</v>
      </c>
      <c r="I8330" s="2">
        <v>184117</v>
      </c>
      <c r="J8330" s="2">
        <v>101</v>
      </c>
      <c r="K8330" s="2">
        <v>184218</v>
      </c>
      <c r="L8330" s="3">
        <v>28.484573909628295</v>
      </c>
      <c r="M8330" s="3">
        <v>40.342328808221851</v>
      </c>
      <c r="N8330" s="2">
        <v>646729</v>
      </c>
      <c r="O8330">
        <f t="shared" si="130"/>
        <v>2</v>
      </c>
    </row>
    <row r="8331" spans="1:15" x14ac:dyDescent="0.2">
      <c r="A8331" t="s">
        <v>9115</v>
      </c>
      <c r="B8331" t="s">
        <v>9116</v>
      </c>
      <c r="C8331" t="s">
        <v>9125</v>
      </c>
      <c r="D8331" t="s">
        <v>22</v>
      </c>
      <c r="E8331">
        <v>61</v>
      </c>
      <c r="F8331" t="s">
        <v>69</v>
      </c>
      <c r="G8331" t="s">
        <v>4983</v>
      </c>
      <c r="H8331" t="s">
        <v>106</v>
      </c>
      <c r="I8331" s="2">
        <v>365</v>
      </c>
      <c r="J8331" s="2">
        <f>(0)</f>
        <v>0</v>
      </c>
      <c r="K8331" s="2">
        <v>365</v>
      </c>
      <c r="L8331" s="3">
        <v>5.6437858824948312E-2</v>
      </c>
      <c r="M8331" s="3">
        <v>7.9932199975034882E-2</v>
      </c>
      <c r="N8331" s="2">
        <v>646729</v>
      </c>
      <c r="O8331">
        <f t="shared" si="130"/>
        <v>20</v>
      </c>
    </row>
    <row r="8332" spans="1:15" x14ac:dyDescent="0.2">
      <c r="A8332" t="s">
        <v>9115</v>
      </c>
      <c r="B8332" t="s">
        <v>9116</v>
      </c>
      <c r="C8332" t="s">
        <v>9126</v>
      </c>
      <c r="D8332" t="s">
        <v>22</v>
      </c>
      <c r="E8332">
        <v>32</v>
      </c>
      <c r="F8332" t="s">
        <v>69</v>
      </c>
      <c r="G8332" t="s">
        <v>694</v>
      </c>
      <c r="H8332" t="s">
        <v>315</v>
      </c>
      <c r="I8332" s="2">
        <v>919</v>
      </c>
      <c r="J8332" s="2">
        <v>1</v>
      </c>
      <c r="K8332" s="2">
        <v>920</v>
      </c>
      <c r="L8332" s="3">
        <v>0.14225432909302041</v>
      </c>
      <c r="M8332" s="3">
        <v>0.20147294240282762</v>
      </c>
      <c r="N8332" s="2">
        <v>646729</v>
      </c>
      <c r="O8332">
        <f t="shared" si="130"/>
        <v>9</v>
      </c>
    </row>
    <row r="8333" spans="1:15" x14ac:dyDescent="0.2">
      <c r="A8333" t="s">
        <v>9115</v>
      </c>
      <c r="B8333" t="s">
        <v>9116</v>
      </c>
      <c r="C8333" t="s">
        <v>2138</v>
      </c>
      <c r="D8333" t="s">
        <v>22</v>
      </c>
      <c r="E8333">
        <v>44</v>
      </c>
      <c r="F8333" t="s">
        <v>69</v>
      </c>
      <c r="G8333" t="s">
        <v>303</v>
      </c>
      <c r="H8333" t="s">
        <v>304</v>
      </c>
      <c r="I8333" s="2">
        <v>7391</v>
      </c>
      <c r="J8333" s="2">
        <v>5</v>
      </c>
      <c r="K8333" s="2">
        <v>7396</v>
      </c>
      <c r="L8333" s="3">
        <v>1.1436011064912817</v>
      </c>
      <c r="M8333" s="3">
        <v>1.6196672630557751</v>
      </c>
      <c r="N8333" s="2">
        <v>646729</v>
      </c>
      <c r="O8333">
        <f t="shared" si="130"/>
        <v>4</v>
      </c>
    </row>
    <row r="8334" spans="1:15" x14ac:dyDescent="0.2">
      <c r="A8334" t="s">
        <v>9115</v>
      </c>
      <c r="B8334" t="s">
        <v>9116</v>
      </c>
      <c r="C8334" t="s">
        <v>9127</v>
      </c>
      <c r="D8334" t="s">
        <v>22</v>
      </c>
      <c r="E8334">
        <v>62</v>
      </c>
      <c r="F8334" t="s">
        <v>69</v>
      </c>
      <c r="G8334" t="s">
        <v>2300</v>
      </c>
      <c r="H8334" t="s">
        <v>530</v>
      </c>
      <c r="I8334" s="2">
        <v>194</v>
      </c>
      <c r="J8334" s="2">
        <f>(0)</f>
        <v>0</v>
      </c>
      <c r="K8334" s="2">
        <v>194</v>
      </c>
      <c r="L8334" s="3">
        <v>2.9997108526136913E-2</v>
      </c>
      <c r="M8334" s="3">
        <v>4.2484511767552781E-2</v>
      </c>
      <c r="N8334" s="2">
        <v>646729</v>
      </c>
      <c r="O8334">
        <f t="shared" si="130"/>
        <v>30</v>
      </c>
    </row>
    <row r="8335" spans="1:15" x14ac:dyDescent="0.2">
      <c r="A8335" t="s">
        <v>9115</v>
      </c>
      <c r="B8335" t="s">
        <v>9116</v>
      </c>
      <c r="C8335" t="s">
        <v>9128</v>
      </c>
      <c r="D8335" t="s">
        <v>22</v>
      </c>
      <c r="E8335">
        <v>38</v>
      </c>
      <c r="F8335" t="s">
        <v>69</v>
      </c>
      <c r="G8335" t="s">
        <v>38</v>
      </c>
      <c r="H8335" t="s">
        <v>537</v>
      </c>
      <c r="I8335" s="2">
        <v>101</v>
      </c>
      <c r="J8335" s="2">
        <f>(0)</f>
        <v>0</v>
      </c>
      <c r="K8335" s="2">
        <v>101</v>
      </c>
      <c r="L8335" s="3">
        <v>1.561705134608159E-2</v>
      </c>
      <c r="M8335" s="3">
        <v>2.2118225198571293E-2</v>
      </c>
      <c r="N8335" s="2">
        <v>646729</v>
      </c>
      <c r="O8335">
        <f t="shared" si="130"/>
        <v>37</v>
      </c>
    </row>
    <row r="8336" spans="1:15" x14ac:dyDescent="0.2">
      <c r="A8336" t="s">
        <v>9115</v>
      </c>
      <c r="B8336" t="s">
        <v>9116</v>
      </c>
      <c r="C8336" t="s">
        <v>9129</v>
      </c>
      <c r="D8336" t="s">
        <v>22</v>
      </c>
      <c r="E8336">
        <v>30</v>
      </c>
      <c r="F8336" t="s">
        <v>49</v>
      </c>
      <c r="G8336" t="s">
        <v>38</v>
      </c>
      <c r="H8336" t="s">
        <v>321</v>
      </c>
      <c r="I8336" s="2">
        <v>731</v>
      </c>
      <c r="J8336" s="2">
        <f>(0)</f>
        <v>0</v>
      </c>
      <c r="K8336" s="2">
        <v>731</v>
      </c>
      <c r="L8336" s="3">
        <v>0.11303034192064992</v>
      </c>
      <c r="M8336" s="3">
        <v>0.16008339227876847</v>
      </c>
      <c r="N8336" s="2">
        <v>646729</v>
      </c>
      <c r="O8336">
        <f t="shared" si="130"/>
        <v>10</v>
      </c>
    </row>
    <row r="8337" spans="1:15" x14ac:dyDescent="0.2">
      <c r="A8337" t="s">
        <v>9115</v>
      </c>
      <c r="B8337" t="s">
        <v>9116</v>
      </c>
      <c r="C8337" t="s">
        <v>9130</v>
      </c>
      <c r="D8337" t="s">
        <v>22</v>
      </c>
      <c r="E8337">
        <v>78</v>
      </c>
      <c r="F8337" t="s">
        <v>49</v>
      </c>
      <c r="G8337" t="s">
        <v>832</v>
      </c>
      <c r="H8337" t="s">
        <v>833</v>
      </c>
      <c r="I8337" s="2">
        <v>13767</v>
      </c>
      <c r="J8337" s="2">
        <v>14</v>
      </c>
      <c r="K8337" s="2">
        <v>13781</v>
      </c>
      <c r="L8337" s="3">
        <v>2.1308770752509938</v>
      </c>
      <c r="M8337" s="3">
        <v>3.0179332817971383</v>
      </c>
      <c r="N8337" s="2">
        <v>646729</v>
      </c>
      <c r="O8337">
        <f t="shared" si="130"/>
        <v>3</v>
      </c>
    </row>
    <row r="8338" spans="1:15" x14ac:dyDescent="0.2">
      <c r="A8338" t="s">
        <v>9115</v>
      </c>
      <c r="B8338" t="s">
        <v>9116</v>
      </c>
      <c r="C8338" t="s">
        <v>1341</v>
      </c>
      <c r="D8338" t="s">
        <v>22</v>
      </c>
      <c r="E8338">
        <v>60</v>
      </c>
      <c r="F8338" t="s">
        <v>49</v>
      </c>
      <c r="G8338" t="s">
        <v>4934</v>
      </c>
      <c r="H8338" t="s">
        <v>54</v>
      </c>
      <c r="I8338" s="2">
        <v>486</v>
      </c>
      <c r="J8338" s="2">
        <f>(0)</f>
        <v>0</v>
      </c>
      <c r="K8338" s="2">
        <v>486</v>
      </c>
      <c r="L8338" s="3">
        <v>7.5147395586095567E-2</v>
      </c>
      <c r="M8338" s="3">
        <v>0.10643027174758068</v>
      </c>
      <c r="N8338" s="2">
        <v>646729</v>
      </c>
      <c r="O8338">
        <f t="shared" si="130"/>
        <v>14</v>
      </c>
    </row>
    <row r="8339" spans="1:15" x14ac:dyDescent="0.2">
      <c r="A8339" t="s">
        <v>9115</v>
      </c>
      <c r="B8339" t="s">
        <v>9116</v>
      </c>
      <c r="C8339" t="s">
        <v>9131</v>
      </c>
      <c r="D8339" t="s">
        <v>17</v>
      </c>
      <c r="E8339">
        <v>38</v>
      </c>
      <c r="F8339" t="s">
        <v>49</v>
      </c>
      <c r="G8339" t="s">
        <v>38</v>
      </c>
      <c r="H8339" t="s">
        <v>556</v>
      </c>
      <c r="I8339" s="2">
        <v>569</v>
      </c>
      <c r="J8339" s="2">
        <f>(0)</f>
        <v>0</v>
      </c>
      <c r="K8339" s="2">
        <v>569</v>
      </c>
      <c r="L8339" s="3">
        <v>8.7981210058618059E-2</v>
      </c>
      <c r="M8339" s="3">
        <v>0.12460663502957491</v>
      </c>
      <c r="N8339" s="2">
        <v>646729</v>
      </c>
      <c r="O8339">
        <f t="shared" si="130"/>
        <v>12</v>
      </c>
    </row>
    <row r="8340" spans="1:15" x14ac:dyDescent="0.2">
      <c r="A8340" t="s">
        <v>9115</v>
      </c>
      <c r="B8340" t="s">
        <v>9116</v>
      </c>
      <c r="C8340" t="s">
        <v>9132</v>
      </c>
      <c r="D8340" t="s">
        <v>22</v>
      </c>
      <c r="E8340">
        <v>58</v>
      </c>
      <c r="F8340" t="s">
        <v>49</v>
      </c>
      <c r="G8340" t="s">
        <v>362</v>
      </c>
      <c r="H8340" t="s">
        <v>363</v>
      </c>
      <c r="I8340" s="2">
        <v>245</v>
      </c>
      <c r="J8340" s="2">
        <f>(0)</f>
        <v>0</v>
      </c>
      <c r="K8340" s="2">
        <v>245</v>
      </c>
      <c r="L8340" s="3">
        <v>3.788294633455435E-2</v>
      </c>
      <c r="M8340" s="3">
        <v>5.3653120531187787E-2</v>
      </c>
      <c r="N8340" s="2">
        <v>646729</v>
      </c>
      <c r="O8340">
        <f t="shared" si="130"/>
        <v>25</v>
      </c>
    </row>
    <row r="8341" spans="1:15" x14ac:dyDescent="0.2">
      <c r="A8341" t="s">
        <v>9115</v>
      </c>
      <c r="B8341" t="s">
        <v>9116</v>
      </c>
      <c r="C8341" t="s">
        <v>9133</v>
      </c>
      <c r="D8341" t="s">
        <v>22</v>
      </c>
      <c r="E8341">
        <v>78</v>
      </c>
      <c r="F8341" t="s">
        <v>69</v>
      </c>
      <c r="G8341" t="s">
        <v>258</v>
      </c>
      <c r="H8341" t="s">
        <v>767</v>
      </c>
      <c r="I8341" s="2">
        <v>377</v>
      </c>
      <c r="J8341" s="2">
        <f>(0)</f>
        <v>0</v>
      </c>
      <c r="K8341" s="2">
        <v>377</v>
      </c>
      <c r="L8341" s="3">
        <v>5.8293350073987719E-2</v>
      </c>
      <c r="M8341" s="3">
        <v>8.2560107919419576E-2</v>
      </c>
      <c r="N8341" s="2">
        <v>646729</v>
      </c>
      <c r="O8341">
        <f t="shared" si="130"/>
        <v>19</v>
      </c>
    </row>
    <row r="8342" spans="1:15" x14ac:dyDescent="0.2">
      <c r="A8342" t="s">
        <v>9115</v>
      </c>
      <c r="B8342" t="s">
        <v>9116</v>
      </c>
      <c r="C8342" t="s">
        <v>9134</v>
      </c>
      <c r="D8342" t="s">
        <v>22</v>
      </c>
      <c r="E8342">
        <v>34</v>
      </c>
      <c r="F8342" t="s">
        <v>49</v>
      </c>
      <c r="G8342" t="s">
        <v>38</v>
      </c>
      <c r="H8342" t="s">
        <v>738</v>
      </c>
      <c r="I8342" s="2">
        <v>136</v>
      </c>
      <c r="J8342" s="2">
        <f>(0)</f>
        <v>0</v>
      </c>
      <c r="K8342" s="2">
        <v>136</v>
      </c>
      <c r="L8342" s="3">
        <v>2.1028900822446496E-2</v>
      </c>
      <c r="M8342" s="3">
        <v>2.9782956703026692E-2</v>
      </c>
      <c r="N8342" s="2">
        <v>646729</v>
      </c>
      <c r="O8342">
        <f t="shared" si="130"/>
        <v>35</v>
      </c>
    </row>
    <row r="8343" spans="1:15" x14ac:dyDescent="0.2">
      <c r="A8343" t="s">
        <v>9115</v>
      </c>
      <c r="B8343" t="s">
        <v>9116</v>
      </c>
      <c r="C8343" t="s">
        <v>9135</v>
      </c>
      <c r="D8343" t="s">
        <v>17</v>
      </c>
      <c r="E8343">
        <v>75</v>
      </c>
      <c r="F8343" t="s">
        <v>49</v>
      </c>
      <c r="G8343" t="s">
        <v>38</v>
      </c>
      <c r="H8343" t="s">
        <v>142</v>
      </c>
      <c r="I8343" s="2">
        <v>212</v>
      </c>
      <c r="J8343" s="2">
        <f>(0)</f>
        <v>0</v>
      </c>
      <c r="K8343" s="2">
        <v>212</v>
      </c>
      <c r="L8343" s="3">
        <v>3.2780345399696008E-2</v>
      </c>
      <c r="M8343" s="3">
        <v>4.6426373684129843E-2</v>
      </c>
      <c r="N8343" s="2">
        <v>646729</v>
      </c>
      <c r="O8343">
        <f t="shared" si="130"/>
        <v>26</v>
      </c>
    </row>
    <row r="8344" spans="1:15" x14ac:dyDescent="0.2">
      <c r="A8344" t="s">
        <v>9115</v>
      </c>
      <c r="B8344" t="s">
        <v>9116</v>
      </c>
      <c r="C8344" t="s">
        <v>9136</v>
      </c>
      <c r="D8344" t="s">
        <v>22</v>
      </c>
      <c r="E8344">
        <v>48</v>
      </c>
      <c r="F8344" t="s">
        <v>49</v>
      </c>
      <c r="G8344" t="s">
        <v>9137</v>
      </c>
      <c r="H8344" t="s">
        <v>1113</v>
      </c>
      <c r="I8344" s="2">
        <v>3182</v>
      </c>
      <c r="J8344" s="2">
        <v>4</v>
      </c>
      <c r="K8344" s="2">
        <v>3186</v>
      </c>
      <c r="L8344" s="3">
        <v>0.49263292661995983</v>
      </c>
      <c r="M8344" s="3">
        <v>0.69770955923414002</v>
      </c>
      <c r="N8344" s="2">
        <v>646729</v>
      </c>
      <c r="O8344">
        <f t="shared" si="130"/>
        <v>6</v>
      </c>
    </row>
    <row r="8345" spans="1:15" x14ac:dyDescent="0.2">
      <c r="A8345" t="s">
        <v>9115</v>
      </c>
      <c r="B8345" t="s">
        <v>9116</v>
      </c>
      <c r="C8345" t="s">
        <v>9138</v>
      </c>
      <c r="D8345" t="s">
        <v>17</v>
      </c>
      <c r="E8345">
        <v>38</v>
      </c>
      <c r="F8345" t="s">
        <v>69</v>
      </c>
      <c r="G8345" t="s">
        <v>815</v>
      </c>
      <c r="H8345" t="s">
        <v>816</v>
      </c>
      <c r="I8345" s="2">
        <v>531</v>
      </c>
      <c r="J8345" s="2">
        <f>(0)</f>
        <v>0</v>
      </c>
      <c r="K8345" s="2">
        <v>531</v>
      </c>
      <c r="L8345" s="3">
        <v>8.2105487769993296E-2</v>
      </c>
      <c r="M8345" s="3">
        <v>0.11628492653902334</v>
      </c>
      <c r="N8345" s="2">
        <v>646729</v>
      </c>
      <c r="O8345">
        <f t="shared" si="130"/>
        <v>13</v>
      </c>
    </row>
    <row r="8346" spans="1:15" x14ac:dyDescent="0.2">
      <c r="A8346" t="s">
        <v>9115</v>
      </c>
      <c r="B8346" t="s">
        <v>9116</v>
      </c>
      <c r="C8346" t="s">
        <v>9139</v>
      </c>
      <c r="D8346" t="s">
        <v>17</v>
      </c>
      <c r="E8346">
        <v>46</v>
      </c>
      <c r="F8346" t="s">
        <v>49</v>
      </c>
      <c r="G8346" t="s">
        <v>791</v>
      </c>
      <c r="H8346" t="s">
        <v>41</v>
      </c>
      <c r="I8346" s="2">
        <v>209</v>
      </c>
      <c r="J8346" s="2">
        <f>(0)</f>
        <v>0</v>
      </c>
      <c r="K8346" s="2">
        <v>209</v>
      </c>
      <c r="L8346" s="3">
        <v>3.2316472587436161E-2</v>
      </c>
      <c r="M8346" s="3">
        <v>4.5769396698033669E-2</v>
      </c>
      <c r="N8346" s="2">
        <v>646729</v>
      </c>
      <c r="O8346">
        <f t="shared" si="130"/>
        <v>28</v>
      </c>
    </row>
    <row r="8347" spans="1:15" x14ac:dyDescent="0.2">
      <c r="A8347" t="s">
        <v>9115</v>
      </c>
      <c r="B8347" t="s">
        <v>9116</v>
      </c>
      <c r="C8347" t="s">
        <v>9140</v>
      </c>
      <c r="D8347" t="s">
        <v>22</v>
      </c>
      <c r="E8347">
        <v>44</v>
      </c>
      <c r="F8347" t="s">
        <v>49</v>
      </c>
      <c r="G8347" t="s">
        <v>1987</v>
      </c>
      <c r="H8347" t="s">
        <v>101</v>
      </c>
      <c r="I8347" s="2">
        <v>158</v>
      </c>
      <c r="J8347" s="2">
        <f>(0)</f>
        <v>0</v>
      </c>
      <c r="K8347" s="2">
        <v>158</v>
      </c>
      <c r="L8347" s="3">
        <v>2.4430634779018724E-2</v>
      </c>
      <c r="M8347" s="3">
        <v>3.4600787934398657E-2</v>
      </c>
      <c r="N8347" s="2">
        <v>646729</v>
      </c>
      <c r="O8347">
        <f t="shared" si="130"/>
        <v>32</v>
      </c>
    </row>
    <row r="8348" spans="1:15" x14ac:dyDescent="0.2">
      <c r="A8348" t="s">
        <v>9115</v>
      </c>
      <c r="B8348" t="s">
        <v>9116</v>
      </c>
      <c r="C8348" t="s">
        <v>9141</v>
      </c>
      <c r="D8348" t="s">
        <v>22</v>
      </c>
      <c r="E8348">
        <v>36</v>
      </c>
      <c r="F8348" t="s">
        <v>69</v>
      </c>
      <c r="G8348" t="s">
        <v>38</v>
      </c>
      <c r="H8348" t="s">
        <v>540</v>
      </c>
      <c r="I8348" s="2">
        <v>156</v>
      </c>
      <c r="J8348" s="2">
        <f>(0)</f>
        <v>0</v>
      </c>
      <c r="K8348" s="2">
        <v>156</v>
      </c>
      <c r="L8348" s="3">
        <v>2.4121386237512157E-2</v>
      </c>
      <c r="M8348" s="3">
        <v>3.4162803277001212E-2</v>
      </c>
      <c r="N8348" s="2">
        <v>646729</v>
      </c>
      <c r="O8348">
        <f t="shared" si="130"/>
        <v>33</v>
      </c>
    </row>
    <row r="8349" spans="1:15" x14ac:dyDescent="0.2">
      <c r="A8349" t="s">
        <v>9115</v>
      </c>
      <c r="B8349" t="s">
        <v>9116</v>
      </c>
      <c r="C8349" t="s">
        <v>9142</v>
      </c>
      <c r="D8349" t="s">
        <v>22</v>
      </c>
      <c r="E8349">
        <v>30</v>
      </c>
      <c r="F8349" t="s">
        <v>49</v>
      </c>
      <c r="G8349" t="s">
        <v>38</v>
      </c>
      <c r="H8349" t="s">
        <v>354</v>
      </c>
      <c r="I8349" s="2">
        <v>206</v>
      </c>
      <c r="J8349" s="2">
        <f>(0)</f>
        <v>0</v>
      </c>
      <c r="K8349" s="2">
        <v>206</v>
      </c>
      <c r="L8349" s="3">
        <v>3.1852599775176307E-2</v>
      </c>
      <c r="M8349" s="3">
        <v>4.5112419711937496E-2</v>
      </c>
      <c r="N8349" s="2">
        <v>646729</v>
      </c>
      <c r="O8349">
        <f t="shared" si="130"/>
        <v>29</v>
      </c>
    </row>
    <row r="8350" spans="1:15" x14ac:dyDescent="0.2">
      <c r="A8350" t="s">
        <v>9115</v>
      </c>
      <c r="B8350" t="s">
        <v>9116</v>
      </c>
      <c r="C8350" t="s">
        <v>9143</v>
      </c>
      <c r="D8350" t="s">
        <v>17</v>
      </c>
      <c r="E8350">
        <v>25</v>
      </c>
      <c r="F8350" t="s">
        <v>49</v>
      </c>
      <c r="G8350" t="s">
        <v>38</v>
      </c>
      <c r="H8350" t="s">
        <v>1576</v>
      </c>
      <c r="I8350" s="2">
        <v>112</v>
      </c>
      <c r="J8350" s="2">
        <f>(0)</f>
        <v>0</v>
      </c>
      <c r="K8350" s="2">
        <v>112</v>
      </c>
      <c r="L8350" s="3">
        <v>1.7317918324367701E-2</v>
      </c>
      <c r="M8350" s="3">
        <v>2.4527140814257279E-2</v>
      </c>
      <c r="N8350" s="2">
        <v>646729</v>
      </c>
      <c r="O8350">
        <f t="shared" si="130"/>
        <v>36</v>
      </c>
    </row>
    <row r="8351" spans="1:15" x14ac:dyDescent="0.2">
      <c r="A8351" t="s">
        <v>9115</v>
      </c>
      <c r="B8351" t="s">
        <v>9116</v>
      </c>
      <c r="C8351" t="s">
        <v>9144</v>
      </c>
      <c r="D8351" t="s">
        <v>22</v>
      </c>
      <c r="E8351">
        <v>68</v>
      </c>
      <c r="F8351" t="s">
        <v>49</v>
      </c>
      <c r="G8351" t="s">
        <v>38</v>
      </c>
      <c r="H8351" t="s">
        <v>654</v>
      </c>
      <c r="I8351" s="2">
        <v>392</v>
      </c>
      <c r="J8351" s="2">
        <f>(0)</f>
        <v>0</v>
      </c>
      <c r="K8351" s="2">
        <v>392</v>
      </c>
      <c r="L8351" s="3">
        <v>6.0612714135286953E-2</v>
      </c>
      <c r="M8351" s="3">
        <v>8.5844992849900464E-2</v>
      </c>
      <c r="N8351" s="2">
        <v>646729</v>
      </c>
      <c r="O8351">
        <f t="shared" si="130"/>
        <v>18</v>
      </c>
    </row>
    <row r="8352" spans="1:15" x14ac:dyDescent="0.2">
      <c r="A8352" t="s">
        <v>9115</v>
      </c>
      <c r="B8352" t="s">
        <v>9116</v>
      </c>
      <c r="C8352" t="s">
        <v>9145</v>
      </c>
      <c r="D8352" t="s">
        <v>22</v>
      </c>
      <c r="E8352">
        <v>54</v>
      </c>
      <c r="F8352" t="s">
        <v>69</v>
      </c>
      <c r="G8352" t="s">
        <v>4942</v>
      </c>
      <c r="H8352" t="s">
        <v>349</v>
      </c>
      <c r="I8352" s="2">
        <v>312</v>
      </c>
      <c r="J8352" s="2">
        <f>(0)</f>
        <v>0</v>
      </c>
      <c r="K8352" s="2">
        <v>312</v>
      </c>
      <c r="L8352" s="3">
        <v>4.8242772475024315E-2</v>
      </c>
      <c r="M8352" s="3">
        <v>6.8325606554002424E-2</v>
      </c>
      <c r="N8352" s="2">
        <v>646729</v>
      </c>
      <c r="O8352">
        <f t="shared" si="130"/>
        <v>22</v>
      </c>
    </row>
    <row r="8353" spans="1:15" x14ac:dyDescent="0.2">
      <c r="A8353" t="s">
        <v>9115</v>
      </c>
      <c r="B8353" t="s">
        <v>9116</v>
      </c>
      <c r="C8353" t="s">
        <v>9146</v>
      </c>
      <c r="D8353" t="s">
        <v>22</v>
      </c>
      <c r="E8353">
        <v>48</v>
      </c>
      <c r="F8353" t="s">
        <v>69</v>
      </c>
      <c r="G8353" t="s">
        <v>1862</v>
      </c>
      <c r="H8353" t="s">
        <v>1863</v>
      </c>
      <c r="I8353" s="2">
        <v>1578</v>
      </c>
      <c r="J8353" s="2">
        <f>(0)</f>
        <v>0</v>
      </c>
      <c r="K8353" s="2">
        <v>1578</v>
      </c>
      <c r="L8353" s="3">
        <v>0.24399709924868068</v>
      </c>
      <c r="M8353" s="3">
        <v>0.34556989468658916</v>
      </c>
      <c r="N8353" s="2">
        <v>646729</v>
      </c>
      <c r="O8353">
        <f t="shared" si="130"/>
        <v>7</v>
      </c>
    </row>
    <row r="8354" spans="1:15" x14ac:dyDescent="0.2">
      <c r="A8354" t="s">
        <v>9115</v>
      </c>
      <c r="B8354" t="s">
        <v>9116</v>
      </c>
      <c r="C8354" t="s">
        <v>9147</v>
      </c>
      <c r="D8354" t="s">
        <v>22</v>
      </c>
      <c r="E8354">
        <v>56</v>
      </c>
      <c r="F8354" t="s">
        <v>49</v>
      </c>
      <c r="G8354" t="s">
        <v>200</v>
      </c>
      <c r="H8354" t="s">
        <v>70</v>
      </c>
      <c r="I8354" s="2">
        <v>212</v>
      </c>
      <c r="J8354" s="2">
        <f>(0)</f>
        <v>0</v>
      </c>
      <c r="K8354" s="2">
        <v>212</v>
      </c>
      <c r="L8354" s="3">
        <v>3.2780345399696008E-2</v>
      </c>
      <c r="M8354" s="3">
        <v>4.6426373684129843E-2</v>
      </c>
      <c r="N8354" s="2">
        <v>646729</v>
      </c>
      <c r="O8354">
        <f t="shared" si="130"/>
        <v>26</v>
      </c>
    </row>
    <row r="8355" spans="1:15" x14ac:dyDescent="0.2">
      <c r="A8355" t="s">
        <v>9115</v>
      </c>
      <c r="B8355" t="s">
        <v>9116</v>
      </c>
      <c r="C8355" t="s">
        <v>9148</v>
      </c>
      <c r="D8355" t="s">
        <v>22</v>
      </c>
      <c r="E8355">
        <v>32</v>
      </c>
      <c r="F8355" t="s">
        <v>49</v>
      </c>
      <c r="G8355" t="s">
        <v>38</v>
      </c>
      <c r="H8355" t="s">
        <v>201</v>
      </c>
      <c r="I8355" s="2">
        <v>289</v>
      </c>
      <c r="J8355" s="2">
        <f>(0)</f>
        <v>0</v>
      </c>
      <c r="K8355" s="2">
        <v>289</v>
      </c>
      <c r="L8355" s="3">
        <v>4.4686414247698807E-2</v>
      </c>
      <c r="M8355" s="3">
        <v>6.3288782993931716E-2</v>
      </c>
      <c r="N8355" s="2">
        <v>646729</v>
      </c>
      <c r="O8355">
        <f t="shared" si="130"/>
        <v>23</v>
      </c>
    </row>
    <row r="8356" spans="1:15" x14ac:dyDescent="0.2">
      <c r="A8356" t="s">
        <v>9115</v>
      </c>
      <c r="B8356" t="s">
        <v>9116</v>
      </c>
      <c r="C8356" t="s">
        <v>9149</v>
      </c>
      <c r="D8356" t="s">
        <v>22</v>
      </c>
      <c r="E8356">
        <v>38</v>
      </c>
      <c r="F8356" t="s">
        <v>49</v>
      </c>
      <c r="G8356" t="s">
        <v>1994</v>
      </c>
      <c r="H8356" t="s">
        <v>99</v>
      </c>
      <c r="I8356" s="2">
        <v>452</v>
      </c>
      <c r="J8356" s="2">
        <f>(0)</f>
        <v>0</v>
      </c>
      <c r="K8356" s="2">
        <v>452</v>
      </c>
      <c r="L8356" s="3">
        <v>6.9890170380483937E-2</v>
      </c>
      <c r="M8356" s="3">
        <v>9.8984532571824019E-2</v>
      </c>
      <c r="N8356" s="2">
        <v>646729</v>
      </c>
      <c r="O8356">
        <f t="shared" si="130"/>
        <v>16</v>
      </c>
    </row>
    <row r="8357" spans="1:15" x14ac:dyDescent="0.2">
      <c r="A8357" t="s">
        <v>9115</v>
      </c>
      <c r="B8357" t="s">
        <v>9116</v>
      </c>
      <c r="C8357" t="s">
        <v>9150</v>
      </c>
      <c r="D8357" t="s">
        <v>22</v>
      </c>
      <c r="E8357">
        <v>41</v>
      </c>
      <c r="F8357" t="s">
        <v>49</v>
      </c>
      <c r="G8357" t="s">
        <v>144</v>
      </c>
      <c r="H8357" t="s">
        <v>145</v>
      </c>
      <c r="I8357" s="2">
        <v>164</v>
      </c>
      <c r="J8357" s="2">
        <f>(0)</f>
        <v>0</v>
      </c>
      <c r="K8357" s="2">
        <v>164</v>
      </c>
      <c r="L8357" s="3">
        <v>2.5358380403538421E-2</v>
      </c>
      <c r="M8357" s="3">
        <v>3.5914741906591011E-2</v>
      </c>
      <c r="N8357" s="2">
        <v>646729</v>
      </c>
      <c r="O8357">
        <f t="shared" si="130"/>
        <v>31</v>
      </c>
    </row>
    <row r="8358" spans="1:15" x14ac:dyDescent="0.2">
      <c r="A8358" t="s">
        <v>9115</v>
      </c>
      <c r="B8358" t="s">
        <v>9116</v>
      </c>
      <c r="C8358" t="s">
        <v>9151</v>
      </c>
      <c r="D8358" t="s">
        <v>22</v>
      </c>
      <c r="E8358">
        <v>38</v>
      </c>
      <c r="F8358" t="s">
        <v>69</v>
      </c>
      <c r="G8358" t="s">
        <v>38</v>
      </c>
      <c r="H8358" t="s">
        <v>36</v>
      </c>
      <c r="I8358" s="2">
        <v>1062</v>
      </c>
      <c r="J8358" s="2">
        <f>(0)</f>
        <v>0</v>
      </c>
      <c r="K8358" s="2">
        <v>1062</v>
      </c>
      <c r="L8358" s="3">
        <v>0.16421097553998659</v>
      </c>
      <c r="M8358" s="3">
        <v>0.23256985307804667</v>
      </c>
      <c r="N8358" s="2">
        <v>646729</v>
      </c>
      <c r="O8358">
        <f t="shared" si="130"/>
        <v>8</v>
      </c>
    </row>
    <row r="8359" spans="1:15" x14ac:dyDescent="0.2">
      <c r="A8359" t="s">
        <v>9115</v>
      </c>
      <c r="B8359" t="s">
        <v>9116</v>
      </c>
      <c r="C8359" t="s">
        <v>9152</v>
      </c>
      <c r="D8359" t="s">
        <v>17</v>
      </c>
      <c r="E8359">
        <v>55</v>
      </c>
      <c r="F8359" t="s">
        <v>49</v>
      </c>
      <c r="G8359" t="s">
        <v>5099</v>
      </c>
      <c r="H8359" t="s">
        <v>1285</v>
      </c>
      <c r="I8359" s="2">
        <v>143</v>
      </c>
      <c r="J8359" s="2">
        <f>(0)</f>
        <v>0</v>
      </c>
      <c r="K8359" s="2">
        <v>143</v>
      </c>
      <c r="L8359" s="3">
        <v>2.2111270717719476E-2</v>
      </c>
      <c r="M8359" s="3">
        <v>3.1315903003917775E-2</v>
      </c>
      <c r="N8359" s="2">
        <v>646729</v>
      </c>
      <c r="O8359">
        <f t="shared" si="130"/>
        <v>34</v>
      </c>
    </row>
    <row r="8360" spans="1:15" x14ac:dyDescent="0.2">
      <c r="A8360" t="s">
        <v>9153</v>
      </c>
      <c r="B8360" t="s">
        <v>9154</v>
      </c>
      <c r="C8360" t="s">
        <v>46</v>
      </c>
      <c r="G8360" t="s">
        <v>46</v>
      </c>
      <c r="I8360" s="2">
        <v>2950</v>
      </c>
      <c r="J8360" s="2">
        <f>(0)</f>
        <v>0</v>
      </c>
      <c r="K8360" s="2">
        <v>2950</v>
      </c>
      <c r="L8360" s="3">
        <v>1.1798631358762384</v>
      </c>
      <c r="M8360" s="3">
        <v>1.4825312587946771</v>
      </c>
      <c r="N8360" s="2">
        <v>250029</v>
      </c>
      <c r="O8360">
        <f t="shared" si="130"/>
        <v>6</v>
      </c>
    </row>
    <row r="8361" spans="1:15" x14ac:dyDescent="0.2">
      <c r="A8361" t="s">
        <v>9153</v>
      </c>
      <c r="B8361" t="s">
        <v>9154</v>
      </c>
      <c r="C8361" t="s">
        <v>9155</v>
      </c>
      <c r="D8361" t="s">
        <v>22</v>
      </c>
      <c r="E8361">
        <v>33</v>
      </c>
      <c r="F8361" t="s">
        <v>18</v>
      </c>
      <c r="G8361" t="s">
        <v>38</v>
      </c>
      <c r="H8361" t="s">
        <v>6374</v>
      </c>
      <c r="I8361" s="2">
        <v>3630</v>
      </c>
      <c r="J8361" s="2">
        <f>(0)</f>
        <v>0</v>
      </c>
      <c r="K8361" s="2">
        <v>3630</v>
      </c>
      <c r="L8361" s="3">
        <v>1.4518315875358458</v>
      </c>
      <c r="M8361" s="3">
        <v>1.8242672777710771</v>
      </c>
      <c r="N8361" s="2">
        <v>250029</v>
      </c>
      <c r="O8361">
        <f t="shared" si="130"/>
        <v>5</v>
      </c>
    </row>
    <row r="8362" spans="1:15" x14ac:dyDescent="0.2">
      <c r="A8362" t="s">
        <v>9153</v>
      </c>
      <c r="B8362" t="s">
        <v>9154</v>
      </c>
      <c r="C8362" t="s">
        <v>9156</v>
      </c>
      <c r="D8362" t="s">
        <v>22</v>
      </c>
      <c r="E8362">
        <v>56</v>
      </c>
      <c r="F8362" t="s">
        <v>18</v>
      </c>
      <c r="G8362" t="s">
        <v>38</v>
      </c>
      <c r="H8362" t="s">
        <v>321</v>
      </c>
      <c r="I8362" s="2">
        <v>90399</v>
      </c>
      <c r="J8362" s="2">
        <v>22</v>
      </c>
      <c r="K8362" s="2">
        <v>90421</v>
      </c>
      <c r="L8362" s="3">
        <v>36.164204952225546</v>
      </c>
      <c r="M8362" s="3">
        <v>45.44134201744864</v>
      </c>
      <c r="N8362" s="2">
        <v>250029</v>
      </c>
      <c r="O8362">
        <f t="shared" si="130"/>
        <v>1</v>
      </c>
    </row>
    <row r="8363" spans="1:15" x14ac:dyDescent="0.2">
      <c r="A8363" t="s">
        <v>9153</v>
      </c>
      <c r="B8363" t="s">
        <v>9154</v>
      </c>
      <c r="C8363" t="s">
        <v>9157</v>
      </c>
      <c r="D8363" t="s">
        <v>22</v>
      </c>
      <c r="E8363">
        <v>31</v>
      </c>
      <c r="F8363" t="s">
        <v>18</v>
      </c>
      <c r="G8363" t="s">
        <v>694</v>
      </c>
      <c r="H8363" t="s">
        <v>315</v>
      </c>
      <c r="I8363" s="2">
        <v>1596</v>
      </c>
      <c r="J8363" s="2">
        <f>(0)</f>
        <v>0</v>
      </c>
      <c r="K8363" s="2">
        <v>1596</v>
      </c>
      <c r="L8363" s="3">
        <v>0.63832595418931404</v>
      </c>
      <c r="M8363" s="3">
        <v>0.80207453865637435</v>
      </c>
      <c r="N8363" s="2">
        <v>250029</v>
      </c>
      <c r="O8363">
        <f t="shared" si="130"/>
        <v>8</v>
      </c>
    </row>
    <row r="8364" spans="1:15" x14ac:dyDescent="0.2">
      <c r="A8364" t="s">
        <v>9153</v>
      </c>
      <c r="B8364" t="s">
        <v>9154</v>
      </c>
      <c r="C8364" t="s">
        <v>9158</v>
      </c>
      <c r="D8364" t="s">
        <v>22</v>
      </c>
      <c r="E8364">
        <v>51</v>
      </c>
      <c r="F8364" t="s">
        <v>18</v>
      </c>
      <c r="G8364" t="s">
        <v>1605</v>
      </c>
      <c r="H8364" t="s">
        <v>540</v>
      </c>
      <c r="I8364" s="2">
        <v>843</v>
      </c>
      <c r="J8364" s="2">
        <f>(0)</f>
        <v>0</v>
      </c>
      <c r="K8364" s="2">
        <v>843</v>
      </c>
      <c r="L8364" s="3">
        <v>0.33716088933683691</v>
      </c>
      <c r="M8364" s="3">
        <v>0.42365215293691955</v>
      </c>
      <c r="N8364" s="2">
        <v>250029</v>
      </c>
      <c r="O8364">
        <f t="shared" si="130"/>
        <v>12</v>
      </c>
    </row>
    <row r="8365" spans="1:15" x14ac:dyDescent="0.2">
      <c r="A8365" t="s">
        <v>9153</v>
      </c>
      <c r="B8365" t="s">
        <v>9154</v>
      </c>
      <c r="C8365" t="s">
        <v>9159</v>
      </c>
      <c r="D8365" t="s">
        <v>22</v>
      </c>
      <c r="E8365">
        <v>46</v>
      </c>
      <c r="F8365" t="s">
        <v>18</v>
      </c>
      <c r="G8365" t="s">
        <v>32</v>
      </c>
      <c r="H8365" t="s">
        <v>33</v>
      </c>
      <c r="I8365" s="2">
        <v>81384</v>
      </c>
      <c r="J8365" s="2">
        <v>36</v>
      </c>
      <c r="K8365" s="2">
        <v>81420</v>
      </c>
      <c r="L8365" s="3">
        <v>32.564222550184176</v>
      </c>
      <c r="M8365" s="3">
        <v>40.917862742733085</v>
      </c>
      <c r="N8365" s="2">
        <v>250029</v>
      </c>
      <c r="O8365">
        <f t="shared" si="130"/>
        <v>2</v>
      </c>
    </row>
    <row r="8366" spans="1:15" x14ac:dyDescent="0.2">
      <c r="A8366" t="s">
        <v>9153</v>
      </c>
      <c r="B8366" t="s">
        <v>9154</v>
      </c>
      <c r="C8366" t="s">
        <v>9160</v>
      </c>
      <c r="D8366" t="s">
        <v>22</v>
      </c>
      <c r="E8366">
        <v>35</v>
      </c>
      <c r="F8366" t="s">
        <v>18</v>
      </c>
      <c r="G8366" t="s">
        <v>9161</v>
      </c>
      <c r="H8366" t="s">
        <v>104</v>
      </c>
      <c r="I8366" s="2">
        <v>1160</v>
      </c>
      <c r="J8366" s="2">
        <f>(0)</f>
        <v>0</v>
      </c>
      <c r="K8366" s="2">
        <v>1160</v>
      </c>
      <c r="L8366" s="3">
        <v>0.46394618224285983</v>
      </c>
      <c r="M8366" s="3">
        <v>0.58296144413621198</v>
      </c>
      <c r="N8366" s="2">
        <v>250029</v>
      </c>
      <c r="O8366">
        <f t="shared" si="130"/>
        <v>9</v>
      </c>
    </row>
    <row r="8367" spans="1:15" x14ac:dyDescent="0.2">
      <c r="A8367" t="s">
        <v>9153</v>
      </c>
      <c r="B8367" t="s">
        <v>9154</v>
      </c>
      <c r="C8367" t="s">
        <v>9162</v>
      </c>
      <c r="D8367" t="s">
        <v>22</v>
      </c>
      <c r="E8367">
        <v>48</v>
      </c>
      <c r="F8367" t="s">
        <v>18</v>
      </c>
      <c r="G8367" t="s">
        <v>38</v>
      </c>
      <c r="H8367" t="s">
        <v>537</v>
      </c>
      <c r="I8367" s="2">
        <v>1120</v>
      </c>
      <c r="J8367" s="2">
        <f>(0)</f>
        <v>0</v>
      </c>
      <c r="K8367" s="2">
        <v>1120</v>
      </c>
      <c r="L8367" s="3">
        <v>0.44794803802758881</v>
      </c>
      <c r="M8367" s="3">
        <v>0.56285932537289429</v>
      </c>
      <c r="N8367" s="2">
        <v>250029</v>
      </c>
      <c r="O8367">
        <f t="shared" si="130"/>
        <v>10</v>
      </c>
    </row>
    <row r="8368" spans="1:15" x14ac:dyDescent="0.2">
      <c r="A8368" t="s">
        <v>9153</v>
      </c>
      <c r="B8368" t="s">
        <v>9154</v>
      </c>
      <c r="C8368" t="s">
        <v>9163</v>
      </c>
      <c r="D8368" t="s">
        <v>22</v>
      </c>
      <c r="E8368">
        <v>40</v>
      </c>
      <c r="F8368" t="s">
        <v>18</v>
      </c>
      <c r="G8368" t="s">
        <v>19</v>
      </c>
      <c r="H8368" t="s">
        <v>20</v>
      </c>
      <c r="I8368" s="2">
        <v>8608</v>
      </c>
      <c r="J8368" s="2">
        <f>(0)</f>
        <v>0</v>
      </c>
      <c r="K8368" s="2">
        <v>8608</v>
      </c>
      <c r="L8368" s="3">
        <v>3.4428006351263249</v>
      </c>
      <c r="M8368" s="3">
        <v>4.3259759578659587</v>
      </c>
      <c r="N8368" s="2">
        <v>250029</v>
      </c>
      <c r="O8368">
        <f t="shared" si="130"/>
        <v>3</v>
      </c>
    </row>
    <row r="8369" spans="1:15" x14ac:dyDescent="0.2">
      <c r="A8369" t="s">
        <v>9153</v>
      </c>
      <c r="B8369" t="s">
        <v>9154</v>
      </c>
      <c r="C8369" t="s">
        <v>9164</v>
      </c>
      <c r="D8369" t="s">
        <v>22</v>
      </c>
      <c r="E8369">
        <v>34</v>
      </c>
      <c r="F8369" t="s">
        <v>18</v>
      </c>
      <c r="G8369" t="s">
        <v>303</v>
      </c>
      <c r="H8369" t="s">
        <v>304</v>
      </c>
      <c r="I8369" s="2">
        <v>948</v>
      </c>
      <c r="J8369" s="2">
        <f>(0)</f>
        <v>0</v>
      </c>
      <c r="K8369" s="2">
        <v>948</v>
      </c>
      <c r="L8369" s="3">
        <v>0.37915601790192338</v>
      </c>
      <c r="M8369" s="3">
        <v>0.47642021469062834</v>
      </c>
      <c r="N8369" s="2">
        <v>250029</v>
      </c>
      <c r="O8369">
        <f t="shared" si="130"/>
        <v>11</v>
      </c>
    </row>
    <row r="8370" spans="1:15" x14ac:dyDescent="0.2">
      <c r="A8370" t="s">
        <v>9153</v>
      </c>
      <c r="B8370" t="s">
        <v>9154</v>
      </c>
      <c r="C8370" t="s">
        <v>9165</v>
      </c>
      <c r="D8370" t="s">
        <v>22</v>
      </c>
      <c r="E8370">
        <v>31</v>
      </c>
      <c r="F8370" t="s">
        <v>18</v>
      </c>
      <c r="G8370" t="s">
        <v>38</v>
      </c>
      <c r="H8370" t="s">
        <v>43</v>
      </c>
      <c r="I8370" s="2">
        <v>2287</v>
      </c>
      <c r="J8370" s="2">
        <f>(0)</f>
        <v>0</v>
      </c>
      <c r="K8370" s="2">
        <v>2287</v>
      </c>
      <c r="L8370" s="3">
        <v>0.91469389550812108</v>
      </c>
      <c r="M8370" s="3">
        <v>1.1493386402926868</v>
      </c>
      <c r="N8370" s="2">
        <v>250029</v>
      </c>
      <c r="O8370">
        <f t="shared" si="130"/>
        <v>7</v>
      </c>
    </row>
    <row r="8371" spans="1:15" x14ac:dyDescent="0.2">
      <c r="A8371" t="s">
        <v>9153</v>
      </c>
      <c r="B8371" t="s">
        <v>9154</v>
      </c>
      <c r="C8371" t="s">
        <v>9166</v>
      </c>
      <c r="D8371" t="s">
        <v>17</v>
      </c>
      <c r="E8371">
        <v>35</v>
      </c>
      <c r="F8371" t="s">
        <v>18</v>
      </c>
      <c r="G8371" t="s">
        <v>736</v>
      </c>
      <c r="H8371" t="s">
        <v>1521</v>
      </c>
      <c r="I8371" s="2">
        <v>4000</v>
      </c>
      <c r="J8371" s="2">
        <f>(0)</f>
        <v>0</v>
      </c>
      <c r="K8371" s="2">
        <v>4000</v>
      </c>
      <c r="L8371" s="3">
        <v>1.5998144215271028</v>
      </c>
      <c r="M8371" s="3">
        <v>2.0102118763317653</v>
      </c>
      <c r="N8371" s="2">
        <v>250029</v>
      </c>
      <c r="O8371">
        <f t="shared" si="130"/>
        <v>4</v>
      </c>
    </row>
    <row r="8372" spans="1:15" x14ac:dyDescent="0.2">
      <c r="A8372" t="s">
        <v>9167</v>
      </c>
      <c r="B8372" t="s">
        <v>9168</v>
      </c>
      <c r="C8372" t="s">
        <v>9169</v>
      </c>
      <c r="D8372" t="s">
        <v>22</v>
      </c>
      <c r="E8372">
        <v>63</v>
      </c>
      <c r="F8372" t="s">
        <v>49</v>
      </c>
      <c r="G8372" t="s">
        <v>32</v>
      </c>
      <c r="H8372" t="s">
        <v>33</v>
      </c>
      <c r="I8372" s="2">
        <v>37586</v>
      </c>
      <c r="J8372" s="2">
        <v>11</v>
      </c>
      <c r="K8372" s="2">
        <v>37597</v>
      </c>
      <c r="L8372" s="3">
        <v>30.883029406932806</v>
      </c>
      <c r="M8372" s="3">
        <v>42.981262789660811</v>
      </c>
      <c r="N8372" s="2">
        <v>121740</v>
      </c>
      <c r="O8372">
        <f t="shared" si="130"/>
        <v>1</v>
      </c>
    </row>
    <row r="8373" spans="1:15" x14ac:dyDescent="0.2">
      <c r="A8373" t="s">
        <v>9167</v>
      </c>
      <c r="B8373" t="s">
        <v>9168</v>
      </c>
      <c r="C8373" t="s">
        <v>46</v>
      </c>
      <c r="G8373" t="s">
        <v>46</v>
      </c>
      <c r="I8373" s="2">
        <v>1487</v>
      </c>
      <c r="J8373" s="2">
        <f>(0)</f>
        <v>0</v>
      </c>
      <c r="K8373" s="2">
        <v>1487</v>
      </c>
      <c r="L8373" s="3">
        <v>1.221455561031707</v>
      </c>
      <c r="M8373" s="3">
        <v>1.6999531283939044</v>
      </c>
      <c r="N8373" s="2">
        <v>121740</v>
      </c>
      <c r="O8373">
        <f t="shared" si="130"/>
        <v>4</v>
      </c>
    </row>
    <row r="8374" spans="1:15" x14ac:dyDescent="0.2">
      <c r="A8374" t="s">
        <v>9167</v>
      </c>
      <c r="B8374" t="s">
        <v>9168</v>
      </c>
      <c r="C8374" t="s">
        <v>9170</v>
      </c>
      <c r="D8374" t="s">
        <v>22</v>
      </c>
      <c r="E8374">
        <v>42</v>
      </c>
      <c r="F8374" t="s">
        <v>49</v>
      </c>
      <c r="G8374" t="s">
        <v>38</v>
      </c>
      <c r="H8374" t="s">
        <v>346</v>
      </c>
      <c r="I8374" s="2">
        <v>19935</v>
      </c>
      <c r="J8374" s="2">
        <v>3</v>
      </c>
      <c r="K8374" s="2">
        <v>19938</v>
      </c>
      <c r="L8374" s="3">
        <v>16.377525874815181</v>
      </c>
      <c r="M8374" s="3">
        <v>22.793319081316522</v>
      </c>
      <c r="N8374" s="2">
        <v>121740</v>
      </c>
      <c r="O8374">
        <f t="shared" si="130"/>
        <v>3</v>
      </c>
    </row>
    <row r="8375" spans="1:15" x14ac:dyDescent="0.2">
      <c r="A8375" t="s">
        <v>9167</v>
      </c>
      <c r="B8375" t="s">
        <v>9168</v>
      </c>
      <c r="C8375" t="s">
        <v>9171</v>
      </c>
      <c r="D8375" t="s">
        <v>22</v>
      </c>
      <c r="E8375">
        <v>44</v>
      </c>
      <c r="F8375" t="s">
        <v>49</v>
      </c>
      <c r="G8375" t="s">
        <v>19</v>
      </c>
      <c r="H8375" t="s">
        <v>20</v>
      </c>
      <c r="I8375" s="2">
        <v>27643</v>
      </c>
      <c r="J8375" s="2">
        <v>12</v>
      </c>
      <c r="K8375" s="2">
        <v>27655</v>
      </c>
      <c r="L8375" s="3">
        <v>22.716444882536553</v>
      </c>
      <c r="M8375" s="3">
        <v>31.615469916431355</v>
      </c>
      <c r="N8375" s="2">
        <v>121740</v>
      </c>
      <c r="O8375">
        <f t="shared" si="130"/>
        <v>2</v>
      </c>
    </row>
    <row r="8376" spans="1:15" x14ac:dyDescent="0.2">
      <c r="A8376" t="s">
        <v>9167</v>
      </c>
      <c r="B8376" t="s">
        <v>9168</v>
      </c>
      <c r="C8376" t="s">
        <v>9172</v>
      </c>
      <c r="D8376" t="s">
        <v>22</v>
      </c>
      <c r="E8376">
        <v>32</v>
      </c>
      <c r="F8376" t="s">
        <v>49</v>
      </c>
      <c r="G8376" t="s">
        <v>303</v>
      </c>
      <c r="H8376" t="s">
        <v>304</v>
      </c>
      <c r="I8376" s="2">
        <v>790</v>
      </c>
      <c r="J8376" s="2">
        <v>2</v>
      </c>
      <c r="K8376" s="2">
        <v>792</v>
      </c>
      <c r="L8376" s="3">
        <v>0.65056678166584525</v>
      </c>
      <c r="M8376" s="3">
        <v>0.90542224457832698</v>
      </c>
      <c r="N8376" s="2">
        <v>121740</v>
      </c>
      <c r="O8376">
        <f t="shared" si="130"/>
        <v>5</v>
      </c>
    </row>
    <row r="8377" spans="1:15" x14ac:dyDescent="0.2">
      <c r="A8377" t="s">
        <v>9173</v>
      </c>
      <c r="B8377" t="s">
        <v>9174</v>
      </c>
      <c r="C8377" t="s">
        <v>46</v>
      </c>
      <c r="G8377" t="s">
        <v>46</v>
      </c>
      <c r="I8377" s="2">
        <v>5124</v>
      </c>
      <c r="J8377" s="2">
        <v>9</v>
      </c>
      <c r="K8377" s="2">
        <v>5133</v>
      </c>
      <c r="L8377" s="3">
        <v>0.32855763008366606</v>
      </c>
      <c r="M8377" s="3">
        <v>0.52334081691329859</v>
      </c>
      <c r="N8377" s="2">
        <v>1562283</v>
      </c>
      <c r="O8377">
        <f t="shared" si="130"/>
        <v>5</v>
      </c>
    </row>
    <row r="8378" spans="1:15" x14ac:dyDescent="0.2">
      <c r="A8378" t="s">
        <v>9173</v>
      </c>
      <c r="B8378" t="s">
        <v>9174</v>
      </c>
      <c r="C8378" t="s">
        <v>9175</v>
      </c>
      <c r="D8378" t="s">
        <v>22</v>
      </c>
      <c r="E8378">
        <v>38</v>
      </c>
      <c r="F8378" t="s">
        <v>49</v>
      </c>
      <c r="G8378" t="s">
        <v>1976</v>
      </c>
      <c r="H8378" t="s">
        <v>1042</v>
      </c>
      <c r="I8378" s="2">
        <v>741</v>
      </c>
      <c r="J8378" s="2">
        <v>3</v>
      </c>
      <c r="K8378" s="2">
        <v>744</v>
      </c>
      <c r="L8378" s="3">
        <v>4.7622613828608516E-2</v>
      </c>
      <c r="M8378" s="3">
        <v>7.5855360955288165E-2</v>
      </c>
      <c r="N8378" s="2">
        <v>1562283</v>
      </c>
      <c r="O8378">
        <f t="shared" si="130"/>
        <v>10</v>
      </c>
    </row>
    <row r="8379" spans="1:15" x14ac:dyDescent="0.2">
      <c r="A8379" t="s">
        <v>9173</v>
      </c>
      <c r="B8379" t="s">
        <v>9174</v>
      </c>
      <c r="C8379" t="s">
        <v>5100</v>
      </c>
      <c r="D8379" t="s">
        <v>22</v>
      </c>
      <c r="E8379">
        <v>67</v>
      </c>
      <c r="F8379" t="s">
        <v>69</v>
      </c>
      <c r="G8379" t="s">
        <v>200</v>
      </c>
      <c r="H8379" t="s">
        <v>214</v>
      </c>
      <c r="I8379" s="2">
        <v>273</v>
      </c>
      <c r="J8379" s="2">
        <f>(0)</f>
        <v>0</v>
      </c>
      <c r="K8379" s="2">
        <v>273</v>
      </c>
      <c r="L8379" s="3">
        <v>1.7474426848400705E-2</v>
      </c>
      <c r="M8379" s="3">
        <v>2.7834023576335576E-2</v>
      </c>
      <c r="N8379" s="2">
        <v>1562283</v>
      </c>
      <c r="O8379">
        <f t="shared" si="130"/>
        <v>20</v>
      </c>
    </row>
    <row r="8380" spans="1:15" x14ac:dyDescent="0.2">
      <c r="A8380" t="s">
        <v>9173</v>
      </c>
      <c r="B8380" t="s">
        <v>9174</v>
      </c>
      <c r="C8380" t="s">
        <v>9176</v>
      </c>
      <c r="D8380" t="s">
        <v>22</v>
      </c>
      <c r="E8380">
        <v>36</v>
      </c>
      <c r="F8380" t="s">
        <v>69</v>
      </c>
      <c r="G8380" t="s">
        <v>9177</v>
      </c>
      <c r="H8380" t="s">
        <v>120</v>
      </c>
      <c r="I8380" s="2">
        <v>216</v>
      </c>
      <c r="J8380" s="2">
        <f>(0)</f>
        <v>0</v>
      </c>
      <c r="K8380" s="2">
        <v>216</v>
      </c>
      <c r="L8380" s="3">
        <v>1.3825920143789569E-2</v>
      </c>
      <c r="M8380" s="3">
        <v>2.2022524148309464E-2</v>
      </c>
      <c r="N8380" s="2">
        <v>1562283</v>
      </c>
      <c r="O8380">
        <f t="shared" si="130"/>
        <v>27</v>
      </c>
    </row>
    <row r="8381" spans="1:15" x14ac:dyDescent="0.2">
      <c r="A8381" t="s">
        <v>9173</v>
      </c>
      <c r="B8381" t="s">
        <v>9174</v>
      </c>
      <c r="C8381" t="s">
        <v>9178</v>
      </c>
      <c r="D8381" t="s">
        <v>17</v>
      </c>
      <c r="E8381">
        <v>42</v>
      </c>
      <c r="F8381" t="s">
        <v>49</v>
      </c>
      <c r="G8381" t="s">
        <v>9179</v>
      </c>
      <c r="H8381" t="s">
        <v>70</v>
      </c>
      <c r="I8381" s="2">
        <v>1143</v>
      </c>
      <c r="J8381" s="2">
        <f>(0)</f>
        <v>0</v>
      </c>
      <c r="K8381" s="2">
        <v>1143</v>
      </c>
      <c r="L8381" s="3">
        <v>7.3162160760886469E-2</v>
      </c>
      <c r="M8381" s="3">
        <v>0.11653585695147092</v>
      </c>
      <c r="N8381" s="2">
        <v>1562283</v>
      </c>
      <c r="O8381">
        <f t="shared" si="130"/>
        <v>9</v>
      </c>
    </row>
    <row r="8382" spans="1:15" x14ac:dyDescent="0.2">
      <c r="A8382" t="s">
        <v>9173</v>
      </c>
      <c r="B8382" t="s">
        <v>9174</v>
      </c>
      <c r="C8382" t="s">
        <v>9180</v>
      </c>
      <c r="D8382" t="s">
        <v>22</v>
      </c>
      <c r="E8382">
        <v>37</v>
      </c>
      <c r="F8382" t="s">
        <v>69</v>
      </c>
      <c r="G8382" t="s">
        <v>38</v>
      </c>
      <c r="H8382" t="s">
        <v>1648</v>
      </c>
      <c r="I8382" s="2">
        <v>393</v>
      </c>
      <c r="J8382" s="2">
        <f>(0)</f>
        <v>0</v>
      </c>
      <c r="K8382" s="2">
        <v>393</v>
      </c>
      <c r="L8382" s="3">
        <v>2.5155493594950465E-2</v>
      </c>
      <c r="M8382" s="3">
        <v>4.0068759214285272E-2</v>
      </c>
      <c r="N8382" s="2">
        <v>1562283</v>
      </c>
      <c r="O8382">
        <f t="shared" si="130"/>
        <v>16</v>
      </c>
    </row>
    <row r="8383" spans="1:15" x14ac:dyDescent="0.2">
      <c r="A8383" t="s">
        <v>9173</v>
      </c>
      <c r="B8383" t="s">
        <v>9174</v>
      </c>
      <c r="C8383" t="s">
        <v>9181</v>
      </c>
      <c r="D8383" t="s">
        <v>22</v>
      </c>
      <c r="E8383">
        <v>43</v>
      </c>
      <c r="F8383" t="s">
        <v>49</v>
      </c>
      <c r="G8383" t="s">
        <v>7012</v>
      </c>
      <c r="H8383" t="s">
        <v>294</v>
      </c>
      <c r="I8383" s="2">
        <v>369</v>
      </c>
      <c r="J8383" s="2">
        <f>(0)</f>
        <v>0</v>
      </c>
      <c r="K8383" s="2">
        <v>369</v>
      </c>
      <c r="L8383" s="3">
        <v>2.3619280245640514E-2</v>
      </c>
      <c r="M8383" s="3">
        <v>3.7621812086695336E-2</v>
      </c>
      <c r="N8383" s="2">
        <v>1562283</v>
      </c>
      <c r="O8383">
        <f t="shared" si="130"/>
        <v>17</v>
      </c>
    </row>
    <row r="8384" spans="1:15" x14ac:dyDescent="0.2">
      <c r="A8384" t="s">
        <v>9173</v>
      </c>
      <c r="B8384" t="s">
        <v>9174</v>
      </c>
      <c r="C8384" t="s">
        <v>9182</v>
      </c>
      <c r="D8384" t="s">
        <v>17</v>
      </c>
      <c r="E8384">
        <v>46</v>
      </c>
      <c r="F8384" t="s">
        <v>49</v>
      </c>
      <c r="G8384" t="s">
        <v>1613</v>
      </c>
      <c r="H8384" t="s">
        <v>540</v>
      </c>
      <c r="I8384" s="2">
        <v>474</v>
      </c>
      <c r="J8384" s="2">
        <v>1</v>
      </c>
      <c r="K8384" s="2">
        <v>475</v>
      </c>
      <c r="L8384" s="3">
        <v>3.0404222538426135E-2</v>
      </c>
      <c r="M8384" s="3">
        <v>4.8429161900217572E-2</v>
      </c>
      <c r="N8384" s="2">
        <v>1562283</v>
      </c>
      <c r="O8384">
        <f t="shared" si="130"/>
        <v>14</v>
      </c>
    </row>
    <row r="8385" spans="1:15" x14ac:dyDescent="0.2">
      <c r="A8385" t="s">
        <v>9173</v>
      </c>
      <c r="B8385" t="s">
        <v>9174</v>
      </c>
      <c r="C8385" t="s">
        <v>9183</v>
      </c>
      <c r="D8385" t="s">
        <v>17</v>
      </c>
      <c r="E8385">
        <v>53</v>
      </c>
      <c r="F8385" t="s">
        <v>49</v>
      </c>
      <c r="G8385" t="s">
        <v>6505</v>
      </c>
      <c r="H8385" t="s">
        <v>61</v>
      </c>
      <c r="I8385" s="2">
        <v>236</v>
      </c>
      <c r="J8385" s="2">
        <f>(0)</f>
        <v>0</v>
      </c>
      <c r="K8385" s="2">
        <v>236</v>
      </c>
      <c r="L8385" s="3">
        <v>1.5106097934881196E-2</v>
      </c>
      <c r="M8385" s="3">
        <v>2.4061646754634416E-2</v>
      </c>
      <c r="N8385" s="2">
        <v>1562283</v>
      </c>
      <c r="O8385">
        <f t="shared" si="130"/>
        <v>25</v>
      </c>
    </row>
    <row r="8386" spans="1:15" x14ac:dyDescent="0.2">
      <c r="A8386" t="s">
        <v>9173</v>
      </c>
      <c r="B8386" t="s">
        <v>9174</v>
      </c>
      <c r="C8386" t="s">
        <v>9184</v>
      </c>
      <c r="D8386" t="s">
        <v>22</v>
      </c>
      <c r="E8386">
        <v>64</v>
      </c>
      <c r="F8386" t="s">
        <v>49</v>
      </c>
      <c r="G8386" t="s">
        <v>32</v>
      </c>
      <c r="H8386" t="s">
        <v>33</v>
      </c>
      <c r="I8386" s="2">
        <v>517939</v>
      </c>
      <c r="J8386" s="2">
        <v>1116</v>
      </c>
      <c r="K8386" s="2">
        <v>519055</v>
      </c>
      <c r="L8386" s="3">
        <v>33.224134167753213</v>
      </c>
      <c r="M8386" s="3">
        <v>52.920839221299865</v>
      </c>
      <c r="N8386" s="2">
        <v>1562283</v>
      </c>
      <c r="O8386">
        <f t="shared" si="130"/>
        <v>1</v>
      </c>
    </row>
    <row r="8387" spans="1:15" x14ac:dyDescent="0.2">
      <c r="A8387" t="s">
        <v>9173</v>
      </c>
      <c r="B8387" t="s">
        <v>9174</v>
      </c>
      <c r="C8387" t="s">
        <v>9185</v>
      </c>
      <c r="D8387" t="s">
        <v>22</v>
      </c>
      <c r="E8387">
        <v>52</v>
      </c>
      <c r="F8387" t="s">
        <v>49</v>
      </c>
      <c r="G8387" t="s">
        <v>832</v>
      </c>
      <c r="H8387" t="s">
        <v>833</v>
      </c>
      <c r="I8387" s="2">
        <v>144447</v>
      </c>
      <c r="J8387" s="2">
        <v>104</v>
      </c>
      <c r="K8387" s="2">
        <v>144551</v>
      </c>
      <c r="L8387" s="3">
        <v>9.2525489940042878</v>
      </c>
      <c r="M8387" s="3">
        <v>14.737860593343896</v>
      </c>
      <c r="N8387" s="2">
        <v>1562283</v>
      </c>
      <c r="O8387">
        <f t="shared" si="130"/>
        <v>3</v>
      </c>
    </row>
    <row r="8388" spans="1:15" x14ac:dyDescent="0.2">
      <c r="A8388" t="s">
        <v>9173</v>
      </c>
      <c r="B8388" t="s">
        <v>9174</v>
      </c>
      <c r="C8388" t="s">
        <v>9186</v>
      </c>
      <c r="D8388" t="s">
        <v>22</v>
      </c>
      <c r="E8388">
        <v>53</v>
      </c>
      <c r="F8388" t="s">
        <v>49</v>
      </c>
      <c r="G8388" t="s">
        <v>826</v>
      </c>
      <c r="H8388" t="s">
        <v>59</v>
      </c>
      <c r="I8388" s="2">
        <v>1215</v>
      </c>
      <c r="J8388" s="2">
        <f>(0)</f>
        <v>0</v>
      </c>
      <c r="K8388" s="2">
        <v>1215</v>
      </c>
      <c r="L8388" s="3">
        <v>7.7770800808816334E-2</v>
      </c>
      <c r="M8388" s="3">
        <v>0.12387669833424074</v>
      </c>
      <c r="N8388" s="2">
        <v>1562283</v>
      </c>
      <c r="O8388">
        <f t="shared" si="130"/>
        <v>8</v>
      </c>
    </row>
    <row r="8389" spans="1:15" x14ac:dyDescent="0.2">
      <c r="A8389" t="s">
        <v>9173</v>
      </c>
      <c r="B8389" t="s">
        <v>9174</v>
      </c>
      <c r="C8389" t="s">
        <v>9187</v>
      </c>
      <c r="D8389" t="s">
        <v>22</v>
      </c>
      <c r="E8389">
        <v>47</v>
      </c>
      <c r="F8389" t="s">
        <v>49</v>
      </c>
      <c r="G8389" t="s">
        <v>38</v>
      </c>
      <c r="H8389" t="s">
        <v>142</v>
      </c>
      <c r="I8389" s="2">
        <v>268</v>
      </c>
      <c r="J8389" s="2">
        <f>(0)</f>
        <v>0</v>
      </c>
      <c r="K8389" s="2">
        <v>268</v>
      </c>
      <c r="L8389" s="3">
        <v>1.7154382400627801E-2</v>
      </c>
      <c r="M8389" s="3">
        <v>2.7324242924754338E-2</v>
      </c>
      <c r="N8389" s="2">
        <v>1562283</v>
      </c>
      <c r="O8389">
        <f t="shared" si="130"/>
        <v>21</v>
      </c>
    </row>
    <row r="8390" spans="1:15" x14ac:dyDescent="0.2">
      <c r="A8390" t="s">
        <v>9173</v>
      </c>
      <c r="B8390" t="s">
        <v>9174</v>
      </c>
      <c r="C8390" t="s">
        <v>9188</v>
      </c>
      <c r="D8390" t="s">
        <v>22</v>
      </c>
      <c r="E8390">
        <v>37</v>
      </c>
      <c r="F8390" t="s">
        <v>49</v>
      </c>
      <c r="G8390" t="s">
        <v>3564</v>
      </c>
      <c r="H8390" t="s">
        <v>770</v>
      </c>
      <c r="I8390" s="2">
        <v>485</v>
      </c>
      <c r="J8390" s="2">
        <f>(0)</f>
        <v>0</v>
      </c>
      <c r="K8390" s="2">
        <v>485</v>
      </c>
      <c r="L8390" s="3">
        <v>3.1044311433971947E-2</v>
      </c>
      <c r="M8390" s="3">
        <v>4.9448723203380056E-2</v>
      </c>
      <c r="N8390" s="2">
        <v>1562283</v>
      </c>
      <c r="O8390">
        <f t="shared" si="130"/>
        <v>13</v>
      </c>
    </row>
    <row r="8391" spans="1:15" x14ac:dyDescent="0.2">
      <c r="A8391" t="s">
        <v>9173</v>
      </c>
      <c r="B8391" t="s">
        <v>9174</v>
      </c>
      <c r="C8391" t="s">
        <v>9189</v>
      </c>
      <c r="D8391" t="s">
        <v>22</v>
      </c>
      <c r="E8391">
        <v>57</v>
      </c>
      <c r="F8391" t="s">
        <v>49</v>
      </c>
      <c r="G8391" t="s">
        <v>9190</v>
      </c>
      <c r="H8391" t="s">
        <v>104</v>
      </c>
      <c r="I8391" s="2">
        <v>1270</v>
      </c>
      <c r="J8391" s="2">
        <f>(0)</f>
        <v>0</v>
      </c>
      <c r="K8391" s="2">
        <v>1270</v>
      </c>
      <c r="L8391" s="3">
        <v>8.1291289734318303E-2</v>
      </c>
      <c r="M8391" s="3">
        <v>0.12948428550163435</v>
      </c>
      <c r="N8391" s="2">
        <v>1562283</v>
      </c>
      <c r="O8391">
        <f t="shared" ref="O8391:O8454" si="131">COUNTIFS($A$2:$A$8573,A8391,$B$2:$B$8573,B8391,$K$2:$K$8573,"&gt;"&amp;K8391)+1</f>
        <v>7</v>
      </c>
    </row>
    <row r="8392" spans="1:15" x14ac:dyDescent="0.2">
      <c r="A8392" t="s">
        <v>9173</v>
      </c>
      <c r="B8392" t="s">
        <v>9174</v>
      </c>
      <c r="C8392" t="s">
        <v>2114</v>
      </c>
      <c r="D8392" t="s">
        <v>22</v>
      </c>
      <c r="E8392">
        <v>37</v>
      </c>
      <c r="F8392" t="s">
        <v>49</v>
      </c>
      <c r="G8392" t="s">
        <v>1023</v>
      </c>
      <c r="H8392" t="s">
        <v>168</v>
      </c>
      <c r="I8392" s="2">
        <v>1436</v>
      </c>
      <c r="J8392" s="2">
        <f>(0)</f>
        <v>0</v>
      </c>
      <c r="K8392" s="2">
        <v>1436</v>
      </c>
      <c r="L8392" s="3">
        <v>9.1916765400378797E-2</v>
      </c>
      <c r="M8392" s="3">
        <v>0.14640900313413144</v>
      </c>
      <c r="N8392" s="2">
        <v>1562283</v>
      </c>
      <c r="O8392">
        <f t="shared" si="131"/>
        <v>6</v>
      </c>
    </row>
    <row r="8393" spans="1:15" x14ac:dyDescent="0.2">
      <c r="A8393" t="s">
        <v>9173</v>
      </c>
      <c r="B8393" t="s">
        <v>9174</v>
      </c>
      <c r="C8393" t="s">
        <v>9191</v>
      </c>
      <c r="D8393" t="s">
        <v>17</v>
      </c>
      <c r="E8393">
        <v>52</v>
      </c>
      <c r="F8393" t="s">
        <v>49</v>
      </c>
      <c r="G8393" t="s">
        <v>9192</v>
      </c>
      <c r="H8393" t="s">
        <v>1576</v>
      </c>
      <c r="I8393" s="2">
        <v>233</v>
      </c>
      <c r="J8393" s="2">
        <f>(0)</f>
        <v>0</v>
      </c>
      <c r="K8393" s="2">
        <v>233</v>
      </c>
      <c r="L8393" s="3">
        <v>1.4914071266217452E-2</v>
      </c>
      <c r="M8393" s="3">
        <v>2.3755778363685674E-2</v>
      </c>
      <c r="N8393" s="2">
        <v>1562283</v>
      </c>
      <c r="O8393">
        <f t="shared" si="131"/>
        <v>26</v>
      </c>
    </row>
    <row r="8394" spans="1:15" x14ac:dyDescent="0.2">
      <c r="A8394" t="s">
        <v>9173</v>
      </c>
      <c r="B8394" t="s">
        <v>9174</v>
      </c>
      <c r="C8394" t="s">
        <v>9193</v>
      </c>
      <c r="D8394" t="s">
        <v>22</v>
      </c>
      <c r="E8394">
        <v>29</v>
      </c>
      <c r="F8394" t="s">
        <v>49</v>
      </c>
      <c r="G8394" t="s">
        <v>815</v>
      </c>
      <c r="H8394" t="s">
        <v>816</v>
      </c>
      <c r="I8394" s="2">
        <v>423</v>
      </c>
      <c r="J8394" s="2">
        <v>1</v>
      </c>
      <c r="K8394" s="2">
        <v>424</v>
      </c>
      <c r="L8394" s="3">
        <v>2.713976917114249E-2</v>
      </c>
      <c r="M8394" s="3">
        <v>4.3229399254088953E-2</v>
      </c>
      <c r="N8394" s="2">
        <v>1562283</v>
      </c>
      <c r="O8394">
        <f t="shared" si="131"/>
        <v>15</v>
      </c>
    </row>
    <row r="8395" spans="1:15" x14ac:dyDescent="0.2">
      <c r="A8395" t="s">
        <v>9173</v>
      </c>
      <c r="B8395" t="s">
        <v>9174</v>
      </c>
      <c r="C8395" t="s">
        <v>9194</v>
      </c>
      <c r="D8395" t="s">
        <v>22</v>
      </c>
      <c r="E8395">
        <v>67</v>
      </c>
      <c r="F8395" t="s">
        <v>49</v>
      </c>
      <c r="G8395" t="s">
        <v>891</v>
      </c>
      <c r="H8395" t="s">
        <v>124</v>
      </c>
      <c r="I8395" s="2">
        <v>331</v>
      </c>
      <c r="J8395" s="2">
        <v>1</v>
      </c>
      <c r="K8395" s="2">
        <v>332</v>
      </c>
      <c r="L8395" s="3">
        <v>2.1250951332121005E-2</v>
      </c>
      <c r="M8395" s="3">
        <v>3.3849435264994183E-2</v>
      </c>
      <c r="N8395" s="2">
        <v>1562283</v>
      </c>
      <c r="O8395">
        <f t="shared" si="131"/>
        <v>18</v>
      </c>
    </row>
    <row r="8396" spans="1:15" x14ac:dyDescent="0.2">
      <c r="A8396" t="s">
        <v>9173</v>
      </c>
      <c r="B8396" t="s">
        <v>9174</v>
      </c>
      <c r="C8396" t="s">
        <v>9195</v>
      </c>
      <c r="D8396" t="s">
        <v>22</v>
      </c>
      <c r="E8396">
        <v>78</v>
      </c>
      <c r="F8396" t="s">
        <v>49</v>
      </c>
      <c r="G8396" t="s">
        <v>2173</v>
      </c>
      <c r="H8396" t="s">
        <v>618</v>
      </c>
      <c r="I8396" s="2">
        <v>501</v>
      </c>
      <c r="J8396" s="2">
        <f>(0)</f>
        <v>0</v>
      </c>
      <c r="K8396" s="2">
        <v>501</v>
      </c>
      <c r="L8396" s="3">
        <v>3.2068453666845249E-2</v>
      </c>
      <c r="M8396" s="3">
        <v>5.1080021288440004E-2</v>
      </c>
      <c r="N8396" s="2">
        <v>1562283</v>
      </c>
      <c r="O8396">
        <f t="shared" si="131"/>
        <v>12</v>
      </c>
    </row>
    <row r="8397" spans="1:15" x14ac:dyDescent="0.2">
      <c r="A8397" t="s">
        <v>9173</v>
      </c>
      <c r="B8397" t="s">
        <v>9174</v>
      </c>
      <c r="C8397" t="s">
        <v>9196</v>
      </c>
      <c r="D8397" t="s">
        <v>22</v>
      </c>
      <c r="E8397">
        <v>74</v>
      </c>
      <c r="F8397" t="s">
        <v>49</v>
      </c>
      <c r="G8397" t="s">
        <v>19</v>
      </c>
      <c r="H8397" t="s">
        <v>20</v>
      </c>
      <c r="I8397" s="2">
        <v>290689</v>
      </c>
      <c r="J8397" s="2">
        <v>221</v>
      </c>
      <c r="K8397" s="2">
        <v>290910</v>
      </c>
      <c r="L8397" s="3">
        <v>18.62082606032326</v>
      </c>
      <c r="M8397" s="3">
        <v>29.660057870299568</v>
      </c>
      <c r="N8397" s="2">
        <v>1562283</v>
      </c>
      <c r="O8397">
        <f t="shared" si="131"/>
        <v>2</v>
      </c>
    </row>
    <row r="8398" spans="1:15" x14ac:dyDescent="0.2">
      <c r="A8398" t="s">
        <v>9173</v>
      </c>
      <c r="B8398" t="s">
        <v>9174</v>
      </c>
      <c r="C8398" t="s">
        <v>9197</v>
      </c>
      <c r="D8398" t="s">
        <v>22</v>
      </c>
      <c r="E8398">
        <v>57</v>
      </c>
      <c r="F8398" t="s">
        <v>49</v>
      </c>
      <c r="G8398" t="s">
        <v>38</v>
      </c>
      <c r="H8398" t="s">
        <v>1785</v>
      </c>
      <c r="I8398" s="2">
        <v>670</v>
      </c>
      <c r="J8398" s="2">
        <f>(0)</f>
        <v>0</v>
      </c>
      <c r="K8398" s="2">
        <v>670</v>
      </c>
      <c r="L8398" s="3">
        <v>4.2885956001569497E-2</v>
      </c>
      <c r="M8398" s="3">
        <v>6.8310607311885846E-2</v>
      </c>
      <c r="N8398" s="2">
        <v>1562283</v>
      </c>
      <c r="O8398">
        <f t="shared" si="131"/>
        <v>11</v>
      </c>
    </row>
    <row r="8399" spans="1:15" x14ac:dyDescent="0.2">
      <c r="A8399" t="s">
        <v>9173</v>
      </c>
      <c r="B8399" t="s">
        <v>9174</v>
      </c>
      <c r="C8399" t="s">
        <v>9198</v>
      </c>
      <c r="D8399" t="s">
        <v>22</v>
      </c>
      <c r="E8399">
        <v>46</v>
      </c>
      <c r="F8399" t="s">
        <v>49</v>
      </c>
      <c r="G8399" t="s">
        <v>303</v>
      </c>
      <c r="H8399" t="s">
        <v>304</v>
      </c>
      <c r="I8399" s="2">
        <v>9013</v>
      </c>
      <c r="J8399" s="2">
        <v>13</v>
      </c>
      <c r="K8399" s="2">
        <v>9026</v>
      </c>
      <c r="L8399" s="3">
        <v>0.57774423711965117</v>
      </c>
      <c r="M8399" s="3">
        <v>0.92025603223445018</v>
      </c>
      <c r="N8399" s="2">
        <v>1562283</v>
      </c>
      <c r="O8399">
        <f t="shared" si="131"/>
        <v>4</v>
      </c>
    </row>
    <row r="8400" spans="1:15" x14ac:dyDescent="0.2">
      <c r="A8400" t="s">
        <v>9173</v>
      </c>
      <c r="B8400" t="s">
        <v>9174</v>
      </c>
      <c r="C8400" t="s">
        <v>9199</v>
      </c>
      <c r="D8400" t="s">
        <v>17</v>
      </c>
      <c r="E8400">
        <v>38</v>
      </c>
      <c r="F8400" t="s">
        <v>49</v>
      </c>
      <c r="G8400" t="s">
        <v>38</v>
      </c>
      <c r="H8400" t="s">
        <v>201</v>
      </c>
      <c r="I8400" s="2">
        <v>241</v>
      </c>
      <c r="J8400" s="2">
        <f>(0)</f>
        <v>0</v>
      </c>
      <c r="K8400" s="2">
        <v>241</v>
      </c>
      <c r="L8400" s="3">
        <v>1.5426142382654101E-2</v>
      </c>
      <c r="M8400" s="3">
        <v>2.4571427406215655E-2</v>
      </c>
      <c r="N8400" s="2">
        <v>1562283</v>
      </c>
      <c r="O8400">
        <f t="shared" si="131"/>
        <v>24</v>
      </c>
    </row>
    <row r="8401" spans="1:15" x14ac:dyDescent="0.2">
      <c r="A8401" t="s">
        <v>9173</v>
      </c>
      <c r="B8401" t="s">
        <v>9174</v>
      </c>
      <c r="C8401" t="s">
        <v>9200</v>
      </c>
      <c r="D8401" t="s">
        <v>22</v>
      </c>
      <c r="E8401">
        <v>33</v>
      </c>
      <c r="F8401" t="s">
        <v>69</v>
      </c>
      <c r="G8401" t="s">
        <v>38</v>
      </c>
      <c r="H8401" t="s">
        <v>276</v>
      </c>
      <c r="I8401" s="2">
        <v>299</v>
      </c>
      <c r="J8401" s="2">
        <f>(0)</f>
        <v>0</v>
      </c>
      <c r="K8401" s="2">
        <v>299</v>
      </c>
      <c r="L8401" s="3">
        <v>1.9138657976819819E-2</v>
      </c>
      <c r="M8401" s="3">
        <v>3.0484882964558008E-2</v>
      </c>
      <c r="N8401" s="2">
        <v>1562283</v>
      </c>
      <c r="O8401">
        <f t="shared" si="131"/>
        <v>19</v>
      </c>
    </row>
    <row r="8402" spans="1:15" x14ac:dyDescent="0.2">
      <c r="A8402" t="s">
        <v>9173</v>
      </c>
      <c r="B8402" t="s">
        <v>9174</v>
      </c>
      <c r="C8402" t="s">
        <v>9201</v>
      </c>
      <c r="D8402" t="s">
        <v>22</v>
      </c>
      <c r="E8402">
        <v>33</v>
      </c>
      <c r="F8402" t="s">
        <v>49</v>
      </c>
      <c r="G8402" t="s">
        <v>58</v>
      </c>
      <c r="H8402" t="s">
        <v>351</v>
      </c>
      <c r="I8402" s="2">
        <v>243</v>
      </c>
      <c r="J8402" s="2">
        <f>(0)</f>
        <v>0</v>
      </c>
      <c r="K8402" s="2">
        <v>243</v>
      </c>
      <c r="L8402" s="3">
        <v>1.5554160161763265E-2</v>
      </c>
      <c r="M8402" s="3">
        <v>2.477533966684815E-2</v>
      </c>
      <c r="N8402" s="2">
        <v>1562283</v>
      </c>
      <c r="O8402">
        <f t="shared" si="131"/>
        <v>23</v>
      </c>
    </row>
    <row r="8403" spans="1:15" x14ac:dyDescent="0.2">
      <c r="A8403" t="s">
        <v>9173</v>
      </c>
      <c r="B8403" t="s">
        <v>9174</v>
      </c>
      <c r="C8403" t="s">
        <v>9202</v>
      </c>
      <c r="D8403" t="s">
        <v>22</v>
      </c>
      <c r="E8403">
        <v>36</v>
      </c>
      <c r="F8403" t="s">
        <v>69</v>
      </c>
      <c r="G8403" t="s">
        <v>782</v>
      </c>
      <c r="H8403" t="s">
        <v>456</v>
      </c>
      <c r="I8403" s="2">
        <v>249</v>
      </c>
      <c r="J8403" s="2">
        <f>(0)</f>
        <v>0</v>
      </c>
      <c r="K8403" s="2">
        <v>249</v>
      </c>
      <c r="L8403" s="3">
        <v>1.5938213499090755E-2</v>
      </c>
      <c r="M8403" s="3">
        <v>2.5387076448745632E-2</v>
      </c>
      <c r="N8403" s="2">
        <v>1562283</v>
      </c>
      <c r="O8403">
        <f t="shared" si="131"/>
        <v>22</v>
      </c>
    </row>
    <row r="8404" spans="1:15" x14ac:dyDescent="0.2">
      <c r="A8404" t="s">
        <v>9173</v>
      </c>
      <c r="B8404" t="s">
        <v>9203</v>
      </c>
      <c r="C8404" t="s">
        <v>46</v>
      </c>
      <c r="G8404" t="s">
        <v>46</v>
      </c>
      <c r="I8404" s="2">
        <v>4578</v>
      </c>
      <c r="J8404" s="2">
        <v>11</v>
      </c>
      <c r="K8404" s="2">
        <v>4589</v>
      </c>
      <c r="L8404" s="3">
        <v>0.20034996847838804</v>
      </c>
      <c r="M8404" s="3">
        <v>0.31372050367556831</v>
      </c>
      <c r="N8404" s="2">
        <v>2290492</v>
      </c>
      <c r="O8404">
        <f t="shared" si="131"/>
        <v>5</v>
      </c>
    </row>
    <row r="8405" spans="1:15" x14ac:dyDescent="0.2">
      <c r="A8405" t="s">
        <v>9173</v>
      </c>
      <c r="B8405" t="s">
        <v>9203</v>
      </c>
      <c r="C8405" t="s">
        <v>9204</v>
      </c>
      <c r="D8405" t="s">
        <v>22</v>
      </c>
      <c r="E8405">
        <v>51</v>
      </c>
      <c r="F8405" t="s">
        <v>49</v>
      </c>
      <c r="G8405" t="s">
        <v>385</v>
      </c>
      <c r="H8405" t="s">
        <v>36</v>
      </c>
      <c r="I8405" s="2">
        <v>1749</v>
      </c>
      <c r="J8405" s="2">
        <f>(0)</f>
        <v>0</v>
      </c>
      <c r="K8405" s="2">
        <v>1749</v>
      </c>
      <c r="L8405" s="3">
        <v>7.6359140306973355E-2</v>
      </c>
      <c r="M8405" s="3">
        <v>0.11956791478068618</v>
      </c>
      <c r="N8405" s="2">
        <v>2290492</v>
      </c>
      <c r="O8405">
        <f t="shared" si="131"/>
        <v>8</v>
      </c>
    </row>
    <row r="8406" spans="1:15" x14ac:dyDescent="0.2">
      <c r="A8406" t="s">
        <v>9173</v>
      </c>
      <c r="B8406" t="s">
        <v>9203</v>
      </c>
      <c r="C8406" t="s">
        <v>9205</v>
      </c>
      <c r="D8406" t="s">
        <v>22</v>
      </c>
      <c r="E8406">
        <v>53</v>
      </c>
      <c r="F8406" t="s">
        <v>49</v>
      </c>
      <c r="G8406" t="s">
        <v>9206</v>
      </c>
      <c r="H8406" t="s">
        <v>1047</v>
      </c>
      <c r="I8406" s="2">
        <v>684</v>
      </c>
      <c r="J8406" s="2">
        <f>(0)</f>
        <v>0</v>
      </c>
      <c r="K8406" s="2">
        <v>684</v>
      </c>
      <c r="L8406" s="3">
        <v>2.9862579742692838E-2</v>
      </c>
      <c r="M8406" s="3">
        <v>4.676069394510541E-2</v>
      </c>
      <c r="N8406" s="2">
        <v>2290492</v>
      </c>
      <c r="O8406">
        <f t="shared" si="131"/>
        <v>17</v>
      </c>
    </row>
    <row r="8407" spans="1:15" x14ac:dyDescent="0.2">
      <c r="A8407" t="s">
        <v>9173</v>
      </c>
      <c r="B8407" t="s">
        <v>9203</v>
      </c>
      <c r="C8407" t="s">
        <v>9207</v>
      </c>
      <c r="D8407" t="s">
        <v>22</v>
      </c>
      <c r="E8407">
        <v>53</v>
      </c>
      <c r="F8407" t="s">
        <v>69</v>
      </c>
      <c r="G8407" t="s">
        <v>1976</v>
      </c>
      <c r="H8407" t="s">
        <v>1042</v>
      </c>
      <c r="I8407" s="2">
        <v>1472</v>
      </c>
      <c r="J8407" s="2">
        <v>3</v>
      </c>
      <c r="K8407" s="2">
        <v>1475</v>
      </c>
      <c r="L8407" s="3">
        <v>6.4396644912970674E-2</v>
      </c>
      <c r="M8407" s="3">
        <v>0.10083629176758842</v>
      </c>
      <c r="N8407" s="2">
        <v>2290492</v>
      </c>
      <c r="O8407">
        <f t="shared" si="131"/>
        <v>10</v>
      </c>
    </row>
    <row r="8408" spans="1:15" x14ac:dyDescent="0.2">
      <c r="A8408" t="s">
        <v>9173</v>
      </c>
      <c r="B8408" t="s">
        <v>9203</v>
      </c>
      <c r="C8408" t="s">
        <v>9208</v>
      </c>
      <c r="D8408" t="s">
        <v>22</v>
      </c>
      <c r="E8408">
        <v>41</v>
      </c>
      <c r="F8408" t="s">
        <v>69</v>
      </c>
      <c r="G8408" t="s">
        <v>9179</v>
      </c>
      <c r="H8408" t="s">
        <v>70</v>
      </c>
      <c r="I8408" s="2">
        <v>792</v>
      </c>
      <c r="J8408" s="2">
        <f>(0)</f>
        <v>0</v>
      </c>
      <c r="K8408" s="2">
        <v>792</v>
      </c>
      <c r="L8408" s="3">
        <v>3.4577723912591708E-2</v>
      </c>
      <c r="M8408" s="3">
        <v>5.4143961410122052E-2</v>
      </c>
      <c r="N8408" s="2">
        <v>2290492</v>
      </c>
      <c r="O8408">
        <f t="shared" si="131"/>
        <v>14</v>
      </c>
    </row>
    <row r="8409" spans="1:15" x14ac:dyDescent="0.2">
      <c r="A8409" t="s">
        <v>9173</v>
      </c>
      <c r="B8409" t="s">
        <v>9203</v>
      </c>
      <c r="C8409" t="s">
        <v>9209</v>
      </c>
      <c r="D8409" t="s">
        <v>22</v>
      </c>
      <c r="E8409">
        <v>43</v>
      </c>
      <c r="F8409" t="s">
        <v>49</v>
      </c>
      <c r="G8409" t="s">
        <v>303</v>
      </c>
      <c r="H8409" t="s">
        <v>304</v>
      </c>
      <c r="I8409" s="2">
        <v>37630</v>
      </c>
      <c r="J8409" s="2">
        <v>201</v>
      </c>
      <c r="K8409" s="2">
        <v>37831</v>
      </c>
      <c r="L8409" s="3">
        <v>1.6516538804763343</v>
      </c>
      <c r="M8409" s="3">
        <v>2.5862628839726352</v>
      </c>
      <c r="N8409" s="2">
        <v>2290492</v>
      </c>
      <c r="O8409">
        <f t="shared" si="131"/>
        <v>4</v>
      </c>
    </row>
    <row r="8410" spans="1:15" x14ac:dyDescent="0.2">
      <c r="A8410" t="s">
        <v>9173</v>
      </c>
      <c r="B8410" t="s">
        <v>9203</v>
      </c>
      <c r="C8410" t="s">
        <v>9210</v>
      </c>
      <c r="D8410" t="s">
        <v>22</v>
      </c>
      <c r="E8410">
        <v>27</v>
      </c>
      <c r="F8410" t="s">
        <v>49</v>
      </c>
      <c r="G8410" t="s">
        <v>38</v>
      </c>
      <c r="H8410" t="s">
        <v>1648</v>
      </c>
      <c r="I8410" s="2">
        <v>1242</v>
      </c>
      <c r="J8410" s="2">
        <f>(0)</f>
        <v>0</v>
      </c>
      <c r="K8410" s="2">
        <v>1242</v>
      </c>
      <c r="L8410" s="3">
        <v>5.4224157953836991E-2</v>
      </c>
      <c r="M8410" s="3">
        <v>8.4907575847691402E-2</v>
      </c>
      <c r="N8410" s="2">
        <v>2290492</v>
      </c>
      <c r="O8410">
        <f t="shared" si="131"/>
        <v>12</v>
      </c>
    </row>
    <row r="8411" spans="1:15" x14ac:dyDescent="0.2">
      <c r="A8411" t="s">
        <v>9173</v>
      </c>
      <c r="B8411" t="s">
        <v>9203</v>
      </c>
      <c r="C8411" t="s">
        <v>9211</v>
      </c>
      <c r="D8411" t="s">
        <v>22</v>
      </c>
      <c r="E8411">
        <v>36</v>
      </c>
      <c r="F8411" t="s">
        <v>49</v>
      </c>
      <c r="G8411" t="s">
        <v>38</v>
      </c>
      <c r="H8411" t="s">
        <v>294</v>
      </c>
      <c r="I8411" s="2">
        <v>544</v>
      </c>
      <c r="J8411" s="2">
        <f>(0)</f>
        <v>0</v>
      </c>
      <c r="K8411" s="2">
        <v>544</v>
      </c>
      <c r="L8411" s="3">
        <v>2.3750355818749857E-2</v>
      </c>
      <c r="M8411" s="3">
        <v>3.7189791675639391E-2</v>
      </c>
      <c r="N8411" s="2">
        <v>2290492</v>
      </c>
      <c r="O8411">
        <f t="shared" si="131"/>
        <v>18</v>
      </c>
    </row>
    <row r="8412" spans="1:15" x14ac:dyDescent="0.2">
      <c r="A8412" t="s">
        <v>9173</v>
      </c>
      <c r="B8412" t="s">
        <v>9203</v>
      </c>
      <c r="C8412" t="s">
        <v>9212</v>
      </c>
      <c r="D8412" t="s">
        <v>22</v>
      </c>
      <c r="E8412">
        <v>44</v>
      </c>
      <c r="F8412" t="s">
        <v>49</v>
      </c>
      <c r="G8412" t="s">
        <v>200</v>
      </c>
      <c r="H8412" t="s">
        <v>214</v>
      </c>
      <c r="I8412" s="2">
        <v>1342</v>
      </c>
      <c r="J8412" s="2">
        <v>1</v>
      </c>
      <c r="K8412" s="2">
        <v>1343</v>
      </c>
      <c r="L8412" s="3">
        <v>5.8633690927538708E-2</v>
      </c>
      <c r="M8412" s="3">
        <v>9.181229819923474E-2</v>
      </c>
      <c r="N8412" s="2">
        <v>2290492</v>
      </c>
      <c r="O8412">
        <f t="shared" si="131"/>
        <v>11</v>
      </c>
    </row>
    <row r="8413" spans="1:15" x14ac:dyDescent="0.2">
      <c r="A8413" t="s">
        <v>9173</v>
      </c>
      <c r="B8413" t="s">
        <v>9203</v>
      </c>
      <c r="C8413" t="s">
        <v>9213</v>
      </c>
      <c r="D8413" t="s">
        <v>22</v>
      </c>
      <c r="E8413">
        <v>35</v>
      </c>
      <c r="F8413" t="s">
        <v>49</v>
      </c>
      <c r="G8413" t="s">
        <v>9214</v>
      </c>
      <c r="H8413" t="s">
        <v>99</v>
      </c>
      <c r="I8413" s="2">
        <v>740</v>
      </c>
      <c r="J8413" s="2">
        <f>(0)</f>
        <v>0</v>
      </c>
      <c r="K8413" s="2">
        <v>740</v>
      </c>
      <c r="L8413" s="3">
        <v>3.2307469312270028E-2</v>
      </c>
      <c r="M8413" s="3">
        <v>5.0589054852891821E-2</v>
      </c>
      <c r="N8413" s="2">
        <v>2290492</v>
      </c>
      <c r="O8413">
        <f t="shared" si="131"/>
        <v>16</v>
      </c>
    </row>
    <row r="8414" spans="1:15" x14ac:dyDescent="0.2">
      <c r="A8414" t="s">
        <v>9173</v>
      </c>
      <c r="B8414" t="s">
        <v>9203</v>
      </c>
      <c r="C8414" t="s">
        <v>9215</v>
      </c>
      <c r="D8414" t="s">
        <v>22</v>
      </c>
      <c r="E8414">
        <v>43</v>
      </c>
      <c r="F8414" t="s">
        <v>49</v>
      </c>
      <c r="G8414" t="s">
        <v>9216</v>
      </c>
      <c r="H8414" t="s">
        <v>1113</v>
      </c>
      <c r="I8414" s="2">
        <v>434</v>
      </c>
      <c r="J8414" s="2">
        <v>1</v>
      </c>
      <c r="K8414" s="2">
        <v>435</v>
      </c>
      <c r="L8414" s="3">
        <v>1.8991552906537111E-2</v>
      </c>
      <c r="M8414" s="3">
        <v>2.9738160622983699E-2</v>
      </c>
      <c r="N8414" s="2">
        <v>2290492</v>
      </c>
      <c r="O8414">
        <f t="shared" si="131"/>
        <v>21</v>
      </c>
    </row>
    <row r="8415" spans="1:15" x14ac:dyDescent="0.2">
      <c r="A8415" t="s">
        <v>9173</v>
      </c>
      <c r="B8415" t="s">
        <v>9203</v>
      </c>
      <c r="C8415" t="s">
        <v>9217</v>
      </c>
      <c r="D8415" t="s">
        <v>22</v>
      </c>
      <c r="E8415">
        <v>44</v>
      </c>
      <c r="F8415" t="s">
        <v>49</v>
      </c>
      <c r="G8415" t="s">
        <v>38</v>
      </c>
      <c r="H8415" t="s">
        <v>234</v>
      </c>
      <c r="I8415" s="2">
        <v>805</v>
      </c>
      <c r="J8415" s="2">
        <f>(0)</f>
        <v>0</v>
      </c>
      <c r="K8415" s="2">
        <v>805</v>
      </c>
      <c r="L8415" s="3">
        <v>3.5145287562672121E-2</v>
      </c>
      <c r="M8415" s="3">
        <v>5.5032688049429603E-2</v>
      </c>
      <c r="N8415" s="2">
        <v>2290492</v>
      </c>
      <c r="O8415">
        <f t="shared" si="131"/>
        <v>13</v>
      </c>
    </row>
    <row r="8416" spans="1:15" x14ac:dyDescent="0.2">
      <c r="A8416" t="s">
        <v>9173</v>
      </c>
      <c r="B8416" t="s">
        <v>9203</v>
      </c>
      <c r="C8416" t="s">
        <v>9218</v>
      </c>
      <c r="D8416" t="s">
        <v>22</v>
      </c>
      <c r="E8416">
        <v>43</v>
      </c>
      <c r="F8416" t="s">
        <v>49</v>
      </c>
      <c r="G8416" t="s">
        <v>9219</v>
      </c>
      <c r="H8416" t="s">
        <v>201</v>
      </c>
      <c r="I8416" s="2">
        <v>419</v>
      </c>
      <c r="J8416" s="2">
        <f>(0)</f>
        <v>0</v>
      </c>
      <c r="K8416" s="2">
        <v>419</v>
      </c>
      <c r="L8416" s="3">
        <v>1.8293013029515054E-2</v>
      </c>
      <c r="M8416" s="3">
        <v>2.8644343220759014E-2</v>
      </c>
      <c r="N8416" s="2">
        <v>2290492</v>
      </c>
      <c r="O8416">
        <f t="shared" si="131"/>
        <v>22</v>
      </c>
    </row>
    <row r="8417" spans="1:15" x14ac:dyDescent="0.2">
      <c r="A8417" t="s">
        <v>9173</v>
      </c>
      <c r="B8417" t="s">
        <v>9203</v>
      </c>
      <c r="C8417" t="s">
        <v>9220</v>
      </c>
      <c r="D8417" t="s">
        <v>22</v>
      </c>
      <c r="E8417">
        <v>47</v>
      </c>
      <c r="F8417" t="s">
        <v>49</v>
      </c>
      <c r="G8417" t="s">
        <v>362</v>
      </c>
      <c r="H8417" t="s">
        <v>363</v>
      </c>
      <c r="I8417" s="2">
        <v>2147</v>
      </c>
      <c r="J8417" s="2">
        <v>1</v>
      </c>
      <c r="K8417" s="2">
        <v>2148</v>
      </c>
      <c r="L8417" s="3">
        <v>9.3778978490210829E-2</v>
      </c>
      <c r="M8417" s="3">
        <v>0.14684498624866435</v>
      </c>
      <c r="N8417" s="2">
        <v>2290492</v>
      </c>
      <c r="O8417">
        <f t="shared" si="131"/>
        <v>6</v>
      </c>
    </row>
    <row r="8418" spans="1:15" x14ac:dyDescent="0.2">
      <c r="A8418" t="s">
        <v>9173</v>
      </c>
      <c r="B8418" t="s">
        <v>9203</v>
      </c>
      <c r="C8418" t="s">
        <v>9221</v>
      </c>
      <c r="D8418" t="s">
        <v>22</v>
      </c>
      <c r="E8418">
        <v>32</v>
      </c>
      <c r="F8418" t="s">
        <v>49</v>
      </c>
      <c r="G8418" t="s">
        <v>1100</v>
      </c>
      <c r="H8418" t="s">
        <v>3386</v>
      </c>
      <c r="I8418" s="2">
        <v>309</v>
      </c>
      <c r="J8418" s="2">
        <f>(0)</f>
        <v>0</v>
      </c>
      <c r="K8418" s="2">
        <v>309</v>
      </c>
      <c r="L8418" s="3">
        <v>1.3490551374988429E-2</v>
      </c>
      <c r="M8418" s="3">
        <v>2.1124348580464282E-2</v>
      </c>
      <c r="N8418" s="2">
        <v>2290492</v>
      </c>
      <c r="O8418">
        <f t="shared" si="131"/>
        <v>24</v>
      </c>
    </row>
    <row r="8419" spans="1:15" x14ac:dyDescent="0.2">
      <c r="A8419" t="s">
        <v>9173</v>
      </c>
      <c r="B8419" t="s">
        <v>9203</v>
      </c>
      <c r="C8419" t="s">
        <v>9222</v>
      </c>
      <c r="D8419" t="s">
        <v>22</v>
      </c>
      <c r="E8419">
        <v>47</v>
      </c>
      <c r="F8419" t="s">
        <v>49</v>
      </c>
      <c r="G8419" t="s">
        <v>32</v>
      </c>
      <c r="H8419" t="s">
        <v>33</v>
      </c>
      <c r="I8419" s="2">
        <v>785262</v>
      </c>
      <c r="J8419" s="2">
        <v>2537</v>
      </c>
      <c r="K8419" s="2">
        <v>787799</v>
      </c>
      <c r="L8419" s="3">
        <v>34.394313536131101</v>
      </c>
      <c r="M8419" s="3">
        <v>53.856765978450426</v>
      </c>
      <c r="N8419" s="2">
        <v>2290492</v>
      </c>
      <c r="O8419">
        <f t="shared" si="131"/>
        <v>1</v>
      </c>
    </row>
    <row r="8420" spans="1:15" x14ac:dyDescent="0.2">
      <c r="A8420" t="s">
        <v>9173</v>
      </c>
      <c r="B8420" t="s">
        <v>9203</v>
      </c>
      <c r="C8420" t="s">
        <v>9223</v>
      </c>
      <c r="D8420" t="s">
        <v>22</v>
      </c>
      <c r="E8420">
        <v>35</v>
      </c>
      <c r="F8420" t="s">
        <v>49</v>
      </c>
      <c r="G8420" t="s">
        <v>1613</v>
      </c>
      <c r="H8420" t="s">
        <v>540</v>
      </c>
      <c r="I8420" s="2">
        <v>1822</v>
      </c>
      <c r="J8420" s="2">
        <f>(0)</f>
        <v>0</v>
      </c>
      <c r="K8420" s="2">
        <v>1822</v>
      </c>
      <c r="L8420" s="3">
        <v>7.9546228495886467E-2</v>
      </c>
      <c r="M8420" s="3">
        <v>0.12455845667833634</v>
      </c>
      <c r="N8420" s="2">
        <v>2290492</v>
      </c>
      <c r="O8420">
        <f t="shared" si="131"/>
        <v>7</v>
      </c>
    </row>
    <row r="8421" spans="1:15" x14ac:dyDescent="0.2">
      <c r="A8421" t="s">
        <v>9173</v>
      </c>
      <c r="B8421" t="s">
        <v>9203</v>
      </c>
      <c r="C8421" t="s">
        <v>9224</v>
      </c>
      <c r="D8421" t="s">
        <v>22</v>
      </c>
      <c r="E8421">
        <v>38</v>
      </c>
      <c r="F8421" t="s">
        <v>49</v>
      </c>
      <c r="G8421" t="s">
        <v>832</v>
      </c>
      <c r="H8421" t="s">
        <v>833</v>
      </c>
      <c r="I8421" s="2">
        <v>190586</v>
      </c>
      <c r="J8421" s="2">
        <v>270</v>
      </c>
      <c r="K8421" s="2">
        <v>190856</v>
      </c>
      <c r="L8421" s="3">
        <v>8.3325329230575775</v>
      </c>
      <c r="M8421" s="3">
        <v>13.047600882437187</v>
      </c>
      <c r="N8421" s="2">
        <v>2290492</v>
      </c>
      <c r="O8421">
        <f t="shared" si="131"/>
        <v>3</v>
      </c>
    </row>
    <row r="8422" spans="1:15" x14ac:dyDescent="0.2">
      <c r="A8422" t="s">
        <v>9173</v>
      </c>
      <c r="B8422" t="s">
        <v>9203</v>
      </c>
      <c r="C8422" t="s">
        <v>9225</v>
      </c>
      <c r="D8422" t="s">
        <v>22</v>
      </c>
      <c r="E8422">
        <v>61</v>
      </c>
      <c r="F8422" t="s">
        <v>49</v>
      </c>
      <c r="G8422" t="s">
        <v>1071</v>
      </c>
      <c r="H8422" t="s">
        <v>746</v>
      </c>
      <c r="I8422" s="2">
        <v>456</v>
      </c>
      <c r="J8422" s="2">
        <f>(0)</f>
        <v>0</v>
      </c>
      <c r="K8422" s="2">
        <v>456</v>
      </c>
      <c r="L8422" s="3">
        <v>1.9908386495128556E-2</v>
      </c>
      <c r="M8422" s="3">
        <v>3.1173795963403604E-2</v>
      </c>
      <c r="N8422" s="2">
        <v>2290492</v>
      </c>
      <c r="O8422">
        <f t="shared" si="131"/>
        <v>20</v>
      </c>
    </row>
    <row r="8423" spans="1:15" x14ac:dyDescent="0.2">
      <c r="A8423" t="s">
        <v>9173</v>
      </c>
      <c r="B8423" t="s">
        <v>9203</v>
      </c>
      <c r="C8423" t="s">
        <v>9226</v>
      </c>
      <c r="D8423" t="s">
        <v>22</v>
      </c>
      <c r="E8423">
        <v>41</v>
      </c>
      <c r="F8423" t="s">
        <v>49</v>
      </c>
      <c r="G8423" t="s">
        <v>815</v>
      </c>
      <c r="H8423" t="s">
        <v>816</v>
      </c>
      <c r="I8423" s="2">
        <v>1746</v>
      </c>
      <c r="J8423" s="2">
        <f>(0)</f>
        <v>0</v>
      </c>
      <c r="K8423" s="2">
        <v>1746</v>
      </c>
      <c r="L8423" s="3">
        <v>7.6228164080031718E-2</v>
      </c>
      <c r="M8423" s="3">
        <v>0.11936282401776907</v>
      </c>
      <c r="N8423" s="2">
        <v>2290492</v>
      </c>
      <c r="O8423">
        <f t="shared" si="131"/>
        <v>9</v>
      </c>
    </row>
    <row r="8424" spans="1:15" x14ac:dyDescent="0.2">
      <c r="A8424" t="s">
        <v>9173</v>
      </c>
      <c r="B8424" t="s">
        <v>9203</v>
      </c>
      <c r="C8424" t="s">
        <v>9227</v>
      </c>
      <c r="D8424" t="s">
        <v>22</v>
      </c>
      <c r="E8424">
        <v>72</v>
      </c>
      <c r="F8424" t="s">
        <v>49</v>
      </c>
      <c r="G8424" t="s">
        <v>38</v>
      </c>
      <c r="H8424" t="s">
        <v>309</v>
      </c>
      <c r="I8424" s="2">
        <v>742</v>
      </c>
      <c r="J8424" s="2">
        <f>(0)</f>
        <v>0</v>
      </c>
      <c r="K8424" s="2">
        <v>742</v>
      </c>
      <c r="L8424" s="3">
        <v>3.2394786796897786E-2</v>
      </c>
      <c r="M8424" s="3">
        <v>5.0725782028169901E-2</v>
      </c>
      <c r="N8424" s="2">
        <v>2290492</v>
      </c>
      <c r="O8424">
        <f t="shared" si="131"/>
        <v>15</v>
      </c>
    </row>
    <row r="8425" spans="1:15" x14ac:dyDescent="0.2">
      <c r="A8425" t="s">
        <v>9173</v>
      </c>
      <c r="B8425" t="s">
        <v>9203</v>
      </c>
      <c r="C8425" t="s">
        <v>9228</v>
      </c>
      <c r="D8425" t="s">
        <v>22</v>
      </c>
      <c r="E8425">
        <v>39</v>
      </c>
      <c r="F8425" t="s">
        <v>49</v>
      </c>
      <c r="G8425" t="s">
        <v>6505</v>
      </c>
      <c r="H8425" t="s">
        <v>61</v>
      </c>
      <c r="I8425" s="2">
        <v>419</v>
      </c>
      <c r="J8425" s="2">
        <f>(0)</f>
        <v>0</v>
      </c>
      <c r="K8425" s="2">
        <v>419</v>
      </c>
      <c r="L8425" s="3">
        <v>1.8293013029515054E-2</v>
      </c>
      <c r="M8425" s="3">
        <v>2.8644343220759014E-2</v>
      </c>
      <c r="N8425" s="2">
        <v>2290492</v>
      </c>
      <c r="O8425">
        <f t="shared" si="131"/>
        <v>22</v>
      </c>
    </row>
    <row r="8426" spans="1:15" x14ac:dyDescent="0.2">
      <c r="A8426" t="s">
        <v>9173</v>
      </c>
      <c r="B8426" t="s">
        <v>9203</v>
      </c>
      <c r="C8426" t="s">
        <v>9229</v>
      </c>
      <c r="D8426" t="s">
        <v>22</v>
      </c>
      <c r="E8426">
        <v>30</v>
      </c>
      <c r="F8426" t="s">
        <v>49</v>
      </c>
      <c r="G8426" t="s">
        <v>38</v>
      </c>
      <c r="H8426" t="s">
        <v>41</v>
      </c>
      <c r="I8426" s="2">
        <v>531</v>
      </c>
      <c r="J8426" s="2">
        <f>(0)</f>
        <v>0</v>
      </c>
      <c r="K8426" s="2">
        <v>531</v>
      </c>
      <c r="L8426" s="3">
        <v>2.3182792168669437E-2</v>
      </c>
      <c r="M8426" s="3">
        <v>3.6301065036331834E-2</v>
      </c>
      <c r="N8426" s="2">
        <v>2290492</v>
      </c>
      <c r="O8426">
        <f t="shared" si="131"/>
        <v>19</v>
      </c>
    </row>
    <row r="8427" spans="1:15" x14ac:dyDescent="0.2">
      <c r="A8427" t="s">
        <v>9173</v>
      </c>
      <c r="B8427" t="s">
        <v>9203</v>
      </c>
      <c r="C8427" t="s">
        <v>9230</v>
      </c>
      <c r="D8427" t="s">
        <v>17</v>
      </c>
      <c r="E8427">
        <v>81</v>
      </c>
      <c r="F8427" t="s">
        <v>49</v>
      </c>
      <c r="G8427" t="s">
        <v>19</v>
      </c>
      <c r="H8427" t="s">
        <v>20</v>
      </c>
      <c r="I8427" s="2">
        <v>421293</v>
      </c>
      <c r="J8427" s="2">
        <v>404</v>
      </c>
      <c r="K8427" s="2">
        <v>421697</v>
      </c>
      <c r="L8427" s="3">
        <v>18.410760657535587</v>
      </c>
      <c r="M8427" s="3">
        <v>28.828719816621511</v>
      </c>
      <c r="N8427" s="2">
        <v>2290492</v>
      </c>
      <c r="O8427">
        <f t="shared" si="131"/>
        <v>2</v>
      </c>
    </row>
    <row r="8428" spans="1:15" x14ac:dyDescent="0.2">
      <c r="A8428" t="s">
        <v>9173</v>
      </c>
      <c r="B8428" t="s">
        <v>9203</v>
      </c>
      <c r="C8428" t="s">
        <v>9231</v>
      </c>
      <c r="D8428" t="s">
        <v>22</v>
      </c>
      <c r="E8428">
        <v>42</v>
      </c>
      <c r="F8428" t="s">
        <v>49</v>
      </c>
      <c r="G8428" t="s">
        <v>38</v>
      </c>
      <c r="H8428" t="s">
        <v>537</v>
      </c>
      <c r="I8428" s="2">
        <v>302</v>
      </c>
      <c r="J8428" s="2">
        <f>(0)</f>
        <v>0</v>
      </c>
      <c r="K8428" s="2">
        <v>302</v>
      </c>
      <c r="L8428" s="3">
        <v>1.3184940178791283E-2</v>
      </c>
      <c r="M8428" s="3">
        <v>2.0645803466990985E-2</v>
      </c>
      <c r="N8428" s="2">
        <v>2290492</v>
      </c>
      <c r="O8428">
        <f t="shared" si="131"/>
        <v>25</v>
      </c>
    </row>
    <row r="8429" spans="1:15" x14ac:dyDescent="0.2">
      <c r="A8429" t="s">
        <v>9173</v>
      </c>
      <c r="B8429" t="s">
        <v>9232</v>
      </c>
      <c r="C8429" t="s">
        <v>46</v>
      </c>
      <c r="G8429" t="s">
        <v>46</v>
      </c>
      <c r="I8429" s="2">
        <v>4907</v>
      </c>
      <c r="J8429" s="2">
        <v>13</v>
      </c>
      <c r="K8429" s="2">
        <v>4920</v>
      </c>
      <c r="L8429" s="3">
        <v>0.24125901901729122</v>
      </c>
      <c r="M8429" s="3">
        <v>0.39103636558721022</v>
      </c>
      <c r="N8429" s="2">
        <v>2039302</v>
      </c>
      <c r="O8429">
        <f t="shared" si="131"/>
        <v>5</v>
      </c>
    </row>
    <row r="8430" spans="1:15" x14ac:dyDescent="0.2">
      <c r="A8430" t="s">
        <v>9173</v>
      </c>
      <c r="B8430" t="s">
        <v>9232</v>
      </c>
      <c r="C8430" t="s">
        <v>9233</v>
      </c>
      <c r="D8430" t="s">
        <v>22</v>
      </c>
      <c r="E8430">
        <v>34</v>
      </c>
      <c r="F8430" t="s">
        <v>49</v>
      </c>
      <c r="G8430" t="s">
        <v>1136</v>
      </c>
      <c r="H8430" t="s">
        <v>106</v>
      </c>
      <c r="I8430" s="2">
        <v>512</v>
      </c>
      <c r="J8430" s="2">
        <f>(0)</f>
        <v>0</v>
      </c>
      <c r="K8430" s="2">
        <v>512</v>
      </c>
      <c r="L8430" s="3">
        <v>2.5106629621311605E-2</v>
      </c>
      <c r="M8430" s="3">
        <v>4.0693215280620254E-2</v>
      </c>
      <c r="N8430" s="2">
        <v>2039302</v>
      </c>
      <c r="O8430">
        <f t="shared" si="131"/>
        <v>17</v>
      </c>
    </row>
    <row r="8431" spans="1:15" x14ac:dyDescent="0.2">
      <c r="A8431" t="s">
        <v>9173</v>
      </c>
      <c r="B8431" t="s">
        <v>9232</v>
      </c>
      <c r="C8431" t="s">
        <v>9234</v>
      </c>
      <c r="D8431" t="s">
        <v>22</v>
      </c>
      <c r="E8431">
        <v>56</v>
      </c>
      <c r="F8431" t="s">
        <v>49</v>
      </c>
      <c r="G8431" t="s">
        <v>891</v>
      </c>
      <c r="H8431" t="s">
        <v>124</v>
      </c>
      <c r="I8431" s="2">
        <v>643</v>
      </c>
      <c r="J8431" s="2">
        <f>(0)</f>
        <v>0</v>
      </c>
      <c r="K8431" s="2">
        <v>643</v>
      </c>
      <c r="L8431" s="3">
        <v>3.1530396184576877E-2</v>
      </c>
      <c r="M8431" s="3">
        <v>5.1104955909060203E-2</v>
      </c>
      <c r="N8431" s="2">
        <v>2039302</v>
      </c>
      <c r="O8431">
        <f t="shared" si="131"/>
        <v>14</v>
      </c>
    </row>
    <row r="8432" spans="1:15" x14ac:dyDescent="0.2">
      <c r="A8432" t="s">
        <v>9173</v>
      </c>
      <c r="B8432" t="s">
        <v>9232</v>
      </c>
      <c r="C8432" t="s">
        <v>9235</v>
      </c>
      <c r="D8432" t="s">
        <v>22</v>
      </c>
      <c r="E8432">
        <v>39</v>
      </c>
      <c r="F8432" t="s">
        <v>49</v>
      </c>
      <c r="G8432" t="s">
        <v>38</v>
      </c>
      <c r="H8432" t="s">
        <v>540</v>
      </c>
      <c r="I8432" s="2">
        <v>318</v>
      </c>
      <c r="J8432" s="2">
        <f>(0)</f>
        <v>0</v>
      </c>
      <c r="K8432" s="2">
        <v>318</v>
      </c>
      <c r="L8432" s="3">
        <v>1.5593570741361504E-2</v>
      </c>
      <c r="M8432" s="3">
        <v>2.5274301678197737E-2</v>
      </c>
      <c r="N8432" s="2">
        <v>2039302</v>
      </c>
      <c r="O8432">
        <f t="shared" si="131"/>
        <v>24</v>
      </c>
    </row>
    <row r="8433" spans="1:15" x14ac:dyDescent="0.2">
      <c r="A8433" t="s">
        <v>9173</v>
      </c>
      <c r="B8433" t="s">
        <v>9232</v>
      </c>
      <c r="C8433" t="s">
        <v>9236</v>
      </c>
      <c r="D8433" t="s">
        <v>22</v>
      </c>
      <c r="E8433">
        <v>40</v>
      </c>
      <c r="F8433" t="s">
        <v>69</v>
      </c>
      <c r="G8433" t="s">
        <v>38</v>
      </c>
      <c r="H8433" t="s">
        <v>1648</v>
      </c>
      <c r="I8433" s="2">
        <v>586</v>
      </c>
      <c r="J8433" s="2">
        <f>(0)</f>
        <v>0</v>
      </c>
      <c r="K8433" s="2">
        <v>586</v>
      </c>
      <c r="L8433" s="3">
        <v>2.8735322183766798E-2</v>
      </c>
      <c r="M8433" s="3">
        <v>4.65746565516474E-2</v>
      </c>
      <c r="N8433" s="2">
        <v>2039302</v>
      </c>
      <c r="O8433">
        <f t="shared" si="131"/>
        <v>16</v>
      </c>
    </row>
    <row r="8434" spans="1:15" x14ac:dyDescent="0.2">
      <c r="A8434" t="s">
        <v>9173</v>
      </c>
      <c r="B8434" t="s">
        <v>9232</v>
      </c>
      <c r="C8434" t="s">
        <v>9237</v>
      </c>
      <c r="D8434" t="s">
        <v>17</v>
      </c>
      <c r="E8434">
        <v>38</v>
      </c>
      <c r="F8434" t="s">
        <v>49</v>
      </c>
      <c r="G8434" t="s">
        <v>58</v>
      </c>
      <c r="H8434" t="s">
        <v>351</v>
      </c>
      <c r="I8434" s="2">
        <v>323</v>
      </c>
      <c r="J8434" s="2">
        <f>(0)</f>
        <v>0</v>
      </c>
      <c r="K8434" s="2">
        <v>323</v>
      </c>
      <c r="L8434" s="3">
        <v>1.5838752671257124E-2</v>
      </c>
      <c r="M8434" s="3">
        <v>2.5671696358672544E-2</v>
      </c>
      <c r="N8434" s="2">
        <v>2039302</v>
      </c>
      <c r="O8434">
        <f t="shared" si="131"/>
        <v>23</v>
      </c>
    </row>
    <row r="8435" spans="1:15" x14ac:dyDescent="0.2">
      <c r="A8435" t="s">
        <v>9173</v>
      </c>
      <c r="B8435" t="s">
        <v>9232</v>
      </c>
      <c r="C8435" t="s">
        <v>9238</v>
      </c>
      <c r="D8435" t="s">
        <v>22</v>
      </c>
      <c r="E8435">
        <v>53</v>
      </c>
      <c r="F8435" t="s">
        <v>49</v>
      </c>
      <c r="G8435" t="s">
        <v>9206</v>
      </c>
      <c r="H8435" t="s">
        <v>1047</v>
      </c>
      <c r="I8435" s="2">
        <v>274</v>
      </c>
      <c r="J8435" s="2">
        <f>(0)</f>
        <v>0</v>
      </c>
      <c r="K8435" s="2">
        <v>274</v>
      </c>
      <c r="L8435" s="3">
        <v>1.3435969758280038E-2</v>
      </c>
      <c r="M8435" s="3">
        <v>2.1777228490019434E-2</v>
      </c>
      <c r="N8435" s="2">
        <v>2039302</v>
      </c>
      <c r="O8435">
        <f t="shared" si="131"/>
        <v>26</v>
      </c>
    </row>
    <row r="8436" spans="1:15" x14ac:dyDescent="0.2">
      <c r="A8436" t="s">
        <v>9173</v>
      </c>
      <c r="B8436" t="s">
        <v>9232</v>
      </c>
      <c r="C8436" t="s">
        <v>9239</v>
      </c>
      <c r="D8436" t="s">
        <v>22</v>
      </c>
      <c r="E8436">
        <v>48</v>
      </c>
      <c r="F8436" t="s">
        <v>49</v>
      </c>
      <c r="G8436" t="s">
        <v>9179</v>
      </c>
      <c r="H8436" t="s">
        <v>70</v>
      </c>
      <c r="I8436" s="2">
        <v>1239</v>
      </c>
      <c r="J8436" s="2">
        <f>(0)</f>
        <v>0</v>
      </c>
      <c r="K8436" s="2">
        <v>1239</v>
      </c>
      <c r="L8436" s="3">
        <v>6.0756082228134917E-2</v>
      </c>
      <c r="M8436" s="3">
        <v>9.8474401821657218E-2</v>
      </c>
      <c r="N8436" s="2">
        <v>2039302</v>
      </c>
      <c r="O8436">
        <f t="shared" si="131"/>
        <v>7</v>
      </c>
    </row>
    <row r="8437" spans="1:15" x14ac:dyDescent="0.2">
      <c r="A8437" t="s">
        <v>9173</v>
      </c>
      <c r="B8437" t="s">
        <v>9232</v>
      </c>
      <c r="C8437" t="s">
        <v>9240</v>
      </c>
      <c r="D8437" t="s">
        <v>17</v>
      </c>
      <c r="E8437">
        <v>64</v>
      </c>
      <c r="F8437" t="s">
        <v>49</v>
      </c>
      <c r="G8437" t="s">
        <v>200</v>
      </c>
      <c r="H8437" t="s">
        <v>214</v>
      </c>
      <c r="I8437" s="2">
        <v>503</v>
      </c>
      <c r="J8437" s="2">
        <f>(0)</f>
        <v>0</v>
      </c>
      <c r="K8437" s="2">
        <v>503</v>
      </c>
      <c r="L8437" s="3">
        <v>2.4665302147499485E-2</v>
      </c>
      <c r="M8437" s="3">
        <v>3.9977904855765599E-2</v>
      </c>
      <c r="N8437" s="2">
        <v>2039302</v>
      </c>
      <c r="O8437">
        <f t="shared" si="131"/>
        <v>18</v>
      </c>
    </row>
    <row r="8438" spans="1:15" x14ac:dyDescent="0.2">
      <c r="A8438" t="s">
        <v>9173</v>
      </c>
      <c r="B8438" t="s">
        <v>9232</v>
      </c>
      <c r="C8438" t="s">
        <v>9241</v>
      </c>
      <c r="D8438" t="s">
        <v>22</v>
      </c>
      <c r="E8438">
        <v>38</v>
      </c>
      <c r="F8438" t="s">
        <v>49</v>
      </c>
      <c r="G8438" t="s">
        <v>2204</v>
      </c>
      <c r="H8438" t="s">
        <v>315</v>
      </c>
      <c r="I8438" s="2">
        <v>288</v>
      </c>
      <c r="J8438" s="2">
        <v>1</v>
      </c>
      <c r="K8438" s="2">
        <v>289</v>
      </c>
      <c r="L8438" s="3">
        <v>1.4171515547966904E-2</v>
      </c>
      <c r="M8438" s="3">
        <v>2.2969412531443856E-2</v>
      </c>
      <c r="N8438" s="2">
        <v>2039302</v>
      </c>
      <c r="O8438">
        <f t="shared" si="131"/>
        <v>25</v>
      </c>
    </row>
    <row r="8439" spans="1:15" x14ac:dyDescent="0.2">
      <c r="A8439" t="s">
        <v>9173</v>
      </c>
      <c r="B8439" t="s">
        <v>9232</v>
      </c>
      <c r="C8439" t="s">
        <v>9242</v>
      </c>
      <c r="D8439" t="s">
        <v>22</v>
      </c>
      <c r="E8439">
        <v>42</v>
      </c>
      <c r="F8439" t="s">
        <v>49</v>
      </c>
      <c r="G8439" t="s">
        <v>1976</v>
      </c>
      <c r="H8439" t="s">
        <v>39</v>
      </c>
      <c r="I8439" s="2">
        <v>1282</v>
      </c>
      <c r="J8439" s="2">
        <f>(0)</f>
        <v>0</v>
      </c>
      <c r="K8439" s="2">
        <v>1282</v>
      </c>
      <c r="L8439" s="3">
        <v>6.2864646825237264E-2</v>
      </c>
      <c r="M8439" s="3">
        <v>0.10189199607374055</v>
      </c>
      <c r="N8439" s="2">
        <v>2039302</v>
      </c>
      <c r="O8439">
        <f t="shared" si="131"/>
        <v>6</v>
      </c>
    </row>
    <row r="8440" spans="1:15" x14ac:dyDescent="0.2">
      <c r="A8440" t="s">
        <v>9173</v>
      </c>
      <c r="B8440" t="s">
        <v>9232</v>
      </c>
      <c r="C8440" t="s">
        <v>9243</v>
      </c>
      <c r="D8440" t="s">
        <v>22</v>
      </c>
      <c r="E8440">
        <v>44</v>
      </c>
      <c r="F8440" t="s">
        <v>49</v>
      </c>
      <c r="G8440" t="s">
        <v>38</v>
      </c>
      <c r="H8440" t="s">
        <v>43</v>
      </c>
      <c r="I8440" s="2">
        <v>650</v>
      </c>
      <c r="J8440" s="2">
        <f>(0)</f>
        <v>0</v>
      </c>
      <c r="K8440" s="2">
        <v>650</v>
      </c>
      <c r="L8440" s="3">
        <v>3.1873650886430752E-2</v>
      </c>
      <c r="M8440" s="3">
        <v>5.1661308461724925E-2</v>
      </c>
      <c r="N8440" s="2">
        <v>2039302</v>
      </c>
      <c r="O8440">
        <f t="shared" si="131"/>
        <v>13</v>
      </c>
    </row>
    <row r="8441" spans="1:15" x14ac:dyDescent="0.2">
      <c r="A8441" t="s">
        <v>9173</v>
      </c>
      <c r="B8441" t="s">
        <v>9232</v>
      </c>
      <c r="C8441" t="s">
        <v>9244</v>
      </c>
      <c r="D8441" t="s">
        <v>22</v>
      </c>
      <c r="E8441">
        <v>42</v>
      </c>
      <c r="F8441" t="s">
        <v>49</v>
      </c>
      <c r="G8441" t="s">
        <v>38</v>
      </c>
      <c r="H8441" t="s">
        <v>99</v>
      </c>
      <c r="I8441" s="2">
        <v>496</v>
      </c>
      <c r="J8441" s="2">
        <f>(0)</f>
        <v>0</v>
      </c>
      <c r="K8441" s="2">
        <v>496</v>
      </c>
      <c r="L8441" s="3">
        <v>2.4322047445645617E-2</v>
      </c>
      <c r="M8441" s="3">
        <v>3.9421552303100869E-2</v>
      </c>
      <c r="N8441" s="2">
        <v>2039302</v>
      </c>
      <c r="O8441">
        <f t="shared" si="131"/>
        <v>19</v>
      </c>
    </row>
    <row r="8442" spans="1:15" x14ac:dyDescent="0.2">
      <c r="A8442" t="s">
        <v>9173</v>
      </c>
      <c r="B8442" t="s">
        <v>9232</v>
      </c>
      <c r="C8442" t="s">
        <v>9245</v>
      </c>
      <c r="D8442" t="s">
        <v>22</v>
      </c>
      <c r="E8442">
        <v>38</v>
      </c>
      <c r="F8442" t="s">
        <v>49</v>
      </c>
      <c r="G8442" t="s">
        <v>1071</v>
      </c>
      <c r="H8442" t="s">
        <v>746</v>
      </c>
      <c r="I8442" s="2">
        <v>937</v>
      </c>
      <c r="J8442" s="2">
        <f>(0)</f>
        <v>0</v>
      </c>
      <c r="K8442" s="2">
        <v>937</v>
      </c>
      <c r="L8442" s="3">
        <v>4.5947093662439403E-2</v>
      </c>
      <c r="M8442" s="3">
        <v>7.4471763120978862E-2</v>
      </c>
      <c r="N8442" s="2">
        <v>2039302</v>
      </c>
      <c r="O8442">
        <f t="shared" si="131"/>
        <v>10</v>
      </c>
    </row>
    <row r="8443" spans="1:15" x14ac:dyDescent="0.2">
      <c r="A8443" t="s">
        <v>9173</v>
      </c>
      <c r="B8443" t="s">
        <v>9232</v>
      </c>
      <c r="C8443" t="s">
        <v>9246</v>
      </c>
      <c r="D8443" t="s">
        <v>22</v>
      </c>
      <c r="E8443">
        <v>72</v>
      </c>
      <c r="F8443" t="s">
        <v>49</v>
      </c>
      <c r="G8443" t="s">
        <v>2272</v>
      </c>
      <c r="H8443" t="s">
        <v>354</v>
      </c>
      <c r="I8443" s="2">
        <v>352</v>
      </c>
      <c r="J8443" s="2">
        <f>(0)</f>
        <v>0</v>
      </c>
      <c r="K8443" s="2">
        <v>352</v>
      </c>
      <c r="L8443" s="3">
        <v>1.7260807864651728E-2</v>
      </c>
      <c r="M8443" s="3">
        <v>2.7976585505426421E-2</v>
      </c>
      <c r="N8443" s="2">
        <v>2039302</v>
      </c>
      <c r="O8443">
        <f t="shared" si="131"/>
        <v>21</v>
      </c>
    </row>
    <row r="8444" spans="1:15" x14ac:dyDescent="0.2">
      <c r="A8444" t="s">
        <v>9173</v>
      </c>
      <c r="B8444" t="s">
        <v>9232</v>
      </c>
      <c r="C8444" t="s">
        <v>9247</v>
      </c>
      <c r="D8444" t="s">
        <v>22</v>
      </c>
      <c r="E8444">
        <v>31</v>
      </c>
      <c r="F8444" t="s">
        <v>49</v>
      </c>
      <c r="G8444" t="s">
        <v>2173</v>
      </c>
      <c r="H8444" t="s">
        <v>618</v>
      </c>
      <c r="I8444" s="2">
        <v>634</v>
      </c>
      <c r="J8444" s="2">
        <f>(0)</f>
        <v>0</v>
      </c>
      <c r="K8444" s="2">
        <v>634</v>
      </c>
      <c r="L8444" s="3">
        <v>3.1089068710764761E-2</v>
      </c>
      <c r="M8444" s="3">
        <v>5.0389645484205547E-2</v>
      </c>
      <c r="N8444" s="2">
        <v>2039302</v>
      </c>
      <c r="O8444">
        <f t="shared" si="131"/>
        <v>15</v>
      </c>
    </row>
    <row r="8445" spans="1:15" x14ac:dyDescent="0.2">
      <c r="A8445" t="s">
        <v>9173</v>
      </c>
      <c r="B8445" t="s">
        <v>9232</v>
      </c>
      <c r="C8445" t="s">
        <v>9200</v>
      </c>
      <c r="D8445" t="s">
        <v>22</v>
      </c>
      <c r="E8445">
        <v>53</v>
      </c>
      <c r="F8445" t="s">
        <v>49</v>
      </c>
      <c r="G8445" t="s">
        <v>38</v>
      </c>
      <c r="H8445" t="s">
        <v>846</v>
      </c>
      <c r="I8445" s="2">
        <v>328</v>
      </c>
      <c r="J8445" s="2">
        <f>(0)</f>
        <v>0</v>
      </c>
      <c r="K8445" s="2">
        <v>328</v>
      </c>
      <c r="L8445" s="3">
        <v>1.6083934601152747E-2</v>
      </c>
      <c r="M8445" s="3">
        <v>2.6069091039147351E-2</v>
      </c>
      <c r="N8445" s="2">
        <v>2039302</v>
      </c>
      <c r="O8445">
        <f t="shared" si="131"/>
        <v>22</v>
      </c>
    </row>
    <row r="8446" spans="1:15" x14ac:dyDescent="0.2">
      <c r="A8446" t="s">
        <v>9173</v>
      </c>
      <c r="B8446" t="s">
        <v>9232</v>
      </c>
      <c r="C8446" t="s">
        <v>9248</v>
      </c>
      <c r="D8446" t="s">
        <v>17</v>
      </c>
      <c r="E8446">
        <v>40</v>
      </c>
      <c r="F8446" t="s">
        <v>49</v>
      </c>
      <c r="G8446" t="s">
        <v>9192</v>
      </c>
      <c r="H8446" t="s">
        <v>1576</v>
      </c>
      <c r="I8446" s="2">
        <v>255</v>
      </c>
      <c r="J8446" s="2">
        <f>(0)</f>
        <v>0</v>
      </c>
      <c r="K8446" s="2">
        <v>255</v>
      </c>
      <c r="L8446" s="3">
        <v>1.250427842467668E-2</v>
      </c>
      <c r="M8446" s="3">
        <v>2.0267128704215164E-2</v>
      </c>
      <c r="N8446" s="2">
        <v>2039302</v>
      </c>
      <c r="O8446">
        <f t="shared" si="131"/>
        <v>27</v>
      </c>
    </row>
    <row r="8447" spans="1:15" x14ac:dyDescent="0.2">
      <c r="A8447" t="s">
        <v>9173</v>
      </c>
      <c r="B8447" t="s">
        <v>9232</v>
      </c>
      <c r="C8447" t="s">
        <v>9249</v>
      </c>
      <c r="D8447" t="s">
        <v>17</v>
      </c>
      <c r="E8447">
        <v>37</v>
      </c>
      <c r="F8447" t="s">
        <v>49</v>
      </c>
      <c r="G8447" t="s">
        <v>832</v>
      </c>
      <c r="H8447" t="s">
        <v>833</v>
      </c>
      <c r="I8447" s="2">
        <v>219156</v>
      </c>
      <c r="J8447" s="2">
        <v>172</v>
      </c>
      <c r="K8447" s="2">
        <v>219328</v>
      </c>
      <c r="L8447" s="3">
        <v>10.75505246402936</v>
      </c>
      <c r="M8447" s="3">
        <v>17.431956095835702</v>
      </c>
      <c r="N8447" s="2">
        <v>2039302</v>
      </c>
      <c r="O8447">
        <f t="shared" si="131"/>
        <v>3</v>
      </c>
    </row>
    <row r="8448" spans="1:15" x14ac:dyDescent="0.2">
      <c r="A8448" t="s">
        <v>9173</v>
      </c>
      <c r="B8448" t="s">
        <v>9232</v>
      </c>
      <c r="C8448" t="s">
        <v>9250</v>
      </c>
      <c r="D8448" t="s">
        <v>22</v>
      </c>
      <c r="E8448">
        <v>48</v>
      </c>
      <c r="F8448" t="s">
        <v>49</v>
      </c>
      <c r="G8448" t="s">
        <v>8565</v>
      </c>
      <c r="H8448" t="s">
        <v>349</v>
      </c>
      <c r="I8448" s="2">
        <v>943</v>
      </c>
      <c r="J8448" s="2">
        <f>(0)</f>
        <v>0</v>
      </c>
      <c r="K8448" s="2">
        <v>943</v>
      </c>
      <c r="L8448" s="3">
        <v>4.6241311978314145E-2</v>
      </c>
      <c r="M8448" s="3">
        <v>7.4948636737548632E-2</v>
      </c>
      <c r="N8448" s="2">
        <v>2039302</v>
      </c>
      <c r="O8448">
        <f t="shared" si="131"/>
        <v>9</v>
      </c>
    </row>
    <row r="8449" spans="1:15" x14ac:dyDescent="0.2">
      <c r="A8449" t="s">
        <v>9173</v>
      </c>
      <c r="B8449" t="s">
        <v>9232</v>
      </c>
      <c r="C8449" t="s">
        <v>9251</v>
      </c>
      <c r="D8449" t="s">
        <v>22</v>
      </c>
      <c r="E8449">
        <v>38</v>
      </c>
      <c r="F8449" t="s">
        <v>49</v>
      </c>
      <c r="G8449" t="s">
        <v>38</v>
      </c>
      <c r="H8449" t="s">
        <v>230</v>
      </c>
      <c r="I8449" s="2">
        <v>677</v>
      </c>
      <c r="J8449" s="2">
        <v>1</v>
      </c>
      <c r="K8449" s="2">
        <v>678</v>
      </c>
      <c r="L8449" s="3">
        <v>3.324666969384623E-2</v>
      </c>
      <c r="M8449" s="3">
        <v>5.388671867238385E-2</v>
      </c>
      <c r="N8449" s="2">
        <v>2039302</v>
      </c>
      <c r="O8449">
        <f t="shared" si="131"/>
        <v>12</v>
      </c>
    </row>
    <row r="8450" spans="1:15" x14ac:dyDescent="0.2">
      <c r="A8450" t="s">
        <v>9173</v>
      </c>
      <c r="B8450" t="s">
        <v>9232</v>
      </c>
      <c r="C8450" t="s">
        <v>9252</v>
      </c>
      <c r="D8450" t="s">
        <v>22</v>
      </c>
      <c r="E8450">
        <v>50</v>
      </c>
      <c r="F8450" t="s">
        <v>49</v>
      </c>
      <c r="G8450" t="s">
        <v>19</v>
      </c>
      <c r="H8450" t="s">
        <v>20</v>
      </c>
      <c r="I8450" s="2">
        <v>304718</v>
      </c>
      <c r="J8450" s="2">
        <v>216</v>
      </c>
      <c r="K8450" s="2">
        <v>304934</v>
      </c>
      <c r="L8450" s="3">
        <v>14.952861322158267</v>
      </c>
      <c r="M8450" s="3">
        <v>24.23582989918097</v>
      </c>
      <c r="N8450" s="2">
        <v>2039302</v>
      </c>
      <c r="O8450">
        <f t="shared" si="131"/>
        <v>2</v>
      </c>
    </row>
    <row r="8451" spans="1:15" x14ac:dyDescent="0.2">
      <c r="A8451" t="s">
        <v>9173</v>
      </c>
      <c r="B8451" t="s">
        <v>9232</v>
      </c>
      <c r="C8451" t="s">
        <v>5348</v>
      </c>
      <c r="D8451" t="s">
        <v>22</v>
      </c>
      <c r="E8451">
        <v>48</v>
      </c>
      <c r="F8451" t="s">
        <v>69</v>
      </c>
      <c r="G8451" t="s">
        <v>303</v>
      </c>
      <c r="H8451" t="s">
        <v>304</v>
      </c>
      <c r="I8451" s="2">
        <v>19033</v>
      </c>
      <c r="J8451" s="2">
        <v>57</v>
      </c>
      <c r="K8451" s="2">
        <v>19090</v>
      </c>
      <c r="L8451" s="3">
        <v>0.93610460834148168</v>
      </c>
      <c r="M8451" s="3">
        <v>1.5172528900528137</v>
      </c>
      <c r="N8451" s="2">
        <v>2039302</v>
      </c>
      <c r="O8451">
        <f t="shared" si="131"/>
        <v>4</v>
      </c>
    </row>
    <row r="8452" spans="1:15" x14ac:dyDescent="0.2">
      <c r="A8452" t="s">
        <v>9173</v>
      </c>
      <c r="B8452" t="s">
        <v>9232</v>
      </c>
      <c r="C8452" t="s">
        <v>9253</v>
      </c>
      <c r="D8452" t="s">
        <v>22</v>
      </c>
      <c r="E8452">
        <v>37</v>
      </c>
      <c r="F8452" t="s">
        <v>49</v>
      </c>
      <c r="G8452" t="s">
        <v>32</v>
      </c>
      <c r="H8452" t="s">
        <v>33</v>
      </c>
      <c r="I8452" s="2">
        <v>695109</v>
      </c>
      <c r="J8452" s="2">
        <v>1047</v>
      </c>
      <c r="K8452" s="2">
        <v>696156</v>
      </c>
      <c r="L8452" s="3">
        <v>34.136974317683205</v>
      </c>
      <c r="M8452" s="3">
        <v>55.329738236123973</v>
      </c>
      <c r="N8452" s="2">
        <v>2039302</v>
      </c>
      <c r="O8452">
        <f t="shared" si="131"/>
        <v>1</v>
      </c>
    </row>
    <row r="8453" spans="1:15" x14ac:dyDescent="0.2">
      <c r="A8453" t="s">
        <v>9173</v>
      </c>
      <c r="B8453" t="s">
        <v>9232</v>
      </c>
      <c r="C8453" t="s">
        <v>9254</v>
      </c>
      <c r="D8453" t="s">
        <v>22</v>
      </c>
      <c r="E8453">
        <v>57</v>
      </c>
      <c r="F8453" t="s">
        <v>49</v>
      </c>
      <c r="G8453" t="s">
        <v>612</v>
      </c>
      <c r="H8453" t="s">
        <v>148</v>
      </c>
      <c r="I8453" s="2">
        <v>699</v>
      </c>
      <c r="J8453" s="2">
        <f>(0)</f>
        <v>0</v>
      </c>
      <c r="K8453" s="2">
        <v>699</v>
      </c>
      <c r="L8453" s="3">
        <v>3.4276433799407841E-2</v>
      </c>
      <c r="M8453" s="3">
        <v>5.5555776330378046E-2</v>
      </c>
      <c r="N8453" s="2">
        <v>2039302</v>
      </c>
      <c r="O8453">
        <f t="shared" si="131"/>
        <v>11</v>
      </c>
    </row>
    <row r="8454" spans="1:15" x14ac:dyDescent="0.2">
      <c r="A8454" t="s">
        <v>9173</v>
      </c>
      <c r="B8454" t="s">
        <v>9232</v>
      </c>
      <c r="C8454" t="s">
        <v>9255</v>
      </c>
      <c r="D8454" t="s">
        <v>22</v>
      </c>
      <c r="E8454">
        <v>43</v>
      </c>
      <c r="F8454" t="s">
        <v>49</v>
      </c>
      <c r="G8454" t="s">
        <v>9256</v>
      </c>
      <c r="H8454" t="s">
        <v>449</v>
      </c>
      <c r="I8454" s="2">
        <v>1044</v>
      </c>
      <c r="J8454" s="2">
        <f>(0)</f>
        <v>0</v>
      </c>
      <c r="K8454" s="2">
        <v>1044</v>
      </c>
      <c r="L8454" s="3">
        <v>5.1193986962205701E-2</v>
      </c>
      <c r="M8454" s="3">
        <v>8.2976009283139737E-2</v>
      </c>
      <c r="N8454" s="2">
        <v>2039302</v>
      </c>
      <c r="O8454">
        <f t="shared" si="131"/>
        <v>8</v>
      </c>
    </row>
    <row r="8455" spans="1:15" x14ac:dyDescent="0.2">
      <c r="A8455" t="s">
        <v>9173</v>
      </c>
      <c r="B8455" t="s">
        <v>9232</v>
      </c>
      <c r="C8455" t="s">
        <v>7362</v>
      </c>
      <c r="D8455" t="s">
        <v>22</v>
      </c>
      <c r="E8455">
        <v>45</v>
      </c>
      <c r="F8455" t="s">
        <v>69</v>
      </c>
      <c r="G8455" t="s">
        <v>38</v>
      </c>
      <c r="H8455" t="s">
        <v>346</v>
      </c>
      <c r="I8455" s="2">
        <v>408</v>
      </c>
      <c r="J8455" s="2">
        <f>(0)</f>
        <v>0</v>
      </c>
      <c r="K8455" s="2">
        <v>408</v>
      </c>
      <c r="L8455" s="3">
        <v>2.0006845479482685E-2</v>
      </c>
      <c r="M8455" s="3">
        <v>3.2427405926744264E-2</v>
      </c>
      <c r="N8455" s="2">
        <v>2039302</v>
      </c>
      <c r="O8455">
        <f t="shared" ref="O8455:O8518" si="132">COUNTIFS($A$2:$A$8573,A8455,$B$2:$B$8573,B8455,$K$2:$K$8573,"&gt;"&amp;K8455)+1</f>
        <v>20</v>
      </c>
    </row>
    <row r="8456" spans="1:15" x14ac:dyDescent="0.2">
      <c r="A8456" t="s">
        <v>9173</v>
      </c>
      <c r="B8456" t="s">
        <v>9257</v>
      </c>
      <c r="C8456" t="s">
        <v>46</v>
      </c>
      <c r="G8456" t="s">
        <v>46</v>
      </c>
      <c r="I8456" s="2">
        <v>6585</v>
      </c>
      <c r="J8456" s="2">
        <v>16</v>
      </c>
      <c r="K8456" s="2">
        <v>6601</v>
      </c>
      <c r="L8456" s="3">
        <v>0.40810648729188176</v>
      </c>
      <c r="M8456" s="3">
        <v>0.71705807399135535</v>
      </c>
      <c r="N8456" s="2">
        <v>1617470</v>
      </c>
      <c r="O8456">
        <f t="shared" si="132"/>
        <v>4</v>
      </c>
    </row>
    <row r="8457" spans="1:15" x14ac:dyDescent="0.2">
      <c r="A8457" t="s">
        <v>9173</v>
      </c>
      <c r="B8457" t="s">
        <v>9257</v>
      </c>
      <c r="C8457" t="s">
        <v>9258</v>
      </c>
      <c r="D8457" t="s">
        <v>22</v>
      </c>
      <c r="E8457">
        <v>44</v>
      </c>
      <c r="F8457" t="s">
        <v>69</v>
      </c>
      <c r="G8457" t="s">
        <v>9177</v>
      </c>
      <c r="H8457" t="s">
        <v>120</v>
      </c>
      <c r="I8457" s="2">
        <v>257</v>
      </c>
      <c r="J8457" s="2">
        <f>(0)</f>
        <v>0</v>
      </c>
      <c r="K8457" s="2">
        <v>257</v>
      </c>
      <c r="L8457" s="3">
        <v>1.5889011851842692E-2</v>
      </c>
      <c r="M8457" s="3">
        <v>2.7917576884680852E-2</v>
      </c>
      <c r="N8457" s="2">
        <v>1617470</v>
      </c>
      <c r="O8457">
        <f t="shared" si="132"/>
        <v>21</v>
      </c>
    </row>
    <row r="8458" spans="1:15" x14ac:dyDescent="0.2">
      <c r="A8458" t="s">
        <v>9173</v>
      </c>
      <c r="B8458" t="s">
        <v>9257</v>
      </c>
      <c r="C8458" t="s">
        <v>9259</v>
      </c>
      <c r="D8458" t="s">
        <v>17</v>
      </c>
      <c r="E8458">
        <v>33</v>
      </c>
      <c r="F8458" t="s">
        <v>49</v>
      </c>
      <c r="G8458" t="s">
        <v>38</v>
      </c>
      <c r="H8458" t="s">
        <v>1867</v>
      </c>
      <c r="I8458" s="2">
        <v>289</v>
      </c>
      <c r="J8458" s="2">
        <f>(0)</f>
        <v>0</v>
      </c>
      <c r="K8458" s="2">
        <v>289</v>
      </c>
      <c r="L8458" s="3">
        <v>1.7867410214718049E-2</v>
      </c>
      <c r="M8458" s="3">
        <v>3.139369540728703E-2</v>
      </c>
      <c r="N8458" s="2">
        <v>1617470</v>
      </c>
      <c r="O8458">
        <f t="shared" si="132"/>
        <v>18</v>
      </c>
    </row>
    <row r="8459" spans="1:15" x14ac:dyDescent="0.2">
      <c r="A8459" t="s">
        <v>9173</v>
      </c>
      <c r="B8459" t="s">
        <v>9257</v>
      </c>
      <c r="C8459" t="s">
        <v>9260</v>
      </c>
      <c r="D8459" t="s">
        <v>22</v>
      </c>
      <c r="E8459">
        <v>70</v>
      </c>
      <c r="F8459" t="s">
        <v>49</v>
      </c>
      <c r="G8459" t="s">
        <v>58</v>
      </c>
      <c r="H8459" t="s">
        <v>351</v>
      </c>
      <c r="I8459" s="2">
        <v>323</v>
      </c>
      <c r="J8459" s="2">
        <f>(0)</f>
        <v>0</v>
      </c>
      <c r="K8459" s="2">
        <v>323</v>
      </c>
      <c r="L8459" s="3">
        <v>1.9969458475273111E-2</v>
      </c>
      <c r="M8459" s="3">
        <v>3.5087071337556092E-2</v>
      </c>
      <c r="N8459" s="2">
        <v>1617470</v>
      </c>
      <c r="O8459">
        <f t="shared" si="132"/>
        <v>16</v>
      </c>
    </row>
    <row r="8460" spans="1:15" x14ac:dyDescent="0.2">
      <c r="A8460" t="s">
        <v>9173</v>
      </c>
      <c r="B8460" t="s">
        <v>9257</v>
      </c>
      <c r="C8460" t="s">
        <v>9261</v>
      </c>
      <c r="D8460" t="s">
        <v>22</v>
      </c>
      <c r="E8460">
        <v>57</v>
      </c>
      <c r="F8460" t="s">
        <v>49</v>
      </c>
      <c r="G8460" t="s">
        <v>38</v>
      </c>
      <c r="H8460" t="s">
        <v>1426</v>
      </c>
      <c r="I8460" s="2">
        <v>237</v>
      </c>
      <c r="J8460" s="2">
        <v>1</v>
      </c>
      <c r="K8460" s="2">
        <v>238</v>
      </c>
      <c r="L8460" s="3">
        <v>1.4714337823885452E-2</v>
      </c>
      <c r="M8460" s="3">
        <v>2.5853631511883437E-2</v>
      </c>
      <c r="N8460" s="2">
        <v>1617470</v>
      </c>
      <c r="O8460">
        <f t="shared" si="132"/>
        <v>23</v>
      </c>
    </row>
    <row r="8461" spans="1:15" x14ac:dyDescent="0.2">
      <c r="A8461" t="s">
        <v>9173</v>
      </c>
      <c r="B8461" t="s">
        <v>9257</v>
      </c>
      <c r="C8461" t="s">
        <v>5344</v>
      </c>
      <c r="D8461" t="s">
        <v>22</v>
      </c>
      <c r="E8461">
        <v>36</v>
      </c>
      <c r="F8461" t="s">
        <v>49</v>
      </c>
      <c r="G8461" t="s">
        <v>1976</v>
      </c>
      <c r="H8461" t="s">
        <v>1042</v>
      </c>
      <c r="I8461" s="2">
        <v>1159</v>
      </c>
      <c r="J8461" s="2">
        <f>(0)</f>
        <v>0</v>
      </c>
      <c r="K8461" s="2">
        <v>1159</v>
      </c>
      <c r="L8461" s="3">
        <v>7.165511570539175E-2</v>
      </c>
      <c r="M8461" s="3">
        <v>0.12590066774064246</v>
      </c>
      <c r="N8461" s="2">
        <v>1617470</v>
      </c>
      <c r="O8461">
        <f t="shared" si="132"/>
        <v>7</v>
      </c>
    </row>
    <row r="8462" spans="1:15" x14ac:dyDescent="0.2">
      <c r="A8462" t="s">
        <v>9173</v>
      </c>
      <c r="B8462" t="s">
        <v>9257</v>
      </c>
      <c r="C8462" t="s">
        <v>9262</v>
      </c>
      <c r="D8462" t="s">
        <v>22</v>
      </c>
      <c r="E8462">
        <v>77</v>
      </c>
      <c r="F8462" t="s">
        <v>49</v>
      </c>
      <c r="G8462" t="s">
        <v>7520</v>
      </c>
      <c r="H8462" t="s">
        <v>321</v>
      </c>
      <c r="I8462" s="2">
        <v>641</v>
      </c>
      <c r="J8462" s="2">
        <f>(0)</f>
        <v>0</v>
      </c>
      <c r="K8462" s="2">
        <v>641</v>
      </c>
      <c r="L8462" s="3">
        <v>3.962979220634695E-2</v>
      </c>
      <c r="M8462" s="3">
        <v>6.963099915595497E-2</v>
      </c>
      <c r="N8462" s="2">
        <v>1617470</v>
      </c>
      <c r="O8462">
        <f t="shared" si="132"/>
        <v>10</v>
      </c>
    </row>
    <row r="8463" spans="1:15" x14ac:dyDescent="0.2">
      <c r="A8463" t="s">
        <v>9173</v>
      </c>
      <c r="B8463" t="s">
        <v>9257</v>
      </c>
      <c r="C8463" t="s">
        <v>9263</v>
      </c>
      <c r="D8463" t="s">
        <v>22</v>
      </c>
      <c r="E8463">
        <v>44</v>
      </c>
      <c r="F8463" t="s">
        <v>49</v>
      </c>
      <c r="G8463" t="s">
        <v>9192</v>
      </c>
      <c r="H8463" t="s">
        <v>1576</v>
      </c>
      <c r="I8463" s="2">
        <v>174</v>
      </c>
      <c r="J8463" s="2">
        <f>(0)</f>
        <v>0</v>
      </c>
      <c r="K8463" s="2">
        <v>174</v>
      </c>
      <c r="L8463" s="3">
        <v>1.0757541098134741E-2</v>
      </c>
      <c r="M8463" s="3">
        <v>1.8901394466671086E-2</v>
      </c>
      <c r="N8463" s="2">
        <v>1617470</v>
      </c>
      <c r="O8463">
        <f t="shared" si="132"/>
        <v>28</v>
      </c>
    </row>
    <row r="8464" spans="1:15" x14ac:dyDescent="0.2">
      <c r="A8464" t="s">
        <v>9173</v>
      </c>
      <c r="B8464" t="s">
        <v>9257</v>
      </c>
      <c r="C8464" t="s">
        <v>9264</v>
      </c>
      <c r="D8464" t="s">
        <v>22</v>
      </c>
      <c r="E8464">
        <v>41</v>
      </c>
      <c r="F8464" t="s">
        <v>49</v>
      </c>
      <c r="G8464" t="s">
        <v>6505</v>
      </c>
      <c r="H8464" t="s">
        <v>61</v>
      </c>
      <c r="I8464" s="2">
        <v>193</v>
      </c>
      <c r="J8464" s="2">
        <v>1</v>
      </c>
      <c r="K8464" s="2">
        <v>194</v>
      </c>
      <c r="L8464" s="3">
        <v>1.1994040074931838E-2</v>
      </c>
      <c r="M8464" s="3">
        <v>2.1073968543299945E-2</v>
      </c>
      <c r="N8464" s="2">
        <v>1617470</v>
      </c>
      <c r="O8464">
        <f t="shared" si="132"/>
        <v>26</v>
      </c>
    </row>
    <row r="8465" spans="1:15" x14ac:dyDescent="0.2">
      <c r="A8465" t="s">
        <v>9173</v>
      </c>
      <c r="B8465" t="s">
        <v>9257</v>
      </c>
      <c r="C8465" t="s">
        <v>9265</v>
      </c>
      <c r="D8465" t="s">
        <v>22</v>
      </c>
      <c r="E8465">
        <v>61</v>
      </c>
      <c r="F8465" t="s">
        <v>49</v>
      </c>
      <c r="G8465" t="s">
        <v>38</v>
      </c>
      <c r="H8465" t="s">
        <v>738</v>
      </c>
      <c r="I8465" s="2">
        <v>184</v>
      </c>
      <c r="J8465" s="2">
        <f>(0)</f>
        <v>0</v>
      </c>
      <c r="K8465" s="2">
        <v>184</v>
      </c>
      <c r="L8465" s="3">
        <v>1.1375790586533291E-2</v>
      </c>
      <c r="M8465" s="3">
        <v>1.9987681504985515E-2</v>
      </c>
      <c r="N8465" s="2">
        <v>1617470</v>
      </c>
      <c r="O8465">
        <f t="shared" si="132"/>
        <v>27</v>
      </c>
    </row>
    <row r="8466" spans="1:15" x14ac:dyDescent="0.2">
      <c r="A8466" t="s">
        <v>9173</v>
      </c>
      <c r="B8466" t="s">
        <v>9257</v>
      </c>
      <c r="C8466" t="s">
        <v>9266</v>
      </c>
      <c r="D8466" t="s">
        <v>22</v>
      </c>
      <c r="E8466">
        <v>43</v>
      </c>
      <c r="F8466" t="s">
        <v>49</v>
      </c>
      <c r="G8466" t="s">
        <v>832</v>
      </c>
      <c r="H8466" t="s">
        <v>833</v>
      </c>
      <c r="I8466" s="2">
        <v>150203</v>
      </c>
      <c r="J8466" s="2">
        <v>139</v>
      </c>
      <c r="K8466" s="2">
        <v>150342</v>
      </c>
      <c r="L8466" s="3">
        <v>9.2948864584814554</v>
      </c>
      <c r="M8466" s="3">
        <v>16.331456591426804</v>
      </c>
      <c r="N8466" s="2">
        <v>1617470</v>
      </c>
      <c r="O8466">
        <f t="shared" si="132"/>
        <v>3</v>
      </c>
    </row>
    <row r="8467" spans="1:15" x14ac:dyDescent="0.2">
      <c r="A8467" t="s">
        <v>9173</v>
      </c>
      <c r="B8467" t="s">
        <v>9257</v>
      </c>
      <c r="C8467" t="s">
        <v>9267</v>
      </c>
      <c r="D8467" t="s">
        <v>22</v>
      </c>
      <c r="E8467">
        <v>60</v>
      </c>
      <c r="F8467" t="s">
        <v>49</v>
      </c>
      <c r="G8467" t="s">
        <v>38</v>
      </c>
      <c r="H8467" t="s">
        <v>54</v>
      </c>
      <c r="I8467" s="2">
        <v>639</v>
      </c>
      <c r="J8467" s="2">
        <f>(0)</f>
        <v>0</v>
      </c>
      <c r="K8467" s="2">
        <v>639</v>
      </c>
      <c r="L8467" s="3">
        <v>3.9506142308667239E-2</v>
      </c>
      <c r="M8467" s="3">
        <v>6.9413741748292096E-2</v>
      </c>
      <c r="N8467" s="2">
        <v>1617470</v>
      </c>
      <c r="O8467">
        <f t="shared" si="132"/>
        <v>11</v>
      </c>
    </row>
    <row r="8468" spans="1:15" x14ac:dyDescent="0.2">
      <c r="A8468" t="s">
        <v>9173</v>
      </c>
      <c r="B8468" t="s">
        <v>9257</v>
      </c>
      <c r="C8468" t="s">
        <v>9268</v>
      </c>
      <c r="D8468" t="s">
        <v>22</v>
      </c>
      <c r="E8468">
        <v>41</v>
      </c>
      <c r="F8468" t="s">
        <v>69</v>
      </c>
      <c r="G8468" t="s">
        <v>38</v>
      </c>
      <c r="H8468" t="s">
        <v>1648</v>
      </c>
      <c r="I8468" s="2">
        <v>721</v>
      </c>
      <c r="J8468" s="2">
        <f>(0)</f>
        <v>0</v>
      </c>
      <c r="K8468" s="2">
        <v>721</v>
      </c>
      <c r="L8468" s="3">
        <v>4.4575788113535332E-2</v>
      </c>
      <c r="M8468" s="3">
        <v>7.8321295462470408E-2</v>
      </c>
      <c r="N8468" s="2">
        <v>1617470</v>
      </c>
      <c r="O8468">
        <f t="shared" si="132"/>
        <v>9</v>
      </c>
    </row>
    <row r="8469" spans="1:15" x14ac:dyDescent="0.2">
      <c r="A8469" t="s">
        <v>9173</v>
      </c>
      <c r="B8469" t="s">
        <v>9257</v>
      </c>
      <c r="C8469" t="s">
        <v>9269</v>
      </c>
      <c r="D8469" t="s">
        <v>22</v>
      </c>
      <c r="E8469">
        <v>56</v>
      </c>
      <c r="F8469" t="s">
        <v>49</v>
      </c>
      <c r="G8469" t="s">
        <v>38</v>
      </c>
      <c r="H8469" t="s">
        <v>6115</v>
      </c>
      <c r="I8469" s="2">
        <v>609</v>
      </c>
      <c r="J8469" s="2">
        <v>1</v>
      </c>
      <c r="K8469" s="2">
        <v>610</v>
      </c>
      <c r="L8469" s="3">
        <v>3.7713218792311445E-2</v>
      </c>
      <c r="M8469" s="3">
        <v>6.6263509337180226E-2</v>
      </c>
      <c r="N8469" s="2">
        <v>1617470</v>
      </c>
      <c r="O8469">
        <f t="shared" si="132"/>
        <v>12</v>
      </c>
    </row>
    <row r="8470" spans="1:15" x14ac:dyDescent="0.2">
      <c r="A8470" t="s">
        <v>9173</v>
      </c>
      <c r="B8470" t="s">
        <v>9257</v>
      </c>
      <c r="C8470" t="s">
        <v>9270</v>
      </c>
      <c r="D8470" t="s">
        <v>22</v>
      </c>
      <c r="E8470">
        <v>40</v>
      </c>
      <c r="F8470" t="s">
        <v>49</v>
      </c>
      <c r="G8470" t="s">
        <v>3867</v>
      </c>
      <c r="H8470" t="s">
        <v>1597</v>
      </c>
      <c r="I8470" s="2">
        <v>404</v>
      </c>
      <c r="J8470" s="2">
        <v>1</v>
      </c>
      <c r="K8470" s="2">
        <v>405</v>
      </c>
      <c r="L8470" s="3">
        <v>2.5039104280141208E-2</v>
      </c>
      <c r="M8470" s="3">
        <v>4.3994625051734418E-2</v>
      </c>
      <c r="N8470" s="2">
        <v>1617470</v>
      </c>
      <c r="O8470">
        <f t="shared" si="132"/>
        <v>14</v>
      </c>
    </row>
    <row r="8471" spans="1:15" x14ac:dyDescent="0.2">
      <c r="A8471" t="s">
        <v>9173</v>
      </c>
      <c r="B8471" t="s">
        <v>9257</v>
      </c>
      <c r="C8471" t="s">
        <v>9271</v>
      </c>
      <c r="D8471" t="s">
        <v>22</v>
      </c>
      <c r="E8471">
        <v>57</v>
      </c>
      <c r="F8471" t="s">
        <v>49</v>
      </c>
      <c r="G8471" t="s">
        <v>1023</v>
      </c>
      <c r="H8471" t="s">
        <v>309</v>
      </c>
      <c r="I8471" s="2">
        <v>530</v>
      </c>
      <c r="J8471" s="2">
        <f>(0)</f>
        <v>0</v>
      </c>
      <c r="K8471" s="2">
        <v>530</v>
      </c>
      <c r="L8471" s="3">
        <v>3.2767222885123064E-2</v>
      </c>
      <c r="M8471" s="3">
        <v>5.7573213030664795E-2</v>
      </c>
      <c r="N8471" s="2">
        <v>1617470</v>
      </c>
      <c r="O8471">
        <f t="shared" si="132"/>
        <v>13</v>
      </c>
    </row>
    <row r="8472" spans="1:15" x14ac:dyDescent="0.2">
      <c r="A8472" t="s">
        <v>9173</v>
      </c>
      <c r="B8472" t="s">
        <v>9257</v>
      </c>
      <c r="C8472" t="s">
        <v>9272</v>
      </c>
      <c r="D8472" t="s">
        <v>22</v>
      </c>
      <c r="E8472">
        <v>60</v>
      </c>
      <c r="F8472" t="s">
        <v>49</v>
      </c>
      <c r="G8472" t="s">
        <v>9273</v>
      </c>
      <c r="H8472" t="s">
        <v>311</v>
      </c>
      <c r="I8472" s="2">
        <v>275</v>
      </c>
      <c r="J8472" s="2">
        <f>(0)</f>
        <v>0</v>
      </c>
      <c r="K8472" s="2">
        <v>275</v>
      </c>
      <c r="L8472" s="3">
        <v>1.700186093096008E-2</v>
      </c>
      <c r="M8472" s="3">
        <v>2.9872893553646827E-2</v>
      </c>
      <c r="N8472" s="2">
        <v>1617470</v>
      </c>
      <c r="O8472">
        <f t="shared" si="132"/>
        <v>20</v>
      </c>
    </row>
    <row r="8473" spans="1:15" x14ac:dyDescent="0.2">
      <c r="A8473" t="s">
        <v>9173</v>
      </c>
      <c r="B8473" t="s">
        <v>9257</v>
      </c>
      <c r="C8473" t="s">
        <v>1226</v>
      </c>
      <c r="D8473" t="s">
        <v>22</v>
      </c>
      <c r="E8473">
        <v>47</v>
      </c>
      <c r="F8473" t="s">
        <v>49</v>
      </c>
      <c r="G8473" t="s">
        <v>891</v>
      </c>
      <c r="H8473" t="s">
        <v>124</v>
      </c>
      <c r="I8473" s="2">
        <v>1272</v>
      </c>
      <c r="J8473" s="2">
        <f>(0)</f>
        <v>0</v>
      </c>
      <c r="K8473" s="2">
        <v>1272</v>
      </c>
      <c r="L8473" s="3">
        <v>7.8641334924295342E-2</v>
      </c>
      <c r="M8473" s="3">
        <v>0.13817571127359551</v>
      </c>
      <c r="N8473" s="2">
        <v>1617470</v>
      </c>
      <c r="O8473">
        <f t="shared" si="132"/>
        <v>6</v>
      </c>
    </row>
    <row r="8474" spans="1:15" x14ac:dyDescent="0.2">
      <c r="A8474" t="s">
        <v>9173</v>
      </c>
      <c r="B8474" t="s">
        <v>9257</v>
      </c>
      <c r="C8474" t="s">
        <v>9274</v>
      </c>
      <c r="D8474" t="s">
        <v>22</v>
      </c>
      <c r="E8474">
        <v>51</v>
      </c>
      <c r="F8474" t="s">
        <v>49</v>
      </c>
      <c r="G8474" t="s">
        <v>200</v>
      </c>
      <c r="H8474" t="s">
        <v>214</v>
      </c>
      <c r="I8474" s="2">
        <v>284</v>
      </c>
      <c r="J8474" s="2">
        <v>1</v>
      </c>
      <c r="K8474" s="2">
        <v>285</v>
      </c>
      <c r="L8474" s="3">
        <v>1.7620110419358629E-2</v>
      </c>
      <c r="M8474" s="3">
        <v>3.0959180591961257E-2</v>
      </c>
      <c r="N8474" s="2">
        <v>1617470</v>
      </c>
      <c r="O8474">
        <f t="shared" si="132"/>
        <v>19</v>
      </c>
    </row>
    <row r="8475" spans="1:15" x14ac:dyDescent="0.2">
      <c r="A8475" t="s">
        <v>9173</v>
      </c>
      <c r="B8475" t="s">
        <v>9257</v>
      </c>
      <c r="C8475" t="s">
        <v>9275</v>
      </c>
      <c r="D8475" t="s">
        <v>22</v>
      </c>
      <c r="E8475">
        <v>49</v>
      </c>
      <c r="F8475" t="s">
        <v>49</v>
      </c>
      <c r="G8475" t="s">
        <v>919</v>
      </c>
      <c r="H8475" t="s">
        <v>24</v>
      </c>
      <c r="I8475" s="2">
        <v>919</v>
      </c>
      <c r="J8475" s="2">
        <v>1</v>
      </c>
      <c r="K8475" s="2">
        <v>920</v>
      </c>
      <c r="L8475" s="3">
        <v>5.6878952932666454E-2</v>
      </c>
      <c r="M8475" s="3">
        <v>9.9938407524927567E-2</v>
      </c>
      <c r="N8475" s="2">
        <v>1617470</v>
      </c>
      <c r="O8475">
        <f t="shared" si="132"/>
        <v>8</v>
      </c>
    </row>
    <row r="8476" spans="1:15" x14ac:dyDescent="0.2">
      <c r="A8476" t="s">
        <v>9173</v>
      </c>
      <c r="B8476" t="s">
        <v>9257</v>
      </c>
      <c r="C8476" t="s">
        <v>9276</v>
      </c>
      <c r="D8476" t="s">
        <v>22</v>
      </c>
      <c r="E8476">
        <v>36</v>
      </c>
      <c r="F8476" t="s">
        <v>49</v>
      </c>
      <c r="G8476" t="s">
        <v>3564</v>
      </c>
      <c r="H8476" t="s">
        <v>770</v>
      </c>
      <c r="I8476" s="2">
        <v>332</v>
      </c>
      <c r="J8476" s="2">
        <v>1</v>
      </c>
      <c r="K8476" s="2">
        <v>333</v>
      </c>
      <c r="L8476" s="3">
        <v>2.058770796367166E-2</v>
      </c>
      <c r="M8476" s="3">
        <v>3.6173358375870518E-2</v>
      </c>
      <c r="N8476" s="2">
        <v>1617470</v>
      </c>
      <c r="O8476">
        <f t="shared" si="132"/>
        <v>15</v>
      </c>
    </row>
    <row r="8477" spans="1:15" x14ac:dyDescent="0.2">
      <c r="A8477" t="s">
        <v>9173</v>
      </c>
      <c r="B8477" t="s">
        <v>9257</v>
      </c>
      <c r="C8477" t="s">
        <v>9277</v>
      </c>
      <c r="D8477" t="s">
        <v>22</v>
      </c>
      <c r="E8477">
        <v>31</v>
      </c>
      <c r="F8477" t="s">
        <v>49</v>
      </c>
      <c r="G8477" t="s">
        <v>9278</v>
      </c>
      <c r="H8477" t="s">
        <v>41</v>
      </c>
      <c r="I8477" s="2">
        <v>1280</v>
      </c>
      <c r="J8477" s="2">
        <v>1</v>
      </c>
      <c r="K8477" s="2">
        <v>1281</v>
      </c>
      <c r="L8477" s="3">
        <v>7.9197759463854045E-2</v>
      </c>
      <c r="M8477" s="3">
        <v>0.1391533696080785</v>
      </c>
      <c r="N8477" s="2">
        <v>1617470</v>
      </c>
      <c r="O8477">
        <f t="shared" si="132"/>
        <v>5</v>
      </c>
    </row>
    <row r="8478" spans="1:15" x14ac:dyDescent="0.2">
      <c r="A8478" t="s">
        <v>9173</v>
      </c>
      <c r="B8478" t="s">
        <v>9257</v>
      </c>
      <c r="C8478" t="s">
        <v>9279</v>
      </c>
      <c r="D8478" t="s">
        <v>22</v>
      </c>
      <c r="E8478">
        <v>55</v>
      </c>
      <c r="F8478" t="s">
        <v>49</v>
      </c>
      <c r="G8478" t="s">
        <v>19</v>
      </c>
      <c r="H8478" t="s">
        <v>20</v>
      </c>
      <c r="I8478" s="2">
        <v>247429</v>
      </c>
      <c r="J8478" s="2">
        <v>273</v>
      </c>
      <c r="K8478" s="2">
        <v>247702</v>
      </c>
      <c r="L8478" s="3">
        <v>15.314163477529721</v>
      </c>
      <c r="M8478" s="3">
        <v>26.9075471964561</v>
      </c>
      <c r="N8478" s="2">
        <v>1617470</v>
      </c>
      <c r="O8478">
        <f t="shared" si="132"/>
        <v>2</v>
      </c>
    </row>
    <row r="8479" spans="1:15" x14ac:dyDescent="0.2">
      <c r="A8479" t="s">
        <v>9173</v>
      </c>
      <c r="B8479" t="s">
        <v>9257</v>
      </c>
      <c r="C8479" t="s">
        <v>9280</v>
      </c>
      <c r="D8479" t="s">
        <v>17</v>
      </c>
      <c r="E8479">
        <v>51</v>
      </c>
      <c r="F8479" t="s">
        <v>49</v>
      </c>
      <c r="G8479" t="s">
        <v>32</v>
      </c>
      <c r="H8479" t="s">
        <v>33</v>
      </c>
      <c r="I8479" s="2">
        <v>503157</v>
      </c>
      <c r="J8479" s="2">
        <v>1049</v>
      </c>
      <c r="K8479" s="2">
        <v>504206</v>
      </c>
      <c r="L8479" s="3">
        <v>31.172510154747847</v>
      </c>
      <c r="M8479" s="3">
        <v>54.771244244036552</v>
      </c>
      <c r="N8479" s="2">
        <v>1617470</v>
      </c>
      <c r="O8479">
        <f t="shared" si="132"/>
        <v>1</v>
      </c>
    </row>
    <row r="8480" spans="1:15" x14ac:dyDescent="0.2">
      <c r="A8480" t="s">
        <v>9173</v>
      </c>
      <c r="B8480" t="s">
        <v>9257</v>
      </c>
      <c r="C8480" t="s">
        <v>9281</v>
      </c>
      <c r="D8480" t="s">
        <v>22</v>
      </c>
      <c r="E8480">
        <v>39</v>
      </c>
      <c r="F8480" t="s">
        <v>49</v>
      </c>
      <c r="G8480" t="s">
        <v>38</v>
      </c>
      <c r="H8480" t="s">
        <v>822</v>
      </c>
      <c r="I8480" s="2">
        <v>198</v>
      </c>
      <c r="J8480" s="2">
        <f>(0)</f>
        <v>0</v>
      </c>
      <c r="K8480" s="2">
        <v>198</v>
      </c>
      <c r="L8480" s="3">
        <v>1.2241339870291258E-2</v>
      </c>
      <c r="M8480" s="3">
        <v>2.1508483358625718E-2</v>
      </c>
      <c r="N8480" s="2">
        <v>1617470</v>
      </c>
      <c r="O8480">
        <f t="shared" si="132"/>
        <v>25</v>
      </c>
    </row>
    <row r="8481" spans="1:15" x14ac:dyDescent="0.2">
      <c r="A8481" t="s">
        <v>9173</v>
      </c>
      <c r="B8481" t="s">
        <v>9257</v>
      </c>
      <c r="C8481" t="s">
        <v>9282</v>
      </c>
      <c r="D8481" t="s">
        <v>22</v>
      </c>
      <c r="E8481">
        <v>59</v>
      </c>
      <c r="F8481" t="s">
        <v>49</v>
      </c>
      <c r="G8481" t="s">
        <v>38</v>
      </c>
      <c r="H8481" t="s">
        <v>30</v>
      </c>
      <c r="I8481" s="2">
        <v>255</v>
      </c>
      <c r="J8481" s="2">
        <f>(0)</f>
        <v>0</v>
      </c>
      <c r="K8481" s="2">
        <v>255</v>
      </c>
      <c r="L8481" s="3">
        <v>1.5765361954162983E-2</v>
      </c>
      <c r="M8481" s="3">
        <v>2.7700319477017971E-2</v>
      </c>
      <c r="N8481" s="2">
        <v>1617470</v>
      </c>
      <c r="O8481">
        <f t="shared" si="132"/>
        <v>22</v>
      </c>
    </row>
    <row r="8482" spans="1:15" x14ac:dyDescent="0.2">
      <c r="A8482" t="s">
        <v>9173</v>
      </c>
      <c r="B8482" t="s">
        <v>9257</v>
      </c>
      <c r="C8482" t="s">
        <v>9283</v>
      </c>
      <c r="D8482" t="s">
        <v>22</v>
      </c>
      <c r="E8482">
        <v>49</v>
      </c>
      <c r="F8482" t="s">
        <v>49</v>
      </c>
      <c r="G8482" t="s">
        <v>3201</v>
      </c>
      <c r="H8482" t="s">
        <v>1069</v>
      </c>
      <c r="I8482" s="2">
        <v>307</v>
      </c>
      <c r="J8482" s="2">
        <f>(0)</f>
        <v>0</v>
      </c>
      <c r="K8482" s="2">
        <v>307</v>
      </c>
      <c r="L8482" s="3">
        <v>1.8980259293835434E-2</v>
      </c>
      <c r="M8482" s="3">
        <v>3.3349012076253008E-2</v>
      </c>
      <c r="N8482" s="2">
        <v>1617470</v>
      </c>
      <c r="O8482">
        <f t="shared" si="132"/>
        <v>17</v>
      </c>
    </row>
    <row r="8483" spans="1:15" x14ac:dyDescent="0.2">
      <c r="A8483" t="s">
        <v>9173</v>
      </c>
      <c r="B8483" t="s">
        <v>9257</v>
      </c>
      <c r="C8483" t="s">
        <v>9284</v>
      </c>
      <c r="D8483" t="s">
        <v>22</v>
      </c>
      <c r="E8483">
        <v>58</v>
      </c>
      <c r="F8483" t="s">
        <v>49</v>
      </c>
      <c r="G8483" t="s">
        <v>38</v>
      </c>
      <c r="H8483" t="s">
        <v>984</v>
      </c>
      <c r="I8483" s="2">
        <v>200</v>
      </c>
      <c r="J8483" s="2">
        <f>(0)</f>
        <v>0</v>
      </c>
      <c r="K8483" s="2">
        <v>200</v>
      </c>
      <c r="L8483" s="3">
        <v>1.2364989767970968E-2</v>
      </c>
      <c r="M8483" s="3">
        <v>2.1725740766288602E-2</v>
      </c>
      <c r="N8483" s="2">
        <v>1617470</v>
      </c>
      <c r="O8483">
        <f t="shared" si="132"/>
        <v>24</v>
      </c>
    </row>
    <row r="8484" spans="1:15" x14ac:dyDescent="0.2">
      <c r="A8484" t="s">
        <v>9173</v>
      </c>
      <c r="B8484" t="s">
        <v>9285</v>
      </c>
      <c r="C8484" t="s">
        <v>46</v>
      </c>
      <c r="G8484" t="s">
        <v>46</v>
      </c>
      <c r="I8484" s="2">
        <v>10199</v>
      </c>
      <c r="J8484" s="2">
        <v>11</v>
      </c>
      <c r="K8484" s="2">
        <v>10210</v>
      </c>
      <c r="L8484" s="3">
        <v>0.42917282297777004</v>
      </c>
      <c r="M8484" s="3">
        <v>0.72773356255871402</v>
      </c>
      <c r="N8484" s="2">
        <v>2378995</v>
      </c>
      <c r="O8484">
        <f t="shared" si="132"/>
        <v>4</v>
      </c>
    </row>
    <row r="8485" spans="1:15" x14ac:dyDescent="0.2">
      <c r="A8485" t="s">
        <v>9173</v>
      </c>
      <c r="B8485" t="s">
        <v>9285</v>
      </c>
      <c r="C8485" t="s">
        <v>9286</v>
      </c>
      <c r="D8485" t="s">
        <v>22</v>
      </c>
      <c r="E8485">
        <v>66</v>
      </c>
      <c r="F8485" t="s">
        <v>69</v>
      </c>
      <c r="G8485" t="s">
        <v>9177</v>
      </c>
      <c r="H8485" t="s">
        <v>120</v>
      </c>
      <c r="I8485" s="2">
        <v>1175</v>
      </c>
      <c r="J8485" s="2">
        <f>(0)</f>
        <v>0</v>
      </c>
      <c r="K8485" s="2">
        <v>1175</v>
      </c>
      <c r="L8485" s="3">
        <v>4.9390604015561189E-2</v>
      </c>
      <c r="M8485" s="3">
        <v>8.3749944760674738E-2</v>
      </c>
      <c r="N8485" s="2">
        <v>2378995</v>
      </c>
      <c r="O8485">
        <f t="shared" si="132"/>
        <v>9</v>
      </c>
    </row>
    <row r="8486" spans="1:15" x14ac:dyDescent="0.2">
      <c r="A8486" t="s">
        <v>9173</v>
      </c>
      <c r="B8486" t="s">
        <v>9285</v>
      </c>
      <c r="C8486" t="s">
        <v>9287</v>
      </c>
      <c r="D8486" t="s">
        <v>22</v>
      </c>
      <c r="E8486">
        <v>50</v>
      </c>
      <c r="F8486" t="s">
        <v>69</v>
      </c>
      <c r="G8486" t="s">
        <v>38</v>
      </c>
      <c r="H8486" t="s">
        <v>1648</v>
      </c>
      <c r="I8486" s="2">
        <v>2915</v>
      </c>
      <c r="J8486" s="2">
        <f>(0)</f>
        <v>0</v>
      </c>
      <c r="K8486" s="2">
        <v>2915</v>
      </c>
      <c r="L8486" s="3">
        <v>0.12253073251520075</v>
      </c>
      <c r="M8486" s="3">
        <v>0.20777113955520585</v>
      </c>
      <c r="N8486" s="2">
        <v>2378995</v>
      </c>
      <c r="O8486">
        <f t="shared" si="132"/>
        <v>5</v>
      </c>
    </row>
    <row r="8487" spans="1:15" x14ac:dyDescent="0.2">
      <c r="A8487" t="s">
        <v>9173</v>
      </c>
      <c r="B8487" t="s">
        <v>9285</v>
      </c>
      <c r="C8487" t="s">
        <v>9288</v>
      </c>
      <c r="D8487" t="s">
        <v>22</v>
      </c>
      <c r="E8487">
        <v>70</v>
      </c>
      <c r="F8487" t="s">
        <v>69</v>
      </c>
      <c r="G8487" t="s">
        <v>832</v>
      </c>
      <c r="H8487" t="s">
        <v>833</v>
      </c>
      <c r="I8487" s="2">
        <v>294662</v>
      </c>
      <c r="J8487" s="2">
        <v>104</v>
      </c>
      <c r="K8487" s="2">
        <v>294766</v>
      </c>
      <c r="L8487" s="3">
        <v>12.39035811340503</v>
      </c>
      <c r="M8487" s="3">
        <v>21.009903163680892</v>
      </c>
      <c r="N8487" s="2">
        <v>2378995</v>
      </c>
      <c r="O8487">
        <f t="shared" si="132"/>
        <v>2</v>
      </c>
    </row>
    <row r="8488" spans="1:15" x14ac:dyDescent="0.2">
      <c r="A8488" t="s">
        <v>9173</v>
      </c>
      <c r="B8488" t="s">
        <v>9285</v>
      </c>
      <c r="C8488" t="s">
        <v>9289</v>
      </c>
      <c r="D8488" t="s">
        <v>22</v>
      </c>
      <c r="E8488">
        <v>31</v>
      </c>
      <c r="F8488" t="s">
        <v>69</v>
      </c>
      <c r="G8488" t="s">
        <v>9179</v>
      </c>
      <c r="H8488" t="s">
        <v>70</v>
      </c>
      <c r="I8488" s="2">
        <v>874</v>
      </c>
      <c r="J8488" s="2">
        <f>(0)</f>
        <v>0</v>
      </c>
      <c r="K8488" s="2">
        <v>874</v>
      </c>
      <c r="L8488" s="3">
        <v>3.6738202476255734E-2</v>
      </c>
      <c r="M8488" s="3">
        <v>6.2295703592195502E-2</v>
      </c>
      <c r="N8488" s="2">
        <v>2378995</v>
      </c>
      <c r="O8488">
        <f t="shared" si="132"/>
        <v>10</v>
      </c>
    </row>
    <row r="8489" spans="1:15" x14ac:dyDescent="0.2">
      <c r="A8489" t="s">
        <v>9173</v>
      </c>
      <c r="B8489" t="s">
        <v>9285</v>
      </c>
      <c r="C8489" t="s">
        <v>9290</v>
      </c>
      <c r="D8489" t="s">
        <v>22</v>
      </c>
      <c r="E8489">
        <v>34</v>
      </c>
      <c r="F8489" t="s">
        <v>69</v>
      </c>
      <c r="G8489" t="s">
        <v>2272</v>
      </c>
      <c r="H8489" t="s">
        <v>354</v>
      </c>
      <c r="I8489" s="2">
        <v>2348</v>
      </c>
      <c r="J8489" s="2">
        <f>(0)</f>
        <v>0</v>
      </c>
      <c r="K8489" s="2">
        <v>2348</v>
      </c>
      <c r="L8489" s="3">
        <v>9.8697138917904409E-2</v>
      </c>
      <c r="M8489" s="3">
        <v>0.16735733642388448</v>
      </c>
      <c r="N8489" s="2">
        <v>2378995</v>
      </c>
      <c r="O8489">
        <f t="shared" si="132"/>
        <v>6</v>
      </c>
    </row>
    <row r="8490" spans="1:15" x14ac:dyDescent="0.2">
      <c r="A8490" t="s">
        <v>9173</v>
      </c>
      <c r="B8490" t="s">
        <v>9285</v>
      </c>
      <c r="C8490" t="s">
        <v>9291</v>
      </c>
      <c r="D8490" t="s">
        <v>17</v>
      </c>
      <c r="E8490">
        <v>25</v>
      </c>
      <c r="F8490" t="s">
        <v>69</v>
      </c>
      <c r="G8490" t="s">
        <v>38</v>
      </c>
      <c r="H8490" t="s">
        <v>294</v>
      </c>
      <c r="I8490" s="2">
        <v>1464</v>
      </c>
      <c r="J8490" s="2">
        <f>(0)</f>
        <v>0</v>
      </c>
      <c r="K8490" s="2">
        <v>1464</v>
      </c>
      <c r="L8490" s="3">
        <v>6.1538590875558803E-2</v>
      </c>
      <c r="M8490" s="3">
        <v>0.10434886734436409</v>
      </c>
      <c r="N8490" s="2">
        <v>2378995</v>
      </c>
      <c r="O8490">
        <f t="shared" si="132"/>
        <v>8</v>
      </c>
    </row>
    <row r="8491" spans="1:15" x14ac:dyDescent="0.2">
      <c r="A8491" t="s">
        <v>9173</v>
      </c>
      <c r="B8491" t="s">
        <v>9285</v>
      </c>
      <c r="C8491" t="s">
        <v>9128</v>
      </c>
      <c r="D8491" t="s">
        <v>22</v>
      </c>
      <c r="E8491">
        <v>62</v>
      </c>
      <c r="F8491" t="s">
        <v>69</v>
      </c>
      <c r="G8491" t="s">
        <v>9292</v>
      </c>
      <c r="H8491" t="s">
        <v>346</v>
      </c>
      <c r="I8491" s="2">
        <v>724</v>
      </c>
      <c r="J8491" s="2">
        <f>(0)</f>
        <v>0</v>
      </c>
      <c r="K8491" s="2">
        <v>724</v>
      </c>
      <c r="L8491" s="3">
        <v>3.0433018984907495E-2</v>
      </c>
      <c r="M8491" s="3">
        <v>5.1604221282322137E-2</v>
      </c>
      <c r="N8491" s="2">
        <v>2378995</v>
      </c>
      <c r="O8491">
        <f t="shared" si="132"/>
        <v>12</v>
      </c>
    </row>
    <row r="8492" spans="1:15" x14ac:dyDescent="0.2">
      <c r="A8492" t="s">
        <v>9173</v>
      </c>
      <c r="B8492" t="s">
        <v>9285</v>
      </c>
      <c r="C8492" t="s">
        <v>9293</v>
      </c>
      <c r="D8492" t="s">
        <v>22</v>
      </c>
      <c r="E8492">
        <v>53</v>
      </c>
      <c r="F8492" t="s">
        <v>69</v>
      </c>
      <c r="G8492" t="s">
        <v>19</v>
      </c>
      <c r="H8492" t="s">
        <v>20</v>
      </c>
      <c r="I8492" s="2">
        <v>236803</v>
      </c>
      <c r="J8492" s="2">
        <v>79</v>
      </c>
      <c r="K8492" s="2">
        <v>236882</v>
      </c>
      <c r="L8492" s="3">
        <v>9.9572298386503544</v>
      </c>
      <c r="M8492" s="3">
        <v>16.884131416849492</v>
      </c>
      <c r="N8492" s="2">
        <v>2378995</v>
      </c>
      <c r="O8492">
        <f t="shared" si="132"/>
        <v>3</v>
      </c>
    </row>
    <row r="8493" spans="1:15" x14ac:dyDescent="0.2">
      <c r="A8493" t="s">
        <v>9173</v>
      </c>
      <c r="B8493" t="s">
        <v>9285</v>
      </c>
      <c r="C8493" t="s">
        <v>9294</v>
      </c>
      <c r="D8493" t="s">
        <v>22</v>
      </c>
      <c r="E8493">
        <v>57</v>
      </c>
      <c r="F8493" t="s">
        <v>69</v>
      </c>
      <c r="G8493" t="s">
        <v>32</v>
      </c>
      <c r="H8493" t="s">
        <v>33</v>
      </c>
      <c r="I8493" s="2">
        <v>847737</v>
      </c>
      <c r="J8493" s="2">
        <v>926</v>
      </c>
      <c r="K8493" s="2">
        <v>848663</v>
      </c>
      <c r="L8493" s="3">
        <v>35.67317291545379</v>
      </c>
      <c r="M8493" s="3">
        <v>60.489769676960428</v>
      </c>
      <c r="N8493" s="2">
        <v>2378995</v>
      </c>
      <c r="O8493">
        <f t="shared" si="132"/>
        <v>1</v>
      </c>
    </row>
    <row r="8494" spans="1:15" x14ac:dyDescent="0.2">
      <c r="A8494" t="s">
        <v>9173</v>
      </c>
      <c r="B8494" t="s">
        <v>9285</v>
      </c>
      <c r="C8494" t="s">
        <v>9268</v>
      </c>
      <c r="D8494" t="s">
        <v>22</v>
      </c>
      <c r="E8494">
        <v>65</v>
      </c>
      <c r="F8494" t="s">
        <v>69</v>
      </c>
      <c r="G8494" t="s">
        <v>9295</v>
      </c>
      <c r="H8494" t="s">
        <v>654</v>
      </c>
      <c r="I8494" s="2">
        <v>805</v>
      </c>
      <c r="J8494" s="2">
        <f>(0)</f>
        <v>0</v>
      </c>
      <c r="K8494" s="2">
        <v>805</v>
      </c>
      <c r="L8494" s="3">
        <v>3.3837818070235538E-2</v>
      </c>
      <c r="M8494" s="3">
        <v>5.7377621729653758E-2</v>
      </c>
      <c r="N8494" s="2">
        <v>2378995</v>
      </c>
      <c r="O8494">
        <f t="shared" si="132"/>
        <v>11</v>
      </c>
    </row>
    <row r="8495" spans="1:15" x14ac:dyDescent="0.2">
      <c r="A8495" t="s">
        <v>9173</v>
      </c>
      <c r="B8495" t="s">
        <v>9285</v>
      </c>
      <c r="C8495" t="s">
        <v>9296</v>
      </c>
      <c r="D8495" t="s">
        <v>22</v>
      </c>
      <c r="E8495">
        <v>33</v>
      </c>
      <c r="F8495" t="s">
        <v>69</v>
      </c>
      <c r="G8495" t="s">
        <v>38</v>
      </c>
      <c r="H8495" t="s">
        <v>43</v>
      </c>
      <c r="I8495" s="2">
        <v>2136</v>
      </c>
      <c r="J8495" s="2">
        <f>(0)</f>
        <v>0</v>
      </c>
      <c r="K8495" s="2">
        <v>2136</v>
      </c>
      <c r="L8495" s="3">
        <v>8.9785812916798893E-2</v>
      </c>
      <c r="M8495" s="3">
        <v>0.1522467080925968</v>
      </c>
      <c r="N8495" s="2">
        <v>2378995</v>
      </c>
      <c r="O8495">
        <f t="shared" si="132"/>
        <v>7</v>
      </c>
    </row>
    <row r="8496" spans="1:15" x14ac:dyDescent="0.2">
      <c r="A8496" t="s">
        <v>9173</v>
      </c>
      <c r="B8496" t="s">
        <v>9297</v>
      </c>
      <c r="C8496" t="s">
        <v>46</v>
      </c>
      <c r="G8496" t="s">
        <v>46</v>
      </c>
      <c r="I8496" s="2">
        <v>8883</v>
      </c>
      <c r="J8496" s="2">
        <v>54</v>
      </c>
      <c r="K8496" s="2">
        <v>8937</v>
      </c>
      <c r="L8496" s="3">
        <v>0.37682721352783133</v>
      </c>
      <c r="M8496" s="3">
        <v>0.61955282940910594</v>
      </c>
      <c r="N8496" s="2">
        <v>2371644</v>
      </c>
      <c r="O8496">
        <f t="shared" si="132"/>
        <v>5</v>
      </c>
    </row>
    <row r="8497" spans="1:15" x14ac:dyDescent="0.2">
      <c r="A8497" t="s">
        <v>9173</v>
      </c>
      <c r="B8497" t="s">
        <v>9297</v>
      </c>
      <c r="C8497" t="s">
        <v>9298</v>
      </c>
      <c r="D8497" t="s">
        <v>22</v>
      </c>
      <c r="E8497">
        <v>62</v>
      </c>
      <c r="F8497" t="s">
        <v>49</v>
      </c>
      <c r="G8497" t="s">
        <v>200</v>
      </c>
      <c r="H8497" t="s">
        <v>214</v>
      </c>
      <c r="I8497" s="2">
        <v>379</v>
      </c>
      <c r="J8497" s="2">
        <f>(0)</f>
        <v>0</v>
      </c>
      <c r="K8497" s="2">
        <v>379</v>
      </c>
      <c r="L8497" s="3">
        <v>1.5980475990494358E-2</v>
      </c>
      <c r="M8497" s="3">
        <v>2.6273975869536885E-2</v>
      </c>
      <c r="N8497" s="2">
        <v>2371644</v>
      </c>
      <c r="O8497">
        <f t="shared" si="132"/>
        <v>20</v>
      </c>
    </row>
    <row r="8498" spans="1:15" x14ac:dyDescent="0.2">
      <c r="A8498" t="s">
        <v>9173</v>
      </c>
      <c r="B8498" t="s">
        <v>9297</v>
      </c>
      <c r="C8498" t="s">
        <v>9299</v>
      </c>
      <c r="D8498" t="s">
        <v>22</v>
      </c>
      <c r="E8498">
        <v>36</v>
      </c>
      <c r="F8498" t="s">
        <v>49</v>
      </c>
      <c r="G8498" t="s">
        <v>38</v>
      </c>
      <c r="H8498" t="s">
        <v>556</v>
      </c>
      <c r="I8498" s="2">
        <v>1755</v>
      </c>
      <c r="J8498" s="2">
        <v>2</v>
      </c>
      <c r="K8498" s="2">
        <v>1757</v>
      </c>
      <c r="L8498" s="3">
        <v>7.4083631438782549E-2</v>
      </c>
      <c r="M8498" s="3">
        <v>0.12180310185429105</v>
      </c>
      <c r="N8498" s="2">
        <v>2371644</v>
      </c>
      <c r="O8498">
        <f t="shared" si="132"/>
        <v>7</v>
      </c>
    </row>
    <row r="8499" spans="1:15" x14ac:dyDescent="0.2">
      <c r="A8499" t="s">
        <v>9173</v>
      </c>
      <c r="B8499" t="s">
        <v>9297</v>
      </c>
      <c r="C8499" t="s">
        <v>9300</v>
      </c>
      <c r="D8499" t="s">
        <v>22</v>
      </c>
      <c r="E8499">
        <v>57</v>
      </c>
      <c r="F8499" t="s">
        <v>49</v>
      </c>
      <c r="G8499" t="s">
        <v>3751</v>
      </c>
      <c r="H8499" t="s">
        <v>101</v>
      </c>
      <c r="I8499" s="2">
        <v>551</v>
      </c>
      <c r="J8499" s="2">
        <f>(0)</f>
        <v>0</v>
      </c>
      <c r="K8499" s="2">
        <v>551</v>
      </c>
      <c r="L8499" s="3">
        <v>2.3232829210454858E-2</v>
      </c>
      <c r="M8499" s="3">
        <v>3.8197785498983707E-2</v>
      </c>
      <c r="N8499" s="2">
        <v>2371644</v>
      </c>
      <c r="O8499">
        <f t="shared" si="132"/>
        <v>15</v>
      </c>
    </row>
    <row r="8500" spans="1:15" x14ac:dyDescent="0.2">
      <c r="A8500" t="s">
        <v>9173</v>
      </c>
      <c r="B8500" t="s">
        <v>9297</v>
      </c>
      <c r="C8500" t="s">
        <v>9301</v>
      </c>
      <c r="D8500" t="s">
        <v>22</v>
      </c>
      <c r="E8500">
        <v>44</v>
      </c>
      <c r="F8500" t="s">
        <v>49</v>
      </c>
      <c r="G8500" t="s">
        <v>2272</v>
      </c>
      <c r="H8500" t="s">
        <v>354</v>
      </c>
      <c r="I8500" s="2">
        <v>328</v>
      </c>
      <c r="J8500" s="2">
        <v>1</v>
      </c>
      <c r="K8500" s="2">
        <v>329</v>
      </c>
      <c r="L8500" s="3">
        <v>1.3872233775389561E-2</v>
      </c>
      <c r="M8500" s="3">
        <v>2.2807752140046531E-2</v>
      </c>
      <c r="N8500" s="2">
        <v>2371644</v>
      </c>
      <c r="O8500">
        <f t="shared" si="132"/>
        <v>22</v>
      </c>
    </row>
    <row r="8501" spans="1:15" x14ac:dyDescent="0.2">
      <c r="A8501" t="s">
        <v>9173</v>
      </c>
      <c r="B8501" t="s">
        <v>9297</v>
      </c>
      <c r="C8501" t="s">
        <v>9302</v>
      </c>
      <c r="D8501" t="s">
        <v>22</v>
      </c>
      <c r="E8501">
        <v>54</v>
      </c>
      <c r="F8501" t="s">
        <v>49</v>
      </c>
      <c r="G8501" t="s">
        <v>58</v>
      </c>
      <c r="H8501" t="s">
        <v>351</v>
      </c>
      <c r="I8501" s="2">
        <v>542</v>
      </c>
      <c r="J8501" s="2">
        <f>(0)</f>
        <v>0</v>
      </c>
      <c r="K8501" s="2">
        <v>542</v>
      </c>
      <c r="L8501" s="3">
        <v>2.2853345611735996E-2</v>
      </c>
      <c r="M8501" s="3">
        <v>3.7573865227675439E-2</v>
      </c>
      <c r="N8501" s="2">
        <v>2371644</v>
      </c>
      <c r="O8501">
        <f t="shared" si="132"/>
        <v>16</v>
      </c>
    </row>
    <row r="8502" spans="1:15" x14ac:dyDescent="0.2">
      <c r="A8502" t="s">
        <v>9173</v>
      </c>
      <c r="B8502" t="s">
        <v>9297</v>
      </c>
      <c r="C8502" t="s">
        <v>9303</v>
      </c>
      <c r="D8502" t="s">
        <v>22</v>
      </c>
      <c r="E8502">
        <v>43</v>
      </c>
      <c r="F8502" t="s">
        <v>69</v>
      </c>
      <c r="G8502" t="s">
        <v>9304</v>
      </c>
      <c r="H8502" t="s">
        <v>198</v>
      </c>
      <c r="I8502" s="2">
        <v>718</v>
      </c>
      <c r="J8502" s="2">
        <v>1</v>
      </c>
      <c r="K8502" s="2">
        <v>719</v>
      </c>
      <c r="L8502" s="3">
        <v>3.0316523053206972E-2</v>
      </c>
      <c r="M8502" s="3">
        <v>4.9844297230071291E-2</v>
      </c>
      <c r="N8502" s="2">
        <v>2371644</v>
      </c>
      <c r="O8502">
        <f t="shared" si="132"/>
        <v>12</v>
      </c>
    </row>
    <row r="8503" spans="1:15" x14ac:dyDescent="0.2">
      <c r="A8503" t="s">
        <v>9173</v>
      </c>
      <c r="B8503" t="s">
        <v>9297</v>
      </c>
      <c r="C8503" t="s">
        <v>9305</v>
      </c>
      <c r="D8503" t="s">
        <v>22</v>
      </c>
      <c r="E8503">
        <v>47</v>
      </c>
      <c r="F8503" t="s">
        <v>49</v>
      </c>
      <c r="G8503" t="s">
        <v>832</v>
      </c>
      <c r="H8503" t="s">
        <v>833</v>
      </c>
      <c r="I8503" s="2">
        <v>251504</v>
      </c>
      <c r="J8503" s="2">
        <v>369</v>
      </c>
      <c r="K8503" s="2">
        <v>251873</v>
      </c>
      <c r="L8503" s="3">
        <v>10.620185828901809</v>
      </c>
      <c r="M8503" s="3">
        <v>17.460963388358479</v>
      </c>
      <c r="N8503" s="2">
        <v>2371644</v>
      </c>
      <c r="O8503">
        <f t="shared" si="132"/>
        <v>3</v>
      </c>
    </row>
    <row r="8504" spans="1:15" x14ac:dyDescent="0.2">
      <c r="A8504" t="s">
        <v>9173</v>
      </c>
      <c r="B8504" t="s">
        <v>9297</v>
      </c>
      <c r="C8504" t="s">
        <v>9306</v>
      </c>
      <c r="D8504" t="s">
        <v>17</v>
      </c>
      <c r="E8504">
        <v>48</v>
      </c>
      <c r="F8504" t="s">
        <v>49</v>
      </c>
      <c r="G8504" t="s">
        <v>891</v>
      </c>
      <c r="H8504" t="s">
        <v>124</v>
      </c>
      <c r="I8504" s="2">
        <v>928</v>
      </c>
      <c r="J8504" s="2">
        <v>7</v>
      </c>
      <c r="K8504" s="2">
        <v>935</v>
      </c>
      <c r="L8504" s="3">
        <v>3.9424129422459694E-2</v>
      </c>
      <c r="M8504" s="3">
        <v>6.4818383741469629E-2</v>
      </c>
      <c r="N8504" s="2">
        <v>2371644</v>
      </c>
      <c r="O8504">
        <f t="shared" si="132"/>
        <v>10</v>
      </c>
    </row>
    <row r="8505" spans="1:15" x14ac:dyDescent="0.2">
      <c r="A8505" t="s">
        <v>9173</v>
      </c>
      <c r="B8505" t="s">
        <v>9297</v>
      </c>
      <c r="C8505" t="s">
        <v>9307</v>
      </c>
      <c r="D8505" t="s">
        <v>22</v>
      </c>
      <c r="E8505">
        <v>53</v>
      </c>
      <c r="F8505" t="s">
        <v>49</v>
      </c>
      <c r="G8505" t="s">
        <v>826</v>
      </c>
      <c r="H8505" t="s">
        <v>70</v>
      </c>
      <c r="I8505" s="2">
        <v>467</v>
      </c>
      <c r="J8505" s="2">
        <f>(0)</f>
        <v>0</v>
      </c>
      <c r="K8505" s="2">
        <v>467</v>
      </c>
      <c r="L8505" s="3">
        <v>1.9690982289078802E-2</v>
      </c>
      <c r="M8505" s="3">
        <v>3.2374529633439911E-2</v>
      </c>
      <c r="N8505" s="2">
        <v>2371644</v>
      </c>
      <c r="O8505">
        <f t="shared" si="132"/>
        <v>18</v>
      </c>
    </row>
    <row r="8506" spans="1:15" x14ac:dyDescent="0.2">
      <c r="A8506" t="s">
        <v>9173</v>
      </c>
      <c r="B8506" t="s">
        <v>9297</v>
      </c>
      <c r="C8506" t="s">
        <v>9308</v>
      </c>
      <c r="D8506" t="s">
        <v>22</v>
      </c>
      <c r="E8506">
        <v>58</v>
      </c>
      <c r="F8506" t="s">
        <v>49</v>
      </c>
      <c r="G8506" t="s">
        <v>38</v>
      </c>
      <c r="H8506" t="s">
        <v>234</v>
      </c>
      <c r="I8506" s="2">
        <v>312</v>
      </c>
      <c r="J8506" s="2">
        <f>(0)</f>
        <v>0</v>
      </c>
      <c r="K8506" s="2">
        <v>312</v>
      </c>
      <c r="L8506" s="3">
        <v>1.315543142225393E-2</v>
      </c>
      <c r="M8506" s="3">
        <v>2.162923607201981E-2</v>
      </c>
      <c r="N8506" s="2">
        <v>2371644</v>
      </c>
      <c r="O8506">
        <f t="shared" si="132"/>
        <v>24</v>
      </c>
    </row>
    <row r="8507" spans="1:15" x14ac:dyDescent="0.2">
      <c r="A8507" t="s">
        <v>9173</v>
      </c>
      <c r="B8507" t="s">
        <v>9297</v>
      </c>
      <c r="C8507" t="s">
        <v>9309</v>
      </c>
      <c r="D8507" t="s">
        <v>22</v>
      </c>
      <c r="E8507">
        <v>45</v>
      </c>
      <c r="F8507" t="s">
        <v>49</v>
      </c>
      <c r="G8507" t="s">
        <v>38</v>
      </c>
      <c r="H8507" t="s">
        <v>540</v>
      </c>
      <c r="I8507" s="2">
        <v>2181</v>
      </c>
      <c r="J8507" s="2">
        <v>5</v>
      </c>
      <c r="K8507" s="2">
        <v>2186</v>
      </c>
      <c r="L8507" s="3">
        <v>9.2172349644381701E-2</v>
      </c>
      <c r="M8507" s="3">
        <v>0.15154330145331829</v>
      </c>
      <c r="N8507" s="2">
        <v>2371644</v>
      </c>
      <c r="O8507">
        <f t="shared" si="132"/>
        <v>6</v>
      </c>
    </row>
    <row r="8508" spans="1:15" x14ac:dyDescent="0.2">
      <c r="A8508" t="s">
        <v>9173</v>
      </c>
      <c r="B8508" t="s">
        <v>9297</v>
      </c>
      <c r="C8508" t="s">
        <v>9310</v>
      </c>
      <c r="D8508" t="s">
        <v>22</v>
      </c>
      <c r="E8508">
        <v>26</v>
      </c>
      <c r="F8508" t="s">
        <v>49</v>
      </c>
      <c r="G8508" t="s">
        <v>38</v>
      </c>
      <c r="H8508" t="s">
        <v>30</v>
      </c>
      <c r="I8508" s="2">
        <v>582</v>
      </c>
      <c r="J8508" s="2">
        <f>(0)</f>
        <v>0</v>
      </c>
      <c r="K8508" s="2">
        <v>582</v>
      </c>
      <c r="L8508" s="3">
        <v>2.453993938381983E-2</v>
      </c>
      <c r="M8508" s="3">
        <v>4.0346844211267725E-2</v>
      </c>
      <c r="N8508" s="2">
        <v>2371644</v>
      </c>
      <c r="O8508">
        <f t="shared" si="132"/>
        <v>14</v>
      </c>
    </row>
    <row r="8509" spans="1:15" x14ac:dyDescent="0.2">
      <c r="A8509" t="s">
        <v>9173</v>
      </c>
      <c r="B8509" t="s">
        <v>9297</v>
      </c>
      <c r="C8509" t="s">
        <v>9311</v>
      </c>
      <c r="D8509" t="s">
        <v>22</v>
      </c>
      <c r="E8509">
        <v>57</v>
      </c>
      <c r="F8509" t="s">
        <v>49</v>
      </c>
      <c r="G8509" t="s">
        <v>3201</v>
      </c>
      <c r="H8509" t="s">
        <v>1069</v>
      </c>
      <c r="I8509" s="2">
        <v>329</v>
      </c>
      <c r="J8509" s="2">
        <f>(0)</f>
        <v>0</v>
      </c>
      <c r="K8509" s="2">
        <v>329</v>
      </c>
      <c r="L8509" s="3">
        <v>1.3872233775389561E-2</v>
      </c>
      <c r="M8509" s="3">
        <v>2.2807752140046531E-2</v>
      </c>
      <c r="N8509" s="2">
        <v>2371644</v>
      </c>
      <c r="O8509">
        <f t="shared" si="132"/>
        <v>22</v>
      </c>
    </row>
    <row r="8510" spans="1:15" x14ac:dyDescent="0.2">
      <c r="A8510" t="s">
        <v>9173</v>
      </c>
      <c r="B8510" t="s">
        <v>9297</v>
      </c>
      <c r="C8510" t="s">
        <v>9312</v>
      </c>
      <c r="D8510" t="s">
        <v>22</v>
      </c>
      <c r="E8510">
        <v>41</v>
      </c>
      <c r="F8510" t="s">
        <v>49</v>
      </c>
      <c r="G8510" t="s">
        <v>32</v>
      </c>
      <c r="H8510" t="s">
        <v>33</v>
      </c>
      <c r="I8510" s="2">
        <v>862058</v>
      </c>
      <c r="J8510" s="2">
        <v>3590</v>
      </c>
      <c r="K8510" s="2">
        <v>865648</v>
      </c>
      <c r="L8510" s="3">
        <v>36.499913140420738</v>
      </c>
      <c r="M8510" s="3">
        <v>60.010592779717321</v>
      </c>
      <c r="N8510" s="2">
        <v>2371644</v>
      </c>
      <c r="O8510">
        <f t="shared" si="132"/>
        <v>1</v>
      </c>
    </row>
    <row r="8511" spans="1:15" x14ac:dyDescent="0.2">
      <c r="A8511" t="s">
        <v>9173</v>
      </c>
      <c r="B8511" t="s">
        <v>9297</v>
      </c>
      <c r="C8511" t="s">
        <v>9313</v>
      </c>
      <c r="D8511" t="s">
        <v>22</v>
      </c>
      <c r="E8511">
        <v>69</v>
      </c>
      <c r="F8511" t="s">
        <v>69</v>
      </c>
      <c r="G8511" t="s">
        <v>38</v>
      </c>
      <c r="H8511" t="s">
        <v>984</v>
      </c>
      <c r="I8511" s="2">
        <v>1706</v>
      </c>
      <c r="J8511" s="2">
        <f>(0)</f>
        <v>0</v>
      </c>
      <c r="K8511" s="2">
        <v>1706</v>
      </c>
      <c r="L8511" s="3">
        <v>7.193322437937566E-2</v>
      </c>
      <c r="M8511" s="3">
        <v>0.11826755365021088</v>
      </c>
      <c r="N8511" s="2">
        <v>2371644</v>
      </c>
      <c r="O8511">
        <f t="shared" si="132"/>
        <v>8</v>
      </c>
    </row>
    <row r="8512" spans="1:15" x14ac:dyDescent="0.2">
      <c r="A8512" t="s">
        <v>9173</v>
      </c>
      <c r="B8512" t="s">
        <v>9297</v>
      </c>
      <c r="C8512" t="s">
        <v>9314</v>
      </c>
      <c r="D8512" t="s">
        <v>22</v>
      </c>
      <c r="E8512">
        <v>25</v>
      </c>
      <c r="F8512" t="s">
        <v>69</v>
      </c>
      <c r="G8512" t="s">
        <v>1976</v>
      </c>
      <c r="H8512" t="s">
        <v>1042</v>
      </c>
      <c r="I8512" s="2">
        <v>894</v>
      </c>
      <c r="J8512" s="2">
        <v>1</v>
      </c>
      <c r="K8512" s="2">
        <v>895</v>
      </c>
      <c r="L8512" s="3">
        <v>3.773753565037586E-2</v>
      </c>
      <c r="M8512" s="3">
        <v>6.2045404757877336E-2</v>
      </c>
      <c r="N8512" s="2">
        <v>2371644</v>
      </c>
      <c r="O8512">
        <f t="shared" si="132"/>
        <v>11</v>
      </c>
    </row>
    <row r="8513" spans="1:15" x14ac:dyDescent="0.2">
      <c r="A8513" t="s">
        <v>9173</v>
      </c>
      <c r="B8513" t="s">
        <v>9297</v>
      </c>
      <c r="C8513" t="s">
        <v>9315</v>
      </c>
      <c r="D8513" t="s">
        <v>22</v>
      </c>
      <c r="E8513">
        <v>40</v>
      </c>
      <c r="F8513" t="s">
        <v>49</v>
      </c>
      <c r="G8513" t="s">
        <v>303</v>
      </c>
      <c r="H8513" t="s">
        <v>304</v>
      </c>
      <c r="I8513" s="2">
        <v>13202</v>
      </c>
      <c r="J8513" s="2">
        <v>67</v>
      </c>
      <c r="K8513" s="2">
        <v>13269</v>
      </c>
      <c r="L8513" s="3">
        <v>0.55948531904451093</v>
      </c>
      <c r="M8513" s="3">
        <v>0.91986645333215022</v>
      </c>
      <c r="N8513" s="2">
        <v>2371644</v>
      </c>
      <c r="O8513">
        <f t="shared" si="132"/>
        <v>4</v>
      </c>
    </row>
    <row r="8514" spans="1:15" x14ac:dyDescent="0.2">
      <c r="A8514" t="s">
        <v>9173</v>
      </c>
      <c r="B8514" t="s">
        <v>9297</v>
      </c>
      <c r="C8514" t="s">
        <v>9316</v>
      </c>
      <c r="D8514" t="s">
        <v>22</v>
      </c>
      <c r="E8514">
        <v>64</v>
      </c>
      <c r="F8514" t="s">
        <v>49</v>
      </c>
      <c r="G8514" t="s">
        <v>19</v>
      </c>
      <c r="H8514" t="s">
        <v>20</v>
      </c>
      <c r="I8514" s="2">
        <v>286745</v>
      </c>
      <c r="J8514" s="2">
        <v>417</v>
      </c>
      <c r="K8514" s="2">
        <v>287162</v>
      </c>
      <c r="L8514" s="3">
        <v>12.108141019478472</v>
      </c>
      <c r="M8514" s="3">
        <v>19.907354772158182</v>
      </c>
      <c r="N8514" s="2">
        <v>2371644</v>
      </c>
      <c r="O8514">
        <f t="shared" si="132"/>
        <v>2</v>
      </c>
    </row>
    <row r="8515" spans="1:15" x14ac:dyDescent="0.2">
      <c r="A8515" t="s">
        <v>9173</v>
      </c>
      <c r="B8515" t="s">
        <v>9297</v>
      </c>
      <c r="C8515" t="s">
        <v>9317</v>
      </c>
      <c r="D8515" t="s">
        <v>22</v>
      </c>
      <c r="E8515">
        <v>56</v>
      </c>
      <c r="F8515" t="s">
        <v>49</v>
      </c>
      <c r="G8515" t="s">
        <v>38</v>
      </c>
      <c r="H8515" t="s">
        <v>99</v>
      </c>
      <c r="I8515" s="2">
        <v>1024</v>
      </c>
      <c r="J8515" s="2">
        <f>(0)</f>
        <v>0</v>
      </c>
      <c r="K8515" s="2">
        <v>1024</v>
      </c>
      <c r="L8515" s="3">
        <v>4.3176800565346229E-2</v>
      </c>
      <c r="M8515" s="3">
        <v>7.0988261979962455E-2</v>
      </c>
      <c r="N8515" s="2">
        <v>2371644</v>
      </c>
      <c r="O8515">
        <f t="shared" si="132"/>
        <v>9</v>
      </c>
    </row>
    <row r="8516" spans="1:15" x14ac:dyDescent="0.2">
      <c r="A8516" t="s">
        <v>9173</v>
      </c>
      <c r="B8516" t="s">
        <v>9297</v>
      </c>
      <c r="C8516" t="s">
        <v>9318</v>
      </c>
      <c r="D8516" t="s">
        <v>22</v>
      </c>
      <c r="E8516">
        <v>58</v>
      </c>
      <c r="F8516" t="s">
        <v>49</v>
      </c>
      <c r="G8516" t="s">
        <v>2173</v>
      </c>
      <c r="H8516" t="s">
        <v>618</v>
      </c>
      <c r="I8516" s="2">
        <v>444</v>
      </c>
      <c r="J8516" s="2">
        <f>(0)</f>
        <v>0</v>
      </c>
      <c r="K8516" s="2">
        <v>444</v>
      </c>
      <c r="L8516" s="3">
        <v>1.8721190870130595E-2</v>
      </c>
      <c r="M8516" s="3">
        <v>3.0780066717874345E-2</v>
      </c>
      <c r="N8516" s="2">
        <v>2371644</v>
      </c>
      <c r="O8516">
        <f t="shared" si="132"/>
        <v>19</v>
      </c>
    </row>
    <row r="8517" spans="1:15" x14ac:dyDescent="0.2">
      <c r="A8517" t="s">
        <v>9173</v>
      </c>
      <c r="B8517" t="s">
        <v>9297</v>
      </c>
      <c r="C8517" t="s">
        <v>9319</v>
      </c>
      <c r="D8517" t="s">
        <v>22</v>
      </c>
      <c r="E8517">
        <v>64</v>
      </c>
      <c r="F8517" t="s">
        <v>69</v>
      </c>
      <c r="G8517" t="s">
        <v>9192</v>
      </c>
      <c r="H8517" t="s">
        <v>1576</v>
      </c>
      <c r="I8517" s="2">
        <v>538</v>
      </c>
      <c r="J8517" s="2">
        <f>(0)</f>
        <v>0</v>
      </c>
      <c r="K8517" s="2">
        <v>538</v>
      </c>
      <c r="L8517" s="3">
        <v>2.2684686234527612E-2</v>
      </c>
      <c r="M8517" s="3">
        <v>3.7296567329316209E-2</v>
      </c>
      <c r="N8517" s="2">
        <v>2371644</v>
      </c>
      <c r="O8517">
        <f t="shared" si="132"/>
        <v>17</v>
      </c>
    </row>
    <row r="8518" spans="1:15" x14ac:dyDescent="0.2">
      <c r="A8518" t="s">
        <v>9173</v>
      </c>
      <c r="B8518" t="s">
        <v>9297</v>
      </c>
      <c r="C8518" t="s">
        <v>9320</v>
      </c>
      <c r="D8518" t="s">
        <v>22</v>
      </c>
      <c r="E8518">
        <v>41</v>
      </c>
      <c r="F8518" t="s">
        <v>49</v>
      </c>
      <c r="G8518" t="s">
        <v>38</v>
      </c>
      <c r="H8518" t="s">
        <v>2400</v>
      </c>
      <c r="I8518" s="2">
        <v>652</v>
      </c>
      <c r="J8518" s="2">
        <f>(0)</f>
        <v>0</v>
      </c>
      <c r="K8518" s="2">
        <v>652</v>
      </c>
      <c r="L8518" s="3">
        <v>2.7491478484966546E-2</v>
      </c>
      <c r="M8518" s="3">
        <v>4.5199557432554216E-2</v>
      </c>
      <c r="N8518" s="2">
        <v>2371644</v>
      </c>
      <c r="O8518">
        <f t="shared" si="132"/>
        <v>13</v>
      </c>
    </row>
    <row r="8519" spans="1:15" x14ac:dyDescent="0.2">
      <c r="A8519" t="s">
        <v>9173</v>
      </c>
      <c r="B8519" t="s">
        <v>9297</v>
      </c>
      <c r="C8519" t="s">
        <v>9321</v>
      </c>
      <c r="D8519" t="s">
        <v>22</v>
      </c>
      <c r="E8519">
        <v>51</v>
      </c>
      <c r="F8519" t="s">
        <v>49</v>
      </c>
      <c r="G8519" t="s">
        <v>38</v>
      </c>
      <c r="H8519" t="s">
        <v>230</v>
      </c>
      <c r="I8519" s="2">
        <v>365</v>
      </c>
      <c r="J8519" s="2">
        <f>(0)</f>
        <v>0</v>
      </c>
      <c r="K8519" s="2">
        <v>365</v>
      </c>
      <c r="L8519" s="3">
        <v>1.5390168170265015E-2</v>
      </c>
      <c r="M8519" s="3">
        <v>2.5303433225279587E-2</v>
      </c>
      <c r="N8519" s="2">
        <v>2371644</v>
      </c>
      <c r="O8519">
        <f t="shared" ref="O8519:O8573" si="133">COUNTIFS($A$2:$A$8573,A8519,$B$2:$B$8573,B8519,$K$2:$K$8573,"&gt;"&amp;K8519)+1</f>
        <v>21</v>
      </c>
    </row>
    <row r="8520" spans="1:15" x14ac:dyDescent="0.2">
      <c r="A8520" t="s">
        <v>9173</v>
      </c>
      <c r="B8520" t="s">
        <v>9322</v>
      </c>
      <c r="C8520" t="s">
        <v>46</v>
      </c>
      <c r="G8520" t="s">
        <v>46</v>
      </c>
      <c r="I8520" s="2">
        <v>5247</v>
      </c>
      <c r="J8520" s="2">
        <v>17</v>
      </c>
      <c r="K8520" s="2">
        <v>5264</v>
      </c>
      <c r="L8520" s="3">
        <v>0.25461156983220495</v>
      </c>
      <c r="M8520" s="3">
        <v>0.43341333585828434</v>
      </c>
      <c r="N8520" s="2">
        <v>2067463</v>
      </c>
      <c r="O8520">
        <f t="shared" si="133"/>
        <v>5</v>
      </c>
    </row>
    <row r="8521" spans="1:15" x14ac:dyDescent="0.2">
      <c r="A8521" t="s">
        <v>9173</v>
      </c>
      <c r="B8521" t="s">
        <v>9322</v>
      </c>
      <c r="C8521" t="s">
        <v>9323</v>
      </c>
      <c r="D8521" t="s">
        <v>22</v>
      </c>
      <c r="E8521">
        <v>44</v>
      </c>
      <c r="F8521" t="s">
        <v>49</v>
      </c>
      <c r="G8521" t="s">
        <v>3564</v>
      </c>
      <c r="H8521" t="s">
        <v>770</v>
      </c>
      <c r="I8521" s="2">
        <v>472</v>
      </c>
      <c r="J8521" s="2">
        <v>1</v>
      </c>
      <c r="K8521" s="2">
        <v>473</v>
      </c>
      <c r="L8521" s="3">
        <v>2.2878281255819331E-2</v>
      </c>
      <c r="M8521" s="3">
        <v>3.8944625353527454E-2</v>
      </c>
      <c r="N8521" s="2">
        <v>2067463</v>
      </c>
      <c r="O8521">
        <f t="shared" si="133"/>
        <v>18</v>
      </c>
    </row>
    <row r="8522" spans="1:15" x14ac:dyDescent="0.2">
      <c r="A8522" t="s">
        <v>9173</v>
      </c>
      <c r="B8522" t="s">
        <v>9322</v>
      </c>
      <c r="C8522" t="s">
        <v>9324</v>
      </c>
      <c r="D8522" t="s">
        <v>22</v>
      </c>
      <c r="E8522">
        <v>65</v>
      </c>
      <c r="F8522" t="s">
        <v>49</v>
      </c>
      <c r="G8522" t="s">
        <v>144</v>
      </c>
      <c r="H8522" t="s">
        <v>145</v>
      </c>
      <c r="I8522" s="2">
        <v>366</v>
      </c>
      <c r="J8522" s="2">
        <v>1</v>
      </c>
      <c r="K8522" s="2">
        <v>367</v>
      </c>
      <c r="L8522" s="3">
        <v>1.7751224568468699E-2</v>
      </c>
      <c r="M8522" s="3">
        <v>3.0217077177049842E-2</v>
      </c>
      <c r="N8522" s="2">
        <v>2067463</v>
      </c>
      <c r="O8522">
        <f t="shared" si="133"/>
        <v>23</v>
      </c>
    </row>
    <row r="8523" spans="1:15" x14ac:dyDescent="0.2">
      <c r="A8523" t="s">
        <v>9173</v>
      </c>
      <c r="B8523" t="s">
        <v>9322</v>
      </c>
      <c r="C8523" t="s">
        <v>9325</v>
      </c>
      <c r="D8523" t="s">
        <v>22</v>
      </c>
      <c r="E8523">
        <v>44</v>
      </c>
      <c r="F8523" t="s">
        <v>49</v>
      </c>
      <c r="G8523" t="s">
        <v>38</v>
      </c>
      <c r="H8523" t="s">
        <v>535</v>
      </c>
      <c r="I8523" s="2">
        <v>390</v>
      </c>
      <c r="J8523" s="2">
        <f>(0)</f>
        <v>0</v>
      </c>
      <c r="K8523" s="2">
        <v>390</v>
      </c>
      <c r="L8523" s="3">
        <v>1.8863699132705157E-2</v>
      </c>
      <c r="M8523" s="3">
        <v>3.211079046062517E-2</v>
      </c>
      <c r="N8523" s="2">
        <v>2067463</v>
      </c>
      <c r="O8523">
        <f t="shared" si="133"/>
        <v>20</v>
      </c>
    </row>
    <row r="8524" spans="1:15" x14ac:dyDescent="0.2">
      <c r="A8524" t="s">
        <v>9173</v>
      </c>
      <c r="B8524" t="s">
        <v>9322</v>
      </c>
      <c r="C8524" t="s">
        <v>1226</v>
      </c>
      <c r="D8524" t="s">
        <v>22</v>
      </c>
      <c r="E8524">
        <v>39</v>
      </c>
      <c r="F8524" t="s">
        <v>69</v>
      </c>
      <c r="G8524" t="s">
        <v>38</v>
      </c>
      <c r="H8524" t="s">
        <v>420</v>
      </c>
      <c r="I8524" s="2">
        <v>390</v>
      </c>
      <c r="J8524" s="2">
        <f>(0)</f>
        <v>0</v>
      </c>
      <c r="K8524" s="2">
        <v>390</v>
      </c>
      <c r="L8524" s="3">
        <v>1.8863699132705157E-2</v>
      </c>
      <c r="M8524" s="3">
        <v>3.211079046062517E-2</v>
      </c>
      <c r="N8524" s="2">
        <v>2067463</v>
      </c>
      <c r="O8524">
        <f t="shared" si="133"/>
        <v>20</v>
      </c>
    </row>
    <row r="8525" spans="1:15" x14ac:dyDescent="0.2">
      <c r="A8525" t="s">
        <v>9173</v>
      </c>
      <c r="B8525" t="s">
        <v>9322</v>
      </c>
      <c r="C8525" t="s">
        <v>9326</v>
      </c>
      <c r="D8525" t="s">
        <v>22</v>
      </c>
      <c r="E8525">
        <v>50</v>
      </c>
      <c r="F8525" t="s">
        <v>49</v>
      </c>
      <c r="G8525" t="s">
        <v>826</v>
      </c>
      <c r="H8525" t="s">
        <v>59</v>
      </c>
      <c r="I8525" s="2">
        <v>2541</v>
      </c>
      <c r="J8525" s="2">
        <f>(0)</f>
        <v>0</v>
      </c>
      <c r="K8525" s="2">
        <v>2541</v>
      </c>
      <c r="L8525" s="3">
        <v>0.12290425511847129</v>
      </c>
      <c r="M8525" s="3">
        <v>0.20921415015499631</v>
      </c>
      <c r="N8525" s="2">
        <v>2067463</v>
      </c>
      <c r="O8525">
        <f t="shared" si="133"/>
        <v>7</v>
      </c>
    </row>
    <row r="8526" spans="1:15" x14ac:dyDescent="0.2">
      <c r="A8526" t="s">
        <v>9173</v>
      </c>
      <c r="B8526" t="s">
        <v>9322</v>
      </c>
      <c r="C8526" t="s">
        <v>1219</v>
      </c>
      <c r="D8526" t="s">
        <v>22</v>
      </c>
      <c r="E8526">
        <v>42</v>
      </c>
      <c r="F8526" t="s">
        <v>69</v>
      </c>
      <c r="G8526" t="s">
        <v>1976</v>
      </c>
      <c r="H8526" t="s">
        <v>1042</v>
      </c>
      <c r="I8526" s="2">
        <v>929</v>
      </c>
      <c r="J8526" s="2">
        <f>(0)</f>
        <v>0</v>
      </c>
      <c r="K8526" s="2">
        <v>929</v>
      </c>
      <c r="L8526" s="3">
        <v>4.4934298703289972E-2</v>
      </c>
      <c r="M8526" s="3">
        <v>7.6489549584412272E-2</v>
      </c>
      <c r="N8526" s="2">
        <v>2067463</v>
      </c>
      <c r="O8526">
        <f t="shared" si="133"/>
        <v>16</v>
      </c>
    </row>
    <row r="8527" spans="1:15" x14ac:dyDescent="0.2">
      <c r="A8527" t="s">
        <v>9173</v>
      </c>
      <c r="B8527" t="s">
        <v>9322</v>
      </c>
      <c r="C8527" t="s">
        <v>9327</v>
      </c>
      <c r="D8527" t="s">
        <v>22</v>
      </c>
      <c r="E8527">
        <v>34</v>
      </c>
      <c r="F8527" t="s">
        <v>49</v>
      </c>
      <c r="G8527" t="s">
        <v>3876</v>
      </c>
      <c r="H8527" t="s">
        <v>104</v>
      </c>
      <c r="I8527" s="2">
        <v>3892</v>
      </c>
      <c r="J8527" s="2">
        <f>(0)</f>
        <v>0</v>
      </c>
      <c r="K8527" s="2">
        <v>3892</v>
      </c>
      <c r="L8527" s="3">
        <v>0.18825004365253453</v>
      </c>
      <c r="M8527" s="3">
        <v>0.32044922172500812</v>
      </c>
      <c r="N8527" s="2">
        <v>2067463</v>
      </c>
      <c r="O8527">
        <f t="shared" si="133"/>
        <v>6</v>
      </c>
    </row>
    <row r="8528" spans="1:15" x14ac:dyDescent="0.2">
      <c r="A8528" t="s">
        <v>9173</v>
      </c>
      <c r="B8528" t="s">
        <v>9322</v>
      </c>
      <c r="C8528" t="s">
        <v>9328</v>
      </c>
      <c r="D8528" t="s">
        <v>22</v>
      </c>
      <c r="E8528">
        <v>31</v>
      </c>
      <c r="F8528" t="s">
        <v>49</v>
      </c>
      <c r="G8528" t="s">
        <v>9179</v>
      </c>
      <c r="H8528" t="s">
        <v>70</v>
      </c>
      <c r="I8528" s="2">
        <v>969</v>
      </c>
      <c r="J8528" s="2">
        <f>(0)</f>
        <v>0</v>
      </c>
      <c r="K8528" s="2">
        <v>969</v>
      </c>
      <c r="L8528" s="3">
        <v>4.6869037075875121E-2</v>
      </c>
      <c r="M8528" s="3">
        <v>7.9782963990630229E-2</v>
      </c>
      <c r="N8528" s="2">
        <v>2067463</v>
      </c>
      <c r="O8528">
        <f t="shared" si="133"/>
        <v>15</v>
      </c>
    </row>
    <row r="8529" spans="1:15" x14ac:dyDescent="0.2">
      <c r="A8529" t="s">
        <v>9173</v>
      </c>
      <c r="B8529" t="s">
        <v>9322</v>
      </c>
      <c r="C8529" t="s">
        <v>9329</v>
      </c>
      <c r="D8529" t="s">
        <v>22</v>
      </c>
      <c r="E8529">
        <v>36</v>
      </c>
      <c r="F8529" t="s">
        <v>49</v>
      </c>
      <c r="G8529" t="s">
        <v>7991</v>
      </c>
      <c r="H8529" t="s">
        <v>41</v>
      </c>
      <c r="I8529" s="2">
        <v>370</v>
      </c>
      <c r="J8529" s="2">
        <f>(0)</f>
        <v>0</v>
      </c>
      <c r="K8529" s="2">
        <v>370</v>
      </c>
      <c r="L8529" s="3">
        <v>1.7896329946412583E-2</v>
      </c>
      <c r="M8529" s="3">
        <v>3.0464083257516188E-2</v>
      </c>
      <c r="N8529" s="2">
        <v>2067463</v>
      </c>
      <c r="O8529">
        <f t="shared" si="133"/>
        <v>22</v>
      </c>
    </row>
    <row r="8530" spans="1:15" x14ac:dyDescent="0.2">
      <c r="A8530" t="s">
        <v>9173</v>
      </c>
      <c r="B8530" t="s">
        <v>9322</v>
      </c>
      <c r="C8530" t="s">
        <v>9330</v>
      </c>
      <c r="D8530" t="s">
        <v>22</v>
      </c>
      <c r="E8530">
        <v>61</v>
      </c>
      <c r="F8530" t="s">
        <v>49</v>
      </c>
      <c r="G8530" t="s">
        <v>891</v>
      </c>
      <c r="H8530" t="s">
        <v>124</v>
      </c>
      <c r="I8530" s="2">
        <v>1019</v>
      </c>
      <c r="J8530" s="2">
        <f>(0)</f>
        <v>0</v>
      </c>
      <c r="K8530" s="2">
        <v>1019</v>
      </c>
      <c r="L8530" s="3">
        <v>4.928746004160655E-2</v>
      </c>
      <c r="M8530" s="3">
        <v>8.3899731998402699E-2</v>
      </c>
      <c r="N8530" s="2">
        <v>2067463</v>
      </c>
      <c r="O8530">
        <f t="shared" si="133"/>
        <v>14</v>
      </c>
    </row>
    <row r="8531" spans="1:15" x14ac:dyDescent="0.2">
      <c r="A8531" t="s">
        <v>9173</v>
      </c>
      <c r="B8531" t="s">
        <v>9322</v>
      </c>
      <c r="C8531" t="s">
        <v>9331</v>
      </c>
      <c r="D8531" t="s">
        <v>22</v>
      </c>
      <c r="E8531">
        <v>56</v>
      </c>
      <c r="F8531" t="s">
        <v>49</v>
      </c>
      <c r="G8531" t="s">
        <v>571</v>
      </c>
      <c r="H8531" t="s">
        <v>182</v>
      </c>
      <c r="I8531" s="2">
        <v>314</v>
      </c>
      <c r="J8531" s="2">
        <f>(0)</f>
        <v>0</v>
      </c>
      <c r="K8531" s="2">
        <v>314</v>
      </c>
      <c r="L8531" s="3">
        <v>1.5187696224793382E-2</v>
      </c>
      <c r="M8531" s="3">
        <v>2.5853303088811036E-2</v>
      </c>
      <c r="N8531" s="2">
        <v>2067463</v>
      </c>
      <c r="O8531">
        <f t="shared" si="133"/>
        <v>25</v>
      </c>
    </row>
    <row r="8532" spans="1:15" x14ac:dyDescent="0.2">
      <c r="A8532" t="s">
        <v>9173</v>
      </c>
      <c r="B8532" t="s">
        <v>9322</v>
      </c>
      <c r="C8532" t="s">
        <v>9332</v>
      </c>
      <c r="D8532" t="s">
        <v>17</v>
      </c>
      <c r="E8532">
        <v>42</v>
      </c>
      <c r="F8532" t="s">
        <v>49</v>
      </c>
      <c r="G8532" t="s">
        <v>4315</v>
      </c>
      <c r="H8532" t="s">
        <v>43</v>
      </c>
      <c r="I8532" s="2">
        <v>1531</v>
      </c>
      <c r="J8532" s="2">
        <v>6</v>
      </c>
      <c r="K8532" s="2">
        <v>1537</v>
      </c>
      <c r="L8532" s="3">
        <v>7.4342321966584163E-2</v>
      </c>
      <c r="M8532" s="3">
        <v>0.12654944855892536</v>
      </c>
      <c r="N8532" s="2">
        <v>2067463</v>
      </c>
      <c r="O8532">
        <f t="shared" si="133"/>
        <v>10</v>
      </c>
    </row>
    <row r="8533" spans="1:15" x14ac:dyDescent="0.2">
      <c r="A8533" t="s">
        <v>9173</v>
      </c>
      <c r="B8533" t="s">
        <v>9322</v>
      </c>
      <c r="C8533" t="s">
        <v>9333</v>
      </c>
      <c r="D8533" t="s">
        <v>22</v>
      </c>
      <c r="E8533">
        <v>56</v>
      </c>
      <c r="F8533" t="s">
        <v>49</v>
      </c>
      <c r="G8533" t="s">
        <v>1371</v>
      </c>
      <c r="H8533" t="s">
        <v>198</v>
      </c>
      <c r="I8533" s="2">
        <v>403</v>
      </c>
      <c r="J8533" s="2">
        <f>(0)</f>
        <v>0</v>
      </c>
      <c r="K8533" s="2">
        <v>403</v>
      </c>
      <c r="L8533" s="3">
        <v>1.9492489103795328E-2</v>
      </c>
      <c r="M8533" s="3">
        <v>3.3181150142646013E-2</v>
      </c>
      <c r="N8533" s="2">
        <v>2067463</v>
      </c>
      <c r="O8533">
        <f t="shared" si="133"/>
        <v>19</v>
      </c>
    </row>
    <row r="8534" spans="1:15" x14ac:dyDescent="0.2">
      <c r="A8534" t="s">
        <v>9173</v>
      </c>
      <c r="B8534" t="s">
        <v>9322</v>
      </c>
      <c r="C8534" t="s">
        <v>9334</v>
      </c>
      <c r="D8534" t="s">
        <v>17</v>
      </c>
      <c r="E8534">
        <v>35</v>
      </c>
      <c r="F8534" t="s">
        <v>69</v>
      </c>
      <c r="G8534" t="s">
        <v>3382</v>
      </c>
      <c r="H8534" t="s">
        <v>2196</v>
      </c>
      <c r="I8534" s="2">
        <v>1708</v>
      </c>
      <c r="J8534" s="2">
        <f>(0)</f>
        <v>0</v>
      </c>
      <c r="K8534" s="2">
        <v>1708</v>
      </c>
      <c r="L8534" s="3">
        <v>8.2613328509385658E-2</v>
      </c>
      <c r="M8534" s="3">
        <v>0.14062879514550716</v>
      </c>
      <c r="N8534" s="2">
        <v>2067463</v>
      </c>
      <c r="O8534">
        <f t="shared" si="133"/>
        <v>9</v>
      </c>
    </row>
    <row r="8535" spans="1:15" x14ac:dyDescent="0.2">
      <c r="A8535" t="s">
        <v>9173</v>
      </c>
      <c r="B8535" t="s">
        <v>9322</v>
      </c>
      <c r="C8535" t="s">
        <v>9335</v>
      </c>
      <c r="D8535" t="s">
        <v>22</v>
      </c>
      <c r="E8535">
        <v>63</v>
      </c>
      <c r="F8535" t="s">
        <v>49</v>
      </c>
      <c r="G8535" t="s">
        <v>1023</v>
      </c>
      <c r="H8535" t="s">
        <v>219</v>
      </c>
      <c r="I8535" s="2">
        <v>278</v>
      </c>
      <c r="J8535" s="2">
        <f>(0)</f>
        <v>0</v>
      </c>
      <c r="K8535" s="2">
        <v>278</v>
      </c>
      <c r="L8535" s="3">
        <v>1.3446431689466753E-2</v>
      </c>
      <c r="M8535" s="3">
        <v>2.2889230123214865E-2</v>
      </c>
      <c r="N8535" s="2">
        <v>2067463</v>
      </c>
      <c r="O8535">
        <f t="shared" si="133"/>
        <v>26</v>
      </c>
    </row>
    <row r="8536" spans="1:15" x14ac:dyDescent="0.2">
      <c r="A8536" t="s">
        <v>9173</v>
      </c>
      <c r="B8536" t="s">
        <v>9322</v>
      </c>
      <c r="C8536" t="s">
        <v>9336</v>
      </c>
      <c r="D8536" t="s">
        <v>22</v>
      </c>
      <c r="E8536">
        <v>30</v>
      </c>
      <c r="F8536" t="s">
        <v>49</v>
      </c>
      <c r="G8536" t="s">
        <v>832</v>
      </c>
      <c r="H8536" t="s">
        <v>833</v>
      </c>
      <c r="I8536" s="2">
        <v>319770</v>
      </c>
      <c r="J8536" s="2">
        <v>201</v>
      </c>
      <c r="K8536" s="2">
        <v>319971</v>
      </c>
      <c r="L8536" s="3">
        <v>15.47650429536103</v>
      </c>
      <c r="M8536" s="3">
        <v>26.344927524299223</v>
      </c>
      <c r="N8536" s="2">
        <v>2067463</v>
      </c>
      <c r="O8536">
        <f t="shared" si="133"/>
        <v>2</v>
      </c>
    </row>
    <row r="8537" spans="1:15" x14ac:dyDescent="0.2">
      <c r="A8537" t="s">
        <v>9173</v>
      </c>
      <c r="B8537" t="s">
        <v>9322</v>
      </c>
      <c r="C8537" t="s">
        <v>9337</v>
      </c>
      <c r="D8537" t="s">
        <v>22</v>
      </c>
      <c r="E8537">
        <v>26</v>
      </c>
      <c r="F8537" t="s">
        <v>49</v>
      </c>
      <c r="G8537" t="s">
        <v>38</v>
      </c>
      <c r="H8537" t="s">
        <v>99</v>
      </c>
      <c r="I8537" s="2">
        <v>731</v>
      </c>
      <c r="J8537" s="2">
        <f>(0)</f>
        <v>0</v>
      </c>
      <c r="K8537" s="2">
        <v>731</v>
      </c>
      <c r="L8537" s="3">
        <v>3.5357343758993506E-2</v>
      </c>
      <c r="M8537" s="3">
        <v>6.0187148273633334E-2</v>
      </c>
      <c r="N8537" s="2">
        <v>2067463</v>
      </c>
      <c r="O8537">
        <f t="shared" si="133"/>
        <v>17</v>
      </c>
    </row>
    <row r="8538" spans="1:15" x14ac:dyDescent="0.2">
      <c r="A8538" t="s">
        <v>9173</v>
      </c>
      <c r="B8538" t="s">
        <v>9322</v>
      </c>
      <c r="C8538" t="s">
        <v>9338</v>
      </c>
      <c r="D8538" t="s">
        <v>22</v>
      </c>
      <c r="E8538">
        <v>57</v>
      </c>
      <c r="F8538" t="s">
        <v>49</v>
      </c>
      <c r="G8538" t="s">
        <v>32</v>
      </c>
      <c r="H8538" t="s">
        <v>33</v>
      </c>
      <c r="I8538" s="2">
        <v>685789</v>
      </c>
      <c r="J8538" s="2">
        <v>1225</v>
      </c>
      <c r="K8538" s="2">
        <v>687014</v>
      </c>
      <c r="L8538" s="3">
        <v>33.229808707580254</v>
      </c>
      <c r="M8538" s="3">
        <v>56.565545121835747</v>
      </c>
      <c r="N8538" s="2">
        <v>2067463</v>
      </c>
      <c r="O8538">
        <f t="shared" si="133"/>
        <v>1</v>
      </c>
    </row>
    <row r="8539" spans="1:15" x14ac:dyDescent="0.2">
      <c r="A8539" t="s">
        <v>9173</v>
      </c>
      <c r="B8539" t="s">
        <v>9322</v>
      </c>
      <c r="C8539" t="s">
        <v>9339</v>
      </c>
      <c r="D8539" t="s">
        <v>22</v>
      </c>
      <c r="E8539">
        <v>40</v>
      </c>
      <c r="F8539" t="s">
        <v>49</v>
      </c>
      <c r="G8539" t="s">
        <v>9192</v>
      </c>
      <c r="H8539" t="s">
        <v>1576</v>
      </c>
      <c r="I8539" s="2">
        <v>200</v>
      </c>
      <c r="J8539" s="2">
        <f>(0)</f>
        <v>0</v>
      </c>
      <c r="K8539" s="2">
        <v>200</v>
      </c>
      <c r="L8539" s="3">
        <v>9.6736918629257204E-3</v>
      </c>
      <c r="M8539" s="3">
        <v>1.6467072031089831E-2</v>
      </c>
      <c r="N8539" s="2">
        <v>2067463</v>
      </c>
      <c r="O8539">
        <f t="shared" si="133"/>
        <v>28</v>
      </c>
    </row>
    <row r="8540" spans="1:15" x14ac:dyDescent="0.2">
      <c r="A8540" t="s">
        <v>9173</v>
      </c>
      <c r="B8540" t="s">
        <v>9322</v>
      </c>
      <c r="C8540" t="s">
        <v>9340</v>
      </c>
      <c r="D8540" t="s">
        <v>22</v>
      </c>
      <c r="E8540">
        <v>60</v>
      </c>
      <c r="F8540" t="s">
        <v>49</v>
      </c>
      <c r="G8540" t="s">
        <v>38</v>
      </c>
      <c r="H8540" t="s">
        <v>230</v>
      </c>
      <c r="I8540" s="2">
        <v>214</v>
      </c>
      <c r="J8540" s="2">
        <v>1</v>
      </c>
      <c r="K8540" s="2">
        <v>215</v>
      </c>
      <c r="L8540" s="3">
        <v>1.0399218752645149E-2</v>
      </c>
      <c r="M8540" s="3">
        <v>1.7702102433421567E-2</v>
      </c>
      <c r="N8540" s="2">
        <v>2067463</v>
      </c>
      <c r="O8540">
        <f t="shared" si="133"/>
        <v>27</v>
      </c>
    </row>
    <row r="8541" spans="1:15" x14ac:dyDescent="0.2">
      <c r="A8541" t="s">
        <v>9173</v>
      </c>
      <c r="B8541" t="s">
        <v>9322</v>
      </c>
      <c r="C8541" t="s">
        <v>9341</v>
      </c>
      <c r="D8541" t="s">
        <v>22</v>
      </c>
      <c r="E8541">
        <v>53</v>
      </c>
      <c r="F8541" t="s">
        <v>49</v>
      </c>
      <c r="G8541" t="s">
        <v>58</v>
      </c>
      <c r="H8541" t="s">
        <v>351</v>
      </c>
      <c r="I8541" s="2">
        <v>1399</v>
      </c>
      <c r="J8541" s="2">
        <f>(0)</f>
        <v>0</v>
      </c>
      <c r="K8541" s="2">
        <v>1399</v>
      </c>
      <c r="L8541" s="3">
        <v>6.7667474581165427E-2</v>
      </c>
      <c r="M8541" s="3">
        <v>0.11518716885747338</v>
      </c>
      <c r="N8541" s="2">
        <v>2067463</v>
      </c>
      <c r="O8541">
        <f t="shared" si="133"/>
        <v>11</v>
      </c>
    </row>
    <row r="8542" spans="1:15" x14ac:dyDescent="0.2">
      <c r="A8542" t="s">
        <v>9173</v>
      </c>
      <c r="B8542" t="s">
        <v>9322</v>
      </c>
      <c r="C8542" t="s">
        <v>9342</v>
      </c>
      <c r="D8542" t="s">
        <v>22</v>
      </c>
      <c r="E8542">
        <v>40</v>
      </c>
      <c r="F8542" t="s">
        <v>49</v>
      </c>
      <c r="G8542" t="s">
        <v>9304</v>
      </c>
      <c r="H8542" t="s">
        <v>168</v>
      </c>
      <c r="I8542" s="2">
        <v>334</v>
      </c>
      <c r="J8542" s="2">
        <f>(0)</f>
        <v>0</v>
      </c>
      <c r="K8542" s="2">
        <v>334</v>
      </c>
      <c r="L8542" s="3">
        <v>1.6155065411085953E-2</v>
      </c>
      <c r="M8542" s="3">
        <v>2.7500010291920021E-2</v>
      </c>
      <c r="N8542" s="2">
        <v>2067463</v>
      </c>
      <c r="O8542">
        <f t="shared" si="133"/>
        <v>24</v>
      </c>
    </row>
    <row r="8543" spans="1:15" x14ac:dyDescent="0.2">
      <c r="A8543" t="s">
        <v>9173</v>
      </c>
      <c r="B8543" t="s">
        <v>9322</v>
      </c>
      <c r="C8543" t="s">
        <v>9343</v>
      </c>
      <c r="D8543" t="s">
        <v>22</v>
      </c>
      <c r="E8543">
        <v>61</v>
      </c>
      <c r="F8543" t="s">
        <v>49</v>
      </c>
      <c r="G8543" t="s">
        <v>38</v>
      </c>
      <c r="H8543" t="s">
        <v>201</v>
      </c>
      <c r="I8543" s="2">
        <v>1104</v>
      </c>
      <c r="J8543" s="2">
        <f>(0)</f>
        <v>0</v>
      </c>
      <c r="K8543" s="2">
        <v>1104</v>
      </c>
      <c r="L8543" s="3">
        <v>5.339877908334998E-2</v>
      </c>
      <c r="M8543" s="3">
        <v>9.0898237611615876E-2</v>
      </c>
      <c r="N8543" s="2">
        <v>2067463</v>
      </c>
      <c r="O8543">
        <f t="shared" si="133"/>
        <v>13</v>
      </c>
    </row>
    <row r="8544" spans="1:15" x14ac:dyDescent="0.2">
      <c r="A8544" t="s">
        <v>9173</v>
      </c>
      <c r="B8544" t="s">
        <v>9322</v>
      </c>
      <c r="C8544" t="s">
        <v>9344</v>
      </c>
      <c r="D8544" t="s">
        <v>22</v>
      </c>
      <c r="E8544">
        <v>63</v>
      </c>
      <c r="F8544" t="s">
        <v>49</v>
      </c>
      <c r="G8544" t="s">
        <v>1136</v>
      </c>
      <c r="H8544" t="s">
        <v>106</v>
      </c>
      <c r="I8544" s="2">
        <v>1139</v>
      </c>
      <c r="J8544" s="2">
        <f>(0)</f>
        <v>0</v>
      </c>
      <c r="K8544" s="2">
        <v>1139</v>
      </c>
      <c r="L8544" s="3">
        <v>5.5091675159361982E-2</v>
      </c>
      <c r="M8544" s="3">
        <v>9.3779975217056596E-2</v>
      </c>
      <c r="N8544" s="2">
        <v>2067463</v>
      </c>
      <c r="O8544">
        <f t="shared" si="133"/>
        <v>12</v>
      </c>
    </row>
    <row r="8545" spans="1:15" x14ac:dyDescent="0.2">
      <c r="A8545" t="s">
        <v>9173</v>
      </c>
      <c r="B8545" t="s">
        <v>9322</v>
      </c>
      <c r="C8545" t="s">
        <v>9345</v>
      </c>
      <c r="D8545" t="s">
        <v>22</v>
      </c>
      <c r="E8545">
        <v>49</v>
      </c>
      <c r="F8545" t="s">
        <v>49</v>
      </c>
      <c r="G8545" t="s">
        <v>3245</v>
      </c>
      <c r="H8545" t="s">
        <v>540</v>
      </c>
      <c r="I8545" s="2">
        <v>1897</v>
      </c>
      <c r="J8545" s="2">
        <f>(0)</f>
        <v>0</v>
      </c>
      <c r="K8545" s="2">
        <v>1897</v>
      </c>
      <c r="L8545" s="3">
        <v>9.1754967319850472E-2</v>
      </c>
      <c r="M8545" s="3">
        <v>0.15619017821488704</v>
      </c>
      <c r="N8545" s="2">
        <v>2067463</v>
      </c>
      <c r="O8545">
        <f t="shared" si="133"/>
        <v>8</v>
      </c>
    </row>
    <row r="8546" spans="1:15" x14ac:dyDescent="0.2">
      <c r="A8546" t="s">
        <v>9173</v>
      </c>
      <c r="B8546" t="s">
        <v>9322</v>
      </c>
      <c r="C8546" t="s">
        <v>9346</v>
      </c>
      <c r="D8546" t="s">
        <v>22</v>
      </c>
      <c r="E8546">
        <v>33</v>
      </c>
      <c r="F8546" t="s">
        <v>49</v>
      </c>
      <c r="G8546" t="s">
        <v>19</v>
      </c>
      <c r="H8546" t="s">
        <v>20</v>
      </c>
      <c r="I8546" s="2">
        <v>164394</v>
      </c>
      <c r="J8546" s="2">
        <v>219</v>
      </c>
      <c r="K8546" s="2">
        <v>164613</v>
      </c>
      <c r="L8546" s="3">
        <v>7.9620771931589589</v>
      </c>
      <c r="M8546" s="3">
        <v>13.553470641268953</v>
      </c>
      <c r="N8546" s="2">
        <v>2067463</v>
      </c>
      <c r="O8546">
        <f t="shared" si="133"/>
        <v>3</v>
      </c>
    </row>
    <row r="8547" spans="1:15" x14ac:dyDescent="0.2">
      <c r="A8547" t="s">
        <v>9173</v>
      </c>
      <c r="B8547" t="s">
        <v>9322</v>
      </c>
      <c r="C8547" t="s">
        <v>9347</v>
      </c>
      <c r="D8547" t="s">
        <v>22</v>
      </c>
      <c r="E8547">
        <v>52</v>
      </c>
      <c r="F8547" t="s">
        <v>69</v>
      </c>
      <c r="G8547" t="s">
        <v>303</v>
      </c>
      <c r="H8547" t="s">
        <v>304</v>
      </c>
      <c r="I8547" s="2">
        <v>14721</v>
      </c>
      <c r="J8547" s="2">
        <v>40</v>
      </c>
      <c r="K8547" s="2">
        <v>14761</v>
      </c>
      <c r="L8547" s="3">
        <v>0.71396682794323285</v>
      </c>
      <c r="M8547" s="3">
        <v>1.2153522512545851</v>
      </c>
      <c r="N8547" s="2">
        <v>2067463</v>
      </c>
      <c r="O8547">
        <f t="shared" si="133"/>
        <v>4</v>
      </c>
    </row>
    <row r="8548" spans="1:15" x14ac:dyDescent="0.2">
      <c r="A8548" t="s">
        <v>9348</v>
      </c>
      <c r="B8548" t="s">
        <v>9348</v>
      </c>
      <c r="C8548" t="s">
        <v>9349</v>
      </c>
      <c r="D8548" t="s">
        <v>22</v>
      </c>
      <c r="E8548">
        <v>39</v>
      </c>
      <c r="F8548" t="s">
        <v>18</v>
      </c>
      <c r="G8548" t="s">
        <v>376</v>
      </c>
      <c r="H8548" t="s">
        <v>377</v>
      </c>
      <c r="I8548" s="2">
        <v>419</v>
      </c>
      <c r="J8548" s="2">
        <v>1</v>
      </c>
      <c r="K8548" s="2">
        <v>420</v>
      </c>
      <c r="L8548" s="3">
        <v>0.76102121799633982</v>
      </c>
      <c r="M8548" s="3">
        <v>0.89312295325989877</v>
      </c>
      <c r="N8548" s="2">
        <v>55189</v>
      </c>
      <c r="O8548">
        <f t="shared" si="133"/>
        <v>4</v>
      </c>
    </row>
    <row r="8549" spans="1:15" x14ac:dyDescent="0.2">
      <c r="A8549" t="s">
        <v>9348</v>
      </c>
      <c r="B8549" t="s">
        <v>9348</v>
      </c>
      <c r="C8549" t="s">
        <v>9350</v>
      </c>
      <c r="D8549" t="s">
        <v>22</v>
      </c>
      <c r="E8549">
        <v>64</v>
      </c>
      <c r="F8549" t="s">
        <v>18</v>
      </c>
      <c r="G8549" t="s">
        <v>715</v>
      </c>
      <c r="H8549" t="s">
        <v>716</v>
      </c>
      <c r="I8549" s="2">
        <v>1339</v>
      </c>
      <c r="J8549" s="2">
        <v>3</v>
      </c>
      <c r="K8549" s="2">
        <v>1342</v>
      </c>
      <c r="L8549" s="3">
        <v>2.4316439870264004</v>
      </c>
      <c r="M8549" s="3">
        <v>2.8537404839875813</v>
      </c>
      <c r="N8549" s="2">
        <v>55189</v>
      </c>
      <c r="O8549">
        <f t="shared" si="133"/>
        <v>3</v>
      </c>
    </row>
    <row r="8550" spans="1:15" x14ac:dyDescent="0.2">
      <c r="A8550" t="s">
        <v>9348</v>
      </c>
      <c r="B8550" t="s">
        <v>9348</v>
      </c>
      <c r="C8550" t="s">
        <v>9351</v>
      </c>
      <c r="D8550" t="s">
        <v>22</v>
      </c>
      <c r="E8550">
        <v>43</v>
      </c>
      <c r="F8550" t="s">
        <v>18</v>
      </c>
      <c r="G8550" t="s">
        <v>656</v>
      </c>
      <c r="H8550" t="s">
        <v>657</v>
      </c>
      <c r="I8550" s="2">
        <v>22796</v>
      </c>
      <c r="J8550" s="2">
        <v>55</v>
      </c>
      <c r="K8550" s="2">
        <v>22851</v>
      </c>
      <c r="L8550" s="3">
        <v>41.404990124843721</v>
      </c>
      <c r="M8550" s="3">
        <v>48.592268107004635</v>
      </c>
      <c r="N8550" s="2">
        <v>55189</v>
      </c>
      <c r="O8550">
        <f t="shared" si="133"/>
        <v>1</v>
      </c>
    </row>
    <row r="8551" spans="1:15" x14ac:dyDescent="0.2">
      <c r="A8551" t="s">
        <v>9348</v>
      </c>
      <c r="B8551" t="s">
        <v>9348</v>
      </c>
      <c r="C8551" t="s">
        <v>9352</v>
      </c>
      <c r="D8551" t="s">
        <v>22</v>
      </c>
      <c r="E8551">
        <v>36</v>
      </c>
      <c r="F8551" t="s">
        <v>18</v>
      </c>
      <c r="G8551" t="s">
        <v>19</v>
      </c>
      <c r="H8551" t="s">
        <v>20</v>
      </c>
      <c r="I8551" s="2">
        <v>21980</v>
      </c>
      <c r="J8551" s="2">
        <v>48</v>
      </c>
      <c r="K8551" s="2">
        <v>22028</v>
      </c>
      <c r="L8551" s="3">
        <v>39.913750928627081</v>
      </c>
      <c r="M8551" s="3">
        <v>46.84217241525964</v>
      </c>
      <c r="N8551" s="2">
        <v>55189</v>
      </c>
      <c r="O8551">
        <f t="shared" si="133"/>
        <v>2</v>
      </c>
    </row>
    <row r="8552" spans="1:15" x14ac:dyDescent="0.2">
      <c r="A8552" t="s">
        <v>9348</v>
      </c>
      <c r="B8552" t="s">
        <v>9348</v>
      </c>
      <c r="C8552" t="s">
        <v>9353</v>
      </c>
      <c r="D8552" t="s">
        <v>22</v>
      </c>
      <c r="E8552">
        <v>70</v>
      </c>
      <c r="F8552" t="s">
        <v>18</v>
      </c>
      <c r="G8552" t="s">
        <v>32</v>
      </c>
      <c r="H8552" t="s">
        <v>33</v>
      </c>
      <c r="I8552" s="2">
        <v>103</v>
      </c>
      <c r="J8552" s="2">
        <v>22</v>
      </c>
      <c r="K8552" s="2">
        <v>125</v>
      </c>
      <c r="L8552" s="3">
        <v>0.22649441011795829</v>
      </c>
      <c r="M8552" s="3">
        <v>0.26581040275592221</v>
      </c>
      <c r="N8552" s="2">
        <v>55189</v>
      </c>
      <c r="O8552">
        <f t="shared" si="133"/>
        <v>6</v>
      </c>
    </row>
    <row r="8553" spans="1:15" x14ac:dyDescent="0.2">
      <c r="A8553" t="s">
        <v>9348</v>
      </c>
      <c r="B8553" t="s">
        <v>9348</v>
      </c>
      <c r="C8553" t="s">
        <v>9354</v>
      </c>
      <c r="D8553" t="s">
        <v>22</v>
      </c>
      <c r="E8553">
        <v>31</v>
      </c>
      <c r="F8553" t="s">
        <v>18</v>
      </c>
      <c r="G8553" t="s">
        <v>401</v>
      </c>
      <c r="H8553" t="s">
        <v>402</v>
      </c>
      <c r="I8553" s="2">
        <v>141</v>
      </c>
      <c r="J8553" s="2">
        <v>2</v>
      </c>
      <c r="K8553" s="2">
        <v>143</v>
      </c>
      <c r="L8553" s="3">
        <v>0.2591096051749443</v>
      </c>
      <c r="M8553" s="3">
        <v>0.30408710075277506</v>
      </c>
      <c r="N8553" s="2">
        <v>55189</v>
      </c>
      <c r="O8553">
        <f t="shared" si="133"/>
        <v>5</v>
      </c>
    </row>
    <row r="8554" spans="1:15" x14ac:dyDescent="0.2">
      <c r="A8554" t="s">
        <v>9348</v>
      </c>
      <c r="B8554" t="s">
        <v>9348</v>
      </c>
      <c r="C8554" t="s">
        <v>46</v>
      </c>
      <c r="G8554" t="s">
        <v>46</v>
      </c>
      <c r="I8554" s="2">
        <v>99</v>
      </c>
      <c r="J8554" s="2">
        <v>1</v>
      </c>
      <c r="K8554" s="2">
        <v>100</v>
      </c>
      <c r="L8554" s="3">
        <v>0.18119552809436665</v>
      </c>
      <c r="M8554" s="3">
        <v>0.21264832220473781</v>
      </c>
      <c r="N8554" s="2">
        <v>55189</v>
      </c>
      <c r="O8554">
        <f t="shared" si="133"/>
        <v>7</v>
      </c>
    </row>
    <row r="8555" spans="1:15" x14ac:dyDescent="0.2">
      <c r="A8555" t="s">
        <v>9355</v>
      </c>
      <c r="B8555" t="s">
        <v>9355</v>
      </c>
      <c r="C8555" t="s">
        <v>9356</v>
      </c>
      <c r="D8555" t="s">
        <v>22</v>
      </c>
      <c r="E8555">
        <v>43</v>
      </c>
      <c r="F8555" t="s">
        <v>69</v>
      </c>
      <c r="G8555" t="s">
        <v>2988</v>
      </c>
      <c r="H8555" t="s">
        <v>270</v>
      </c>
      <c r="I8555" s="2">
        <v>2199</v>
      </c>
      <c r="J8555" s="2">
        <v>2</v>
      </c>
      <c r="K8555" s="2">
        <v>2201</v>
      </c>
      <c r="L8555" s="3">
        <v>0.22611232676878193</v>
      </c>
      <c r="M8555" s="3">
        <v>0.2782923144033026</v>
      </c>
      <c r="N8555" s="2">
        <v>973410</v>
      </c>
      <c r="O8555">
        <f t="shared" si="133"/>
        <v>10</v>
      </c>
    </row>
    <row r="8556" spans="1:15" x14ac:dyDescent="0.2">
      <c r="A8556" t="s">
        <v>9355</v>
      </c>
      <c r="B8556" t="s">
        <v>9355</v>
      </c>
      <c r="C8556" t="s">
        <v>9357</v>
      </c>
      <c r="D8556" t="s">
        <v>22</v>
      </c>
      <c r="E8556">
        <v>40</v>
      </c>
      <c r="F8556" t="s">
        <v>49</v>
      </c>
      <c r="G8556" t="s">
        <v>114</v>
      </c>
      <c r="H8556" t="s">
        <v>115</v>
      </c>
      <c r="I8556" s="2">
        <v>904</v>
      </c>
      <c r="J8556" s="2">
        <v>1</v>
      </c>
      <c r="K8556" s="2">
        <v>905</v>
      </c>
      <c r="L8556" s="3">
        <v>9.2972128907654536E-2</v>
      </c>
      <c r="M8556" s="3">
        <v>0.11442732600408399</v>
      </c>
      <c r="N8556" s="2">
        <v>973410</v>
      </c>
      <c r="O8556">
        <f t="shared" si="133"/>
        <v>15</v>
      </c>
    </row>
    <row r="8557" spans="1:15" x14ac:dyDescent="0.2">
      <c r="A8557" t="s">
        <v>9355</v>
      </c>
      <c r="B8557" t="s">
        <v>9355</v>
      </c>
      <c r="C8557" t="s">
        <v>9358</v>
      </c>
      <c r="D8557" t="s">
        <v>22</v>
      </c>
      <c r="E8557">
        <v>72</v>
      </c>
      <c r="F8557" t="s">
        <v>49</v>
      </c>
      <c r="G8557" t="s">
        <v>5542</v>
      </c>
      <c r="H8557" t="s">
        <v>39</v>
      </c>
      <c r="I8557" s="2">
        <v>38046</v>
      </c>
      <c r="J8557" s="2">
        <v>22</v>
      </c>
      <c r="K8557" s="2">
        <v>38068</v>
      </c>
      <c r="L8557" s="3">
        <v>3.9107878489023125</v>
      </c>
      <c r="M8557" s="3">
        <v>4.8132811561585287</v>
      </c>
      <c r="N8557" s="2">
        <v>973410</v>
      </c>
      <c r="O8557">
        <f t="shared" si="133"/>
        <v>3</v>
      </c>
    </row>
    <row r="8558" spans="1:15" x14ac:dyDescent="0.2">
      <c r="A8558" t="s">
        <v>9355</v>
      </c>
      <c r="B8558" t="s">
        <v>9355</v>
      </c>
      <c r="C8558" t="s">
        <v>9359</v>
      </c>
      <c r="D8558" t="s">
        <v>22</v>
      </c>
      <c r="E8558">
        <v>29</v>
      </c>
      <c r="F8558" t="s">
        <v>49</v>
      </c>
      <c r="G8558" t="s">
        <v>9360</v>
      </c>
      <c r="H8558" t="s">
        <v>9361</v>
      </c>
      <c r="I8558" s="2">
        <v>247844</v>
      </c>
      <c r="J8558" s="2">
        <v>112</v>
      </c>
      <c r="K8558" s="2">
        <v>247956</v>
      </c>
      <c r="L8558" s="3">
        <v>25.472925077819212</v>
      </c>
      <c r="M8558" s="3">
        <v>31.351317178639388</v>
      </c>
      <c r="N8558" s="2">
        <v>973410</v>
      </c>
      <c r="O8558">
        <f t="shared" si="133"/>
        <v>2</v>
      </c>
    </row>
    <row r="8559" spans="1:15" x14ac:dyDescent="0.2">
      <c r="A8559" t="s">
        <v>9355</v>
      </c>
      <c r="B8559" t="s">
        <v>9355</v>
      </c>
      <c r="C8559" t="s">
        <v>9362</v>
      </c>
      <c r="D8559" t="s">
        <v>17</v>
      </c>
      <c r="E8559">
        <v>30</v>
      </c>
      <c r="F8559" t="s">
        <v>49</v>
      </c>
      <c r="G8559" t="s">
        <v>5532</v>
      </c>
      <c r="H8559" t="s">
        <v>104</v>
      </c>
      <c r="I8559" s="2">
        <v>22842</v>
      </c>
      <c r="J8559" s="2">
        <v>15</v>
      </c>
      <c r="K8559" s="2">
        <v>22857</v>
      </c>
      <c r="L8559" s="3">
        <v>2.3481369618146517</v>
      </c>
      <c r="M8559" s="3">
        <v>2.8900170060501078</v>
      </c>
      <c r="N8559" s="2">
        <v>973410</v>
      </c>
      <c r="O8559">
        <f t="shared" si="133"/>
        <v>4</v>
      </c>
    </row>
    <row r="8560" spans="1:15" x14ac:dyDescent="0.2">
      <c r="A8560" t="s">
        <v>9355</v>
      </c>
      <c r="B8560" t="s">
        <v>9355</v>
      </c>
      <c r="C8560" t="s">
        <v>9363</v>
      </c>
      <c r="D8560" t="s">
        <v>22</v>
      </c>
      <c r="E8560">
        <v>68</v>
      </c>
      <c r="F8560" t="s">
        <v>49</v>
      </c>
      <c r="G8560" t="s">
        <v>19</v>
      </c>
      <c r="H8560" t="s">
        <v>20</v>
      </c>
      <c r="I8560" s="2">
        <v>444646</v>
      </c>
      <c r="J8560" s="2">
        <v>335</v>
      </c>
      <c r="K8560" s="2">
        <v>444981</v>
      </c>
      <c r="L8560" s="3">
        <v>45.713625296637595</v>
      </c>
      <c r="M8560" s="3">
        <v>56.262967903451155</v>
      </c>
      <c r="N8560" s="2">
        <v>973410</v>
      </c>
      <c r="O8560">
        <f t="shared" si="133"/>
        <v>1</v>
      </c>
    </row>
    <row r="8561" spans="1:15" x14ac:dyDescent="0.2">
      <c r="A8561" t="s">
        <v>9355</v>
      </c>
      <c r="B8561" t="s">
        <v>9355</v>
      </c>
      <c r="C8561" t="s">
        <v>9364</v>
      </c>
      <c r="D8561" t="s">
        <v>22</v>
      </c>
      <c r="E8561">
        <v>55</v>
      </c>
      <c r="F8561" t="s">
        <v>69</v>
      </c>
      <c r="G8561" t="s">
        <v>4286</v>
      </c>
      <c r="H8561" t="s">
        <v>2786</v>
      </c>
      <c r="I8561" s="2">
        <v>673</v>
      </c>
      <c r="J8561" s="2">
        <v>1</v>
      </c>
      <c r="K8561" s="2">
        <v>674</v>
      </c>
      <c r="L8561" s="3">
        <v>6.9241121418518403E-2</v>
      </c>
      <c r="M8561" s="3">
        <v>8.5219909090334361E-2</v>
      </c>
      <c r="N8561" s="2">
        <v>973410</v>
      </c>
      <c r="O8561">
        <f t="shared" si="133"/>
        <v>17</v>
      </c>
    </row>
    <row r="8562" spans="1:15" x14ac:dyDescent="0.2">
      <c r="A8562" t="s">
        <v>9355</v>
      </c>
      <c r="B8562" t="s">
        <v>9355</v>
      </c>
      <c r="C8562" t="s">
        <v>9365</v>
      </c>
      <c r="D8562" t="s">
        <v>22</v>
      </c>
      <c r="E8562">
        <v>33</v>
      </c>
      <c r="F8562" t="s">
        <v>49</v>
      </c>
      <c r="G8562" t="s">
        <v>303</v>
      </c>
      <c r="H8562" t="s">
        <v>304</v>
      </c>
      <c r="I8562" s="2">
        <v>2685</v>
      </c>
      <c r="J8562" s="2">
        <v>4</v>
      </c>
      <c r="K8562" s="2">
        <v>2689</v>
      </c>
      <c r="L8562" s="3">
        <v>0.27624536423500889</v>
      </c>
      <c r="M8562" s="3">
        <v>0.33999456312152687</v>
      </c>
      <c r="N8562" s="2">
        <v>973410</v>
      </c>
      <c r="O8562">
        <f t="shared" si="133"/>
        <v>8</v>
      </c>
    </row>
    <row r="8563" spans="1:15" x14ac:dyDescent="0.2">
      <c r="A8563" t="s">
        <v>9355</v>
      </c>
      <c r="B8563" t="s">
        <v>9355</v>
      </c>
      <c r="C8563" t="s">
        <v>9366</v>
      </c>
      <c r="D8563" t="s">
        <v>17</v>
      </c>
      <c r="E8563">
        <v>57</v>
      </c>
      <c r="F8563" t="s">
        <v>49</v>
      </c>
      <c r="G8563" t="s">
        <v>38</v>
      </c>
      <c r="H8563" t="s">
        <v>819</v>
      </c>
      <c r="I8563" s="2">
        <v>870</v>
      </c>
      <c r="J8563" s="2">
        <f>(0)</f>
        <v>0</v>
      </c>
      <c r="K8563" s="2">
        <v>870</v>
      </c>
      <c r="L8563" s="3">
        <v>8.9376521712330875E-2</v>
      </c>
      <c r="M8563" s="3">
        <v>0.11000195980503101</v>
      </c>
      <c r="N8563" s="2">
        <v>973410</v>
      </c>
      <c r="O8563">
        <f t="shared" si="133"/>
        <v>16</v>
      </c>
    </row>
    <row r="8564" spans="1:15" x14ac:dyDescent="0.2">
      <c r="A8564" t="s">
        <v>9355</v>
      </c>
      <c r="B8564" t="s">
        <v>9355</v>
      </c>
      <c r="C8564" t="s">
        <v>9367</v>
      </c>
      <c r="D8564" t="s">
        <v>22</v>
      </c>
      <c r="E8564">
        <v>34</v>
      </c>
      <c r="F8564" t="s">
        <v>49</v>
      </c>
      <c r="G8564" t="s">
        <v>38</v>
      </c>
      <c r="H8564" t="s">
        <v>54</v>
      </c>
      <c r="I8564" s="2">
        <v>1002</v>
      </c>
      <c r="J8564" s="2">
        <f>(0)</f>
        <v>0</v>
      </c>
      <c r="K8564" s="2">
        <v>1002</v>
      </c>
      <c r="L8564" s="3">
        <v>0.10293709742040867</v>
      </c>
      <c r="M8564" s="3">
        <v>0.12669191232717364</v>
      </c>
      <c r="N8564" s="2">
        <v>973410</v>
      </c>
      <c r="O8564">
        <f t="shared" si="133"/>
        <v>14</v>
      </c>
    </row>
    <row r="8565" spans="1:15" x14ac:dyDescent="0.2">
      <c r="A8565" t="s">
        <v>9355</v>
      </c>
      <c r="B8565" t="s">
        <v>9355</v>
      </c>
      <c r="C8565" t="s">
        <v>9368</v>
      </c>
      <c r="D8565" t="s">
        <v>22</v>
      </c>
      <c r="E8565">
        <v>49</v>
      </c>
      <c r="F8565" t="s">
        <v>49</v>
      </c>
      <c r="G8565" t="s">
        <v>385</v>
      </c>
      <c r="H8565" t="s">
        <v>70</v>
      </c>
      <c r="I8565" s="2">
        <v>1285</v>
      </c>
      <c r="J8565" s="2">
        <f>(0)</f>
        <v>0</v>
      </c>
      <c r="K8565" s="2">
        <v>1285</v>
      </c>
      <c r="L8565" s="3">
        <v>0.13201014988545423</v>
      </c>
      <c r="M8565" s="3">
        <v>0.16247415902237339</v>
      </c>
      <c r="N8565" s="2">
        <v>973410</v>
      </c>
      <c r="O8565">
        <f t="shared" si="133"/>
        <v>13</v>
      </c>
    </row>
    <row r="8566" spans="1:15" x14ac:dyDescent="0.2">
      <c r="A8566" t="s">
        <v>9355</v>
      </c>
      <c r="B8566" t="s">
        <v>9355</v>
      </c>
      <c r="C8566" t="s">
        <v>9369</v>
      </c>
      <c r="D8566" t="s">
        <v>22</v>
      </c>
      <c r="E8566">
        <v>49</v>
      </c>
      <c r="F8566" t="s">
        <v>69</v>
      </c>
      <c r="G8566" t="s">
        <v>38</v>
      </c>
      <c r="H8566" t="s">
        <v>30</v>
      </c>
      <c r="I8566" s="2">
        <v>1653</v>
      </c>
      <c r="J8566" s="2">
        <f>(0)</f>
        <v>0</v>
      </c>
      <c r="K8566" s="2">
        <v>1653</v>
      </c>
      <c r="L8566" s="3">
        <v>0.16981539125342865</v>
      </c>
      <c r="M8566" s="3">
        <v>0.20900372362955894</v>
      </c>
      <c r="N8566" s="2">
        <v>973410</v>
      </c>
      <c r="O8566">
        <f t="shared" si="133"/>
        <v>11</v>
      </c>
    </row>
    <row r="8567" spans="1:15" x14ac:dyDescent="0.2">
      <c r="A8567" t="s">
        <v>9355</v>
      </c>
      <c r="B8567" t="s">
        <v>9355</v>
      </c>
      <c r="C8567" t="s">
        <v>9370</v>
      </c>
      <c r="D8567" t="s">
        <v>22</v>
      </c>
      <c r="E8567">
        <v>74</v>
      </c>
      <c r="F8567" t="s">
        <v>49</v>
      </c>
      <c r="G8567" t="s">
        <v>38</v>
      </c>
      <c r="H8567" t="s">
        <v>230</v>
      </c>
      <c r="I8567" s="2">
        <v>641</v>
      </c>
      <c r="J8567" s="2">
        <v>1</v>
      </c>
      <c r="K8567" s="2">
        <v>642</v>
      </c>
      <c r="L8567" s="3">
        <v>6.5953709125651058E-2</v>
      </c>
      <c r="M8567" s="3">
        <v>8.1173859994057365E-2</v>
      </c>
      <c r="N8567" s="2">
        <v>973410</v>
      </c>
      <c r="O8567">
        <f t="shared" si="133"/>
        <v>18</v>
      </c>
    </row>
    <row r="8568" spans="1:15" x14ac:dyDescent="0.2">
      <c r="A8568" t="s">
        <v>9355</v>
      </c>
      <c r="B8568" t="s">
        <v>9355</v>
      </c>
      <c r="C8568" t="s">
        <v>9371</v>
      </c>
      <c r="D8568" t="s">
        <v>22</v>
      </c>
      <c r="E8568">
        <v>42</v>
      </c>
      <c r="F8568" t="s">
        <v>49</v>
      </c>
      <c r="G8568" t="s">
        <v>9372</v>
      </c>
      <c r="H8568" t="s">
        <v>198</v>
      </c>
      <c r="I8568" s="2">
        <v>1318</v>
      </c>
      <c r="J8568" s="2">
        <v>1</v>
      </c>
      <c r="K8568" s="2">
        <v>1319</v>
      </c>
      <c r="L8568" s="3">
        <v>0.13550302544662579</v>
      </c>
      <c r="M8568" s="3">
        <v>0.16677308618716769</v>
      </c>
      <c r="N8568" s="2">
        <v>973410</v>
      </c>
      <c r="O8568">
        <f t="shared" si="133"/>
        <v>12</v>
      </c>
    </row>
    <row r="8569" spans="1:15" x14ac:dyDescent="0.2">
      <c r="A8569" t="s">
        <v>9355</v>
      </c>
      <c r="B8569" t="s">
        <v>9355</v>
      </c>
      <c r="C8569" t="s">
        <v>9373</v>
      </c>
      <c r="D8569" t="s">
        <v>22</v>
      </c>
      <c r="E8569">
        <v>57</v>
      </c>
      <c r="F8569" t="s">
        <v>49</v>
      </c>
      <c r="G8569" t="s">
        <v>38</v>
      </c>
      <c r="H8569" t="s">
        <v>1597</v>
      </c>
      <c r="I8569" s="2">
        <v>3579</v>
      </c>
      <c r="J8569" s="2">
        <f>(0)</f>
        <v>0</v>
      </c>
      <c r="K8569" s="2">
        <v>3579</v>
      </c>
      <c r="L8569" s="3">
        <v>0.36767651863038187</v>
      </c>
      <c r="M8569" s="3">
        <v>0.45252530361173104</v>
      </c>
      <c r="N8569" s="2">
        <v>973410</v>
      </c>
      <c r="O8569">
        <f t="shared" si="133"/>
        <v>7</v>
      </c>
    </row>
    <row r="8570" spans="1:15" x14ac:dyDescent="0.2">
      <c r="A8570" t="s">
        <v>9355</v>
      </c>
      <c r="B8570" t="s">
        <v>9355</v>
      </c>
      <c r="C8570" t="s">
        <v>9374</v>
      </c>
      <c r="D8570" t="s">
        <v>22</v>
      </c>
      <c r="E8570">
        <v>46</v>
      </c>
      <c r="F8570" t="s">
        <v>49</v>
      </c>
      <c r="G8570" t="s">
        <v>38</v>
      </c>
      <c r="H8570" t="s">
        <v>273</v>
      </c>
      <c r="I8570" s="2">
        <v>4785</v>
      </c>
      <c r="J8570" s="2">
        <v>6</v>
      </c>
      <c r="K8570" s="2">
        <v>4791</v>
      </c>
      <c r="L8570" s="3">
        <v>0.49218725922273243</v>
      </c>
      <c r="M8570" s="3">
        <v>0.60576941313322252</v>
      </c>
      <c r="N8570" s="2">
        <v>973410</v>
      </c>
      <c r="O8570">
        <f t="shared" si="133"/>
        <v>6</v>
      </c>
    </row>
    <row r="8571" spans="1:15" x14ac:dyDescent="0.2">
      <c r="A8571" t="s">
        <v>9355</v>
      </c>
      <c r="B8571" t="s">
        <v>9355</v>
      </c>
      <c r="C8571" t="s">
        <v>9375</v>
      </c>
      <c r="D8571" t="s">
        <v>22</v>
      </c>
      <c r="E8571">
        <v>54</v>
      </c>
      <c r="F8571" t="s">
        <v>69</v>
      </c>
      <c r="G8571" t="s">
        <v>38</v>
      </c>
      <c r="H8571" t="s">
        <v>349</v>
      </c>
      <c r="I8571" s="2">
        <v>542</v>
      </c>
      <c r="J8571" s="2">
        <v>1</v>
      </c>
      <c r="K8571" s="2">
        <v>543</v>
      </c>
      <c r="L8571" s="3">
        <v>5.5783277344592715E-2</v>
      </c>
      <c r="M8571" s="3">
        <v>6.865639560245039E-2</v>
      </c>
      <c r="N8571" s="2">
        <v>973410</v>
      </c>
      <c r="O8571">
        <f t="shared" si="133"/>
        <v>19</v>
      </c>
    </row>
    <row r="8572" spans="1:15" x14ac:dyDescent="0.2">
      <c r="A8572" t="s">
        <v>9355</v>
      </c>
      <c r="B8572" t="s">
        <v>9355</v>
      </c>
      <c r="C8572" t="s">
        <v>9376</v>
      </c>
      <c r="D8572" t="s">
        <v>22</v>
      </c>
      <c r="E8572">
        <v>32</v>
      </c>
      <c r="F8572" t="s">
        <v>49</v>
      </c>
      <c r="G8572" t="s">
        <v>38</v>
      </c>
      <c r="H8572" t="s">
        <v>99</v>
      </c>
      <c r="I8572" s="2">
        <v>2546</v>
      </c>
      <c r="J8572" s="2">
        <f>(0)</f>
        <v>0</v>
      </c>
      <c r="K8572" s="2">
        <v>2546</v>
      </c>
      <c r="L8572" s="3">
        <v>0.26155474055125794</v>
      </c>
      <c r="M8572" s="3">
        <v>0.321913781222539</v>
      </c>
      <c r="N8572" s="2">
        <v>973410</v>
      </c>
      <c r="O8572">
        <f t="shared" si="133"/>
        <v>9</v>
      </c>
    </row>
    <row r="8573" spans="1:15" x14ac:dyDescent="0.2">
      <c r="A8573" t="s">
        <v>9355</v>
      </c>
      <c r="B8573" t="s">
        <v>9355</v>
      </c>
      <c r="C8573" t="s">
        <v>46</v>
      </c>
      <c r="G8573" t="s">
        <v>46</v>
      </c>
      <c r="I8573" s="2">
        <v>12192</v>
      </c>
      <c r="J8573" s="2">
        <v>7</v>
      </c>
      <c r="K8573" s="2">
        <v>12199</v>
      </c>
      <c r="L8573" s="3">
        <v>1.2532232050215224</v>
      </c>
      <c r="M8573" s="3">
        <v>1.5424297789213486</v>
      </c>
      <c r="N8573" s="2">
        <v>973410</v>
      </c>
      <c r="O8573">
        <f t="shared" si="133"/>
        <v>5</v>
      </c>
    </row>
    <row r="8577" spans="1:7" ht="16" x14ac:dyDescent="0.2">
      <c r="A8577" s="19" t="s">
        <v>9377</v>
      </c>
      <c r="B8577" s="19"/>
    </row>
    <row r="8578" spans="1:7" ht="30" customHeight="1" x14ac:dyDescent="0.2">
      <c r="A8578" s="20" t="s">
        <v>9378</v>
      </c>
      <c r="B8578" s="20"/>
      <c r="C8578" s="20"/>
      <c r="D8578" s="20"/>
      <c r="E8578" s="20"/>
      <c r="F8578" s="20"/>
      <c r="G8578" s="20"/>
    </row>
  </sheetData>
  <sheetProtection formatCells="0" formatColumns="0" formatRows="0" insertColumns="0" insertRows="0" insertHyperlinks="0" deleteColumns="0" deleteRows="0" sort="0" autoFilter="0" pivotTables="0"/>
  <autoFilter ref="A1:O8573" xr:uid="{00000000-0009-0000-0000-000000000000}"/>
  <mergeCells count="2">
    <mergeCell ref="A8577:B8577"/>
    <mergeCell ref="A8578:G8578"/>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44"/>
  <sheetViews>
    <sheetView workbookViewId="0">
      <pane ySplit="1" topLeftCell="A2" activePane="bottomLeft" state="frozen"/>
      <selection pane="bottomLeft" activeCell="I351" sqref="I351"/>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9"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c r="P1" s="4" t="s">
        <v>9482</v>
      </c>
      <c r="Q1" s="4" t="s">
        <v>9485</v>
      </c>
      <c r="R1" s="4" t="s">
        <v>9483</v>
      </c>
      <c r="S1" s="4" t="s">
        <v>9484</v>
      </c>
    </row>
    <row r="2" spans="1:19" x14ac:dyDescent="0.2">
      <c r="A2" t="str">
        <f>VLOOKUP(C2,stateCodes!A:B,2,FALSE)</f>
        <v>S01</v>
      </c>
      <c r="B2">
        <v>0</v>
      </c>
      <c r="C2" t="s">
        <v>14</v>
      </c>
      <c r="D2" t="s">
        <v>413</v>
      </c>
      <c r="E2" s="2">
        <f>SUMIFS(mySheet!N:N,mySheet!A:A,summary!C2,mySheet!B:B,summary!D2,mySheet!O:O,1)</f>
        <v>1578218</v>
      </c>
      <c r="F2" s="2">
        <f>SUMIFS(mySheet!K:K,mySheet!A:A,summary!C2,mySheet!B:B,summary!D2)</f>
        <v>1338514</v>
      </c>
      <c r="G2" s="8">
        <f>F2/E2</f>
        <v>0.84811730698800802</v>
      </c>
      <c r="H2">
        <f>COUNTIFS(mySheet!A:A,summary!C2,mySheet!B:B,summary!D2,mySheet!D:D,"FEMALE")</f>
        <v>0</v>
      </c>
      <c r="I2">
        <f>COUNTIFS(mySheet!A:A,summary!C2,mySheet!B:B,summary!D2,mySheet!D:D,"FEMALE",mySheet!O:O,1)</f>
        <v>0</v>
      </c>
      <c r="J2" s="11">
        <f>SUMIFS(mySheet!K:K,mySheet!A:A,summary!C2,mySheet!B:B,summary!D2,mySheet!G:G,"NOTA")/F2</f>
        <v>1.3020409200053193E-2</v>
      </c>
      <c r="K2" s="2">
        <f>SUMIFS(mySheet!K:K,mySheet!A:A,summary!C2,mySheet!B:B,summary!D2,mySheet!O:O,1) - SUMIFS(mySheet!K:K,mySheet!A:A,summary!C2,mySheet!B:B,summary!D2,mySheet!O:O,2)</f>
        <v>140748</v>
      </c>
      <c r="L2" s="11">
        <f>K2/F2</f>
        <v>0.10515243023233227</v>
      </c>
      <c r="M2" t="str">
        <f t="array" ref="M2">INDEX(mySheet!G:G,MATCH(1,(mySheet!A:A=summary!C2)*(mySheet!B:B=summary!D2)*(mySheet!O:O=1),0))</f>
        <v>YSRCP</v>
      </c>
      <c r="N2" t="str">
        <f>VLOOKUP(M2,alliance!A:B,2,FALSE)</f>
        <v>Unallied</v>
      </c>
      <c r="O2" t="str">
        <f>VLOOKUP(M2,alliance!A:D,4,FALSE)</f>
        <v>8DB600</v>
      </c>
      <c r="P2" t="str">
        <f t="array" ref="P2">INDEX(mySheet!G:G,MATCH(1,(mySheet!A:A=summary!C2)*(mySheet!B:B=summary!D2)*(mySheet!O:O=2),0))</f>
        <v>TDP</v>
      </c>
      <c r="Q2" t="str">
        <f>IF(L2&gt;0.1,M2,P2)</f>
        <v>YSRCP</v>
      </c>
      <c r="R2" t="str">
        <f>VLOOKUP(Q2,alliance!A:B,2,FALSE)</f>
        <v>Unallied</v>
      </c>
      <c r="S2" t="str">
        <f>VLOOKUP(Q2,alliance!A:D,4,FALSE)</f>
        <v>8DB600</v>
      </c>
    </row>
    <row r="3" spans="1:19" x14ac:dyDescent="0.2">
      <c r="A3" t="str">
        <f>VLOOKUP(C3,stateCodes!A:B,2,FALSE)</f>
        <v>S01</v>
      </c>
      <c r="B3">
        <v>1</v>
      </c>
      <c r="C3" t="s">
        <v>14</v>
      </c>
      <c r="D3" t="s">
        <v>458</v>
      </c>
      <c r="E3" s="2">
        <f>SUMIFS(mySheet!N:N,mySheet!A:A,summary!C3,mySheet!B:B,summary!D3,mySheet!O:O,1)</f>
        <v>1650453</v>
      </c>
      <c r="F3" s="2">
        <f>SUMIFS(mySheet!K:K,mySheet!A:A,summary!C3,mySheet!B:B,summary!D3)</f>
        <v>1313515</v>
      </c>
      <c r="G3" s="8">
        <f t="shared" ref="G3:G66" si="0">F3/E3</f>
        <v>0.79585119964034112</v>
      </c>
      <c r="H3">
        <f>COUNTIFS(mySheet!A:A,summary!C3,mySheet!B:B,summary!D3,mySheet!D:D,"FEMALE")</f>
        <v>1</v>
      </c>
      <c r="I3">
        <f>COUNTIFS(mySheet!A:A,summary!C3,mySheet!B:B,summary!D3,mySheet!D:D,"FEMALE",mySheet!O:O,1)</f>
        <v>0</v>
      </c>
      <c r="J3" s="11">
        <f>SUMIFS(mySheet!K:K,mySheet!A:A,summary!C3,mySheet!B:B,summary!D3,mySheet!G:G,"NOTA")/F3</f>
        <v>1.9627488075887978E-2</v>
      </c>
      <c r="K3" s="2">
        <f>SUMIFS(mySheet!K:K,mySheet!A:A,summary!C3,mySheet!B:B,summary!D3,mySheet!O:O,1) - SUMIFS(mySheet!K:K,mySheet!A:A,summary!C3,mySheet!B:B,summary!D3,mySheet!O:O,2)</f>
        <v>228376</v>
      </c>
      <c r="L3" s="11">
        <f t="shared" ref="L3:L66" si="1">K3/F3</f>
        <v>0.17386630529533351</v>
      </c>
      <c r="M3" t="str">
        <f t="array" ref="M3">INDEX(mySheet!G:G,MATCH(1,(mySheet!A:A=summary!C3)*(mySheet!B:B=summary!D3)*(mySheet!O:O=1),0))</f>
        <v>YSRCP</v>
      </c>
      <c r="N3" t="str">
        <f>VLOOKUP(M3,alliance!A:B,2,FALSE)</f>
        <v>Unallied</v>
      </c>
      <c r="O3" t="str">
        <f>VLOOKUP(M3,alliance!A:D,4,FALSE)</f>
        <v>8DB600</v>
      </c>
      <c r="P3" t="str">
        <f t="array" ref="P3">INDEX(mySheet!G:G,MATCH(1,(mySheet!A:A=summary!C3)*(mySheet!B:B=summary!D3)*(mySheet!O:O=2),0))</f>
        <v>TDP</v>
      </c>
      <c r="Q3" t="str">
        <f t="shared" ref="Q3:Q66" si="2">IF(L3&gt;0.1,M3,P3)</f>
        <v>YSRCP</v>
      </c>
      <c r="R3" t="str">
        <f>VLOOKUP(Q3,alliance!A:B,2,FALSE)</f>
        <v>Unallied</v>
      </c>
      <c r="S3" t="str">
        <f>VLOOKUP(Q3,alliance!A:D,4,FALSE)</f>
        <v>8DB600</v>
      </c>
    </row>
    <row r="4" spans="1:19" x14ac:dyDescent="0.2">
      <c r="A4" t="str">
        <f>VLOOKUP(C4,stateCodes!A:B,2,FALSE)</f>
        <v>S01</v>
      </c>
      <c r="B4">
        <v>2</v>
      </c>
      <c r="C4" t="s">
        <v>14</v>
      </c>
      <c r="D4" t="s">
        <v>333</v>
      </c>
      <c r="E4" s="2">
        <f>SUMIFS(mySheet!N:N,mySheet!A:A,summary!C4,mySheet!B:B,summary!D4,mySheet!O:O,1)</f>
        <v>1603220</v>
      </c>
      <c r="F4" s="2">
        <f>SUMIFS(mySheet!K:K,mySheet!A:A,summary!C4,mySheet!B:B,summary!D4)</f>
        <v>1299093</v>
      </c>
      <c r="G4" s="8">
        <f t="shared" si="0"/>
        <v>0.81030239143723259</v>
      </c>
      <c r="H4">
        <f>COUNTIFS(mySheet!A:A,summary!C4,mySheet!B:B,summary!D4,mySheet!D:D,"FEMALE")</f>
        <v>1</v>
      </c>
      <c r="I4">
        <f>COUNTIFS(mySheet!A:A,summary!C4,mySheet!B:B,summary!D4,mySheet!D:D,"FEMALE",mySheet!O:O,1)</f>
        <v>0</v>
      </c>
      <c r="J4" s="11">
        <f>SUMIFS(mySheet!K:K,mySheet!A:A,summary!C4,mySheet!B:B,summary!D4,mySheet!G:G,"NOTA")/F4</f>
        <v>7.5367968267090963E-3</v>
      </c>
      <c r="K4" s="2">
        <f>SUMIFS(mySheet!K:K,mySheet!A:A,summary!C4,mySheet!B:B,summary!D4,mySheet!O:O,1) - SUMIFS(mySheet!K:K,mySheet!A:A,summary!C4,mySheet!B:B,summary!D4,mySheet!O:O,2)</f>
        <v>250119</v>
      </c>
      <c r="L4" s="11">
        <f t="shared" si="1"/>
        <v>0.19253355995298257</v>
      </c>
      <c r="M4" t="str">
        <f t="array" ref="M4">INDEX(mySheet!G:G,MATCH(1,(mySheet!A:A=summary!C4)*(mySheet!B:B=summary!D4)*(mySheet!O:O=1),0))</f>
        <v>YSRCP</v>
      </c>
      <c r="N4" t="str">
        <f>VLOOKUP(M4,alliance!A:B,2,FALSE)</f>
        <v>Unallied</v>
      </c>
      <c r="O4" t="str">
        <f>VLOOKUP(M4,alliance!A:D,4,FALSE)</f>
        <v>8DB600</v>
      </c>
      <c r="P4" t="str">
        <f t="array" ref="P4">INDEX(mySheet!G:G,MATCH(1,(mySheet!A:A=summary!C4)*(mySheet!B:B=summary!D4)*(mySheet!O:O=2),0))</f>
        <v>TDP</v>
      </c>
      <c r="Q4" t="str">
        <f t="shared" si="2"/>
        <v>YSRCP</v>
      </c>
      <c r="R4" t="str">
        <f>VLOOKUP(Q4,alliance!A:B,2,FALSE)</f>
        <v>Unallied</v>
      </c>
      <c r="S4" t="str">
        <f>VLOOKUP(Q4,alliance!A:D,4,FALSE)</f>
        <v>8DB600</v>
      </c>
    </row>
    <row r="5" spans="1:19" x14ac:dyDescent="0.2">
      <c r="A5" t="str">
        <f>VLOOKUP(C5,stateCodes!A:B,2,FALSE)</f>
        <v>S01</v>
      </c>
      <c r="B5">
        <v>3</v>
      </c>
      <c r="C5" t="s">
        <v>14</v>
      </c>
      <c r="D5" t="s">
        <v>424</v>
      </c>
      <c r="E5" s="2">
        <f>SUMIFS(mySheet!N:N,mySheet!A:A,summary!C5,mySheet!B:B,summary!D5,mySheet!O:O,1)</f>
        <v>1570330</v>
      </c>
      <c r="F5" s="2">
        <f>SUMIFS(mySheet!K:K,mySheet!A:A,summary!C5,mySheet!B:B,summary!D5)</f>
        <v>1228242</v>
      </c>
      <c r="G5" s="8">
        <f t="shared" si="0"/>
        <v>0.78215534314443458</v>
      </c>
      <c r="H5">
        <f>COUNTIFS(mySheet!A:A,summary!C5,mySheet!B:B,summary!D5,mySheet!D:D,"FEMALE")</f>
        <v>1</v>
      </c>
      <c r="I5">
        <f>COUNTIFS(mySheet!A:A,summary!C5,mySheet!B:B,summary!D5,mySheet!D:D,"FEMALE",mySheet!O:O,1)</f>
        <v>0</v>
      </c>
      <c r="J5" s="11">
        <f>SUMIFS(mySheet!K:K,mySheet!A:A,summary!C5,mySheet!B:B,summary!D5,mySheet!G:G,"NOTA")/F5</f>
        <v>1.1961812085891869E-2</v>
      </c>
      <c r="K5" s="2">
        <f>SUMIFS(mySheet!K:K,mySheet!A:A,summary!C5,mySheet!B:B,summary!D5,mySheet!O:O,1) - SUMIFS(mySheet!K:K,mySheet!A:A,summary!C5,mySheet!B:B,summary!D5,mySheet!O:O,2)</f>
        <v>380726</v>
      </c>
      <c r="L5" s="11">
        <f t="shared" si="1"/>
        <v>0.3099763727343634</v>
      </c>
      <c r="M5" t="str">
        <f t="array" ref="M5">INDEX(mySheet!G:G,MATCH(1,(mySheet!A:A=summary!C5)*(mySheet!B:B=summary!D5)*(mySheet!O:O=1),0))</f>
        <v>YSRCP</v>
      </c>
      <c r="N5" t="str">
        <f>VLOOKUP(M5,alliance!A:B,2,FALSE)</f>
        <v>Unallied</v>
      </c>
      <c r="O5" t="str">
        <f>VLOOKUP(M5,alliance!A:D,4,FALSE)</f>
        <v>8DB600</v>
      </c>
      <c r="P5" t="str">
        <f t="array" ref="P5">INDEX(mySheet!G:G,MATCH(1,(mySheet!A:A=summary!C5)*(mySheet!B:B=summary!D5)*(mySheet!O:O=2),0))</f>
        <v>TDP</v>
      </c>
      <c r="Q5" t="str">
        <f t="shared" si="2"/>
        <v>YSRCP</v>
      </c>
      <c r="R5" t="str">
        <f>VLOOKUP(Q5,alliance!A:B,2,FALSE)</f>
        <v>Unallied</v>
      </c>
      <c r="S5" t="str">
        <f>VLOOKUP(Q5,alliance!A:D,4,FALSE)</f>
        <v>8DB600</v>
      </c>
    </row>
    <row r="6" spans="1:19" x14ac:dyDescent="0.2">
      <c r="A6" t="str">
        <f>VLOOKUP(C6,stateCodes!A:B,2,FALSE)</f>
        <v>S01</v>
      </c>
      <c r="B6">
        <v>4</v>
      </c>
      <c r="C6" t="s">
        <v>14</v>
      </c>
      <c r="D6" t="s">
        <v>488</v>
      </c>
      <c r="E6" s="2">
        <f>SUMIFS(mySheet!N:N,mySheet!A:A,summary!C6,mySheet!B:B,summary!D6,mySheet!O:O,1)</f>
        <v>1566499</v>
      </c>
      <c r="F6" s="2">
        <f>SUMIFS(mySheet!K:K,mySheet!A:A,summary!C6,mySheet!B:B,summary!D6)</f>
        <v>1319472</v>
      </c>
      <c r="G6" s="8">
        <f t="shared" si="0"/>
        <v>0.84230631490987229</v>
      </c>
      <c r="H6">
        <f>COUNTIFS(mySheet!A:A,summary!C6,mySheet!B:B,summary!D6,mySheet!D:D,"FEMALE")</f>
        <v>0</v>
      </c>
      <c r="I6">
        <f>COUNTIFS(mySheet!A:A,summary!C6,mySheet!B:B,summary!D6,mySheet!D:D,"FEMALE",mySheet!O:O,1)</f>
        <v>0</v>
      </c>
      <c r="J6" s="11">
        <f>SUMIFS(mySheet!K:K,mySheet!A:A,summary!C6,mySheet!B:B,summary!D6,mySheet!G:G,"NOTA")/F6</f>
        <v>1.5578958856269781E-2</v>
      </c>
      <c r="K6" s="2">
        <f>SUMIFS(mySheet!K:K,mySheet!A:A,summary!C6,mySheet!B:B,summary!D6,mySheet!O:O,1) - SUMIFS(mySheet!K:K,mySheet!A:A,summary!C6,mySheet!B:B,summary!D6,mySheet!O:O,2)</f>
        <v>137271</v>
      </c>
      <c r="L6" s="11">
        <f t="shared" si="1"/>
        <v>0.10403479573647641</v>
      </c>
      <c r="M6" t="str">
        <f t="array" ref="M6">INDEX(mySheet!G:G,MATCH(1,(mySheet!A:A=summary!C6)*(mySheet!B:B=summary!D6)*(mySheet!O:O=1),0))</f>
        <v>YSRCP</v>
      </c>
      <c r="N6" t="str">
        <f>VLOOKUP(M6,alliance!A:B,2,FALSE)</f>
        <v>Unallied</v>
      </c>
      <c r="O6" t="str">
        <f>VLOOKUP(M6,alliance!A:D,4,FALSE)</f>
        <v>8DB600</v>
      </c>
      <c r="P6" t="str">
        <f t="array" ref="P6">INDEX(mySheet!G:G,MATCH(1,(mySheet!A:A=summary!C6)*(mySheet!B:B=summary!D6)*(mySheet!O:O=2),0))</f>
        <v>TDP</v>
      </c>
      <c r="Q6" t="str">
        <f t="shared" si="2"/>
        <v>YSRCP</v>
      </c>
      <c r="R6" t="str">
        <f>VLOOKUP(Q6,alliance!A:B,2,FALSE)</f>
        <v>Unallied</v>
      </c>
      <c r="S6" t="str">
        <f>VLOOKUP(Q6,alliance!A:D,4,FALSE)</f>
        <v>8DB600</v>
      </c>
    </row>
    <row r="7" spans="1:19" x14ac:dyDescent="0.2">
      <c r="A7" t="str">
        <f>VLOOKUP(C7,stateCodes!A:B,2,FALSE)</f>
        <v>S01</v>
      </c>
      <c r="B7">
        <v>5</v>
      </c>
      <c r="C7" t="s">
        <v>14</v>
      </c>
      <c r="D7" t="s">
        <v>252</v>
      </c>
      <c r="E7" s="2">
        <f>SUMIFS(mySheet!N:N,mySheet!A:A,summary!C7,mySheet!B:B,summary!D7,mySheet!O:O,1)</f>
        <v>1706119</v>
      </c>
      <c r="F7" s="2">
        <f>SUMIFS(mySheet!K:K,mySheet!A:A,summary!C7,mySheet!B:B,summary!D7)</f>
        <v>1351474</v>
      </c>
      <c r="G7" s="8">
        <f t="shared" si="0"/>
        <v>0.7921334912746415</v>
      </c>
      <c r="H7">
        <f>COUNTIFS(mySheet!A:A,summary!C7,mySheet!B:B,summary!D7,mySheet!D:D,"FEMALE")</f>
        <v>0</v>
      </c>
      <c r="I7">
        <f>COUNTIFS(mySheet!A:A,summary!C7,mySheet!B:B,summary!D7,mySheet!D:D,"FEMALE",mySheet!O:O,1)</f>
        <v>0</v>
      </c>
      <c r="J7" s="11">
        <f>SUMIFS(mySheet!K:K,mySheet!A:A,summary!C7,mySheet!B:B,summary!D7,mySheet!G:G,"NOTA")/F7</f>
        <v>4.4440366592328083E-3</v>
      </c>
      <c r="K7" s="2">
        <f>SUMIFS(mySheet!K:K,mySheet!A:A,summary!C7,mySheet!B:B,summary!D7,mySheet!O:O,1) - SUMIFS(mySheet!K:K,mySheet!A:A,summary!C7,mySheet!B:B,summary!D7,mySheet!O:O,2)</f>
        <v>4205</v>
      </c>
      <c r="L7" s="11">
        <f t="shared" si="1"/>
        <v>3.1114176077379216E-3</v>
      </c>
      <c r="M7" t="str">
        <f t="array" ref="M7">INDEX(mySheet!G:G,MATCH(1,(mySheet!A:A=summary!C7)*(mySheet!B:B=summary!D7)*(mySheet!O:O=1),0))</f>
        <v>TDP</v>
      </c>
      <c r="N7" t="str">
        <f>VLOOKUP(M7,alliance!A:B,2,FALSE)</f>
        <v>Unallied</v>
      </c>
      <c r="O7" t="str">
        <f>VLOOKUP(M7,alliance!A:D,4,FALSE)</f>
        <v>FFE135</v>
      </c>
      <c r="P7" t="str">
        <f t="array" ref="P7">INDEX(mySheet!G:G,MATCH(1,(mySheet!A:A=summary!C7)*(mySheet!B:B=summary!D7)*(mySheet!O:O=2),0))</f>
        <v>YSRCP</v>
      </c>
      <c r="Q7" t="str">
        <f t="shared" si="2"/>
        <v>YSRCP</v>
      </c>
      <c r="R7" t="str">
        <f>VLOOKUP(Q7,alliance!A:B,2,FALSE)</f>
        <v>Unallied</v>
      </c>
      <c r="S7" t="str">
        <f>VLOOKUP(Q7,alliance!A:D,4,FALSE)</f>
        <v>8DB600</v>
      </c>
    </row>
    <row r="8" spans="1:19" x14ac:dyDescent="0.2">
      <c r="A8" t="str">
        <f>VLOOKUP(C8,stateCodes!A:B,2,FALSE)</f>
        <v>S01</v>
      </c>
      <c r="B8">
        <v>6</v>
      </c>
      <c r="C8" t="s">
        <v>14</v>
      </c>
      <c r="D8" t="s">
        <v>279</v>
      </c>
      <c r="E8" s="2">
        <f>SUMIFS(mySheet!N:N,mySheet!A:A,summary!C8,mySheet!B:B,summary!D8,mySheet!O:O,1)</f>
        <v>1670391</v>
      </c>
      <c r="F8" s="2">
        <f>SUMIFS(mySheet!K:K,mySheet!A:A,summary!C8,mySheet!B:B,summary!D8)</f>
        <v>1437420</v>
      </c>
      <c r="G8" s="8">
        <f t="shared" si="0"/>
        <v>0.86052906175859423</v>
      </c>
      <c r="H8">
        <f>COUNTIFS(mySheet!A:A,summary!C8,mySheet!B:B,summary!D8,mySheet!D:D,"FEMALE")</f>
        <v>0</v>
      </c>
      <c r="I8">
        <f>COUNTIFS(mySheet!A:A,summary!C8,mySheet!B:B,summary!D8,mySheet!D:D,"FEMALE",mySheet!O:O,1)</f>
        <v>0</v>
      </c>
      <c r="J8" s="11">
        <f>SUMIFS(mySheet!K:K,mySheet!A:A,summary!C8,mySheet!B:B,summary!D8,mySheet!G:G,"NOTA")/F8</f>
        <v>8.7149197868403114E-3</v>
      </c>
      <c r="K8" s="2">
        <f>SUMIFS(mySheet!K:K,mySheet!A:A,summary!C8,mySheet!B:B,summary!D8,mySheet!O:O,1) - SUMIFS(mySheet!K:K,mySheet!A:A,summary!C8,mySheet!B:B,summary!D8,mySheet!O:O,2)</f>
        <v>154002</v>
      </c>
      <c r="L8" s="11">
        <f t="shared" si="1"/>
        <v>0.10713778853779689</v>
      </c>
      <c r="M8" t="str">
        <f t="array" ref="M8">INDEX(mySheet!G:G,MATCH(1,(mySheet!A:A=summary!C8)*(mySheet!B:B=summary!D8)*(mySheet!O:O=1),0))</f>
        <v>YSRCP</v>
      </c>
      <c r="N8" t="str">
        <f>VLOOKUP(M8,alliance!A:B,2,FALSE)</f>
        <v>Unallied</v>
      </c>
      <c r="O8" t="str">
        <f>VLOOKUP(M8,alliance!A:D,4,FALSE)</f>
        <v>8DB600</v>
      </c>
      <c r="P8" t="str">
        <f t="array" ref="P8">INDEX(mySheet!G:G,MATCH(1,(mySheet!A:A=summary!C8)*(mySheet!B:B=summary!D8)*(mySheet!O:O=2),0))</f>
        <v>TDP</v>
      </c>
      <c r="Q8" t="str">
        <f t="shared" si="2"/>
        <v>YSRCP</v>
      </c>
      <c r="R8" t="str">
        <f>VLOOKUP(Q8,alliance!A:B,2,FALSE)</f>
        <v>Unallied</v>
      </c>
      <c r="S8" t="str">
        <f>VLOOKUP(Q8,alliance!A:D,4,FALSE)</f>
        <v>8DB600</v>
      </c>
    </row>
    <row r="9" spans="1:19" x14ac:dyDescent="0.2">
      <c r="A9" t="str">
        <f>VLOOKUP(C9,stateCodes!A:B,2,FALSE)</f>
        <v>S01</v>
      </c>
      <c r="B9">
        <v>7</v>
      </c>
      <c r="C9" t="s">
        <v>14</v>
      </c>
      <c r="D9" t="s">
        <v>475</v>
      </c>
      <c r="E9" s="2">
        <f>SUMIFS(mySheet!N:N,mySheet!A:A,summary!C9,mySheet!B:B,summary!D9,mySheet!O:O,1)</f>
        <v>1546938</v>
      </c>
      <c r="F9" s="2">
        <f>SUMIFS(mySheet!K:K,mySheet!A:A,summary!C9,mySheet!B:B,summary!D9)</f>
        <v>1224354</v>
      </c>
      <c r="G9" s="8">
        <f t="shared" si="0"/>
        <v>0.79146934136985447</v>
      </c>
      <c r="H9">
        <f>COUNTIFS(mySheet!A:A,summary!C9,mySheet!B:B,summary!D9,mySheet!D:D,"FEMALE")</f>
        <v>1</v>
      </c>
      <c r="I9">
        <f>COUNTIFS(mySheet!A:A,summary!C9,mySheet!B:B,summary!D9,mySheet!D:D,"FEMALE",mySheet!O:O,1)</f>
        <v>0</v>
      </c>
      <c r="J9" s="11">
        <f>SUMIFS(mySheet!K:K,mySheet!A:A,summary!C9,mySheet!B:B,summary!D9,mySheet!G:G,"NOTA")/F9</f>
        <v>1.742878285201829E-2</v>
      </c>
      <c r="K9" s="2">
        <f>SUMIFS(mySheet!K:K,mySheet!A:A,summary!C9,mySheet!B:B,summary!D9,mySheet!O:O,1) - SUMIFS(mySheet!K:K,mySheet!A:A,summary!C9,mySheet!B:B,summary!D9,mySheet!O:O,2)</f>
        <v>268284</v>
      </c>
      <c r="L9" s="11">
        <f t="shared" si="1"/>
        <v>0.21912290072969093</v>
      </c>
      <c r="M9" t="str">
        <f t="array" ref="M9">INDEX(mySheet!G:G,MATCH(1,(mySheet!A:A=summary!C9)*(mySheet!B:B=summary!D9)*(mySheet!O:O=1),0))</f>
        <v>YSRCP</v>
      </c>
      <c r="N9" t="str">
        <f>VLOOKUP(M9,alliance!A:B,2,FALSE)</f>
        <v>Unallied</v>
      </c>
      <c r="O9" t="str">
        <f>VLOOKUP(M9,alliance!A:D,4,FALSE)</f>
        <v>8DB600</v>
      </c>
      <c r="P9" t="str">
        <f t="array" ref="P9">INDEX(mySheet!G:G,MATCH(1,(mySheet!A:A=summary!C9)*(mySheet!B:B=summary!D9)*(mySheet!O:O=2),0))</f>
        <v>TDP</v>
      </c>
      <c r="Q9" t="str">
        <f t="shared" si="2"/>
        <v>YSRCP</v>
      </c>
      <c r="R9" t="str">
        <f>VLOOKUP(Q9,alliance!A:B,2,FALSE)</f>
        <v>Unallied</v>
      </c>
      <c r="S9" t="str">
        <f>VLOOKUP(Q9,alliance!A:D,4,FALSE)</f>
        <v>8DB600</v>
      </c>
    </row>
    <row r="10" spans="1:19" x14ac:dyDescent="0.2">
      <c r="A10" t="str">
        <f>VLOOKUP(C10,stateCodes!A:B,2,FALSE)</f>
        <v>S01</v>
      </c>
      <c r="B10">
        <v>8</v>
      </c>
      <c r="C10" t="s">
        <v>14</v>
      </c>
      <c r="D10" t="s">
        <v>367</v>
      </c>
      <c r="E10" s="2">
        <f>SUMIFS(mySheet!N:N,mySheet!A:A,summary!C10,mySheet!B:B,summary!D10,mySheet!O:O,1)</f>
        <v>1573009</v>
      </c>
      <c r="F10" s="2">
        <f>SUMIFS(mySheet!K:K,mySheet!A:A,summary!C10,mySheet!B:B,summary!D10)</f>
        <v>1188327</v>
      </c>
      <c r="G10" s="8">
        <f t="shared" si="0"/>
        <v>0.75544831593461959</v>
      </c>
      <c r="H10">
        <f>COUNTIFS(mySheet!A:A,summary!C10,mySheet!B:B,summary!D10,mySheet!D:D,"FEMALE")</f>
        <v>0</v>
      </c>
      <c r="I10">
        <f>COUNTIFS(mySheet!A:A,summary!C10,mySheet!B:B,summary!D10,mySheet!D:D,"FEMALE",mySheet!O:O,1)</f>
        <v>0</v>
      </c>
      <c r="J10" s="11">
        <f>SUMIFS(mySheet!K:K,mySheet!A:A,summary!C10,mySheet!B:B,summary!D10,mySheet!G:G,"NOTA")/F10</f>
        <v>6.4940037548587215E-3</v>
      </c>
      <c r="K10" s="2">
        <f>SUMIFS(mySheet!K:K,mySheet!A:A,summary!C10,mySheet!B:B,summary!D10,mySheet!O:O,1) - SUMIFS(mySheet!K:K,mySheet!A:A,summary!C10,mySheet!B:B,summary!D10,mySheet!O:O,2)</f>
        <v>149067</v>
      </c>
      <c r="L10" s="11">
        <f t="shared" si="1"/>
        <v>0.12544274429513089</v>
      </c>
      <c r="M10" t="str">
        <f t="array" ref="M10">INDEX(mySheet!G:G,MATCH(1,(mySheet!A:A=summary!C10)*(mySheet!B:B=summary!D10)*(mySheet!O:O=1),0))</f>
        <v>YSRCP</v>
      </c>
      <c r="N10" t="str">
        <f>VLOOKUP(M10,alliance!A:B,2,FALSE)</f>
        <v>Unallied</v>
      </c>
      <c r="O10" t="str">
        <f>VLOOKUP(M10,alliance!A:D,4,FALSE)</f>
        <v>8DB600</v>
      </c>
      <c r="P10" t="str">
        <f t="array" ref="P10">INDEX(mySheet!G:G,MATCH(1,(mySheet!A:A=summary!C10)*(mySheet!B:B=summary!D10)*(mySheet!O:O=2),0))</f>
        <v>TDP</v>
      </c>
      <c r="Q10" t="str">
        <f t="shared" si="2"/>
        <v>YSRCP</v>
      </c>
      <c r="R10" t="str">
        <f>VLOOKUP(Q10,alliance!A:B,2,FALSE)</f>
        <v>Unallied</v>
      </c>
      <c r="S10" t="str">
        <f>VLOOKUP(Q10,alliance!A:D,4,FALSE)</f>
        <v>8DB600</v>
      </c>
    </row>
    <row r="11" spans="1:19" x14ac:dyDescent="0.2">
      <c r="A11" t="str">
        <f>VLOOKUP(C11,stateCodes!A:B,2,FALSE)</f>
        <v>S01</v>
      </c>
      <c r="B11">
        <v>9</v>
      </c>
      <c r="C11" t="s">
        <v>14</v>
      </c>
      <c r="D11" t="s">
        <v>393</v>
      </c>
      <c r="E11" s="2">
        <f>SUMIFS(mySheet!N:N,mySheet!A:A,summary!C11,mySheet!B:B,summary!D11,mySheet!O:O,1)</f>
        <v>1664160</v>
      </c>
      <c r="F11" s="2">
        <f>SUMIFS(mySheet!K:K,mySheet!A:A,summary!C11,mySheet!B:B,summary!D11)</f>
        <v>1342306</v>
      </c>
      <c r="G11" s="8">
        <f t="shared" si="0"/>
        <v>0.80659672146908956</v>
      </c>
      <c r="H11">
        <f>COUNTIFS(mySheet!A:A,summary!C11,mySheet!B:B,summary!D11,mySheet!D:D,"FEMALE")</f>
        <v>2</v>
      </c>
      <c r="I11">
        <f>COUNTIFS(mySheet!A:A,summary!C11,mySheet!B:B,summary!D11,mySheet!D:D,"FEMALE",mySheet!O:O,1)</f>
        <v>0</v>
      </c>
      <c r="J11" s="11">
        <f>SUMIFS(mySheet!K:K,mySheet!A:A,summary!C11,mySheet!B:B,summary!D11,mySheet!G:G,"NOTA")/F11</f>
        <v>1.2266949562916355E-2</v>
      </c>
      <c r="K11" s="2">
        <f>SUMIFS(mySheet!K:K,mySheet!A:A,summary!C11,mySheet!B:B,summary!D11,mySheet!O:O,1) - SUMIFS(mySheet!K:K,mySheet!A:A,summary!C11,mySheet!B:B,summary!D11,mySheet!O:O,2)</f>
        <v>141428</v>
      </c>
      <c r="L11" s="11">
        <f t="shared" si="1"/>
        <v>0.10536196664545938</v>
      </c>
      <c r="M11" t="str">
        <f t="array" ref="M11">INDEX(mySheet!G:G,MATCH(1,(mySheet!A:A=summary!C11)*(mySheet!B:B=summary!D11)*(mySheet!O:O=1),0))</f>
        <v>YSRCP</v>
      </c>
      <c r="N11" t="str">
        <f>VLOOKUP(M11,alliance!A:B,2,FALSE)</f>
        <v>Unallied</v>
      </c>
      <c r="O11" t="str">
        <f>VLOOKUP(M11,alliance!A:D,4,FALSE)</f>
        <v>8DB600</v>
      </c>
      <c r="P11" t="str">
        <f t="array" ref="P11">INDEX(mySheet!G:G,MATCH(1,(mySheet!A:A=summary!C11)*(mySheet!B:B=summary!D11)*(mySheet!O:O=2),0))</f>
        <v>TDP</v>
      </c>
      <c r="Q11" t="str">
        <f t="shared" si="2"/>
        <v>YSRCP</v>
      </c>
      <c r="R11" t="str">
        <f>VLOOKUP(Q11,alliance!A:B,2,FALSE)</f>
        <v>Unallied</v>
      </c>
      <c r="S11" t="str">
        <f>VLOOKUP(Q11,alliance!A:D,4,FALSE)</f>
        <v>8DB600</v>
      </c>
    </row>
    <row r="12" spans="1:19" x14ac:dyDescent="0.2">
      <c r="A12" t="str">
        <f>VLOOKUP(C12,stateCodes!A:B,2,FALSE)</f>
        <v>S01</v>
      </c>
      <c r="B12">
        <v>10</v>
      </c>
      <c r="C12" t="s">
        <v>14</v>
      </c>
      <c r="D12" t="s">
        <v>202</v>
      </c>
      <c r="E12" s="2">
        <f>SUMIFS(mySheet!N:N,mySheet!A:A,summary!C12,mySheet!B:B,summary!D12,mySheet!O:O,1)</f>
        <v>1594950</v>
      </c>
      <c r="F12" s="2">
        <f>SUMIFS(mySheet!K:K,mySheet!A:A,summary!C12,mySheet!B:B,summary!D12)</f>
        <v>1327923</v>
      </c>
      <c r="G12" s="8">
        <f t="shared" si="0"/>
        <v>0.83257970469293707</v>
      </c>
      <c r="H12">
        <f>COUNTIFS(mySheet!A:A,summary!C12,mySheet!B:B,summary!D12,mySheet!D:D,"FEMALE")</f>
        <v>0</v>
      </c>
      <c r="I12">
        <f>COUNTIFS(mySheet!A:A,summary!C12,mySheet!B:B,summary!D12,mySheet!D:D,"FEMALE",mySheet!O:O,1)</f>
        <v>0</v>
      </c>
      <c r="J12" s="11">
        <f>SUMIFS(mySheet!K:K,mySheet!A:A,summary!C12,mySheet!B:B,summary!D12,mySheet!G:G,"NOTA")/F12</f>
        <v>1.7982970398133024E-2</v>
      </c>
      <c r="K12" s="2">
        <f>SUMIFS(mySheet!K:K,mySheet!A:A,summary!C12,mySheet!B:B,summary!D12,mySheet!O:O,1) - SUMIFS(mySheet!K:K,mySheet!A:A,summary!C12,mySheet!B:B,summary!D12,mySheet!O:O,2)</f>
        <v>165925</v>
      </c>
      <c r="L12" s="11">
        <f t="shared" si="1"/>
        <v>0.12495076898284012</v>
      </c>
      <c r="M12" t="str">
        <f t="array" ref="M12">INDEX(mySheet!G:G,MATCH(1,(mySheet!A:A=summary!C12)*(mySheet!B:B=summary!D12)*(mySheet!O:O=1),0))</f>
        <v>YSRCP</v>
      </c>
      <c r="N12" t="str">
        <f>VLOOKUP(M12,alliance!A:B,2,FALSE)</f>
        <v>Unallied</v>
      </c>
      <c r="O12" t="str">
        <f>VLOOKUP(M12,alliance!A:D,4,FALSE)</f>
        <v>8DB600</v>
      </c>
      <c r="P12" t="str">
        <f t="array" ref="P12">INDEX(mySheet!G:G,MATCH(1,(mySheet!A:A=summary!C12)*(mySheet!B:B=summary!D12)*(mySheet!O:O=2),0))</f>
        <v>TDP</v>
      </c>
      <c r="Q12" t="str">
        <f t="shared" si="2"/>
        <v>YSRCP</v>
      </c>
      <c r="R12" t="str">
        <f>VLOOKUP(Q12,alliance!A:B,2,FALSE)</f>
        <v>Unallied</v>
      </c>
      <c r="S12" t="str">
        <f>VLOOKUP(Q12,alliance!A:D,4,FALSE)</f>
        <v>8DB600</v>
      </c>
    </row>
    <row r="13" spans="1:19" x14ac:dyDescent="0.2">
      <c r="A13" t="str">
        <f>VLOOKUP(C13,stateCodes!A:B,2,FALSE)</f>
        <v>S01</v>
      </c>
      <c r="B13">
        <v>11</v>
      </c>
      <c r="C13" t="s">
        <v>14</v>
      </c>
      <c r="D13" t="s">
        <v>295</v>
      </c>
      <c r="E13" s="2">
        <f>SUMIFS(mySheet!N:N,mySheet!A:A,summary!C13,mySheet!B:B,summary!D13,mySheet!O:O,1)</f>
        <v>1468671</v>
      </c>
      <c r="F13" s="2">
        <f>SUMIFS(mySheet!K:K,mySheet!A:A,summary!C13,mySheet!B:B,summary!D13)</f>
        <v>1266492</v>
      </c>
      <c r="G13" s="8">
        <f t="shared" si="0"/>
        <v>0.86233880835122367</v>
      </c>
      <c r="H13">
        <f>COUNTIFS(mySheet!A:A,summary!C13,mySheet!B:B,summary!D13,mySheet!D:D,"FEMALE")</f>
        <v>1</v>
      </c>
      <c r="I13">
        <f>COUNTIFS(mySheet!A:A,summary!C13,mySheet!B:B,summary!D13,mySheet!D:D,"FEMALE",mySheet!O:O,1)</f>
        <v>0</v>
      </c>
      <c r="J13" s="11">
        <f>SUMIFS(mySheet!K:K,mySheet!A:A,summary!C13,mySheet!B:B,summary!D13,mySheet!G:G,"NOTA")/F13</f>
        <v>1.0436702324215234E-2</v>
      </c>
      <c r="K13" s="2">
        <f>SUMIFS(mySheet!K:K,mySheet!A:A,summary!C13,mySheet!B:B,summary!D13,mySheet!O:O,1) - SUMIFS(mySheet!K:K,mySheet!A:A,summary!C13,mySheet!B:B,summary!D13,mySheet!O:O,2)</f>
        <v>16065</v>
      </c>
      <c r="L13" s="11">
        <f t="shared" si="1"/>
        <v>1.2684643882472214E-2</v>
      </c>
      <c r="M13" t="str">
        <f t="array" ref="M13">INDEX(mySheet!G:G,MATCH(1,(mySheet!A:A=summary!C13)*(mySheet!B:B=summary!D13)*(mySheet!O:O=1),0))</f>
        <v>YSRCP</v>
      </c>
      <c r="N13" t="str">
        <f>VLOOKUP(M13,alliance!A:B,2,FALSE)</f>
        <v>Unallied</v>
      </c>
      <c r="O13" t="str">
        <f>VLOOKUP(M13,alliance!A:D,4,FALSE)</f>
        <v>8DB600</v>
      </c>
      <c r="P13" t="str">
        <f t="array" ref="P13">INDEX(mySheet!G:G,MATCH(1,(mySheet!A:A=summary!C13)*(mySheet!B:B=summary!D13)*(mySheet!O:O=2),0))</f>
        <v>TDP</v>
      </c>
      <c r="Q13" t="str">
        <f t="shared" si="2"/>
        <v>TDP</v>
      </c>
      <c r="R13" t="str">
        <f>VLOOKUP(Q13,alliance!A:B,2,FALSE)</f>
        <v>Unallied</v>
      </c>
      <c r="S13" t="str">
        <f>VLOOKUP(Q13,alliance!A:D,4,FALSE)</f>
        <v>FFE135</v>
      </c>
    </row>
    <row r="14" spans="1:19" x14ac:dyDescent="0.2">
      <c r="A14" t="str">
        <f>VLOOKUP(C14,stateCodes!A:B,2,FALSE)</f>
        <v>S01</v>
      </c>
      <c r="B14">
        <v>12</v>
      </c>
      <c r="C14" t="s">
        <v>14</v>
      </c>
      <c r="D14" t="s">
        <v>442</v>
      </c>
      <c r="E14" s="2">
        <f>SUMIFS(mySheet!N:N,mySheet!A:A,summary!C14,mySheet!B:B,summary!D14,mySheet!O:O,1)</f>
        <v>1672845</v>
      </c>
      <c r="F14" s="2">
        <f>SUMIFS(mySheet!K:K,mySheet!A:A,summary!C14,mySheet!B:B,summary!D14)</f>
        <v>1287036</v>
      </c>
      <c r="G14" s="8">
        <f t="shared" si="0"/>
        <v>0.76936954708894134</v>
      </c>
      <c r="H14">
        <f>COUNTIFS(mySheet!A:A,summary!C14,mySheet!B:B,summary!D14,mySheet!D:D,"FEMALE")</f>
        <v>0</v>
      </c>
      <c r="I14">
        <f>COUNTIFS(mySheet!A:A,summary!C14,mySheet!B:B,summary!D14,mySheet!D:D,"FEMALE",mySheet!O:O,1)</f>
        <v>0</v>
      </c>
      <c r="J14" s="11">
        <f>SUMIFS(mySheet!K:K,mySheet!A:A,summary!C14,mySheet!B:B,summary!D14,mySheet!G:G,"NOTA")/F14</f>
        <v>1.3333737362435861E-2</v>
      </c>
      <c r="K14" s="2">
        <f>SUMIFS(mySheet!K:K,mySheet!A:A,summary!C14,mySheet!B:B,summary!D14,mySheet!O:O,1) - SUMIFS(mySheet!K:K,mySheet!A:A,summary!C14,mySheet!B:B,summary!D14,mySheet!O:O,2)</f>
        <v>148571</v>
      </c>
      <c r="L14" s="11">
        <f t="shared" si="1"/>
        <v>0.11543655344528048</v>
      </c>
      <c r="M14" t="str">
        <f t="array" ref="M14">INDEX(mySheet!G:G,MATCH(1,(mySheet!A:A=summary!C14)*(mySheet!B:B=summary!D14)*(mySheet!O:O=1),0))</f>
        <v>YSRCP</v>
      </c>
      <c r="N14" t="str">
        <f>VLOOKUP(M14,alliance!A:B,2,FALSE)</f>
        <v>Unallied</v>
      </c>
      <c r="O14" t="str">
        <f>VLOOKUP(M14,alliance!A:D,4,FALSE)</f>
        <v>8DB600</v>
      </c>
      <c r="P14" t="str">
        <f t="array" ref="P14">INDEX(mySheet!G:G,MATCH(1,(mySheet!A:A=summary!C14)*(mySheet!B:B=summary!D14)*(mySheet!O:O=2),0))</f>
        <v>TDP</v>
      </c>
      <c r="Q14" t="str">
        <f t="shared" si="2"/>
        <v>YSRCP</v>
      </c>
      <c r="R14" t="str">
        <f>VLOOKUP(Q14,alliance!A:B,2,FALSE)</f>
        <v>Unallied</v>
      </c>
      <c r="S14" t="str">
        <f>VLOOKUP(Q14,alliance!A:D,4,FALSE)</f>
        <v>8DB600</v>
      </c>
    </row>
    <row r="15" spans="1:19" x14ac:dyDescent="0.2">
      <c r="A15" t="str">
        <f>VLOOKUP(C15,stateCodes!A:B,2,FALSE)</f>
        <v>S01</v>
      </c>
      <c r="B15">
        <v>13</v>
      </c>
      <c r="C15" t="s">
        <v>14</v>
      </c>
      <c r="D15" t="s">
        <v>161</v>
      </c>
      <c r="E15" s="2">
        <f>SUMIFS(mySheet!N:N,mySheet!A:A,summary!C15,mySheet!B:B,summary!D15,mySheet!O:O,1)</f>
        <v>1534256</v>
      </c>
      <c r="F15" s="2">
        <f>SUMIFS(mySheet!K:K,mySheet!A:A,summary!C15,mySheet!B:B,summary!D15)</f>
        <v>1250427</v>
      </c>
      <c r="G15" s="8">
        <f t="shared" si="0"/>
        <v>0.81500544889509963</v>
      </c>
      <c r="H15">
        <f>COUNTIFS(mySheet!A:A,summary!C15,mySheet!B:B,summary!D15,mySheet!D:D,"FEMALE")</f>
        <v>1</v>
      </c>
      <c r="I15">
        <f>COUNTIFS(mySheet!A:A,summary!C15,mySheet!B:B,summary!D15,mySheet!D:D,"FEMALE",mySheet!O:O,1)</f>
        <v>0</v>
      </c>
      <c r="J15" s="11">
        <f>SUMIFS(mySheet!K:K,mySheet!A:A,summary!C15,mySheet!B:B,summary!D15,mySheet!G:G,"NOTA")/F15</f>
        <v>1.4464658872529144E-2</v>
      </c>
      <c r="K15" s="2">
        <f>SUMIFS(mySheet!K:K,mySheet!A:A,summary!C15,mySheet!B:B,summary!D15,mySheet!O:O,1) - SUMIFS(mySheet!K:K,mySheet!A:A,summary!C15,mySheet!B:B,summary!D15,mySheet!O:O,2)</f>
        <v>121634</v>
      </c>
      <c r="L15" s="11">
        <f t="shared" si="1"/>
        <v>9.7273971211434176E-2</v>
      </c>
      <c r="M15" t="str">
        <f t="array" ref="M15">INDEX(mySheet!G:G,MATCH(1,(mySheet!A:A=summary!C15)*(mySheet!B:B=summary!D15)*(mySheet!O:O=1),0))</f>
        <v>YSRCP</v>
      </c>
      <c r="N15" t="str">
        <f>VLOOKUP(M15,alliance!A:B,2,FALSE)</f>
        <v>Unallied</v>
      </c>
      <c r="O15" t="str">
        <f>VLOOKUP(M15,alliance!A:D,4,FALSE)</f>
        <v>8DB600</v>
      </c>
      <c r="P15" t="str">
        <f t="array" ref="P15">INDEX(mySheet!G:G,MATCH(1,(mySheet!A:A=summary!C15)*(mySheet!B:B=summary!D15)*(mySheet!O:O=2),0))</f>
        <v>TDP</v>
      </c>
      <c r="Q15" t="str">
        <f t="shared" si="2"/>
        <v>TDP</v>
      </c>
      <c r="R15" t="str">
        <f>VLOOKUP(Q15,alliance!A:B,2,FALSE)</f>
        <v>Unallied</v>
      </c>
      <c r="S15" t="str">
        <f>VLOOKUP(Q15,alliance!A:D,4,FALSE)</f>
        <v>FFE135</v>
      </c>
    </row>
    <row r="16" spans="1:19" x14ac:dyDescent="0.2">
      <c r="A16" t="str">
        <f>VLOOKUP(C16,stateCodes!A:B,2,FALSE)</f>
        <v>S01</v>
      </c>
      <c r="B16">
        <v>14</v>
      </c>
      <c r="C16" t="s">
        <v>14</v>
      </c>
      <c r="D16" t="s">
        <v>231</v>
      </c>
      <c r="E16" s="2">
        <f>SUMIFS(mySheet!N:N,mySheet!A:A,summary!C16,mySheet!B:B,summary!D16,mySheet!O:O,1)</f>
        <v>1652994</v>
      </c>
      <c r="F16" s="2">
        <f>SUMIFS(mySheet!K:K,mySheet!A:A,summary!C16,mySheet!B:B,summary!D16)</f>
        <v>1277711</v>
      </c>
      <c r="G16" s="8">
        <f t="shared" si="0"/>
        <v>0.77296771797114816</v>
      </c>
      <c r="H16">
        <f>COUNTIFS(mySheet!A:A,summary!C16,mySheet!B:B,summary!D16,mySheet!D:D,"FEMALE")</f>
        <v>2</v>
      </c>
      <c r="I16">
        <f>COUNTIFS(mySheet!A:A,summary!C16,mySheet!B:B,summary!D16,mySheet!D:D,"FEMALE",mySheet!O:O,1)</f>
        <v>0</v>
      </c>
      <c r="J16" s="11">
        <f>SUMIFS(mySheet!K:K,mySheet!A:A,summary!C16,mySheet!B:B,summary!D16,mySheet!G:G,"NOTA")/F16</f>
        <v>6.9741905642199216E-3</v>
      </c>
      <c r="K16" s="2">
        <f>SUMIFS(mySheet!K:K,mySheet!A:A,summary!C16,mySheet!B:B,summary!D16,mySheet!O:O,1) - SUMIFS(mySheet!K:K,mySheet!A:A,summary!C16,mySheet!B:B,summary!D16,mySheet!O:O,2)</f>
        <v>8726</v>
      </c>
      <c r="L16" s="11">
        <f t="shared" si="1"/>
        <v>6.8294003886637897E-3</v>
      </c>
      <c r="M16" t="str">
        <f t="array" ref="M16">INDEX(mySheet!G:G,MATCH(1,(mySheet!A:A=summary!C16)*(mySheet!B:B=summary!D16)*(mySheet!O:O=1),0))</f>
        <v>TDP</v>
      </c>
      <c r="N16" t="str">
        <f>VLOOKUP(M16,alliance!A:B,2,FALSE)</f>
        <v>Unallied</v>
      </c>
      <c r="O16" t="str">
        <f>VLOOKUP(M16,alliance!A:D,4,FALSE)</f>
        <v>FFE135</v>
      </c>
      <c r="P16" t="str">
        <f t="array" ref="P16">INDEX(mySheet!G:G,MATCH(1,(mySheet!A:A=summary!C16)*(mySheet!B:B=summary!D16)*(mySheet!O:O=2),0))</f>
        <v>YSRCP</v>
      </c>
      <c r="Q16" t="str">
        <f t="shared" si="2"/>
        <v>YSRCP</v>
      </c>
      <c r="R16" t="str">
        <f>VLOOKUP(Q16,alliance!A:B,2,FALSE)</f>
        <v>Unallied</v>
      </c>
      <c r="S16" t="str">
        <f>VLOOKUP(Q16,alliance!A:D,4,FALSE)</f>
        <v>8DB600</v>
      </c>
    </row>
    <row r="17" spans="1:19" x14ac:dyDescent="0.2">
      <c r="A17" t="str">
        <f>VLOOKUP(C17,stateCodes!A:B,2,FALSE)</f>
        <v>S01</v>
      </c>
      <c r="B17">
        <v>15</v>
      </c>
      <c r="C17" t="s">
        <v>14</v>
      </c>
      <c r="D17" t="s">
        <v>177</v>
      </c>
      <c r="E17" s="2">
        <f>SUMIFS(mySheet!N:N,mySheet!A:A,summary!C17,mySheet!B:B,summary!D17,mySheet!O:O,1)</f>
        <v>1439691</v>
      </c>
      <c r="F17" s="2">
        <f>SUMIFS(mySheet!K:K,mySheet!A:A,summary!C17,mySheet!B:B,summary!D17)</f>
        <v>1177738</v>
      </c>
      <c r="G17" s="8">
        <f t="shared" si="0"/>
        <v>0.81804915082472562</v>
      </c>
      <c r="H17">
        <f>COUNTIFS(mySheet!A:A,summary!C17,mySheet!B:B,summary!D17,mySheet!D:D,"FEMALE")</f>
        <v>1</v>
      </c>
      <c r="I17">
        <f>COUNTIFS(mySheet!A:A,summary!C17,mySheet!B:B,summary!D17,mySheet!D:D,"FEMALE",mySheet!O:O,1)</f>
        <v>0</v>
      </c>
      <c r="J17" s="11">
        <f>SUMIFS(mySheet!K:K,mySheet!A:A,summary!C17,mySheet!B:B,summary!D17,mySheet!G:G,"NOTA")/F17</f>
        <v>1.0281573660695332E-2</v>
      </c>
      <c r="K17" s="2">
        <f>SUMIFS(mySheet!K:K,mySheet!A:A,summary!C17,mySheet!B:B,summary!D17,mySheet!O:O,1) - SUMIFS(mySheet!K:K,mySheet!A:A,summary!C17,mySheet!B:B,summary!D17,mySheet!O:O,2)</f>
        <v>32676</v>
      </c>
      <c r="L17" s="11">
        <f t="shared" si="1"/>
        <v>2.7744710623245579E-2</v>
      </c>
      <c r="M17" t="str">
        <f t="array" ref="M17">INDEX(mySheet!G:G,MATCH(1,(mySheet!A:A=summary!C17)*(mySheet!B:B=summary!D17)*(mySheet!O:O=1),0))</f>
        <v>YSRCP</v>
      </c>
      <c r="N17" t="str">
        <f>VLOOKUP(M17,alliance!A:B,2,FALSE)</f>
        <v>Unallied</v>
      </c>
      <c r="O17" t="str">
        <f>VLOOKUP(M17,alliance!A:D,4,FALSE)</f>
        <v>8DB600</v>
      </c>
      <c r="P17" t="str">
        <f t="array" ref="P17">INDEX(mySheet!G:G,MATCH(1,(mySheet!A:A=summary!C17)*(mySheet!B:B=summary!D17)*(mySheet!O:O=2),0))</f>
        <v>TDP</v>
      </c>
      <c r="Q17" t="str">
        <f t="shared" si="2"/>
        <v>TDP</v>
      </c>
      <c r="R17" t="str">
        <f>VLOOKUP(Q17,alliance!A:B,2,FALSE)</f>
        <v>Unallied</v>
      </c>
      <c r="S17" t="str">
        <f>VLOOKUP(Q17,alliance!A:D,4,FALSE)</f>
        <v>FFE135</v>
      </c>
    </row>
    <row r="18" spans="1:19" x14ac:dyDescent="0.2">
      <c r="A18" t="str">
        <f>VLOOKUP(C18,stateCodes!A:B,2,FALSE)</f>
        <v>S01</v>
      </c>
      <c r="B18">
        <v>16</v>
      </c>
      <c r="C18" t="s">
        <v>14</v>
      </c>
      <c r="D18" t="s">
        <v>316</v>
      </c>
      <c r="E18" s="2">
        <f>SUMIFS(mySheet!N:N,mySheet!A:A,summary!C18,mySheet!B:B,summary!D18,mySheet!O:O,1)</f>
        <v>1556469</v>
      </c>
      <c r="F18" s="2">
        <f>SUMIFS(mySheet!K:K,mySheet!A:A,summary!C18,mySheet!B:B,summary!D18)</f>
        <v>1342368</v>
      </c>
      <c r="G18" s="8">
        <f t="shared" si="0"/>
        <v>0.86244441746028988</v>
      </c>
      <c r="H18">
        <f>COUNTIFS(mySheet!A:A,summary!C18,mySheet!B:B,summary!D18,mySheet!D:D,"FEMALE")</f>
        <v>0</v>
      </c>
      <c r="I18">
        <f>COUNTIFS(mySheet!A:A,summary!C18,mySheet!B:B,summary!D18,mySheet!D:D,"FEMALE",mySheet!O:O,1)</f>
        <v>0</v>
      </c>
      <c r="J18" s="11">
        <f>SUMIFS(mySheet!K:K,mySheet!A:A,summary!C18,mySheet!B:B,summary!D18,mySheet!G:G,"NOTA")/F18</f>
        <v>1.5543427733676608E-2</v>
      </c>
      <c r="K18" s="2">
        <f>SUMIFS(mySheet!K:K,mySheet!A:A,summary!C18,mySheet!B:B,summary!D18,mySheet!O:O,1) - SUMIFS(mySheet!K:K,mySheet!A:A,summary!C18,mySheet!B:B,summary!D18,mySheet!O:O,2)</f>
        <v>214851</v>
      </c>
      <c r="L18" s="11">
        <f t="shared" si="1"/>
        <v>0.16005372595294287</v>
      </c>
      <c r="M18" t="str">
        <f t="array" ref="M18">INDEX(mySheet!G:G,MATCH(1,(mySheet!A:A=summary!C18)*(mySheet!B:B=summary!D18)*(mySheet!O:O=1),0))</f>
        <v>YSRCP</v>
      </c>
      <c r="N18" t="str">
        <f>VLOOKUP(M18,alliance!A:B,2,FALSE)</f>
        <v>Unallied</v>
      </c>
      <c r="O18" t="str">
        <f>VLOOKUP(M18,alliance!A:D,4,FALSE)</f>
        <v>8DB600</v>
      </c>
      <c r="P18" t="str">
        <f t="array" ref="P18">INDEX(mySheet!G:G,MATCH(1,(mySheet!A:A=summary!C18)*(mySheet!B:B=summary!D18)*(mySheet!O:O=2),0))</f>
        <v>TDP</v>
      </c>
      <c r="Q18" t="str">
        <f t="shared" si="2"/>
        <v>YSRCP</v>
      </c>
      <c r="R18" t="str">
        <f>VLOOKUP(Q18,alliance!A:B,2,FALSE)</f>
        <v>Unallied</v>
      </c>
      <c r="S18" t="str">
        <f>VLOOKUP(Q18,alliance!A:D,4,FALSE)</f>
        <v>8DB600</v>
      </c>
    </row>
    <row r="19" spans="1:19" x14ac:dyDescent="0.2">
      <c r="A19" t="str">
        <f>VLOOKUP(C19,stateCodes!A:B,2,FALSE)</f>
        <v>S01</v>
      </c>
      <c r="B19">
        <v>17</v>
      </c>
      <c r="C19" t="s">
        <v>14</v>
      </c>
      <c r="D19" t="s">
        <v>107</v>
      </c>
      <c r="E19" s="2">
        <f>SUMIFS(mySheet!N:N,mySheet!A:A,summary!C19,mySheet!B:B,summary!D19,mySheet!O:O,1)</f>
        <v>1521363</v>
      </c>
      <c r="F19" s="2">
        <f>SUMIFS(mySheet!K:K,mySheet!A:A,summary!C19,mySheet!B:B,summary!D19)</f>
        <v>1238491</v>
      </c>
      <c r="G19" s="8">
        <f t="shared" si="0"/>
        <v>0.81406672832190607</v>
      </c>
      <c r="H19">
        <f>COUNTIFS(mySheet!A:A,summary!C19,mySheet!B:B,summary!D19,mySheet!D:D,"FEMALE")</f>
        <v>2</v>
      </c>
      <c r="I19">
        <f>COUNTIFS(mySheet!A:A,summary!C19,mySheet!B:B,summary!D19,mySheet!D:D,"FEMALE",mySheet!O:O,1)</f>
        <v>1</v>
      </c>
      <c r="J19" s="11">
        <f>SUMIFS(mySheet!K:K,mySheet!A:A,summary!C19,mySheet!B:B,summary!D19,mySheet!G:G,"NOTA")/F19</f>
        <v>2.8177031565025504E-2</v>
      </c>
      <c r="K19" s="2">
        <f>SUMIFS(mySheet!K:K,mySheet!A:A,summary!C19,mySheet!B:B,summary!D19,mySheet!O:O,1) - SUMIFS(mySheet!K:K,mySheet!A:A,summary!C19,mySheet!B:B,summary!D19,mySheet!O:O,2)</f>
        <v>89192</v>
      </c>
      <c r="L19" s="11">
        <f t="shared" si="1"/>
        <v>7.2016671901531784E-2</v>
      </c>
      <c r="M19" t="str">
        <f t="array" ref="M19">INDEX(mySheet!G:G,MATCH(1,(mySheet!A:A=summary!C19)*(mySheet!B:B=summary!D19)*(mySheet!O:O=1),0))</f>
        <v>YSRCP</v>
      </c>
      <c r="N19" t="str">
        <f>VLOOKUP(M19,alliance!A:B,2,FALSE)</f>
        <v>Unallied</v>
      </c>
      <c r="O19" t="str">
        <f>VLOOKUP(M19,alliance!A:D,4,FALSE)</f>
        <v>8DB600</v>
      </c>
      <c r="P19" t="str">
        <f t="array" ref="P19">INDEX(mySheet!G:G,MATCH(1,(mySheet!A:A=summary!C19)*(mySheet!B:B=summary!D19)*(mySheet!O:O=2),0))</f>
        <v>TDP</v>
      </c>
      <c r="Q19" t="str">
        <f t="shared" si="2"/>
        <v>TDP</v>
      </c>
      <c r="R19" t="str">
        <f>VLOOKUP(Q19,alliance!A:B,2,FALSE)</f>
        <v>Unallied</v>
      </c>
      <c r="S19" t="str">
        <f>VLOOKUP(Q19,alliance!A:D,4,FALSE)</f>
        <v>FFE135</v>
      </c>
    </row>
    <row r="20" spans="1:19" x14ac:dyDescent="0.2">
      <c r="A20" t="str">
        <f>VLOOKUP(C20,stateCodes!A:B,2,FALSE)</f>
        <v>S01</v>
      </c>
      <c r="B20">
        <v>18</v>
      </c>
      <c r="C20" t="s">
        <v>14</v>
      </c>
      <c r="D20" t="s">
        <v>122</v>
      </c>
      <c r="E20" s="2">
        <f>SUMIFS(mySheet!N:N,mySheet!A:A,summary!C20,mySheet!B:B,summary!D20,mySheet!O:O,1)</f>
        <v>1563930</v>
      </c>
      <c r="F20" s="2">
        <f>SUMIFS(mySheet!K:K,mySheet!A:A,summary!C20,mySheet!B:B,summary!D20)</f>
        <v>1234655</v>
      </c>
      <c r="G20" s="8">
        <f t="shared" si="0"/>
        <v>0.78945668923800938</v>
      </c>
      <c r="H20">
        <f>COUNTIFS(mySheet!A:A,summary!C20,mySheet!B:B,summary!D20,mySheet!D:D,"FEMALE")</f>
        <v>3</v>
      </c>
      <c r="I20">
        <f>COUNTIFS(mySheet!A:A,summary!C20,mySheet!B:B,summary!D20,mySheet!D:D,"FEMALE",mySheet!O:O,1)</f>
        <v>1</v>
      </c>
      <c r="J20" s="11">
        <f>SUMIFS(mySheet!K:K,mySheet!A:A,summary!C20,mySheet!B:B,summary!D20,mySheet!G:G,"NOTA")/F20</f>
        <v>1.3892949852387914E-2</v>
      </c>
      <c r="K20" s="2">
        <f>SUMIFS(mySheet!K:K,mySheet!A:A,summary!C20,mySheet!B:B,summary!D20,mySheet!O:O,1) - SUMIFS(mySheet!K:K,mySheet!A:A,summary!C20,mySheet!B:B,summary!D20,mySheet!O:O,2)</f>
        <v>25738</v>
      </c>
      <c r="L20" s="11">
        <f t="shared" si="1"/>
        <v>2.0846309292879388E-2</v>
      </c>
      <c r="M20" t="str">
        <f t="array" ref="M20">INDEX(mySheet!G:G,MATCH(1,(mySheet!A:A=summary!C20)*(mySheet!B:B=summary!D20)*(mySheet!O:O=1),0))</f>
        <v>YSRCP</v>
      </c>
      <c r="N20" t="str">
        <f>VLOOKUP(M20,alliance!A:B,2,FALSE)</f>
        <v>Unallied</v>
      </c>
      <c r="O20" t="str">
        <f>VLOOKUP(M20,alliance!A:D,4,FALSE)</f>
        <v>8DB600</v>
      </c>
      <c r="P20" t="str">
        <f t="array" ref="P20">INDEX(mySheet!G:G,MATCH(1,(mySheet!A:A=summary!C20)*(mySheet!B:B=summary!D20)*(mySheet!O:O=2),0))</f>
        <v>TDP</v>
      </c>
      <c r="Q20" t="str">
        <f t="shared" si="2"/>
        <v>TDP</v>
      </c>
      <c r="R20" t="str">
        <f>VLOOKUP(Q20,alliance!A:B,2,FALSE)</f>
        <v>Unallied</v>
      </c>
      <c r="S20" t="str">
        <f>VLOOKUP(Q20,alliance!A:D,4,FALSE)</f>
        <v>FFE135</v>
      </c>
    </row>
    <row r="21" spans="1:19" x14ac:dyDescent="0.2">
      <c r="A21" t="str">
        <f>VLOOKUP(C21,stateCodes!A:B,2,FALSE)</f>
        <v>S01</v>
      </c>
      <c r="B21">
        <v>19</v>
      </c>
      <c r="C21" t="s">
        <v>14</v>
      </c>
      <c r="D21" t="s">
        <v>85</v>
      </c>
      <c r="E21" s="2">
        <f>SUMIFS(mySheet!N:N,mySheet!A:A,summary!C21,mySheet!B:B,summary!D21,mySheet!O:O,1)</f>
        <v>1829300</v>
      </c>
      <c r="F21" s="2">
        <f>SUMIFS(mySheet!K:K,mySheet!A:A,summary!C21,mySheet!B:B,summary!D21)</f>
        <v>1239754</v>
      </c>
      <c r="G21" s="8">
        <f t="shared" si="0"/>
        <v>0.67772043951238181</v>
      </c>
      <c r="H21">
        <f>COUNTIFS(mySheet!A:A,summary!C21,mySheet!B:B,summary!D21,mySheet!D:D,"FEMALE")</f>
        <v>4</v>
      </c>
      <c r="I21">
        <f>COUNTIFS(mySheet!A:A,summary!C21,mySheet!B:B,summary!D21,mySheet!D:D,"FEMALE",mySheet!O:O,1)</f>
        <v>0</v>
      </c>
      <c r="J21" s="11">
        <f>SUMIFS(mySheet!K:K,mySheet!A:A,summary!C21,mySheet!B:B,summary!D21,mySheet!G:G,"NOTA")/F21</f>
        <v>1.3426857263618428E-2</v>
      </c>
      <c r="K21" s="2">
        <f>SUMIFS(mySheet!K:K,mySheet!A:A,summary!C21,mySheet!B:B,summary!D21,mySheet!O:O,1) - SUMIFS(mySheet!K:K,mySheet!A:A,summary!C21,mySheet!B:B,summary!D21,mySheet!O:O,2)</f>
        <v>4414</v>
      </c>
      <c r="L21" s="11">
        <f t="shared" si="1"/>
        <v>3.5603837535511077E-3</v>
      </c>
      <c r="M21" t="str">
        <f t="array" ref="M21">INDEX(mySheet!G:G,MATCH(1,(mySheet!A:A=summary!C21)*(mySheet!B:B=summary!D21)*(mySheet!O:O=1),0))</f>
        <v>YSRCP</v>
      </c>
      <c r="N21" t="str">
        <f>VLOOKUP(M21,alliance!A:B,2,FALSE)</f>
        <v>Unallied</v>
      </c>
      <c r="O21" t="str">
        <f>VLOOKUP(M21,alliance!A:D,4,FALSE)</f>
        <v>8DB600</v>
      </c>
      <c r="P21" t="str">
        <f t="array" ref="P21">INDEX(mySheet!G:G,MATCH(1,(mySheet!A:A=summary!C21)*(mySheet!B:B=summary!D21)*(mySheet!O:O=2),0))</f>
        <v>TDP</v>
      </c>
      <c r="Q21" t="str">
        <f t="shared" si="2"/>
        <v>TDP</v>
      </c>
      <c r="R21" t="str">
        <f>VLOOKUP(Q21,alliance!A:B,2,FALSE)</f>
        <v>Unallied</v>
      </c>
      <c r="S21" t="str">
        <f>VLOOKUP(Q21,alliance!A:D,4,FALSE)</f>
        <v>FFE135</v>
      </c>
    </row>
    <row r="22" spans="1:19" x14ac:dyDescent="0.2">
      <c r="A22" t="str">
        <f>VLOOKUP(C22,stateCodes!A:B,2,FALSE)</f>
        <v>S01</v>
      </c>
      <c r="B22">
        <v>20</v>
      </c>
      <c r="C22" t="s">
        <v>14</v>
      </c>
      <c r="D22" t="s">
        <v>62</v>
      </c>
      <c r="E22" s="2">
        <f>SUMIFS(mySheet!N:N,mySheet!A:A,summary!C22,mySheet!B:B,summary!D22,mySheet!O:O,1)</f>
        <v>1503980</v>
      </c>
      <c r="F22" s="2">
        <f>SUMIFS(mySheet!K:K,mySheet!A:A,summary!C22,mySheet!B:B,summary!D22)</f>
        <v>1217890</v>
      </c>
      <c r="G22" s="8">
        <f t="shared" si="0"/>
        <v>0.80977805555924942</v>
      </c>
      <c r="H22">
        <f>COUNTIFS(mySheet!A:A,summary!C22,mySheet!B:B,summary!D22,mySheet!D:D,"FEMALE")</f>
        <v>1</v>
      </c>
      <c r="I22">
        <f>COUNTIFS(mySheet!A:A,summary!C22,mySheet!B:B,summary!D22,mySheet!D:D,"FEMALE",mySheet!O:O,1)</f>
        <v>0</v>
      </c>
      <c r="J22" s="11">
        <f>SUMIFS(mySheet!K:K,mySheet!A:A,summary!C22,mySheet!B:B,summary!D22,mySheet!G:G,"NOTA")/F22</f>
        <v>2.422304148978972E-2</v>
      </c>
      <c r="K22" s="2">
        <f>SUMIFS(mySheet!K:K,mySheet!A:A,summary!C22,mySheet!B:B,summary!D22,mySheet!O:O,1) - SUMIFS(mySheet!K:K,mySheet!A:A,summary!C22,mySheet!B:B,summary!D22,mySheet!O:O,2)</f>
        <v>48036</v>
      </c>
      <c r="L22" s="11">
        <f t="shared" si="1"/>
        <v>3.9441985729417268E-2</v>
      </c>
      <c r="M22" t="str">
        <f t="array" ref="M22">INDEX(mySheet!G:G,MATCH(1,(mySheet!A:A=summary!C22)*(mySheet!B:B=summary!D22)*(mySheet!O:O=1),0))</f>
        <v>YSRCP</v>
      </c>
      <c r="N22" t="str">
        <f>VLOOKUP(M22,alliance!A:B,2,FALSE)</f>
        <v>Unallied</v>
      </c>
      <c r="O22" t="str">
        <f>VLOOKUP(M22,alliance!A:D,4,FALSE)</f>
        <v>8DB600</v>
      </c>
      <c r="P22" t="str">
        <f t="array" ref="P22">INDEX(mySheet!G:G,MATCH(1,(mySheet!A:A=summary!C22)*(mySheet!B:B=summary!D22)*(mySheet!O:O=2),0))</f>
        <v>TDP</v>
      </c>
      <c r="Q22" t="str">
        <f t="shared" si="2"/>
        <v>TDP</v>
      </c>
      <c r="R22" t="str">
        <f>VLOOKUP(Q22,alliance!A:B,2,FALSE)</f>
        <v>Unallied</v>
      </c>
      <c r="S22" t="str">
        <f>VLOOKUP(Q22,alliance!A:D,4,FALSE)</f>
        <v>FFE135</v>
      </c>
    </row>
    <row r="23" spans="1:19" x14ac:dyDescent="0.2">
      <c r="A23" t="str">
        <f>VLOOKUP(C23,stateCodes!A:B,2,FALSE)</f>
        <v>S01</v>
      </c>
      <c r="B23">
        <v>21</v>
      </c>
      <c r="C23" t="s">
        <v>14</v>
      </c>
      <c r="D23" t="s">
        <v>15</v>
      </c>
      <c r="E23" s="2">
        <f>SUMIFS(mySheet!N:N,mySheet!A:A,summary!C23,mySheet!B:B,summary!D23,mySheet!O:O,1)</f>
        <v>1451418</v>
      </c>
      <c r="F23" s="2">
        <f>SUMIFS(mySheet!K:K,mySheet!A:A,summary!C23,mySheet!B:B,summary!D23)</f>
        <v>1074538</v>
      </c>
      <c r="G23" s="8">
        <f t="shared" si="0"/>
        <v>0.74033669142865799</v>
      </c>
      <c r="H23">
        <f>COUNTIFS(mySheet!A:A,summary!C23,mySheet!B:B,summary!D23,mySheet!D:D,"FEMALE")</f>
        <v>3</v>
      </c>
      <c r="I23">
        <f>COUNTIFS(mySheet!A:A,summary!C23,mySheet!B:B,summary!D23,mySheet!D:D,"FEMALE",mySheet!O:O,1)</f>
        <v>1</v>
      </c>
      <c r="J23" s="11">
        <f>SUMIFS(mySheet!K:K,mySheet!A:A,summary!C23,mySheet!B:B,summary!D23,mySheet!G:G,"NOTA")/F23</f>
        <v>4.4648956109509391E-2</v>
      </c>
      <c r="K23" s="2">
        <f>SUMIFS(mySheet!K:K,mySheet!A:A,summary!C23,mySheet!B:B,summary!D23,mySheet!O:O,1) - SUMIFS(mySheet!K:K,mySheet!A:A,summary!C23,mySheet!B:B,summary!D23,mySheet!O:O,2)</f>
        <v>224089</v>
      </c>
      <c r="L23" s="11">
        <f t="shared" si="1"/>
        <v>0.20854450936123245</v>
      </c>
      <c r="M23" t="str">
        <f t="array" ref="M23">INDEX(mySheet!G:G,MATCH(1,(mySheet!A:A=summary!C23)*(mySheet!B:B=summary!D23)*(mySheet!O:O=1),0))</f>
        <v>YSRCP</v>
      </c>
      <c r="N23" t="str">
        <f>VLOOKUP(M23,alliance!A:B,2,FALSE)</f>
        <v>Unallied</v>
      </c>
      <c r="O23" t="str">
        <f>VLOOKUP(M23,alliance!A:D,4,FALSE)</f>
        <v>8DB600</v>
      </c>
      <c r="P23" t="str">
        <f t="array" ref="P23">INDEX(mySheet!G:G,MATCH(1,(mySheet!A:A=summary!C23)*(mySheet!B:B=summary!D23)*(mySheet!O:O=2),0))</f>
        <v>TDP</v>
      </c>
      <c r="Q23" t="str">
        <f t="shared" si="2"/>
        <v>YSRCP</v>
      </c>
      <c r="R23" t="str">
        <f>VLOOKUP(Q23,alliance!A:B,2,FALSE)</f>
        <v>Unallied</v>
      </c>
      <c r="S23" t="str">
        <f>VLOOKUP(Q23,alliance!A:D,4,FALSE)</f>
        <v>8DB600</v>
      </c>
    </row>
    <row r="24" spans="1:19" x14ac:dyDescent="0.2">
      <c r="A24" t="str">
        <f>VLOOKUP(C24,stateCodes!A:B,2,FALSE)</f>
        <v>S01</v>
      </c>
      <c r="B24">
        <v>22</v>
      </c>
      <c r="C24" t="s">
        <v>14</v>
      </c>
      <c r="D24" t="s">
        <v>47</v>
      </c>
      <c r="E24" s="2">
        <f>SUMIFS(mySheet!N:N,mySheet!A:A,summary!C24,mySheet!B:B,summary!D24,mySheet!O:O,1)</f>
        <v>1553860</v>
      </c>
      <c r="F24" s="2">
        <f>SUMIFS(mySheet!K:K,mySheet!A:A,summary!C24,mySheet!B:B,summary!D24)</f>
        <v>1157329</v>
      </c>
      <c r="G24" s="8">
        <f t="shared" si="0"/>
        <v>0.74480905615692539</v>
      </c>
      <c r="H24">
        <f>COUNTIFS(mySheet!A:A,summary!C24,mySheet!B:B,summary!D24,mySheet!D:D,"FEMALE")</f>
        <v>0</v>
      </c>
      <c r="I24">
        <f>COUNTIFS(mySheet!A:A,summary!C24,mySheet!B:B,summary!D24,mySheet!D:D,"FEMALE",mySheet!O:O,1)</f>
        <v>0</v>
      </c>
      <c r="J24" s="11">
        <f>SUMIFS(mySheet!K:K,mySheet!A:A,summary!C24,mySheet!B:B,summary!D24,mySheet!G:G,"NOTA")/F24</f>
        <v>2.2072375270990357E-2</v>
      </c>
      <c r="K24" s="2">
        <f>SUMIFS(mySheet!K:K,mySheet!A:A,summary!C24,mySheet!B:B,summary!D24,mySheet!O:O,1) - SUMIFS(mySheet!K:K,mySheet!A:A,summary!C24,mySheet!B:B,summary!D24,mySheet!O:O,2)</f>
        <v>6653</v>
      </c>
      <c r="L24" s="11">
        <f t="shared" si="1"/>
        <v>5.7485814319005223E-3</v>
      </c>
      <c r="M24" t="str">
        <f t="array" ref="M24">INDEX(mySheet!G:G,MATCH(1,(mySheet!A:A=summary!C24)*(mySheet!B:B=summary!D24)*(mySheet!O:O=1),0))</f>
        <v>TDP</v>
      </c>
      <c r="N24" t="str">
        <f>VLOOKUP(M24,alliance!A:B,2,FALSE)</f>
        <v>Unallied</v>
      </c>
      <c r="O24" t="str">
        <f>VLOOKUP(M24,alliance!A:D,4,FALSE)</f>
        <v>FFE135</v>
      </c>
      <c r="P24" t="str">
        <f t="array" ref="P24">INDEX(mySheet!G:G,MATCH(1,(mySheet!A:A=summary!C24)*(mySheet!B:B=summary!D24)*(mySheet!O:O=2),0))</f>
        <v>YSRCP</v>
      </c>
      <c r="Q24" t="str">
        <f t="shared" si="2"/>
        <v>YSRCP</v>
      </c>
      <c r="R24" t="str">
        <f>VLOOKUP(Q24,alliance!A:B,2,FALSE)</f>
        <v>Unallied</v>
      </c>
      <c r="S24" t="str">
        <f>VLOOKUP(Q24,alliance!A:D,4,FALSE)</f>
        <v>8DB600</v>
      </c>
    </row>
    <row r="25" spans="1:19" x14ac:dyDescent="0.2">
      <c r="A25" t="str">
        <f>VLOOKUP(C25,stateCodes!A:B,2,FALSE)</f>
        <v>S01</v>
      </c>
      <c r="B25">
        <v>23</v>
      </c>
      <c r="C25" t="s">
        <v>14</v>
      </c>
      <c r="D25" t="s">
        <v>215</v>
      </c>
      <c r="E25" s="2">
        <f>SUMIFS(mySheet!N:N,mySheet!A:A,summary!C25,mySheet!B:B,summary!D25,mySheet!O:O,1)</f>
        <v>1473347</v>
      </c>
      <c r="F25" s="2">
        <f>SUMIFS(mySheet!K:K,mySheet!A:A,summary!C25,mySheet!B:B,summary!D25)</f>
        <v>1244570</v>
      </c>
      <c r="G25" s="8">
        <f t="shared" si="0"/>
        <v>0.8447229335655484</v>
      </c>
      <c r="H25">
        <f>COUNTIFS(mySheet!A:A,summary!C25,mySheet!B:B,summary!D25,mySheet!D:D,"FEMALE")</f>
        <v>2</v>
      </c>
      <c r="I25">
        <f>COUNTIFS(mySheet!A:A,summary!C25,mySheet!B:B,summary!D25,mySheet!D:D,"FEMALE",mySheet!O:O,1)</f>
        <v>0</v>
      </c>
      <c r="J25" s="11">
        <f>SUMIFS(mySheet!K:K,mySheet!A:A,summary!C25,mySheet!B:B,summary!D25,mySheet!G:G,"NOTA")/F25</f>
        <v>1.1330017596438931E-2</v>
      </c>
      <c r="K25" s="2">
        <f>SUMIFS(mySheet!K:K,mySheet!A:A,summary!C25,mySheet!B:B,summary!D25,mySheet!O:O,1) - SUMIFS(mySheet!K:K,mySheet!A:A,summary!C25,mySheet!B:B,summary!D25,mySheet!O:O,2)</f>
        <v>60238</v>
      </c>
      <c r="L25" s="11">
        <f t="shared" si="1"/>
        <v>4.8400652434174053E-2</v>
      </c>
      <c r="M25" t="str">
        <f t="array" ref="M25">INDEX(mySheet!G:G,MATCH(1,(mySheet!A:A=summary!C25)*(mySheet!B:B=summary!D25)*(mySheet!O:O=1),0))</f>
        <v>YSRCP</v>
      </c>
      <c r="N25" t="str">
        <f>VLOOKUP(M25,alliance!A:B,2,FALSE)</f>
        <v>Unallied</v>
      </c>
      <c r="O25" t="str">
        <f>VLOOKUP(M25,alliance!A:D,4,FALSE)</f>
        <v>8DB600</v>
      </c>
      <c r="P25" t="str">
        <f t="array" ref="P25">INDEX(mySheet!G:G,MATCH(1,(mySheet!A:A=summary!C25)*(mySheet!B:B=summary!D25)*(mySheet!O:O=2),0))</f>
        <v>TDP</v>
      </c>
      <c r="Q25" t="str">
        <f t="shared" si="2"/>
        <v>TDP</v>
      </c>
      <c r="R25" t="str">
        <f>VLOOKUP(Q25,alliance!A:B,2,FALSE)</f>
        <v>Unallied</v>
      </c>
      <c r="S25" t="str">
        <f>VLOOKUP(Q25,alliance!A:D,4,FALSE)</f>
        <v>FFE135</v>
      </c>
    </row>
    <row r="26" spans="1:19" x14ac:dyDescent="0.2">
      <c r="A26" t="str">
        <f>VLOOKUP(C26,stateCodes!A:B,2,FALSE)</f>
        <v>S01</v>
      </c>
      <c r="B26">
        <v>24</v>
      </c>
      <c r="C26" t="s">
        <v>14</v>
      </c>
      <c r="D26" t="s">
        <v>146</v>
      </c>
      <c r="E26" s="2">
        <f>SUMIFS(mySheet!N:N,mySheet!A:A,summary!C26,mySheet!B:B,summary!D26,mySheet!O:O,1)</f>
        <v>1459556</v>
      </c>
      <c r="F26" s="2">
        <f>SUMIFS(mySheet!K:K,mySheet!A:A,summary!C26,mySheet!B:B,summary!D26)</f>
        <v>1232895</v>
      </c>
      <c r="G26" s="8">
        <f t="shared" si="0"/>
        <v>0.84470551318346132</v>
      </c>
      <c r="H26">
        <f>COUNTIFS(mySheet!A:A,summary!C26,mySheet!B:B,summary!D26,mySheet!D:D,"FEMALE")</f>
        <v>1</v>
      </c>
      <c r="I26">
        <f>COUNTIFS(mySheet!A:A,summary!C26,mySheet!B:B,summary!D26,mySheet!D:D,"FEMALE",mySheet!O:O,1)</f>
        <v>1</v>
      </c>
      <c r="J26" s="11">
        <f>SUMIFS(mySheet!K:K,mySheet!A:A,summary!C26,mySheet!B:B,summary!D26,mySheet!G:G,"NOTA")/F26</f>
        <v>1.3357179646279691E-2</v>
      </c>
      <c r="K26" s="2">
        <f>SUMIFS(mySheet!K:K,mySheet!A:A,summary!C26,mySheet!B:B,summary!D26,mySheet!O:O,1) - SUMIFS(mySheet!K:K,mySheet!A:A,summary!C26,mySheet!B:B,summary!D26,mySheet!O:O,2)</f>
        <v>39795</v>
      </c>
      <c r="L26" s="11">
        <f t="shared" si="1"/>
        <v>3.22776878809631E-2</v>
      </c>
      <c r="M26" t="str">
        <f t="array" ref="M26">INDEX(mySheet!G:G,MATCH(1,(mySheet!A:A=summary!C26)*(mySheet!B:B=summary!D26)*(mySheet!O:O=1),0))</f>
        <v>YSRCP</v>
      </c>
      <c r="N26" t="str">
        <f>VLOOKUP(M26,alliance!A:B,2,FALSE)</f>
        <v>Unallied</v>
      </c>
      <c r="O26" t="str">
        <f>VLOOKUP(M26,alliance!A:D,4,FALSE)</f>
        <v>8DB600</v>
      </c>
      <c r="P26" t="str">
        <f t="array" ref="P26">INDEX(mySheet!G:G,MATCH(1,(mySheet!A:A=summary!C26)*(mySheet!B:B=summary!D26)*(mySheet!O:O=2),0))</f>
        <v>TDP</v>
      </c>
      <c r="Q26" t="str">
        <f t="shared" si="2"/>
        <v>TDP</v>
      </c>
      <c r="R26" t="str">
        <f>VLOOKUP(Q26,alliance!A:B,2,FALSE)</f>
        <v>Unallied</v>
      </c>
      <c r="S26" t="str">
        <f>VLOOKUP(Q26,alliance!A:D,4,FALSE)</f>
        <v>FFE135</v>
      </c>
    </row>
    <row r="27" spans="1:19"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 t="shared" si="0"/>
        <v>0.7725944693008463</v>
      </c>
      <c r="H27">
        <f>COUNTIFS(mySheet!A:A,summary!C27,mySheet!B:B,summary!D27,mySheet!D:D,"FEMALE")</f>
        <v>1</v>
      </c>
      <c r="I27">
        <f>COUNTIFS(mySheet!A:A,summary!C27,mySheet!B:B,summary!D27,mySheet!D:D,"FEMALE",mySheet!O:O,1)</f>
        <v>0</v>
      </c>
      <c r="J27" s="11">
        <f>SUMIFS(mySheet!K:K,mySheet!A:A,summary!C27,mySheet!B:B,summary!D27,mySheet!G:G,"NOTA")/F27</f>
        <v>5.2719711981245292E-3</v>
      </c>
      <c r="K27" s="2">
        <f>SUMIFS(mySheet!K:K,mySheet!A:A,summary!C27,mySheet!B:B,summary!D27,mySheet!O:O,1) - SUMIFS(mySheet!K:K,mySheet!A:A,summary!C27,mySheet!B:B,summary!D27,mySheet!O:O,2)</f>
        <v>174843</v>
      </c>
      <c r="L27" s="11">
        <f t="shared" si="1"/>
        <v>0.48796572800089311</v>
      </c>
      <c r="M27" t="str">
        <f t="array" ref="M27">INDEX(mySheet!G:G,MATCH(1,(mySheet!A:A=summary!C27)*(mySheet!B:B=summary!D27)*(mySheet!O:O=1),0))</f>
        <v>BJP</v>
      </c>
      <c r="N27" t="str">
        <f>VLOOKUP(M27,alliance!A:B,2,FALSE)</f>
        <v>NDA</v>
      </c>
      <c r="O27" t="str">
        <f>VLOOKUP(M27,alliance!A:D,4,FALSE)</f>
        <v>FF4500</v>
      </c>
      <c r="P27" t="str">
        <f t="array" ref="P27">INDEX(mySheet!G:G,MATCH(1,(mySheet!A:A=summary!C27)*(mySheet!B:B=summary!D27)*(mySheet!O:O=2),0))</f>
        <v>INC</v>
      </c>
      <c r="Q27" t="str">
        <f t="shared" si="2"/>
        <v>BJP</v>
      </c>
      <c r="R27" t="str">
        <f>VLOOKUP(Q27,alliance!A:B,2,FALSE)</f>
        <v>NDA</v>
      </c>
      <c r="S27" t="str">
        <f>VLOOKUP(Q27,alliance!A:D,4,FALSE)</f>
        <v>FF4500</v>
      </c>
    </row>
    <row r="28" spans="1:19"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 t="shared" si="0"/>
        <v>0.86460086877700215</v>
      </c>
      <c r="H28">
        <f>COUNTIFS(mySheet!A:A,summary!C28,mySheet!B:B,summary!D28,mySheet!D:D,"FEMALE")</f>
        <v>0</v>
      </c>
      <c r="I28">
        <f>COUNTIFS(mySheet!A:A,summary!C28,mySheet!B:B,summary!D28,mySheet!D:D,"FEMALE",mySheet!O:O,1)</f>
        <v>0</v>
      </c>
      <c r="J28" s="11">
        <f>SUMIFS(mySheet!K:K,mySheet!A:A,summary!C28,mySheet!B:B,summary!D28,mySheet!G:G,"NOTA")/F28</f>
        <v>1.8976720754575686E-2</v>
      </c>
      <c r="K28" s="2">
        <f>SUMIFS(mySheet!K:K,mySheet!A:A,summary!C28,mySheet!B:B,summary!D28,mySheet!O:O,1) - SUMIFS(mySheet!K:K,mySheet!A:A,summary!C28,mySheet!B:B,summary!D28,mySheet!O:O,2)</f>
        <v>69948</v>
      </c>
      <c r="L28" s="11">
        <f t="shared" si="1"/>
        <v>0.23809572436610946</v>
      </c>
      <c r="M28" t="str">
        <f t="array" ref="M28">INDEX(mySheet!G:G,MATCH(1,(mySheet!A:A=summary!C28)*(mySheet!B:B=summary!D28)*(mySheet!O:O=1),0))</f>
        <v>BJP</v>
      </c>
      <c r="N28" t="str">
        <f>VLOOKUP(M28,alliance!A:B,2,FALSE)</f>
        <v>NDA</v>
      </c>
      <c r="O28" t="str">
        <f>VLOOKUP(M28,alliance!A:D,4,FALSE)</f>
        <v>FF4500</v>
      </c>
      <c r="P28" t="str">
        <f t="array" ref="P28">INDEX(mySheet!G:G,MATCH(1,(mySheet!A:A=summary!C28)*(mySheet!B:B=summary!D28)*(mySheet!O:O=2),0))</f>
        <v>INC</v>
      </c>
      <c r="Q28" t="str">
        <f t="shared" si="2"/>
        <v>BJP</v>
      </c>
      <c r="R28" t="str">
        <f>VLOOKUP(Q28,alliance!A:B,2,FALSE)</f>
        <v>NDA</v>
      </c>
      <c r="S28" t="str">
        <f>VLOOKUP(Q28,alliance!A:D,4,FALSE)</f>
        <v>FF4500</v>
      </c>
    </row>
    <row r="29" spans="1:19" x14ac:dyDescent="0.2">
      <c r="A29" t="str">
        <f>VLOOKUP(C29,stateCodes!A:B,2,FALSE)</f>
        <v>S03</v>
      </c>
      <c r="B29">
        <v>0</v>
      </c>
      <c r="C29" t="s">
        <v>518</v>
      </c>
      <c r="D29" t="s">
        <v>559</v>
      </c>
      <c r="E29" s="2">
        <f>SUMIFS(mySheet!N:N,mySheet!A:A,summary!C29,mySheet!B:B,summary!D29,mySheet!O:O,1)</f>
        <v>795945</v>
      </c>
      <c r="F29" s="2">
        <f>SUMIFS(mySheet!K:K,mySheet!A:A,summary!C29,mySheet!B:B,summary!D29)</f>
        <v>617735</v>
      </c>
      <c r="G29" s="8">
        <f t="shared" si="0"/>
        <v>0.77610262015591525</v>
      </c>
      <c r="H29">
        <f>COUNTIFS(mySheet!A:A,summary!C29,mySheet!B:B,summary!D29,mySheet!D:D,"FEMALE")</f>
        <v>0</v>
      </c>
      <c r="I29">
        <f>COUNTIFS(mySheet!A:A,summary!C29,mySheet!B:B,summary!D29,mySheet!D:D,"FEMALE",mySheet!O:O,1)</f>
        <v>0</v>
      </c>
      <c r="J29" s="11">
        <f>SUMIFS(mySheet!K:K,mySheet!A:A,summary!C29,mySheet!B:B,summary!D29,mySheet!G:G,"NOTA")/F29</f>
        <v>1.3264587565865621E-2</v>
      </c>
      <c r="K29" s="2">
        <f>SUMIFS(mySheet!K:K,mySheet!A:A,summary!C29,mySheet!B:B,summary!D29,mySheet!O:O,1) - SUMIFS(mySheet!K:K,mySheet!A:A,summary!C29,mySheet!B:B,summary!D29,mySheet!O:O,2)</f>
        <v>239626</v>
      </c>
      <c r="L29" s="11">
        <f t="shared" si="1"/>
        <v>0.38791067367074877</v>
      </c>
      <c r="M29" t="str">
        <f t="array" ref="M29">INDEX(mySheet!G:G,MATCH(1,(mySheet!A:A=summary!C29)*(mySheet!B:B=summary!D29)*(mySheet!O:O=1),0))</f>
        <v>BJP</v>
      </c>
      <c r="N29" t="str">
        <f>VLOOKUP(M29,alliance!A:B,2,FALSE)</f>
        <v>NDA</v>
      </c>
      <c r="O29" t="str">
        <f>VLOOKUP(M29,alliance!A:D,4,FALSE)</f>
        <v>FF4500</v>
      </c>
      <c r="P29" t="str">
        <f t="array" ref="P29">INDEX(mySheet!G:G,MATCH(1,(mySheet!A:A=summary!C29)*(mySheet!B:B=summary!D29)*(mySheet!O:O=2),0))</f>
        <v>INC</v>
      </c>
      <c r="Q29" t="str">
        <f t="shared" si="2"/>
        <v>BJP</v>
      </c>
      <c r="R29" t="str">
        <f>VLOOKUP(Q29,alliance!A:B,2,FALSE)</f>
        <v>NDA</v>
      </c>
      <c r="S29" t="str">
        <f>VLOOKUP(Q29,alliance!A:D,4,FALSE)</f>
        <v>FF4500</v>
      </c>
    </row>
    <row r="30" spans="1:19" x14ac:dyDescent="0.2">
      <c r="A30" t="str">
        <f>VLOOKUP(C30,stateCodes!A:B,2,FALSE)</f>
        <v>S03</v>
      </c>
      <c r="B30">
        <v>1</v>
      </c>
      <c r="C30" t="s">
        <v>518</v>
      </c>
      <c r="D30" t="s">
        <v>639</v>
      </c>
      <c r="E30" s="2">
        <f>SUMIFS(mySheet!N:N,mySheet!A:A,summary!C30,mySheet!B:B,summary!D30,mySheet!O:O,1)</f>
        <v>1800237</v>
      </c>
      <c r="F30" s="2">
        <f>SUMIFS(mySheet!K:K,mySheet!A:A,summary!C30,mySheet!B:B,summary!D30)</f>
        <v>1506107</v>
      </c>
      <c r="G30" s="8">
        <f t="shared" si="0"/>
        <v>0.83661595667681532</v>
      </c>
      <c r="H30">
        <f>COUNTIFS(mySheet!A:A,summary!C30,mySheet!B:B,summary!D30,mySheet!D:D,"FEMALE")</f>
        <v>1</v>
      </c>
      <c r="I30">
        <f>COUNTIFS(mySheet!A:A,summary!C30,mySheet!B:B,summary!D30,mySheet!D:D,"FEMALE",mySheet!O:O,1)</f>
        <v>0</v>
      </c>
      <c r="J30" s="11">
        <f>SUMIFS(mySheet!K:K,mySheet!A:A,summary!C30,mySheet!B:B,summary!D30,mySheet!G:G,"NOTA")/F30</f>
        <v>1.2295275169692459E-2</v>
      </c>
      <c r="K30" s="2">
        <f>SUMIFS(mySheet!K:K,mySheet!A:A,summary!C30,mySheet!B:B,summary!D30,mySheet!O:O,1) - SUMIFS(mySheet!K:K,mySheet!A:A,summary!C30,mySheet!B:B,summary!D30,mySheet!O:O,2)</f>
        <v>138545</v>
      </c>
      <c r="L30" s="11">
        <f t="shared" si="1"/>
        <v>9.1988816199645843E-2</v>
      </c>
      <c r="M30" t="str">
        <f t="array" ref="M30">INDEX(mySheet!G:G,MATCH(1,(mySheet!A:A=summary!C30)*(mySheet!B:B=summary!D30)*(mySheet!O:O=1),0))</f>
        <v>BJP</v>
      </c>
      <c r="N30" t="str">
        <f>VLOOKUP(M30,alliance!A:B,2,FALSE)</f>
        <v>NDA</v>
      </c>
      <c r="O30" t="str">
        <f>VLOOKUP(M30,alliance!A:D,4,FALSE)</f>
        <v>FF4500</v>
      </c>
      <c r="P30" t="str">
        <f t="array" ref="P30">INDEX(mySheet!G:G,MATCH(1,(mySheet!A:A=summary!C30)*(mySheet!B:B=summary!D30)*(mySheet!O:O=2),0))</f>
        <v>INC</v>
      </c>
      <c r="Q30" t="str">
        <f t="shared" si="2"/>
        <v>INC</v>
      </c>
      <c r="R30" t="str">
        <f>VLOOKUP(Q30,alliance!A:B,2,FALSE)</f>
        <v>I.N.D.I.A.</v>
      </c>
      <c r="S30" t="str">
        <f>VLOOKUP(Q30,alliance!A:D,4,FALSE)</f>
        <v>00BFFF</v>
      </c>
    </row>
    <row r="31" spans="1:19" x14ac:dyDescent="0.2">
      <c r="A31" t="str">
        <f>VLOOKUP(C31,stateCodes!A:B,2,FALSE)</f>
        <v>S03</v>
      </c>
      <c r="B31">
        <v>2</v>
      </c>
      <c r="C31" t="s">
        <v>518</v>
      </c>
      <c r="D31" t="s">
        <v>544</v>
      </c>
      <c r="E31" s="2">
        <f>SUMIFS(mySheet!N:N,mySheet!A:A,summary!C31,mySheet!B:B,summary!D31,mySheet!O:O,1)</f>
        <v>1195720</v>
      </c>
      <c r="F31" s="2">
        <f>SUMIFS(mySheet!K:K,mySheet!A:A,summary!C31,mySheet!B:B,summary!D31)</f>
        <v>949696</v>
      </c>
      <c r="G31" s="8">
        <f t="shared" si="0"/>
        <v>0.79424614458234366</v>
      </c>
      <c r="H31">
        <f>COUNTIFS(mySheet!A:A,summary!C31,mySheet!B:B,summary!D31,mySheet!D:D,"FEMALE")</f>
        <v>2</v>
      </c>
      <c r="I31">
        <f>COUNTIFS(mySheet!A:A,summary!C31,mySheet!B:B,summary!D31,mySheet!D:D,"FEMALE",mySheet!O:O,1)</f>
        <v>0</v>
      </c>
      <c r="J31" s="11">
        <f>SUMIFS(mySheet!K:K,mySheet!A:A,summary!C31,mySheet!B:B,summary!D31,mySheet!G:G,"NOTA")/F31</f>
        <v>8.9997220163083765E-3</v>
      </c>
      <c r="K31" s="2">
        <f>SUMIFS(mySheet!K:K,mySheet!A:A,summary!C31,mySheet!B:B,summary!D31,mySheet!O:O,1) - SUMIFS(mySheet!K:K,mySheet!A:A,summary!C31,mySheet!B:B,summary!D31,mySheet!O:O,2)</f>
        <v>81596</v>
      </c>
      <c r="L31" s="11">
        <f t="shared" si="1"/>
        <v>8.5918020082215787E-2</v>
      </c>
      <c r="M31" t="str">
        <f t="array" ref="M31">INDEX(mySheet!G:G,MATCH(1,(mySheet!A:A=summary!C31)*(mySheet!B:B=summary!D31)*(mySheet!O:O=1),0))</f>
        <v>BJP</v>
      </c>
      <c r="N31" t="str">
        <f>VLOOKUP(M31,alliance!A:B,2,FALSE)</f>
        <v>NDA</v>
      </c>
      <c r="O31" t="str">
        <f>VLOOKUP(M31,alliance!A:D,4,FALSE)</f>
        <v>FF4500</v>
      </c>
      <c r="P31" t="str">
        <f t="array" ref="P31">INDEX(mySheet!G:G,MATCH(1,(mySheet!A:A=summary!C31)*(mySheet!B:B=summary!D31)*(mySheet!O:O=2),0))</f>
        <v>INC</v>
      </c>
      <c r="Q31" t="str">
        <f t="shared" si="2"/>
        <v>INC</v>
      </c>
      <c r="R31" t="str">
        <f>VLOOKUP(Q31,alliance!A:B,2,FALSE)</f>
        <v>I.N.D.I.A.</v>
      </c>
      <c r="S31" t="str">
        <f>VLOOKUP(Q31,alliance!A:D,4,FALSE)</f>
        <v>00BFFF</v>
      </c>
    </row>
    <row r="32" spans="1:19" x14ac:dyDescent="0.2">
      <c r="A32" t="str">
        <f>VLOOKUP(C32,stateCodes!A:B,2,FALSE)</f>
        <v>S03</v>
      </c>
      <c r="B32">
        <v>3</v>
      </c>
      <c r="C32" t="s">
        <v>518</v>
      </c>
      <c r="D32" t="s">
        <v>519</v>
      </c>
      <c r="E32" s="2">
        <f>SUMIFS(mySheet!N:N,mySheet!A:A,summary!C32,mySheet!B:B,summary!D32,mySheet!O:O,1)</f>
        <v>1340173</v>
      </c>
      <c r="F32" s="2">
        <f>SUMIFS(mySheet!K:K,mySheet!A:A,summary!C32,mySheet!B:B,summary!D32)</f>
        <v>1060072</v>
      </c>
      <c r="G32" s="8">
        <f t="shared" si="0"/>
        <v>0.79099638628744195</v>
      </c>
      <c r="H32">
        <f>COUNTIFS(mySheet!A:A,summary!C32,mySheet!B:B,summary!D32,mySheet!D:D,"FEMALE")</f>
        <v>0</v>
      </c>
      <c r="I32">
        <f>COUNTIFS(mySheet!A:A,summary!C32,mySheet!B:B,summary!D32,mySheet!D:D,"FEMALE",mySheet!O:O,1)</f>
        <v>0</v>
      </c>
      <c r="J32" s="11">
        <f>SUMIFS(mySheet!K:K,mySheet!A:A,summary!C32,mySheet!B:B,summary!D32,mySheet!G:G,"NOTA")/F32</f>
        <v>6.1835422499603799E-3</v>
      </c>
      <c r="K32" s="2">
        <f>SUMIFS(mySheet!K:K,mySheet!A:A,summary!C32,mySheet!B:B,summary!D32,mySheet!O:O,1) - SUMIFS(mySheet!K:K,mySheet!A:A,summary!C32,mySheet!B:B,summary!D32,mySheet!O:O,2)</f>
        <v>38389</v>
      </c>
      <c r="L32" s="11">
        <f t="shared" si="1"/>
        <v>3.6213577945648973E-2</v>
      </c>
      <c r="M32" t="str">
        <f t="array" ref="M32">INDEX(mySheet!G:G,MATCH(1,(mySheet!A:A=summary!C32)*(mySheet!B:B=summary!D32)*(mySheet!O:O=1),0))</f>
        <v>BJP</v>
      </c>
      <c r="N32" t="str">
        <f>VLOOKUP(M32,alliance!A:B,2,FALSE)</f>
        <v>NDA</v>
      </c>
      <c r="O32" t="str">
        <f>VLOOKUP(M32,alliance!A:D,4,FALSE)</f>
        <v>FF4500</v>
      </c>
      <c r="P32" t="str">
        <f t="array" ref="P32">INDEX(mySheet!G:G,MATCH(1,(mySheet!A:A=summary!C32)*(mySheet!B:B=summary!D32)*(mySheet!O:O=2),0))</f>
        <v>AIUDF</v>
      </c>
      <c r="Q32" t="str">
        <f t="shared" si="2"/>
        <v>AIUDF</v>
      </c>
      <c r="R32" t="str">
        <f>VLOOKUP(Q32,alliance!A:B,2,FALSE)</f>
        <v>Unallied</v>
      </c>
      <c r="S32" t="str">
        <f>VLOOKUP(Q32,alliance!A:D,4,FALSE)</f>
        <v>008000</v>
      </c>
    </row>
    <row r="33" spans="1:19" x14ac:dyDescent="0.2">
      <c r="A33" t="str">
        <f>VLOOKUP(C33,stateCodes!A:B,2,FALSE)</f>
        <v>S03</v>
      </c>
      <c r="B33">
        <v>4</v>
      </c>
      <c r="C33" t="s">
        <v>518</v>
      </c>
      <c r="D33" t="s">
        <v>663</v>
      </c>
      <c r="E33" s="2">
        <f>SUMIFS(mySheet!N:N,mySheet!A:A,summary!C33,mySheet!B:B,summary!D33,mySheet!O:O,1)</f>
        <v>1794648</v>
      </c>
      <c r="F33" s="2">
        <f>SUMIFS(mySheet!K:K,mySheet!A:A,summary!C33,mySheet!B:B,summary!D33)</f>
        <v>1493475</v>
      </c>
      <c r="G33" s="8">
        <f t="shared" si="0"/>
        <v>0.83218268986453059</v>
      </c>
      <c r="H33">
        <f>COUNTIFS(mySheet!A:A,summary!C33,mySheet!B:B,summary!D33,mySheet!D:D,"FEMALE")</f>
        <v>0</v>
      </c>
      <c r="I33">
        <f>COUNTIFS(mySheet!A:A,summary!C33,mySheet!B:B,summary!D33,mySheet!D:D,"FEMALE",mySheet!O:O,1)</f>
        <v>0</v>
      </c>
      <c r="J33" s="11">
        <f>SUMIFS(mySheet!K:K,mySheet!A:A,summary!C33,mySheet!B:B,summary!D33,mySheet!G:G,"NOTA")/F33</f>
        <v>7.2026649257603912E-3</v>
      </c>
      <c r="K33" s="2">
        <f>SUMIFS(mySheet!K:K,mySheet!A:A,summary!C33,mySheet!B:B,summary!D33,mySheet!O:O,1) - SUMIFS(mySheet!K:K,mySheet!A:A,summary!C33,mySheet!B:B,summary!D33,mySheet!O:O,2)</f>
        <v>16752</v>
      </c>
      <c r="L33" s="11">
        <f t="shared" si="1"/>
        <v>1.1216793049766484E-2</v>
      </c>
      <c r="M33" t="str">
        <f t="array" ref="M33">INDEX(mySheet!G:G,MATCH(1,(mySheet!A:A=summary!C33)*(mySheet!B:B=summary!D33)*(mySheet!O:O=1),0))</f>
        <v>INC</v>
      </c>
      <c r="N33" t="str">
        <f>VLOOKUP(M33,alliance!A:B,2,FALSE)</f>
        <v>I.N.D.I.A.</v>
      </c>
      <c r="O33" t="str">
        <f>VLOOKUP(M33,alliance!A:D,4,FALSE)</f>
        <v>00BFFF</v>
      </c>
      <c r="P33" t="str">
        <f t="array" ref="P33">INDEX(mySheet!G:G,MATCH(1,(mySheet!A:A=summary!C33)*(mySheet!B:B=summary!D33)*(mySheet!O:O=2),0))</f>
        <v>BJP</v>
      </c>
      <c r="Q33" t="str">
        <f t="shared" si="2"/>
        <v>BJP</v>
      </c>
      <c r="R33" t="str">
        <f>VLOOKUP(Q33,alliance!A:B,2,FALSE)</f>
        <v>NDA</v>
      </c>
      <c r="S33" t="str">
        <f>VLOOKUP(Q33,alliance!A:D,4,FALSE)</f>
        <v>FF4500</v>
      </c>
    </row>
    <row r="34" spans="1:19" x14ac:dyDescent="0.2">
      <c r="A34" t="str">
        <f>VLOOKUP(C34,stateCodes!A:B,2,FALSE)</f>
        <v>S03</v>
      </c>
      <c r="B34">
        <v>5</v>
      </c>
      <c r="C34" t="s">
        <v>518</v>
      </c>
      <c r="D34" t="s">
        <v>671</v>
      </c>
      <c r="E34" s="2">
        <f>SUMIFS(mySheet!N:N,mySheet!A:A,summary!C34,mySheet!B:B,summary!D34,mySheet!O:O,1)</f>
        <v>1734938</v>
      </c>
      <c r="F34" s="2">
        <f>SUMIFS(mySheet!K:K,mySheet!A:A,summary!C34,mySheet!B:B,summary!D34)</f>
        <v>1424687</v>
      </c>
      <c r="G34" s="8">
        <f t="shared" si="0"/>
        <v>0.82117458952423661</v>
      </c>
      <c r="H34">
        <f>COUNTIFS(mySheet!A:A,summary!C34,mySheet!B:B,summary!D34,mySheet!D:D,"FEMALE")</f>
        <v>0</v>
      </c>
      <c r="I34">
        <f>COUNTIFS(mySheet!A:A,summary!C34,mySheet!B:B,summary!D34,mySheet!D:D,"FEMALE",mySheet!O:O,1)</f>
        <v>0</v>
      </c>
      <c r="J34" s="11">
        <f>SUMIFS(mySheet!K:K,mySheet!A:A,summary!C34,mySheet!B:B,summary!D34,mySheet!G:G,"NOTA")/F34</f>
        <v>1.1169470908346886E-2</v>
      </c>
      <c r="K34" s="2">
        <f>SUMIFS(mySheet!K:K,mySheet!A:A,summary!C34,mySheet!B:B,summary!D34,mySheet!O:O,1) - SUMIFS(mySheet!K:K,mySheet!A:A,summary!C34,mySheet!B:B,summary!D34,mySheet!O:O,2)</f>
        <v>209994</v>
      </c>
      <c r="L34" s="11">
        <f t="shared" si="1"/>
        <v>0.147396586057148</v>
      </c>
      <c r="M34" t="str">
        <f t="array" ref="M34">INDEX(mySheet!G:G,MATCH(1,(mySheet!A:A=summary!C34)*(mySheet!B:B=summary!D34)*(mySheet!O:O=1),0))</f>
        <v>INC</v>
      </c>
      <c r="N34" t="str">
        <f>VLOOKUP(M34,alliance!A:B,2,FALSE)</f>
        <v>I.N.D.I.A.</v>
      </c>
      <c r="O34" t="str">
        <f>VLOOKUP(M34,alliance!A:D,4,FALSE)</f>
        <v>00BFFF</v>
      </c>
      <c r="P34" t="str">
        <f t="array" ref="P34">INDEX(mySheet!G:G,MATCH(1,(mySheet!A:A=summary!C34)*(mySheet!B:B=summary!D34)*(mySheet!O:O=2),0))</f>
        <v>AGP</v>
      </c>
      <c r="Q34" t="str">
        <f t="shared" si="2"/>
        <v>INC</v>
      </c>
      <c r="R34" t="str">
        <f>VLOOKUP(Q34,alliance!A:B,2,FALSE)</f>
        <v>I.N.D.I.A.</v>
      </c>
      <c r="S34" t="str">
        <f>VLOOKUP(Q34,alliance!A:D,4,FALSE)</f>
        <v>00BFFF</v>
      </c>
    </row>
    <row r="35" spans="1:19" x14ac:dyDescent="0.2">
      <c r="A35" t="str">
        <f>VLOOKUP(C35,stateCodes!A:B,2,FALSE)</f>
        <v>S03</v>
      </c>
      <c r="B35">
        <v>6</v>
      </c>
      <c r="C35" t="s">
        <v>518</v>
      </c>
      <c r="D35" t="s">
        <v>699</v>
      </c>
      <c r="E35" s="2">
        <f>SUMIFS(mySheet!N:N,mySheet!A:A,summary!C35,mySheet!B:B,summary!D35,mySheet!O:O,1)</f>
        <v>1708013</v>
      </c>
      <c r="F35" s="2">
        <f>SUMIFS(mySheet!K:K,mySheet!A:A,summary!C35,mySheet!B:B,summary!D35)</f>
        <v>1283589</v>
      </c>
      <c r="G35" s="8">
        <f t="shared" si="0"/>
        <v>0.75151008803797159</v>
      </c>
      <c r="H35">
        <f>COUNTIFS(mySheet!A:A,summary!C35,mySheet!B:B,summary!D35,mySheet!D:D,"FEMALE")</f>
        <v>0</v>
      </c>
      <c r="I35">
        <f>COUNTIFS(mySheet!A:A,summary!C35,mySheet!B:B,summary!D35,mySheet!D:D,"FEMALE",mySheet!O:O,1)</f>
        <v>0</v>
      </c>
      <c r="J35" s="11">
        <f>SUMIFS(mySheet!K:K,mySheet!A:A,summary!C35,mySheet!B:B,summary!D35,mySheet!G:G,"NOTA")/F35</f>
        <v>1.1857378023650873E-2</v>
      </c>
      <c r="K35" s="2">
        <f>SUMIFS(mySheet!K:K,mySheet!A:A,summary!C35,mySheet!B:B,summary!D35,mySheet!O:O,1) - SUMIFS(mySheet!K:K,mySheet!A:A,summary!C35,mySheet!B:B,summary!D35,mySheet!O:O,2)</f>
        <v>350551</v>
      </c>
      <c r="L35" s="11">
        <f t="shared" si="1"/>
        <v>0.27310221574039667</v>
      </c>
      <c r="M35" t="str">
        <f t="array" ref="M35">INDEX(mySheet!G:G,MATCH(1,(mySheet!A:A=summary!C35)*(mySheet!B:B=summary!D35)*(mySheet!O:O=1),0))</f>
        <v>BJP</v>
      </c>
      <c r="N35" t="str">
        <f>VLOOKUP(M35,alliance!A:B,2,FALSE)</f>
        <v>NDA</v>
      </c>
      <c r="O35" t="str">
        <f>VLOOKUP(M35,alliance!A:D,4,FALSE)</f>
        <v>FF4500</v>
      </c>
      <c r="P35" t="str">
        <f t="array" ref="P35">INDEX(mySheet!G:G,MATCH(1,(mySheet!A:A=summary!C35)*(mySheet!B:B=summary!D35)*(mySheet!O:O=2),0))</f>
        <v>INC</v>
      </c>
      <c r="Q35" t="str">
        <f t="shared" si="2"/>
        <v>BJP</v>
      </c>
      <c r="R35" t="str">
        <f>VLOOKUP(Q35,alliance!A:B,2,FALSE)</f>
        <v>NDA</v>
      </c>
      <c r="S35" t="str">
        <f>VLOOKUP(Q35,alliance!A:D,4,FALSE)</f>
        <v>FF4500</v>
      </c>
    </row>
    <row r="36" spans="1:19" x14ac:dyDescent="0.2">
      <c r="A36" t="str">
        <f>VLOOKUP(C36,stateCodes!A:B,2,FALSE)</f>
        <v>S03</v>
      </c>
      <c r="B36">
        <v>7</v>
      </c>
      <c r="C36" t="s">
        <v>518</v>
      </c>
      <c r="D36" t="s">
        <v>602</v>
      </c>
      <c r="E36" s="2">
        <f>SUMIFS(mySheet!N:N,mySheet!A:A,summary!C36,mySheet!B:B,summary!D36,mySheet!O:O,1)</f>
        <v>1685149</v>
      </c>
      <c r="F36" s="2">
        <f>SUMIFS(mySheet!K:K,mySheet!A:A,summary!C36,mySheet!B:B,summary!D36)</f>
        <v>1458549</v>
      </c>
      <c r="G36" s="8">
        <f t="shared" si="0"/>
        <v>0.86553117854860318</v>
      </c>
      <c r="H36">
        <f>COUNTIFS(mySheet!A:A,summary!C36,mySheet!B:B,summary!D36,mySheet!D:D,"FEMALE")</f>
        <v>2</v>
      </c>
      <c r="I36">
        <f>COUNTIFS(mySheet!A:A,summary!C36,mySheet!B:B,summary!D36,mySheet!D:D,"FEMALE",mySheet!O:O,1)</f>
        <v>0</v>
      </c>
      <c r="J36" s="11">
        <f>SUMIFS(mySheet!K:K,mySheet!A:A,summary!C36,mySheet!B:B,summary!D36,mySheet!G:G,"NOTA")/F36</f>
        <v>6.6737559039840282E-3</v>
      </c>
      <c r="K36" s="2">
        <f>SUMIFS(mySheet!K:K,mySheet!A:A,summary!C36,mySheet!B:B,summary!D36,mySheet!O:O,1) - SUMIFS(mySheet!K:K,mySheet!A:A,summary!C36,mySheet!B:B,summary!D36,mySheet!O:O,2)</f>
        <v>140307</v>
      </c>
      <c r="L36" s="11">
        <f t="shared" si="1"/>
        <v>9.6196288228917917E-2</v>
      </c>
      <c r="M36" t="str">
        <f t="array" ref="M36">INDEX(mySheet!G:G,MATCH(1,(mySheet!A:A=summary!C36)*(mySheet!B:B=summary!D36)*(mySheet!O:O=1),0))</f>
        <v>INC</v>
      </c>
      <c r="N36" t="str">
        <f>VLOOKUP(M36,alliance!A:B,2,FALSE)</f>
        <v>I.N.D.I.A.</v>
      </c>
      <c r="O36" t="str">
        <f>VLOOKUP(M36,alliance!A:D,4,FALSE)</f>
        <v>00BFFF</v>
      </c>
      <c r="P36" t="str">
        <f t="array" ref="P36">INDEX(mySheet!G:G,MATCH(1,(mySheet!A:A=summary!C36)*(mySheet!B:B=summary!D36)*(mySheet!O:O=2),0))</f>
        <v>AGP</v>
      </c>
      <c r="Q36" t="str">
        <f t="shared" si="2"/>
        <v>AGP</v>
      </c>
      <c r="R36" t="e">
        <f>VLOOKUP(Q36,alliance!A:B,2,FALSE)</f>
        <v>#N/A</v>
      </c>
      <c r="S36" t="e">
        <f>VLOOKUP(Q36,alliance!A:D,4,FALSE)</f>
        <v>#N/A</v>
      </c>
    </row>
    <row r="37" spans="1:19" x14ac:dyDescent="0.2">
      <c r="A37" t="str">
        <f>VLOOKUP(C37,stateCodes!A:B,2,FALSE)</f>
        <v>S03</v>
      </c>
      <c r="B37">
        <v>8</v>
      </c>
      <c r="C37" t="s">
        <v>518</v>
      </c>
      <c r="D37" t="s">
        <v>566</v>
      </c>
      <c r="E37" s="2">
        <f>SUMIFS(mySheet!N:N,mySheet!A:A,summary!C37,mySheet!B:B,summary!D37,mySheet!O:O,1)</f>
        <v>1858566</v>
      </c>
      <c r="F37" s="2">
        <f>SUMIFS(mySheet!K:K,mySheet!A:A,summary!C37,mySheet!B:B,summary!D37)</f>
        <v>1685005</v>
      </c>
      <c r="G37" s="8">
        <f t="shared" si="0"/>
        <v>0.90661563807795897</v>
      </c>
      <c r="H37">
        <f>COUNTIFS(mySheet!A:A,summary!C37,mySheet!B:B,summary!D37,mySheet!D:D,"FEMALE")</f>
        <v>1</v>
      </c>
      <c r="I37">
        <f>COUNTIFS(mySheet!A:A,summary!C37,mySheet!B:B,summary!D37,mySheet!D:D,"FEMALE",mySheet!O:O,1)</f>
        <v>0</v>
      </c>
      <c r="J37" s="11">
        <f>SUMIFS(mySheet!K:K,mySheet!A:A,summary!C37,mySheet!B:B,summary!D37,mySheet!G:G,"NOTA")/F37</f>
        <v>5.3281741003735894E-3</v>
      </c>
      <c r="K37" s="2">
        <f>SUMIFS(mySheet!K:K,mySheet!A:A,summary!C37,mySheet!B:B,summary!D37,mySheet!O:O,1) - SUMIFS(mySheet!K:K,mySheet!A:A,summary!C37,mySheet!B:B,summary!D37,mySheet!O:O,2)</f>
        <v>226258</v>
      </c>
      <c r="L37" s="11">
        <f t="shared" si="1"/>
        <v>0.13427734635802269</v>
      </c>
      <c r="M37" t="str">
        <f t="array" ref="M37">INDEX(mySheet!G:G,MATCH(1,(mySheet!A:A=summary!C37)*(mySheet!B:B=summary!D37)*(mySheet!O:O=1),0))</f>
        <v>AIUDF</v>
      </c>
      <c r="N37" t="str">
        <f>VLOOKUP(M37,alliance!A:B,2,FALSE)</f>
        <v>Unallied</v>
      </c>
      <c r="O37" t="str">
        <f>VLOOKUP(M37,alliance!A:D,4,FALSE)</f>
        <v>008000</v>
      </c>
      <c r="P37" t="str">
        <f t="array" ref="P37">INDEX(mySheet!G:G,MATCH(1,(mySheet!A:A=summary!C37)*(mySheet!B:B=summary!D37)*(mySheet!O:O=2),0))</f>
        <v>INC</v>
      </c>
      <c r="Q37" t="str">
        <f t="shared" si="2"/>
        <v>AIUDF</v>
      </c>
      <c r="R37" t="str">
        <f>VLOOKUP(Q37,alliance!A:B,2,FALSE)</f>
        <v>Unallied</v>
      </c>
      <c r="S37" t="str">
        <f>VLOOKUP(Q37,alliance!A:D,4,FALSE)</f>
        <v>008000</v>
      </c>
    </row>
    <row r="38" spans="1:19" x14ac:dyDescent="0.2">
      <c r="A38" t="str">
        <f>VLOOKUP(C38,stateCodes!A:B,2,FALSE)</f>
        <v>S03</v>
      </c>
      <c r="B38">
        <v>9</v>
      </c>
      <c r="C38" t="s">
        <v>518</v>
      </c>
      <c r="D38" t="s">
        <v>589</v>
      </c>
      <c r="E38" s="2">
        <f>SUMIFS(mySheet!N:N,mySheet!A:A,summary!C38,mySheet!B:B,summary!D38,mySheet!O:O,1)</f>
        <v>1776358</v>
      </c>
      <c r="F38" s="2">
        <f>SUMIFS(mySheet!K:K,mySheet!A:A,summary!C38,mySheet!B:B,summary!D38)</f>
        <v>1479485</v>
      </c>
      <c r="G38" s="8">
        <f t="shared" si="0"/>
        <v>0.83287546767036824</v>
      </c>
      <c r="H38">
        <f>COUNTIFS(mySheet!A:A,summary!C38,mySheet!B:B,summary!D38,mySheet!D:D,"FEMALE")</f>
        <v>1</v>
      </c>
      <c r="I38">
        <f>COUNTIFS(mySheet!A:A,summary!C38,mySheet!B:B,summary!D38,mySheet!D:D,"FEMALE",mySheet!O:O,1)</f>
        <v>0</v>
      </c>
      <c r="J38" s="11">
        <f>SUMIFS(mySheet!K:K,mySheet!A:A,summary!C38,mySheet!B:B,summary!D38,mySheet!G:G,"NOTA")/F38</f>
        <v>1.0806463059780938E-2</v>
      </c>
      <c r="K38" s="2">
        <f>SUMIFS(mySheet!K:K,mySheet!A:A,summary!C38,mySheet!B:B,summary!D38,mySheet!O:O,1) - SUMIFS(mySheet!K:K,mySheet!A:A,summary!C38,mySheet!B:B,summary!D38,mySheet!O:O,2)</f>
        <v>37786</v>
      </c>
      <c r="L38" s="11">
        <f t="shared" si="1"/>
        <v>2.5539968299779992E-2</v>
      </c>
      <c r="M38" t="str">
        <f t="array" ref="M38">INDEX(mySheet!G:G,MATCH(1,(mySheet!A:A=summary!C38)*(mySheet!B:B=summary!D38)*(mySheet!O:O=1),0))</f>
        <v>IND</v>
      </c>
      <c r="N38" t="str">
        <f>VLOOKUP(M38,alliance!A:B,2,FALSE)</f>
        <v>Unallied</v>
      </c>
      <c r="O38" t="str">
        <f>VLOOKUP(M38,alliance!A:D,4,FALSE)</f>
        <v>AAAAAA</v>
      </c>
      <c r="P38" t="str">
        <f t="array" ref="P38">INDEX(mySheet!G:G,MATCH(1,(mySheet!A:A=summary!C38)*(mySheet!B:B=summary!D38)*(mySheet!O:O=2),0))</f>
        <v>BOPF</v>
      </c>
      <c r="Q38" t="str">
        <f t="shared" si="2"/>
        <v>BOPF</v>
      </c>
      <c r="R38" t="e">
        <f>VLOOKUP(Q38,alliance!A:B,2,FALSE)</f>
        <v>#N/A</v>
      </c>
      <c r="S38" t="e">
        <f>VLOOKUP(Q38,alliance!A:D,4,FALSE)</f>
        <v>#N/A</v>
      </c>
    </row>
    <row r="39" spans="1:19" x14ac:dyDescent="0.2">
      <c r="A39" t="str">
        <f>VLOOKUP(C39,stateCodes!A:B,2,FALSE)</f>
        <v>S03</v>
      </c>
      <c r="B39">
        <v>10</v>
      </c>
      <c r="C39" t="s">
        <v>518</v>
      </c>
      <c r="D39" t="s">
        <v>620</v>
      </c>
      <c r="E39" s="2">
        <f>SUMIFS(mySheet!N:N,mySheet!A:A,summary!C39,mySheet!B:B,summary!D39,mySheet!O:O,1)</f>
        <v>2181319</v>
      </c>
      <c r="F39" s="2">
        <f>SUMIFS(mySheet!K:K,mySheet!A:A,summary!C39,mySheet!B:B,summary!D39)</f>
        <v>1763757</v>
      </c>
      <c r="G39" s="8">
        <f t="shared" si="0"/>
        <v>0.80857361990612098</v>
      </c>
      <c r="H39">
        <f>COUNTIFS(mySheet!A:A,summary!C39,mySheet!B:B,summary!D39,mySheet!D:D,"FEMALE")</f>
        <v>5</v>
      </c>
      <c r="I39">
        <f>COUNTIFS(mySheet!A:A,summary!C39,mySheet!B:B,summary!D39,mySheet!D:D,"FEMALE",mySheet!O:O,1)</f>
        <v>1</v>
      </c>
      <c r="J39" s="11">
        <f>SUMIFS(mySheet!K:K,mySheet!A:A,summary!C39,mySheet!B:B,summary!D39,mySheet!G:G,"NOTA")/F39</f>
        <v>5.9339240042704296E-3</v>
      </c>
      <c r="K39" s="2">
        <f>SUMIFS(mySheet!K:K,mySheet!A:A,summary!C39,mySheet!B:B,summary!D39,mySheet!O:O,1) - SUMIFS(mySheet!K:K,mySheet!A:A,summary!C39,mySheet!B:B,summary!D39,mySheet!O:O,2)</f>
        <v>345606</v>
      </c>
      <c r="L39" s="11">
        <f t="shared" si="1"/>
        <v>0.19594876164913874</v>
      </c>
      <c r="M39" t="str">
        <f t="array" ref="M39">INDEX(mySheet!G:G,MATCH(1,(mySheet!A:A=summary!C39)*(mySheet!B:B=summary!D39)*(mySheet!O:O=1),0))</f>
        <v>BJP</v>
      </c>
      <c r="N39" t="str">
        <f>VLOOKUP(M39,alliance!A:B,2,FALSE)</f>
        <v>NDA</v>
      </c>
      <c r="O39" t="str">
        <f>VLOOKUP(M39,alliance!A:D,4,FALSE)</f>
        <v>FF4500</v>
      </c>
      <c r="P39" t="str">
        <f t="array" ref="P39">INDEX(mySheet!G:G,MATCH(1,(mySheet!A:A=summary!C39)*(mySheet!B:B=summary!D39)*(mySheet!O:O=2),0))</f>
        <v>INC</v>
      </c>
      <c r="Q39" t="str">
        <f t="shared" si="2"/>
        <v>BJP</v>
      </c>
      <c r="R39" t="str">
        <f>VLOOKUP(Q39,alliance!A:B,2,FALSE)</f>
        <v>NDA</v>
      </c>
      <c r="S39" t="str">
        <f>VLOOKUP(Q39,alliance!A:D,4,FALSE)</f>
        <v>FF4500</v>
      </c>
    </row>
    <row r="40" spans="1:19" x14ac:dyDescent="0.2">
      <c r="A40" t="str">
        <f>VLOOKUP(C40,stateCodes!A:B,2,FALSE)</f>
        <v>S03</v>
      </c>
      <c r="B40">
        <v>11</v>
      </c>
      <c r="C40" t="s">
        <v>518</v>
      </c>
      <c r="D40" t="s">
        <v>679</v>
      </c>
      <c r="E40" s="2">
        <f>SUMIFS(mySheet!N:N,mySheet!A:A,summary!C40,mySheet!B:B,summary!D40,mySheet!O:O,1)</f>
        <v>1365035</v>
      </c>
      <c r="F40" s="2">
        <f>SUMIFS(mySheet!K:K,mySheet!A:A,summary!C40,mySheet!B:B,summary!D40)</f>
        <v>1057965</v>
      </c>
      <c r="G40" s="8">
        <f t="shared" si="0"/>
        <v>0.77504606109000873</v>
      </c>
      <c r="H40">
        <f>COUNTIFS(mySheet!A:A,summary!C40,mySheet!B:B,summary!D40,mySheet!D:D,"FEMALE")</f>
        <v>2</v>
      </c>
      <c r="I40">
        <f>COUNTIFS(mySheet!A:A,summary!C40,mySheet!B:B,summary!D40,mySheet!D:D,"FEMALE",mySheet!O:O,1)</f>
        <v>0</v>
      </c>
      <c r="J40" s="11">
        <f>SUMIFS(mySheet!K:K,mySheet!A:A,summary!C40,mySheet!B:B,summary!D40,mySheet!G:G,"NOTA")/F40</f>
        <v>1.1880355210238523E-2</v>
      </c>
      <c r="K40" s="2">
        <f>SUMIFS(mySheet!K:K,mySheet!A:A,summary!C40,mySheet!B:B,summary!D40,mySheet!O:O,1) - SUMIFS(mySheet!K:K,mySheet!A:A,summary!C40,mySheet!B:B,summary!D40,mySheet!O:O,2)</f>
        <v>82653</v>
      </c>
      <c r="L40" s="11">
        <f t="shared" si="1"/>
        <v>7.8124512625653966E-2</v>
      </c>
      <c r="M40" t="str">
        <f t="array" ref="M40">INDEX(mySheet!G:G,MATCH(1,(mySheet!A:A=summary!C40)*(mySheet!B:B=summary!D40)*(mySheet!O:O=1),0))</f>
        <v>BJP</v>
      </c>
      <c r="N40" t="str">
        <f>VLOOKUP(M40,alliance!A:B,2,FALSE)</f>
        <v>NDA</v>
      </c>
      <c r="O40" t="str">
        <f>VLOOKUP(M40,alliance!A:D,4,FALSE)</f>
        <v>FF4500</v>
      </c>
      <c r="P40" t="str">
        <f t="array" ref="P40">INDEX(mySheet!G:G,MATCH(1,(mySheet!A:A=summary!C40)*(mySheet!B:B=summary!D40)*(mySheet!O:O=2),0))</f>
        <v>INC</v>
      </c>
      <c r="Q40" t="str">
        <f t="shared" si="2"/>
        <v>INC</v>
      </c>
      <c r="R40" t="str">
        <f>VLOOKUP(Q40,alliance!A:B,2,FALSE)</f>
        <v>I.N.D.I.A.</v>
      </c>
      <c r="S40" t="str">
        <f>VLOOKUP(Q40,alliance!A:D,4,FALSE)</f>
        <v>00BFFF</v>
      </c>
    </row>
    <row r="41" spans="1:19" x14ac:dyDescent="0.2">
      <c r="A41" t="str">
        <f>VLOOKUP(C41,stateCodes!A:B,2,FALSE)</f>
        <v>S03</v>
      </c>
      <c r="B41">
        <v>12</v>
      </c>
      <c r="C41" t="s">
        <v>518</v>
      </c>
      <c r="D41" t="s">
        <v>652</v>
      </c>
      <c r="E41" s="2">
        <f>SUMIFS(mySheet!N:N,mySheet!A:A,summary!C41,mySheet!B:B,summary!D41,mySheet!O:O,1)</f>
        <v>1499639</v>
      </c>
      <c r="F41" s="2">
        <f>SUMIFS(mySheet!K:K,mySheet!A:A,summary!C41,mySheet!B:B,summary!D41)</f>
        <v>1190196</v>
      </c>
      <c r="G41" s="8">
        <f t="shared" si="0"/>
        <v>0.79365500630485075</v>
      </c>
      <c r="H41">
        <f>COUNTIFS(mySheet!A:A,summary!C41,mySheet!B:B,summary!D41,mySheet!D:D,"FEMALE")</f>
        <v>0</v>
      </c>
      <c r="I41">
        <f>COUNTIFS(mySheet!A:A,summary!C41,mySheet!B:B,summary!D41,mySheet!D:D,"FEMALE",mySheet!O:O,1)</f>
        <v>0</v>
      </c>
      <c r="J41" s="11">
        <f>SUMIFS(mySheet!K:K,mySheet!A:A,summary!C41,mySheet!B:B,summary!D41,mySheet!G:G,"NOTA")/F41</f>
        <v>1.3128930024970677E-2</v>
      </c>
      <c r="K41" s="2">
        <f>SUMIFS(mySheet!K:K,mySheet!A:A,summary!C41,mySheet!B:B,summary!D41,mySheet!O:O,1) - SUMIFS(mySheet!K:K,mySheet!A:A,summary!C41,mySheet!B:B,summary!D41,mySheet!O:O,2)</f>
        <v>242841</v>
      </c>
      <c r="L41" s="11">
        <f t="shared" si="1"/>
        <v>0.2040344615508706</v>
      </c>
      <c r="M41" t="str">
        <f t="array" ref="M41">INDEX(mySheet!G:G,MATCH(1,(mySheet!A:A=summary!C41)*(mySheet!B:B=summary!D41)*(mySheet!O:O=1),0))</f>
        <v>BJP</v>
      </c>
      <c r="N41" t="str">
        <f>VLOOKUP(M41,alliance!A:B,2,FALSE)</f>
        <v>NDA</v>
      </c>
      <c r="O41" t="str">
        <f>VLOOKUP(M41,alliance!A:D,4,FALSE)</f>
        <v>FF4500</v>
      </c>
      <c r="P41" t="str">
        <f t="array" ref="P41">INDEX(mySheet!G:G,MATCH(1,(mySheet!A:A=summary!C41)*(mySheet!B:B=summary!D41)*(mySheet!O:O=2),0))</f>
        <v>INC</v>
      </c>
      <c r="Q41" t="str">
        <f t="shared" si="2"/>
        <v>BJP</v>
      </c>
      <c r="R41" t="str">
        <f>VLOOKUP(Q41,alliance!A:B,2,FALSE)</f>
        <v>NDA</v>
      </c>
      <c r="S41" t="str">
        <f>VLOOKUP(Q41,alliance!A:D,4,FALSE)</f>
        <v>FF4500</v>
      </c>
    </row>
    <row r="42" spans="1:19" x14ac:dyDescent="0.2">
      <c r="A42" t="str">
        <f>VLOOKUP(C42,stateCodes!A:B,2,FALSE)</f>
        <v>S03</v>
      </c>
      <c r="B42">
        <v>13</v>
      </c>
      <c r="C42" t="s">
        <v>518</v>
      </c>
      <c r="D42" t="s">
        <v>688</v>
      </c>
      <c r="E42" s="2">
        <f>SUMIFS(mySheet!N:N,mySheet!A:A,summary!C42,mySheet!B:B,summary!D42,mySheet!O:O,1)</f>
        <v>1314319</v>
      </c>
      <c r="F42" s="2">
        <f>SUMIFS(mySheet!K:K,mySheet!A:A,summary!C42,mySheet!B:B,summary!D42)</f>
        <v>1015748</v>
      </c>
      <c r="G42" s="8">
        <f t="shared" si="0"/>
        <v>0.77283216631578788</v>
      </c>
      <c r="H42">
        <f>COUNTIFS(mySheet!A:A,summary!C42,mySheet!B:B,summary!D42,mySheet!D:D,"FEMALE")</f>
        <v>0</v>
      </c>
      <c r="I42">
        <f>COUNTIFS(mySheet!A:A,summary!C42,mySheet!B:B,summary!D42,mySheet!D:D,"FEMALE",mySheet!O:O,1)</f>
        <v>0</v>
      </c>
      <c r="J42" s="11">
        <f>SUMIFS(mySheet!K:K,mySheet!A:A,summary!C42,mySheet!B:B,summary!D42,mySheet!G:G,"NOTA")/F42</f>
        <v>2.0957954138231136E-2</v>
      </c>
      <c r="K42" s="2">
        <f>SUMIFS(mySheet!K:K,mySheet!A:A,summary!C42,mySheet!B:B,summary!D42,mySheet!O:O,1) - SUMIFS(mySheet!K:K,mySheet!A:A,summary!C42,mySheet!B:B,summary!D42,mySheet!O:O,2)</f>
        <v>364566</v>
      </c>
      <c r="L42" s="11">
        <f t="shared" si="1"/>
        <v>0.35891382508259922</v>
      </c>
      <c r="M42" t="str">
        <f t="array" ref="M42">INDEX(mySheet!G:G,MATCH(1,(mySheet!A:A=summary!C42)*(mySheet!B:B=summary!D42)*(mySheet!O:O=1),0))</f>
        <v>BJP</v>
      </c>
      <c r="N42" t="str">
        <f>VLOOKUP(M42,alliance!A:B,2,FALSE)</f>
        <v>NDA</v>
      </c>
      <c r="O42" t="str">
        <f>VLOOKUP(M42,alliance!A:D,4,FALSE)</f>
        <v>FF4500</v>
      </c>
      <c r="P42" t="str">
        <f t="array" ref="P42">INDEX(mySheet!G:G,MATCH(1,(mySheet!A:A=summary!C42)*(mySheet!B:B=summary!D42)*(mySheet!O:O=2),0))</f>
        <v>INC</v>
      </c>
      <c r="Q42" t="str">
        <f t="shared" si="2"/>
        <v>BJP</v>
      </c>
      <c r="R42" t="str">
        <f>VLOOKUP(Q42,alliance!A:B,2,FALSE)</f>
        <v>NDA</v>
      </c>
      <c r="S42" t="str">
        <f>VLOOKUP(Q42,alliance!A:D,4,FALSE)</f>
        <v>FF4500</v>
      </c>
    </row>
    <row r="43" spans="1:19" x14ac:dyDescent="0.2">
      <c r="A43" t="str">
        <f>VLOOKUP(C43,stateCodes!A:B,2,FALSE)</f>
        <v>S04</v>
      </c>
      <c r="B43">
        <v>0</v>
      </c>
      <c r="C43" t="s">
        <v>712</v>
      </c>
      <c r="D43" t="s">
        <v>1375</v>
      </c>
      <c r="E43" s="2">
        <f>SUMIFS(mySheet!N:N,mySheet!A:A,summary!C43,mySheet!B:B,summary!D43,mySheet!O:O,1)</f>
        <v>1829373</v>
      </c>
      <c r="F43" s="2">
        <f>SUMIFS(mySheet!K:K,mySheet!A:A,summary!C43,mySheet!B:B,summary!D43)</f>
        <v>986861</v>
      </c>
      <c r="G43" s="8">
        <f t="shared" si="0"/>
        <v>0.53945313503588388</v>
      </c>
      <c r="H43">
        <f>COUNTIFS(mySheet!A:A,summary!C43,mySheet!B:B,summary!D43,mySheet!D:D,"FEMALE")</f>
        <v>0</v>
      </c>
      <c r="I43">
        <f>COUNTIFS(mySheet!A:A,summary!C43,mySheet!B:B,summary!D43,mySheet!D:D,"FEMALE",mySheet!O:O,1)</f>
        <v>0</v>
      </c>
      <c r="J43" s="11">
        <f>SUMIFS(mySheet!K:K,mySheet!A:A,summary!C43,mySheet!B:B,summary!D43,mySheet!G:G,"NOTA")/F43</f>
        <v>1.6665974235479972E-2</v>
      </c>
      <c r="K43" s="2">
        <f>SUMIFS(mySheet!K:K,mySheet!A:A,summary!C43,mySheet!B:B,summary!D43,mySheet!O:O,1) - SUMIFS(mySheet!K:K,mySheet!A:A,summary!C43,mySheet!B:B,summary!D43,mySheet!O:O,2)</f>
        <v>117609</v>
      </c>
      <c r="L43" s="11">
        <f t="shared" si="1"/>
        <v>0.11917483819909795</v>
      </c>
      <c r="M43" t="str">
        <f t="array" ref="M43">INDEX(mySheet!G:G,MATCH(1,(mySheet!A:A=summary!C43)*(mySheet!B:B=summary!D43)*(mySheet!O:O=1),0))</f>
        <v>BJP</v>
      </c>
      <c r="N43" t="str">
        <f>VLOOKUP(M43,alliance!A:B,2,FALSE)</f>
        <v>NDA</v>
      </c>
      <c r="O43" t="str">
        <f>VLOOKUP(M43,alliance!A:D,4,FALSE)</f>
        <v>FF4500</v>
      </c>
      <c r="P43" t="str">
        <f t="array" ref="P43">INDEX(mySheet!G:G,MATCH(1,(mySheet!A:A=summary!C43)*(mySheet!B:B=summary!D43)*(mySheet!O:O=2),0))</f>
        <v>RJD</v>
      </c>
      <c r="Q43" t="str">
        <f t="shared" si="2"/>
        <v>BJP</v>
      </c>
      <c r="R43" t="str">
        <f>VLOOKUP(Q43,alliance!A:B,2,FALSE)</f>
        <v>NDA</v>
      </c>
      <c r="S43" t="str">
        <f>VLOOKUP(Q43,alliance!A:D,4,FALSE)</f>
        <v>FF4500</v>
      </c>
    </row>
    <row r="44" spans="1:19" x14ac:dyDescent="0.2">
      <c r="A44" t="str">
        <f>VLOOKUP(C44,stateCodes!A:B,2,FALSE)</f>
        <v>S04</v>
      </c>
      <c r="B44">
        <v>1</v>
      </c>
      <c r="C44" t="s">
        <v>712</v>
      </c>
      <c r="D44" t="s">
        <v>1123</v>
      </c>
      <c r="E44" s="2">
        <f>SUMIFS(mySheet!N:N,mySheet!A:A,summary!C44,mySheet!B:B,summary!D44,mySheet!O:O,1)</f>
        <v>1667253</v>
      </c>
      <c r="F44" s="2">
        <f>SUMIFS(mySheet!K:K,mySheet!A:A,summary!C44,mySheet!B:B,summary!D44)</f>
        <v>943020</v>
      </c>
      <c r="G44" s="8">
        <f t="shared" si="0"/>
        <v>0.56561301734049962</v>
      </c>
      <c r="H44">
        <f>COUNTIFS(mySheet!A:A,summary!C44,mySheet!B:B,summary!D44,mySheet!D:D,"FEMALE")</f>
        <v>0</v>
      </c>
      <c r="I44">
        <f>COUNTIFS(mySheet!A:A,summary!C44,mySheet!B:B,summary!D44,mySheet!D:D,"FEMALE",mySheet!O:O,1)</f>
        <v>0</v>
      </c>
      <c r="J44" s="11">
        <f>SUMIFS(mySheet!K:K,mySheet!A:A,summary!C44,mySheet!B:B,summary!D44,mySheet!G:G,"NOTA")/F44</f>
        <v>2.9995122054675406E-2</v>
      </c>
      <c r="K44" s="2">
        <f>SUMIFS(mySheet!K:K,mySheet!A:A,summary!C44,mySheet!B:B,summary!D44,mySheet!O:O,1) - SUMIFS(mySheet!K:K,mySheet!A:A,summary!C44,mySheet!B:B,summary!D44,mySheet!O:O,2)</f>
        <v>138411</v>
      </c>
      <c r="L44" s="11">
        <f t="shared" si="1"/>
        <v>0.14677419354838708</v>
      </c>
      <c r="M44" t="str">
        <f t="array" ref="M44">INDEX(mySheet!G:G,MATCH(1,(mySheet!A:A=summary!C44)*(mySheet!B:B=summary!D44)*(mySheet!O:O=1),0))</f>
        <v>BJP</v>
      </c>
      <c r="N44" t="str">
        <f>VLOOKUP(M44,alliance!A:B,2,FALSE)</f>
        <v>NDA</v>
      </c>
      <c r="O44" t="str">
        <f>VLOOKUP(M44,alliance!A:D,4,FALSE)</f>
        <v>FF4500</v>
      </c>
      <c r="P44" t="str">
        <f t="array" ref="P44">INDEX(mySheet!G:G,MATCH(1,(mySheet!A:A=summary!C44)*(mySheet!B:B=summary!D44)*(mySheet!O:O=2),0))</f>
        <v>RJD</v>
      </c>
      <c r="Q44" t="str">
        <f t="shared" si="2"/>
        <v>BJP</v>
      </c>
      <c r="R44" t="str">
        <f>VLOOKUP(Q44,alliance!A:B,2,FALSE)</f>
        <v>NDA</v>
      </c>
      <c r="S44" t="str">
        <f>VLOOKUP(Q44,alliance!A:D,4,FALSE)</f>
        <v>FF4500</v>
      </c>
    </row>
    <row r="45" spans="1:19" x14ac:dyDescent="0.2">
      <c r="A45" t="str">
        <f>VLOOKUP(C45,stateCodes!A:B,2,FALSE)</f>
        <v>S04</v>
      </c>
      <c r="B45">
        <v>2</v>
      </c>
      <c r="C45" t="s">
        <v>712</v>
      </c>
      <c r="D45" t="s">
        <v>1361</v>
      </c>
      <c r="E45" s="2">
        <f>SUMIFS(mySheet!N:N,mySheet!A:A,summary!C45,mySheet!B:B,summary!D45,mySheet!O:O,1)</f>
        <v>2089353</v>
      </c>
      <c r="F45" s="2">
        <f>SUMIFS(mySheet!K:K,mySheet!A:A,summary!C45,mySheet!B:B,summary!D45)</f>
        <v>1080684</v>
      </c>
      <c r="G45" s="8">
        <f t="shared" si="0"/>
        <v>0.51723380395749308</v>
      </c>
      <c r="H45">
        <f>COUNTIFS(mySheet!A:A,summary!C45,mySheet!B:B,summary!D45,mySheet!D:D,"FEMALE")</f>
        <v>0</v>
      </c>
      <c r="I45">
        <f>COUNTIFS(mySheet!A:A,summary!C45,mySheet!B:B,summary!D45,mySheet!D:D,"FEMALE",mySheet!O:O,1)</f>
        <v>0</v>
      </c>
      <c r="J45" s="11">
        <f>SUMIFS(mySheet!K:K,mySheet!A:A,summary!C45,mySheet!B:B,summary!D45,mySheet!G:G,"NOTA")/F45</f>
        <v>2.0195542822878842E-2</v>
      </c>
      <c r="K45" s="2">
        <f>SUMIFS(mySheet!K:K,mySheet!A:A,summary!C45,mySheet!B:B,summary!D45,mySheet!O:O,1) - SUMIFS(mySheet!K:K,mySheet!A:A,summary!C45,mySheet!B:B,summary!D45,mySheet!O:O,2)</f>
        <v>147285</v>
      </c>
      <c r="L45" s="11">
        <f t="shared" si="1"/>
        <v>0.13628868383357207</v>
      </c>
      <c r="M45" t="str">
        <f t="array" ref="M45">INDEX(mySheet!G:G,MATCH(1,(mySheet!A:A=summary!C45)*(mySheet!B:B=summary!D45)*(mySheet!O:O=1),0))</f>
        <v>BJP</v>
      </c>
      <c r="N45" t="str">
        <f>VLOOKUP(M45,alliance!A:B,2,FALSE)</f>
        <v>NDA</v>
      </c>
      <c r="O45" t="str">
        <f>VLOOKUP(M45,alliance!A:D,4,FALSE)</f>
        <v>FF4500</v>
      </c>
      <c r="P45" t="str">
        <f t="array" ref="P45">INDEX(mySheet!G:G,MATCH(1,(mySheet!A:A=summary!C45)*(mySheet!B:B=summary!D45)*(mySheet!O:O=2),0))</f>
        <v>CPI(ML)(L)</v>
      </c>
      <c r="Q45" t="str">
        <f t="shared" si="2"/>
        <v>BJP</v>
      </c>
      <c r="R45" t="str">
        <f>VLOOKUP(Q45,alliance!A:B,2,FALSE)</f>
        <v>NDA</v>
      </c>
      <c r="S45" t="str">
        <f>VLOOKUP(Q45,alliance!A:D,4,FALSE)</f>
        <v>FF4500</v>
      </c>
    </row>
    <row r="46" spans="1:19" x14ac:dyDescent="0.2">
      <c r="A46" t="str">
        <f>VLOOKUP(C46,stateCodes!A:B,2,FALSE)</f>
        <v>S04</v>
      </c>
      <c r="B46">
        <v>3</v>
      </c>
      <c r="C46" t="s">
        <v>712</v>
      </c>
      <c r="D46" t="s">
        <v>713</v>
      </c>
      <c r="E46" s="2">
        <f>SUMIFS(mySheet!N:N,mySheet!A:A,summary!C46,mySheet!B:B,summary!D46,mySheet!O:O,1)</f>
        <v>1665502</v>
      </c>
      <c r="F46" s="2">
        <f>SUMIFS(mySheet!K:K,mySheet!A:A,summary!C46,mySheet!B:B,summary!D46)</f>
        <v>1032090</v>
      </c>
      <c r="G46" s="8">
        <f t="shared" si="0"/>
        <v>0.61968703730166641</v>
      </c>
      <c r="H46">
        <f>COUNTIFS(mySheet!A:A,summary!C46,mySheet!B:B,summary!D46,mySheet!D:D,"FEMALE")</f>
        <v>1</v>
      </c>
      <c r="I46">
        <f>COUNTIFS(mySheet!A:A,summary!C46,mySheet!B:B,summary!D46,mySheet!D:D,"FEMALE",mySheet!O:O,1)</f>
        <v>0</v>
      </c>
      <c r="J46" s="11">
        <f>SUMIFS(mySheet!K:K,mySheet!A:A,summary!C46,mySheet!B:B,summary!D46,mySheet!G:G,"NOTA")/F46</f>
        <v>3.3270354329564281E-2</v>
      </c>
      <c r="K46" s="2">
        <f>SUMIFS(mySheet!K:K,mySheet!A:A,summary!C46,mySheet!B:B,summary!D46,mySheet!O:O,1) - SUMIFS(mySheet!K:K,mySheet!A:A,summary!C46,mySheet!B:B,summary!D46,mySheet!O:O,2)</f>
        <v>354616</v>
      </c>
      <c r="L46" s="11">
        <f t="shared" si="1"/>
        <v>0.34359019077793601</v>
      </c>
      <c r="M46" t="str">
        <f t="array" ref="M46">INDEX(mySheet!G:G,MATCH(1,(mySheet!A:A=summary!C46)*(mySheet!B:B=summary!D46)*(mySheet!O:O=1),0))</f>
        <v>JD(U)</v>
      </c>
      <c r="N46" t="str">
        <f>VLOOKUP(M46,alliance!A:B,2,FALSE)</f>
        <v>NDA</v>
      </c>
      <c r="O46" t="str">
        <f>VLOOKUP(M46,alliance!A:D,4,FALSE)</f>
        <v>BA160C</v>
      </c>
      <c r="P46" t="str">
        <f t="array" ref="P46">INDEX(mySheet!G:G,MATCH(1,(mySheet!A:A=summary!C46)*(mySheet!B:B=summary!D46)*(mySheet!O:O=2),0))</f>
        <v>INC</v>
      </c>
      <c r="Q46" t="str">
        <f t="shared" si="2"/>
        <v>JD(U)</v>
      </c>
      <c r="R46" t="str">
        <f>VLOOKUP(Q46,alliance!A:B,2,FALSE)</f>
        <v>NDA</v>
      </c>
      <c r="S46" t="str">
        <f>VLOOKUP(Q46,alliance!A:D,4,FALSE)</f>
        <v>BA160C</v>
      </c>
    </row>
    <row r="47" spans="1:19" x14ac:dyDescent="0.2">
      <c r="A47" t="str">
        <f>VLOOKUP(C47,stateCodes!A:B,2,FALSE)</f>
        <v>S04</v>
      </c>
      <c r="B47">
        <v>4</v>
      </c>
      <c r="C47" t="s">
        <v>712</v>
      </c>
      <c r="D47" t="s">
        <v>740</v>
      </c>
      <c r="E47" s="2">
        <f>SUMIFS(mySheet!N:N,mySheet!A:A,summary!C47,mySheet!B:B,summary!D47,mySheet!O:O,1)</f>
        <v>1633824</v>
      </c>
      <c r="F47" s="2">
        <f>SUMIFS(mySheet!K:K,mySheet!A:A,summary!C47,mySheet!B:B,summary!D47)</f>
        <v>1012936</v>
      </c>
      <c r="G47" s="8">
        <f t="shared" si="0"/>
        <v>0.6199786513112796</v>
      </c>
      <c r="H47">
        <f>COUNTIFS(mySheet!A:A,summary!C47,mySheet!B:B,summary!D47,mySheet!D:D,"FEMALE")</f>
        <v>0</v>
      </c>
      <c r="I47">
        <f>COUNTIFS(mySheet!A:A,summary!C47,mySheet!B:B,summary!D47,mySheet!D:D,"FEMALE",mySheet!O:O,1)</f>
        <v>0</v>
      </c>
      <c r="J47" s="11">
        <f>SUMIFS(mySheet!K:K,mySheet!A:A,summary!C47,mySheet!B:B,summary!D47,mySheet!G:G,"NOTA")/F47</f>
        <v>4.5115387349250101E-2</v>
      </c>
      <c r="K47" s="2">
        <f>SUMIFS(mySheet!K:K,mySheet!A:A,summary!C47,mySheet!B:B,summary!D47,mySheet!O:O,1) - SUMIFS(mySheet!K:K,mySheet!A:A,summary!C47,mySheet!B:B,summary!D47,mySheet!O:O,2)</f>
        <v>293906</v>
      </c>
      <c r="L47" s="11">
        <f t="shared" si="1"/>
        <v>0.29015258614562028</v>
      </c>
      <c r="M47" t="str">
        <f t="array" ref="M47">INDEX(mySheet!G:G,MATCH(1,(mySheet!A:A=summary!C47)*(mySheet!B:B=summary!D47)*(mySheet!O:O=1),0))</f>
        <v>BJP</v>
      </c>
      <c r="N47" t="str">
        <f>VLOOKUP(M47,alliance!A:B,2,FALSE)</f>
        <v>NDA</v>
      </c>
      <c r="O47" t="str">
        <f>VLOOKUP(M47,alliance!A:D,4,FALSE)</f>
        <v>FF4500</v>
      </c>
      <c r="P47" t="str">
        <f t="array" ref="P47">INDEX(mySheet!G:G,MATCH(1,(mySheet!A:A=summary!C47)*(mySheet!B:B=summary!D47)*(mySheet!O:O=2),0))</f>
        <v>BLSP</v>
      </c>
      <c r="Q47" t="str">
        <f t="shared" si="2"/>
        <v>BJP</v>
      </c>
      <c r="R47" t="str">
        <f>VLOOKUP(Q47,alliance!A:B,2,FALSE)</f>
        <v>NDA</v>
      </c>
      <c r="S47" t="str">
        <f>VLOOKUP(Q47,alliance!A:D,4,FALSE)</f>
        <v>FF4500</v>
      </c>
    </row>
    <row r="48" spans="1:19" x14ac:dyDescent="0.2">
      <c r="A48" t="str">
        <f>VLOOKUP(C48,stateCodes!A:B,2,FALSE)</f>
        <v>S04</v>
      </c>
      <c r="B48">
        <v>5</v>
      </c>
      <c r="C48" t="s">
        <v>712</v>
      </c>
      <c r="D48" t="s">
        <v>1067</v>
      </c>
      <c r="E48" s="2">
        <f>SUMIFS(mySheet!N:N,mySheet!A:A,summary!C48,mySheet!B:B,summary!D48,mySheet!O:O,1)</f>
        <v>1839514</v>
      </c>
      <c r="F48" s="2">
        <f>SUMIFS(mySheet!K:K,mySheet!A:A,summary!C48,mySheet!B:B,summary!D48)</f>
        <v>1024876</v>
      </c>
      <c r="G48" s="8">
        <f t="shared" si="0"/>
        <v>0.55714498503409049</v>
      </c>
      <c r="H48">
        <f>COUNTIFS(mySheet!A:A,summary!C48,mySheet!B:B,summary!D48,mySheet!D:D,"FEMALE")</f>
        <v>0</v>
      </c>
      <c r="I48">
        <f>COUNTIFS(mySheet!A:A,summary!C48,mySheet!B:B,summary!D48,mySheet!D:D,"FEMALE",mySheet!O:O,1)</f>
        <v>0</v>
      </c>
      <c r="J48" s="11">
        <f>SUMIFS(mySheet!K:K,mySheet!A:A,summary!C48,mySheet!B:B,summary!D48,mySheet!G:G,"NOTA")/F48</f>
        <v>5.0406097908429898E-2</v>
      </c>
      <c r="K48" s="2">
        <f>SUMIFS(mySheet!K:K,mySheet!A:A,summary!C48,mySheet!B:B,summary!D48,mySheet!O:O,1) - SUMIFS(mySheet!K:K,mySheet!A:A,summary!C48,mySheet!B:B,summary!D48,mySheet!O:O,2)</f>
        <v>286434</v>
      </c>
      <c r="L48" s="11">
        <f t="shared" si="1"/>
        <v>0.27948161533687976</v>
      </c>
      <c r="M48" t="str">
        <f t="array" ref="M48">INDEX(mySheet!G:G,MATCH(1,(mySheet!A:A=summary!C48)*(mySheet!B:B=summary!D48)*(mySheet!O:O=1),0))</f>
        <v>JD(U)</v>
      </c>
      <c r="N48" t="str">
        <f>VLOOKUP(M48,alliance!A:B,2,FALSE)</f>
        <v>NDA</v>
      </c>
      <c r="O48" t="str">
        <f>VLOOKUP(M48,alliance!A:D,4,FALSE)</f>
        <v>BA160C</v>
      </c>
      <c r="P48" t="str">
        <f t="array" ref="P48">INDEX(mySheet!G:G,MATCH(1,(mySheet!A:A=summary!C48)*(mySheet!B:B=summary!D48)*(mySheet!O:O=2),0))</f>
        <v>RJD</v>
      </c>
      <c r="Q48" t="str">
        <f t="shared" si="2"/>
        <v>JD(U)</v>
      </c>
      <c r="R48" t="str">
        <f>VLOOKUP(Q48,alliance!A:B,2,FALSE)</f>
        <v>NDA</v>
      </c>
      <c r="S48" t="str">
        <f>VLOOKUP(Q48,alliance!A:D,4,FALSE)</f>
        <v>BA160C</v>
      </c>
    </row>
    <row r="49" spans="1:19" x14ac:dyDescent="0.2">
      <c r="A49" t="str">
        <f>VLOOKUP(C49,stateCodes!A:B,2,FALSE)</f>
        <v>S04</v>
      </c>
      <c r="B49">
        <v>6</v>
      </c>
      <c r="C49" t="s">
        <v>712</v>
      </c>
      <c r="D49" t="s">
        <v>1082</v>
      </c>
      <c r="E49" s="2">
        <f>SUMIFS(mySheet!N:N,mySheet!A:A,summary!C49,mySheet!B:B,summary!D49,mySheet!O:O,1)</f>
        <v>1799551</v>
      </c>
      <c r="F49" s="2">
        <f>SUMIFS(mySheet!K:K,mySheet!A:A,summary!C49,mySheet!B:B,summary!D49)</f>
        <v>984810</v>
      </c>
      <c r="G49" s="8">
        <f t="shared" si="0"/>
        <v>0.54725317593110723</v>
      </c>
      <c r="H49">
        <f>COUNTIFS(mySheet!A:A,summary!C49,mySheet!B:B,summary!D49,mySheet!D:D,"FEMALE")</f>
        <v>4</v>
      </c>
      <c r="I49">
        <f>COUNTIFS(mySheet!A:A,summary!C49,mySheet!B:B,summary!D49,mySheet!D:D,"FEMALE",mySheet!O:O,1)</f>
        <v>1</v>
      </c>
      <c r="J49" s="11">
        <f>SUMIFS(mySheet!K:K,mySheet!A:A,summary!C49,mySheet!B:B,summary!D49,mySheet!G:G,"NOTA")/F49</f>
        <v>8.6168905677237225E-3</v>
      </c>
      <c r="K49" s="2">
        <f>SUMIFS(mySheet!K:K,mySheet!A:A,summary!C49,mySheet!B:B,summary!D49,mySheet!O:O,1) - SUMIFS(mySheet!K:K,mySheet!A:A,summary!C49,mySheet!B:B,summary!D49,mySheet!O:O,2)</f>
        <v>116958</v>
      </c>
      <c r="L49" s="11">
        <f t="shared" si="1"/>
        <v>0.11876199469948517</v>
      </c>
      <c r="M49" t="str">
        <f t="array" ref="M49">INDEX(mySheet!G:G,MATCH(1,(mySheet!A:A=summary!C49)*(mySheet!B:B=summary!D49)*(mySheet!O:O=1),0))</f>
        <v>JD(U)</v>
      </c>
      <c r="N49" t="str">
        <f>VLOOKUP(M49,alliance!A:B,2,FALSE)</f>
        <v>NDA</v>
      </c>
      <c r="O49" t="str">
        <f>VLOOKUP(M49,alliance!A:D,4,FALSE)</f>
        <v>BA160C</v>
      </c>
      <c r="P49" t="str">
        <f t="array" ref="P49">INDEX(mySheet!G:G,MATCH(1,(mySheet!A:A=summary!C49)*(mySheet!B:B=summary!D49)*(mySheet!O:O=2),0))</f>
        <v>RJD</v>
      </c>
      <c r="Q49" t="str">
        <f t="shared" si="2"/>
        <v>JD(U)</v>
      </c>
      <c r="R49" t="str">
        <f>VLOOKUP(Q49,alliance!A:B,2,FALSE)</f>
        <v>NDA</v>
      </c>
      <c r="S49" t="str">
        <f>VLOOKUP(Q49,alliance!A:D,4,FALSE)</f>
        <v>BA160C</v>
      </c>
    </row>
    <row r="50" spans="1:19" x14ac:dyDescent="0.2">
      <c r="A50" t="str">
        <f>VLOOKUP(C50,stateCodes!A:B,2,FALSE)</f>
        <v>S04</v>
      </c>
      <c r="B50">
        <v>7</v>
      </c>
      <c r="C50" t="s">
        <v>712</v>
      </c>
      <c r="D50" t="s">
        <v>1331</v>
      </c>
      <c r="E50" s="2">
        <f>SUMIFS(mySheet!N:N,mySheet!A:A,summary!C50,mySheet!B:B,summary!D50,mySheet!O:O,1)</f>
        <v>1925479</v>
      </c>
      <c r="F50" s="2">
        <f>SUMIFS(mySheet!K:K,mySheet!A:A,summary!C50,mySheet!B:B,summary!D50)</f>
        <v>1077749</v>
      </c>
      <c r="G50" s="8">
        <f t="shared" si="0"/>
        <v>0.5597303320368594</v>
      </c>
      <c r="H50">
        <f>COUNTIFS(mySheet!A:A,summary!C50,mySheet!B:B,summary!D50,mySheet!D:D,"FEMALE")</f>
        <v>4</v>
      </c>
      <c r="I50">
        <f>COUNTIFS(mySheet!A:A,summary!C50,mySheet!B:B,summary!D50,mySheet!D:D,"FEMALE",mySheet!O:O,1)</f>
        <v>0</v>
      </c>
      <c r="J50" s="11">
        <f>SUMIFS(mySheet!K:K,mySheet!A:A,summary!C50,mySheet!B:B,summary!D50,mySheet!G:G,"NOTA")/F50</f>
        <v>6.1016062181454122E-3</v>
      </c>
      <c r="K50" s="2">
        <f>SUMIFS(mySheet!K:K,mySheet!A:A,summary!C50,mySheet!B:B,summary!D50,mySheet!O:O,1) - SUMIFS(mySheet!K:K,mySheet!A:A,summary!C50,mySheet!B:B,summary!D50,mySheet!O:O,2)</f>
        <v>39321</v>
      </c>
      <c r="L50" s="11">
        <f t="shared" si="1"/>
        <v>3.6484376232313834E-2</v>
      </c>
      <c r="M50" t="str">
        <f t="array" ref="M50">INDEX(mySheet!G:G,MATCH(1,(mySheet!A:A=summary!C50)*(mySheet!B:B=summary!D50)*(mySheet!O:O=1),0))</f>
        <v>BJP</v>
      </c>
      <c r="N50" t="str">
        <f>VLOOKUP(M50,alliance!A:B,2,FALSE)</f>
        <v>NDA</v>
      </c>
      <c r="O50" t="str">
        <f>VLOOKUP(M50,alliance!A:D,4,FALSE)</f>
        <v>FF4500</v>
      </c>
      <c r="P50" t="str">
        <f t="array" ref="P50">INDEX(mySheet!G:G,MATCH(1,(mySheet!A:A=summary!C50)*(mySheet!B:B=summary!D50)*(mySheet!O:O=2),0))</f>
        <v>RJD</v>
      </c>
      <c r="Q50" t="str">
        <f t="shared" si="2"/>
        <v>RJD</v>
      </c>
      <c r="R50" t="e">
        <f>VLOOKUP(Q50,alliance!A:B,2,FALSE)</f>
        <v>#N/A</v>
      </c>
      <c r="S50" t="e">
        <f>VLOOKUP(Q50,alliance!A:D,4,FALSE)</f>
        <v>#N/A</v>
      </c>
    </row>
    <row r="51" spans="1:19" x14ac:dyDescent="0.2">
      <c r="A51" t="str">
        <f>VLOOKUP(C51,stateCodes!A:B,2,FALSE)</f>
        <v>S04</v>
      </c>
      <c r="B51">
        <v>8</v>
      </c>
      <c r="C51" t="s">
        <v>712</v>
      </c>
      <c r="D51" t="s">
        <v>1271</v>
      </c>
      <c r="E51" s="2">
        <f>SUMIFS(mySheet!N:N,mySheet!A:A,summary!C51,mySheet!B:B,summary!D51,mySheet!O:O,1)</f>
        <v>2114809</v>
      </c>
      <c r="F51" s="2">
        <f>SUMIFS(mySheet!K:K,mySheet!A:A,summary!C51,mySheet!B:B,summary!D51)</f>
        <v>1031286</v>
      </c>
      <c r="G51" s="8">
        <f t="shared" si="0"/>
        <v>0.48764971210166025</v>
      </c>
      <c r="H51">
        <f>COUNTIFS(mySheet!A:A,summary!C51,mySheet!B:B,summary!D51,mySheet!D:D,"FEMALE")</f>
        <v>3</v>
      </c>
      <c r="I51">
        <f>COUNTIFS(mySheet!A:A,summary!C51,mySheet!B:B,summary!D51,mySheet!D:D,"FEMALE",mySheet!O:O,1)</f>
        <v>0</v>
      </c>
      <c r="J51" s="11">
        <f>SUMIFS(mySheet!K:K,mySheet!A:A,summary!C51,mySheet!B:B,summary!D51,mySheet!G:G,"NOTA")/F51</f>
        <v>8.1703814460780035E-3</v>
      </c>
      <c r="K51" s="2">
        <f>SUMIFS(mySheet!K:K,mySheet!A:A,summary!C51,mySheet!B:B,summary!D51,mySheet!O:O,1) - SUMIFS(mySheet!K:K,mySheet!A:A,summary!C51,mySheet!B:B,summary!D51,mySheet!O:O,2)</f>
        <v>256137</v>
      </c>
      <c r="L51" s="11">
        <f t="shared" si="1"/>
        <v>0.24836660247496814</v>
      </c>
      <c r="M51" t="str">
        <f t="array" ref="M51">INDEX(mySheet!G:G,MATCH(1,(mySheet!A:A=summary!C51)*(mySheet!B:B=summary!D51)*(mySheet!O:O=1),0))</f>
        <v>JD(U)</v>
      </c>
      <c r="N51" t="str">
        <f>VLOOKUP(M51,alliance!A:B,2,FALSE)</f>
        <v>NDA</v>
      </c>
      <c r="O51" t="str">
        <f>VLOOKUP(M51,alliance!A:D,4,FALSE)</f>
        <v>BA160C</v>
      </c>
      <c r="P51" t="str">
        <f t="array" ref="P51">INDEX(mySheet!G:G,MATCH(1,(mySheet!A:A=summary!C51)*(mySheet!B:B=summary!D51)*(mySheet!O:O=2),0))</f>
        <v>HAMS</v>
      </c>
      <c r="Q51" t="str">
        <f t="shared" si="2"/>
        <v>JD(U)</v>
      </c>
      <c r="R51" t="str">
        <f>VLOOKUP(Q51,alliance!A:B,2,FALSE)</f>
        <v>NDA</v>
      </c>
      <c r="S51" t="str">
        <f>VLOOKUP(Q51,alliance!A:D,4,FALSE)</f>
        <v>BA160C</v>
      </c>
    </row>
    <row r="52" spans="1:19" x14ac:dyDescent="0.2">
      <c r="A52" t="str">
        <f>VLOOKUP(C52,stateCodes!A:B,2,FALSE)</f>
        <v>S04</v>
      </c>
      <c r="B52">
        <v>9</v>
      </c>
      <c r="C52" t="s">
        <v>712</v>
      </c>
      <c r="D52" t="s">
        <v>1440</v>
      </c>
      <c r="E52" s="2">
        <f>SUMIFS(mySheet!N:N,mySheet!A:A,summary!C52,mySheet!B:B,summary!D52,mySheet!O:O,1)</f>
        <v>1588454</v>
      </c>
      <c r="F52" s="2">
        <f>SUMIFS(mySheet!K:K,mySheet!A:A,summary!C52,mySheet!B:B,summary!D52)</f>
        <v>822065</v>
      </c>
      <c r="G52" s="8">
        <f t="shared" si="0"/>
        <v>0.51752521634243109</v>
      </c>
      <c r="H52">
        <f>COUNTIFS(mySheet!A:A,summary!C52,mySheet!B:B,summary!D52,mySheet!D:D,"FEMALE")</f>
        <v>2</v>
      </c>
      <c r="I52">
        <f>COUNTIFS(mySheet!A:A,summary!C52,mySheet!B:B,summary!D52,mySheet!D:D,"FEMALE",mySheet!O:O,1)</f>
        <v>0</v>
      </c>
      <c r="J52" s="11">
        <f>SUMIFS(mySheet!K:K,mySheet!A:A,summary!C52,mySheet!B:B,summary!D52,mySheet!G:G,"NOTA")/F52</f>
        <v>3.3674952710552084E-2</v>
      </c>
      <c r="K52" s="2">
        <f>SUMIFS(mySheet!K:K,mySheet!A:A,summary!C52,mySheet!B:B,summary!D52,mySheet!O:O,1) - SUMIFS(mySheet!K:K,mySheet!A:A,summary!C52,mySheet!B:B,summary!D52,mySheet!O:O,2)</f>
        <v>1751</v>
      </c>
      <c r="L52" s="11">
        <f t="shared" si="1"/>
        <v>2.1300018854956723E-3</v>
      </c>
      <c r="M52" t="str">
        <f t="array" ref="M52">INDEX(mySheet!G:G,MATCH(1,(mySheet!A:A=summary!C52)*(mySheet!B:B=summary!D52)*(mySheet!O:O=1),0))</f>
        <v>JD(U)</v>
      </c>
      <c r="N52" t="str">
        <f>VLOOKUP(M52,alliance!A:B,2,FALSE)</f>
        <v>NDA</v>
      </c>
      <c r="O52" t="str">
        <f>VLOOKUP(M52,alliance!A:D,4,FALSE)</f>
        <v>BA160C</v>
      </c>
      <c r="P52" t="str">
        <f t="array" ref="P52">INDEX(mySheet!G:G,MATCH(1,(mySheet!A:A=summary!C52)*(mySheet!B:B=summary!D52)*(mySheet!O:O=2),0))</f>
        <v>RJD</v>
      </c>
      <c r="Q52" t="str">
        <f t="shared" si="2"/>
        <v>RJD</v>
      </c>
      <c r="R52" t="e">
        <f>VLOOKUP(Q52,alliance!A:B,2,FALSE)</f>
        <v>#N/A</v>
      </c>
      <c r="S52" t="e">
        <f>VLOOKUP(Q52,alliance!A:D,4,FALSE)</f>
        <v>#N/A</v>
      </c>
    </row>
    <row r="53" spans="1:19" x14ac:dyDescent="0.2">
      <c r="A53" t="str">
        <f>VLOOKUP(C53,stateCodes!A:B,2,FALSE)</f>
        <v>S04</v>
      </c>
      <c r="B53">
        <v>10</v>
      </c>
      <c r="C53" t="s">
        <v>712</v>
      </c>
      <c r="D53" t="s">
        <v>1454</v>
      </c>
      <c r="E53" s="2">
        <f>SUMIFS(mySheet!N:N,mySheet!A:A,summary!C53,mySheet!B:B,summary!D53,mySheet!O:O,1)</f>
        <v>1742883</v>
      </c>
      <c r="F53" s="2">
        <f>SUMIFS(mySheet!K:K,mySheet!A:A,summary!C53,mySheet!B:B,summary!D53)</f>
        <v>934901</v>
      </c>
      <c r="G53" s="8">
        <f t="shared" si="0"/>
        <v>0.5364106483338239</v>
      </c>
      <c r="H53">
        <f>COUNTIFS(mySheet!A:A,summary!C53,mySheet!B:B,summary!D53,mySheet!D:D,"FEMALE")</f>
        <v>0</v>
      </c>
      <c r="I53">
        <f>COUNTIFS(mySheet!A:A,summary!C53,mySheet!B:B,summary!D53,mySheet!D:D,"FEMALE",mySheet!O:O,1)</f>
        <v>0</v>
      </c>
      <c r="J53" s="11">
        <f>SUMIFS(mySheet!K:K,mySheet!A:A,summary!C53,mySheet!B:B,summary!D53,mySheet!G:G,"NOTA")/F53</f>
        <v>2.3985427334017186E-2</v>
      </c>
      <c r="K53" s="2">
        <f>SUMIFS(mySheet!K:K,mySheet!A:A,summary!C53,mySheet!B:B,summary!D53,mySheet!O:O,1) - SUMIFS(mySheet!K:K,mySheet!A:A,summary!C53,mySheet!B:B,summary!D53,mySheet!O:O,2)</f>
        <v>70552</v>
      </c>
      <c r="L53" s="11">
        <f t="shared" si="1"/>
        <v>7.5464674869317711E-2</v>
      </c>
      <c r="M53" t="str">
        <f t="array" ref="M53">INDEX(mySheet!G:G,MATCH(1,(mySheet!A:A=summary!C53)*(mySheet!B:B=summary!D53)*(mySheet!O:O=1),0))</f>
        <v>BJP</v>
      </c>
      <c r="N53" t="str">
        <f>VLOOKUP(M53,alliance!A:B,2,FALSE)</f>
        <v>NDA</v>
      </c>
      <c r="O53" t="str">
        <f>VLOOKUP(M53,alliance!A:D,4,FALSE)</f>
        <v>FF4500</v>
      </c>
      <c r="P53" t="str">
        <f t="array" ref="P53">INDEX(mySheet!G:G,MATCH(1,(mySheet!A:A=summary!C53)*(mySheet!B:B=summary!D53)*(mySheet!O:O=2),0))</f>
        <v>HAMS</v>
      </c>
      <c r="Q53" t="str">
        <f t="shared" si="2"/>
        <v>HAMS</v>
      </c>
      <c r="R53" t="e">
        <f>VLOOKUP(Q53,alliance!A:B,2,FALSE)</f>
        <v>#N/A</v>
      </c>
      <c r="S53" t="e">
        <f>VLOOKUP(Q53,alliance!A:D,4,FALSE)</f>
        <v>#N/A</v>
      </c>
    </row>
    <row r="54" spans="1:19" x14ac:dyDescent="0.2">
      <c r="A54" t="str">
        <f>VLOOKUP(C54,stateCodes!A:B,2,FALSE)</f>
        <v>S04</v>
      </c>
      <c r="B54">
        <v>11</v>
      </c>
      <c r="C54" t="s">
        <v>712</v>
      </c>
      <c r="D54" t="s">
        <v>934</v>
      </c>
      <c r="E54" s="2">
        <f>SUMIFS(mySheet!N:N,mySheet!A:A,summary!C54,mySheet!B:B,summary!D54,mySheet!O:O,1)</f>
        <v>1659651</v>
      </c>
      <c r="F54" s="2">
        <f>SUMIFS(mySheet!K:K,mySheet!A:A,summary!C54,mySheet!B:B,summary!D54)</f>
        <v>1101603</v>
      </c>
      <c r="G54" s="8">
        <f t="shared" si="0"/>
        <v>0.66375581372228254</v>
      </c>
      <c r="H54">
        <f>COUNTIFS(mySheet!A:A,summary!C54,mySheet!B:B,summary!D54,mySheet!D:D,"FEMALE")</f>
        <v>0</v>
      </c>
      <c r="I54">
        <f>COUNTIFS(mySheet!A:A,summary!C54,mySheet!B:B,summary!D54,mySheet!D:D,"FEMALE",mySheet!O:O,1)</f>
        <v>0</v>
      </c>
      <c r="J54" s="11">
        <f>SUMIFS(mySheet!K:K,mySheet!A:A,summary!C54,mySheet!B:B,summary!D54,mySheet!G:G,"NOTA")/F54</f>
        <v>1.7903001353482152E-2</v>
      </c>
      <c r="K54" s="2">
        <f>SUMIFS(mySheet!K:K,mySheet!A:A,summary!C54,mySheet!B:B,summary!D54,mySheet!O:O,1) - SUMIFS(mySheet!K:K,mySheet!A:A,summary!C54,mySheet!B:B,summary!D54,mySheet!O:O,2)</f>
        <v>34466</v>
      </c>
      <c r="L54" s="11">
        <f t="shared" si="1"/>
        <v>3.128713338652854E-2</v>
      </c>
      <c r="M54" t="str">
        <f t="array" ref="M54">INDEX(mySheet!G:G,MATCH(1,(mySheet!A:A=summary!C54)*(mySheet!B:B=summary!D54)*(mySheet!O:O=1),0))</f>
        <v>INC</v>
      </c>
      <c r="N54" t="str">
        <f>VLOOKUP(M54,alliance!A:B,2,FALSE)</f>
        <v>I.N.D.I.A.</v>
      </c>
      <c r="O54" t="str">
        <f>VLOOKUP(M54,alliance!A:D,4,FALSE)</f>
        <v>00BFFF</v>
      </c>
      <c r="P54" t="str">
        <f t="array" ref="P54">INDEX(mySheet!G:G,MATCH(1,(mySheet!A:A=summary!C54)*(mySheet!B:B=summary!D54)*(mySheet!O:O=2),0))</f>
        <v>JD(U)</v>
      </c>
      <c r="Q54" t="str">
        <f t="shared" si="2"/>
        <v>JD(U)</v>
      </c>
      <c r="R54" t="str">
        <f>VLOOKUP(Q54,alliance!A:B,2,FALSE)</f>
        <v>NDA</v>
      </c>
      <c r="S54" t="str">
        <f>VLOOKUP(Q54,alliance!A:D,4,FALSE)</f>
        <v>BA160C</v>
      </c>
    </row>
    <row r="55" spans="1:19" x14ac:dyDescent="0.2">
      <c r="A55" t="str">
        <f>VLOOKUP(C55,stateCodes!A:B,2,FALSE)</f>
        <v>S04</v>
      </c>
      <c r="B55">
        <v>12</v>
      </c>
      <c r="C55" t="s">
        <v>712</v>
      </c>
      <c r="D55" t="s">
        <v>793</v>
      </c>
      <c r="E55" s="2">
        <f>SUMIFS(mySheet!N:N,mySheet!A:A,summary!C55,mySheet!B:B,summary!D55,mySheet!O:O,1)</f>
        <v>1686215</v>
      </c>
      <c r="F55" s="2">
        <f>SUMIFS(mySheet!K:K,mySheet!A:A,summary!C55,mySheet!B:B,summary!D55)</f>
        <v>1004559</v>
      </c>
      <c r="G55" s="8">
        <f t="shared" si="0"/>
        <v>0.59574787319529243</v>
      </c>
      <c r="H55">
        <f>COUNTIFS(mySheet!A:A,summary!C55,mySheet!B:B,summary!D55,mySheet!D:D,"FEMALE")</f>
        <v>1</v>
      </c>
      <c r="I55">
        <f>COUNTIFS(mySheet!A:A,summary!C55,mySheet!B:B,summary!D55,mySheet!D:D,"FEMALE",mySheet!O:O,1)</f>
        <v>1</v>
      </c>
      <c r="J55" s="11">
        <f>SUMIFS(mySheet!K:K,mySheet!A:A,summary!C55,mySheet!B:B,summary!D55,mySheet!G:G,"NOTA")/F55</f>
        <v>6.9851546798147248E-3</v>
      </c>
      <c r="K55" s="2">
        <f>SUMIFS(mySheet!K:K,mySheet!A:A,summary!C55,mySheet!B:B,summary!D55,mySheet!O:O,1) - SUMIFS(mySheet!K:K,mySheet!A:A,summary!C55,mySheet!B:B,summary!D55,mySheet!O:O,2)</f>
        <v>340360</v>
      </c>
      <c r="L55" s="11">
        <f t="shared" si="1"/>
        <v>0.33881534086101461</v>
      </c>
      <c r="M55" t="str">
        <f t="array" ref="M55">INDEX(mySheet!G:G,MATCH(1,(mySheet!A:A=summary!C55)*(mySheet!B:B=summary!D55)*(mySheet!O:O=1),0))</f>
        <v>BJP</v>
      </c>
      <c r="N55" t="str">
        <f>VLOOKUP(M55,alliance!A:B,2,FALSE)</f>
        <v>NDA</v>
      </c>
      <c r="O55" t="str">
        <f>VLOOKUP(M55,alliance!A:D,4,FALSE)</f>
        <v>FF4500</v>
      </c>
      <c r="P55" t="str">
        <f t="array" ref="P55">INDEX(mySheet!G:G,MATCH(1,(mySheet!A:A=summary!C55)*(mySheet!B:B=summary!D55)*(mySheet!O:O=2),0))</f>
        <v>RJD</v>
      </c>
      <c r="Q55" t="str">
        <f t="shared" si="2"/>
        <v>BJP</v>
      </c>
      <c r="R55" t="str">
        <f>VLOOKUP(Q55,alliance!A:B,2,FALSE)</f>
        <v>NDA</v>
      </c>
      <c r="S55" t="str">
        <f>VLOOKUP(Q55,alliance!A:D,4,FALSE)</f>
        <v>FF4500</v>
      </c>
    </row>
    <row r="56" spans="1:19" x14ac:dyDescent="0.2">
      <c r="A56" t="str">
        <f>VLOOKUP(C56,stateCodes!A:B,2,FALSE)</f>
        <v>S04</v>
      </c>
      <c r="B56">
        <v>13</v>
      </c>
      <c r="C56" t="s">
        <v>712</v>
      </c>
      <c r="D56" t="s">
        <v>754</v>
      </c>
      <c r="E56" s="2">
        <f>SUMIFS(mySheet!N:N,mySheet!A:A,summary!C56,mySheet!B:B,summary!D56,mySheet!O:O,1)</f>
        <v>1658672</v>
      </c>
      <c r="F56" s="2">
        <f>SUMIFS(mySheet!K:K,mySheet!A:A,summary!C56,mySheet!B:B,summary!D56)</f>
        <v>999400</v>
      </c>
      <c r="G56" s="8">
        <f t="shared" si="0"/>
        <v>0.60253021694464004</v>
      </c>
      <c r="H56">
        <f>COUNTIFS(mySheet!A:A,summary!C56,mySheet!B:B,summary!D56,mySheet!D:D,"FEMALE")</f>
        <v>1</v>
      </c>
      <c r="I56">
        <f>COUNTIFS(mySheet!A:A,summary!C56,mySheet!B:B,summary!D56,mySheet!D:D,"FEMALE",mySheet!O:O,1)</f>
        <v>0</v>
      </c>
      <c r="J56" s="11">
        <f>SUMIFS(mySheet!K:K,mySheet!A:A,summary!C56,mySheet!B:B,summary!D56,mySheet!G:G,"NOTA")/F56</f>
        <v>2.271963177906744E-2</v>
      </c>
      <c r="K56" s="2">
        <f>SUMIFS(mySheet!K:K,mySheet!A:A,summary!C56,mySheet!B:B,summary!D56,mySheet!O:O,1) - SUMIFS(mySheet!K:K,mySheet!A:A,summary!C56,mySheet!B:B,summary!D56,mySheet!O:O,2)</f>
        <v>293648</v>
      </c>
      <c r="L56" s="11">
        <f t="shared" si="1"/>
        <v>0.29382429457674603</v>
      </c>
      <c r="M56" t="str">
        <f t="array" ref="M56">INDEX(mySheet!G:G,MATCH(1,(mySheet!A:A=summary!C56)*(mySheet!B:B=summary!D56)*(mySheet!O:O=1),0))</f>
        <v>BJP</v>
      </c>
      <c r="N56" t="str">
        <f>VLOOKUP(M56,alliance!A:B,2,FALSE)</f>
        <v>NDA</v>
      </c>
      <c r="O56" t="str">
        <f>VLOOKUP(M56,alliance!A:D,4,FALSE)</f>
        <v>FF4500</v>
      </c>
      <c r="P56" t="str">
        <f t="array" ref="P56">INDEX(mySheet!G:G,MATCH(1,(mySheet!A:A=summary!C56)*(mySheet!B:B=summary!D56)*(mySheet!O:O=2),0))</f>
        <v>BLSP</v>
      </c>
      <c r="Q56" t="str">
        <f t="shared" si="2"/>
        <v>BJP</v>
      </c>
      <c r="R56" t="str">
        <f>VLOOKUP(Q56,alliance!A:B,2,FALSE)</f>
        <v>NDA</v>
      </c>
      <c r="S56" t="str">
        <f>VLOOKUP(Q56,alliance!A:D,4,FALSE)</f>
        <v>FF4500</v>
      </c>
    </row>
    <row r="57" spans="1:19" x14ac:dyDescent="0.2">
      <c r="A57" t="str">
        <f>VLOOKUP(C57,stateCodes!A:B,2,FALSE)</f>
        <v>S04</v>
      </c>
      <c r="B57">
        <v>14</v>
      </c>
      <c r="C57" t="s">
        <v>712</v>
      </c>
      <c r="D57" t="s">
        <v>1036</v>
      </c>
      <c r="E57" s="2">
        <f>SUMIFS(mySheet!N:N,mySheet!A:A,summary!C57,mySheet!B:B,summary!D57,mySheet!O:O,1)</f>
        <v>1735983</v>
      </c>
      <c r="F57" s="2">
        <f>SUMIFS(mySheet!K:K,mySheet!A:A,summary!C57,mySheet!B:B,summary!D57)</f>
        <v>1074730</v>
      </c>
      <c r="G57" s="8">
        <f t="shared" si="0"/>
        <v>0.61909016390137461</v>
      </c>
      <c r="H57">
        <f>COUNTIFS(mySheet!A:A,summary!C57,mySheet!B:B,summary!D57,mySheet!D:D,"FEMALE")</f>
        <v>8</v>
      </c>
      <c r="I57">
        <f>COUNTIFS(mySheet!A:A,summary!C57,mySheet!B:B,summary!D57,mySheet!D:D,"FEMALE",mySheet!O:O,1)</f>
        <v>1</v>
      </c>
      <c r="J57" s="11">
        <f>SUMIFS(mySheet!K:K,mySheet!A:A,summary!C57,mySheet!B:B,summary!D57,mySheet!G:G,"NOTA")/F57</f>
        <v>8.5761074874619678E-3</v>
      </c>
      <c r="K57" s="2">
        <f>SUMIFS(mySheet!K:K,mySheet!A:A,summary!C57,mySheet!B:B,summary!D57,mySheet!O:O,1) - SUMIFS(mySheet!K:K,mySheet!A:A,summary!C57,mySheet!B:B,summary!D57,mySheet!O:O,2)</f>
        <v>234584</v>
      </c>
      <c r="L57" s="11">
        <f t="shared" si="1"/>
        <v>0.21827249634791995</v>
      </c>
      <c r="M57" t="str">
        <f t="array" ref="M57">INDEX(mySheet!G:G,MATCH(1,(mySheet!A:A=summary!C57)*(mySheet!B:B=summary!D57)*(mySheet!O:O=1),0))</f>
        <v>LJP</v>
      </c>
      <c r="N57" t="str">
        <f>VLOOKUP(M57,alliance!A:B,2,FALSE)</f>
        <v>NDA</v>
      </c>
      <c r="O57" t="str">
        <f>VLOOKUP(M57,alliance!A:D,4,FALSE)</f>
        <v>FF813C</v>
      </c>
      <c r="P57" t="str">
        <f t="array" ref="P57">INDEX(mySheet!G:G,MATCH(1,(mySheet!A:A=summary!C57)*(mySheet!B:B=summary!D57)*(mySheet!O:O=2),0))</f>
        <v>RJD</v>
      </c>
      <c r="Q57" t="str">
        <f t="shared" si="2"/>
        <v>LJP</v>
      </c>
      <c r="R57" t="str">
        <f>VLOOKUP(Q57,alliance!A:B,2,FALSE)</f>
        <v>NDA</v>
      </c>
      <c r="S57" t="str">
        <f>VLOOKUP(Q57,alliance!A:D,4,FALSE)</f>
        <v>FF813C</v>
      </c>
    </row>
    <row r="58" spans="1:19" x14ac:dyDescent="0.2">
      <c r="A58" t="str">
        <f>VLOOKUP(C58,stateCodes!A:B,2,FALSE)</f>
        <v>S04</v>
      </c>
      <c r="B58">
        <v>15</v>
      </c>
      <c r="C58" t="s">
        <v>712</v>
      </c>
      <c r="D58" t="s">
        <v>1313</v>
      </c>
      <c r="E58" s="2">
        <f>SUMIFS(mySheet!N:N,mySheet!A:A,summary!C58,mySheet!B:B,summary!D58,mySheet!O:O,1)</f>
        <v>2146008</v>
      </c>
      <c r="F58" s="2">
        <f>SUMIFS(mySheet!K:K,mySheet!A:A,summary!C58,mySheet!B:B,summary!D58)</f>
        <v>982285</v>
      </c>
      <c r="G58" s="8">
        <f t="shared" si="0"/>
        <v>0.45772662543662468</v>
      </c>
      <c r="H58">
        <f>COUNTIFS(mySheet!A:A,summary!C58,mySheet!B:B,summary!D58,mySheet!D:D,"FEMALE")</f>
        <v>3</v>
      </c>
      <c r="I58">
        <f>COUNTIFS(mySheet!A:A,summary!C58,mySheet!B:B,summary!D58,mySheet!D:D,"FEMALE",mySheet!O:O,1)</f>
        <v>0</v>
      </c>
      <c r="J58" s="11">
        <f>SUMIFS(mySheet!K:K,mySheet!A:A,summary!C58,mySheet!B:B,summary!D58,mySheet!G:G,"NOTA")/F58</f>
        <v>5.167543024682246E-3</v>
      </c>
      <c r="K58" s="2">
        <f>SUMIFS(mySheet!K:K,mySheet!A:A,summary!C58,mySheet!B:B,summary!D58,mySheet!O:O,1) - SUMIFS(mySheet!K:K,mySheet!A:A,summary!C58,mySheet!B:B,summary!D58,mySheet!O:O,2)</f>
        <v>284657</v>
      </c>
      <c r="L58" s="11">
        <f t="shared" si="1"/>
        <v>0.28979064120901776</v>
      </c>
      <c r="M58" t="str">
        <f t="array" ref="M58">INDEX(mySheet!G:G,MATCH(1,(mySheet!A:A=summary!C58)*(mySheet!B:B=summary!D58)*(mySheet!O:O=1),0))</f>
        <v>BJP</v>
      </c>
      <c r="N58" t="str">
        <f>VLOOKUP(M58,alliance!A:B,2,FALSE)</f>
        <v>NDA</v>
      </c>
      <c r="O58" t="str">
        <f>VLOOKUP(M58,alliance!A:D,4,FALSE)</f>
        <v>FF4500</v>
      </c>
      <c r="P58" t="str">
        <f t="array" ref="P58">INDEX(mySheet!G:G,MATCH(1,(mySheet!A:A=summary!C58)*(mySheet!B:B=summary!D58)*(mySheet!O:O=2),0))</f>
        <v>INC</v>
      </c>
      <c r="Q58" t="str">
        <f t="shared" si="2"/>
        <v>BJP</v>
      </c>
      <c r="R58" t="str">
        <f>VLOOKUP(Q58,alliance!A:B,2,FALSE)</f>
        <v>NDA</v>
      </c>
      <c r="S58" t="str">
        <f>VLOOKUP(Q58,alliance!A:D,4,FALSE)</f>
        <v>FF4500</v>
      </c>
    </row>
    <row r="59" spans="1:19" x14ac:dyDescent="0.2">
      <c r="A59" t="str">
        <f>VLOOKUP(C59,stateCodes!A:B,2,FALSE)</f>
        <v>S04</v>
      </c>
      <c r="B59">
        <v>16</v>
      </c>
      <c r="C59" t="s">
        <v>712</v>
      </c>
      <c r="D59" t="s">
        <v>1151</v>
      </c>
      <c r="E59" s="2">
        <f>SUMIFS(mySheet!N:N,mySheet!A:A,summary!C59,mySheet!B:B,summary!D59,mySheet!O:O,1)</f>
        <v>1612300</v>
      </c>
      <c r="F59" s="2">
        <f>SUMIFS(mySheet!K:K,mySheet!A:A,summary!C59,mySheet!B:B,summary!D59)</f>
        <v>969284</v>
      </c>
      <c r="G59" s="8">
        <f t="shared" si="0"/>
        <v>0.60118092166470261</v>
      </c>
      <c r="H59">
        <f>COUNTIFS(mySheet!A:A,summary!C59,mySheet!B:B,summary!D59,mySheet!D:D,"FEMALE")</f>
        <v>1</v>
      </c>
      <c r="I59">
        <f>COUNTIFS(mySheet!A:A,summary!C59,mySheet!B:B,summary!D59,mySheet!D:D,"FEMALE",mySheet!O:O,1)</f>
        <v>0</v>
      </c>
      <c r="J59" s="11">
        <f>SUMIFS(mySheet!K:K,mySheet!A:A,summary!C59,mySheet!B:B,summary!D59,mySheet!G:G,"NOTA")/F59</f>
        <v>1.4891404376838986E-2</v>
      </c>
      <c r="K59" s="2">
        <f>SUMIFS(mySheet!K:K,mySheet!A:A,summary!C59,mySheet!B:B,summary!D59,mySheet!O:O,1) - SUMIFS(mySheet!K:K,mySheet!A:A,summary!C59,mySheet!B:B,summary!D59,mySheet!O:O,2)</f>
        <v>277278</v>
      </c>
      <c r="L59" s="11">
        <f t="shared" si="1"/>
        <v>0.28606476533193576</v>
      </c>
      <c r="M59" t="str">
        <f t="array" ref="M59">INDEX(mySheet!G:G,MATCH(1,(mySheet!A:A=summary!C59)*(mySheet!B:B=summary!D59)*(mySheet!O:O=1),0))</f>
        <v>BJP</v>
      </c>
      <c r="N59" t="str">
        <f>VLOOKUP(M59,alliance!A:B,2,FALSE)</f>
        <v>NDA</v>
      </c>
      <c r="O59" t="str">
        <f>VLOOKUP(M59,alliance!A:D,4,FALSE)</f>
        <v>FF4500</v>
      </c>
      <c r="P59" t="str">
        <f t="array" ref="P59">INDEX(mySheet!G:G,MATCH(1,(mySheet!A:A=summary!C59)*(mySheet!B:B=summary!D59)*(mySheet!O:O=2),0))</f>
        <v>BLSP</v>
      </c>
      <c r="Q59" t="str">
        <f t="shared" si="2"/>
        <v>BJP</v>
      </c>
      <c r="R59" t="str">
        <f>VLOOKUP(Q59,alliance!A:B,2,FALSE)</f>
        <v>NDA</v>
      </c>
      <c r="S59" t="str">
        <f>VLOOKUP(Q59,alliance!A:D,4,FALSE)</f>
        <v>FF4500</v>
      </c>
    </row>
    <row r="60" spans="1:19" x14ac:dyDescent="0.2">
      <c r="A60" t="str">
        <f>VLOOKUP(C60,stateCodes!A:B,2,FALSE)</f>
        <v>S04</v>
      </c>
      <c r="B60">
        <v>17</v>
      </c>
      <c r="C60" t="s">
        <v>712</v>
      </c>
      <c r="D60" t="s">
        <v>1391</v>
      </c>
      <c r="E60" s="2">
        <f>SUMIFS(mySheet!N:N,mySheet!A:A,summary!C60,mySheet!B:B,summary!D60,mySheet!O:O,1)</f>
        <v>1787878</v>
      </c>
      <c r="F60" s="2">
        <f>SUMIFS(mySheet!K:K,mySheet!A:A,summary!C60,mySheet!B:B,summary!D60)</f>
        <v>974749</v>
      </c>
      <c r="G60" s="8">
        <f t="shared" si="0"/>
        <v>0.54519883347745202</v>
      </c>
      <c r="H60">
        <f>COUNTIFS(mySheet!A:A,summary!C60,mySheet!B:B,summary!D60,mySheet!D:D,"FEMALE")</f>
        <v>3</v>
      </c>
      <c r="I60">
        <f>COUNTIFS(mySheet!A:A,summary!C60,mySheet!B:B,summary!D60,mySheet!D:D,"FEMALE",mySheet!O:O,1)</f>
        <v>0</v>
      </c>
      <c r="J60" s="11">
        <f>SUMIFS(mySheet!K:K,mySheet!A:A,summary!C60,mySheet!B:B,summary!D60,mySheet!G:G,"NOTA")/F60</f>
        <v>1.9479886616964984E-2</v>
      </c>
      <c r="K60" s="2">
        <f>SUMIFS(mySheet!K:K,mySheet!A:A,summary!C60,mySheet!B:B,summary!D60,mySheet!O:O,1) - SUMIFS(mySheet!K:K,mySheet!A:A,summary!C60,mySheet!B:B,summary!D60,mySheet!O:O,2)</f>
        <v>165745</v>
      </c>
      <c r="L60" s="11">
        <f t="shared" si="1"/>
        <v>0.17003864584626402</v>
      </c>
      <c r="M60" t="str">
        <f t="array" ref="M60">INDEX(mySheet!G:G,MATCH(1,(mySheet!A:A=summary!C60)*(mySheet!B:B=summary!D60)*(mySheet!O:O=1),0))</f>
        <v>BJP</v>
      </c>
      <c r="N60" t="str">
        <f>VLOOKUP(M60,alliance!A:B,2,FALSE)</f>
        <v>NDA</v>
      </c>
      <c r="O60" t="str">
        <f>VLOOKUP(M60,alliance!A:D,4,FALSE)</f>
        <v>FF4500</v>
      </c>
      <c r="P60" t="str">
        <f t="array" ref="P60">INDEX(mySheet!G:G,MATCH(1,(mySheet!A:A=summary!C60)*(mySheet!B:B=summary!D60)*(mySheet!O:O=2),0))</f>
        <v>INC</v>
      </c>
      <c r="Q60" t="str">
        <f t="shared" si="2"/>
        <v>BJP</v>
      </c>
      <c r="R60" t="str">
        <f>VLOOKUP(Q60,alliance!A:B,2,FALSE)</f>
        <v>NDA</v>
      </c>
      <c r="S60" t="str">
        <f>VLOOKUP(Q60,alliance!A:D,4,FALSE)</f>
        <v>FF4500</v>
      </c>
    </row>
    <row r="61" spans="1:19" x14ac:dyDescent="0.2">
      <c r="A61" t="str">
        <f>VLOOKUP(C61,stateCodes!A:B,2,FALSE)</f>
        <v>S04</v>
      </c>
      <c r="B61">
        <v>18</v>
      </c>
      <c r="C61" t="s">
        <v>712</v>
      </c>
      <c r="D61" t="s">
        <v>952</v>
      </c>
      <c r="E61" s="2">
        <f>SUMIFS(mySheet!N:N,mySheet!A:A,summary!C61,mySheet!B:B,summary!D61,mySheet!O:O,1)</f>
        <v>1653353</v>
      </c>
      <c r="F61" s="2">
        <f>SUMIFS(mySheet!K:K,mySheet!A:A,summary!C61,mySheet!B:B,summary!D61)</f>
        <v>1117734</v>
      </c>
      <c r="G61" s="8">
        <f t="shared" si="0"/>
        <v>0.6760407487088359</v>
      </c>
      <c r="H61">
        <f>COUNTIFS(mySheet!A:A,summary!C61,mySheet!B:B,summary!D61,mySheet!D:D,"FEMALE")</f>
        <v>0</v>
      </c>
      <c r="I61">
        <f>COUNTIFS(mySheet!A:A,summary!C61,mySheet!B:B,summary!D61,mySheet!D:D,"FEMALE",mySheet!O:O,1)</f>
        <v>0</v>
      </c>
      <c r="J61" s="11">
        <f>SUMIFS(mySheet!K:K,mySheet!A:A,summary!C61,mySheet!B:B,summary!D61,mySheet!G:G,"NOTA")/F61</f>
        <v>1.8415830600124895E-2</v>
      </c>
      <c r="K61" s="2">
        <f>SUMIFS(mySheet!K:K,mySheet!A:A,summary!C61,mySheet!B:B,summary!D61,mySheet!O:O,1) - SUMIFS(mySheet!K:K,mySheet!A:A,summary!C61,mySheet!B:B,summary!D61,mySheet!O:O,2)</f>
        <v>57203</v>
      </c>
      <c r="L61" s="11">
        <f t="shared" si="1"/>
        <v>5.1177650496450858E-2</v>
      </c>
      <c r="M61" t="str">
        <f t="array" ref="M61">INDEX(mySheet!G:G,MATCH(1,(mySheet!A:A=summary!C61)*(mySheet!B:B=summary!D61)*(mySheet!O:O=1),0))</f>
        <v>JD(U)</v>
      </c>
      <c r="N61" t="str">
        <f>VLOOKUP(M61,alliance!A:B,2,FALSE)</f>
        <v>NDA</v>
      </c>
      <c r="O61" t="str">
        <f>VLOOKUP(M61,alliance!A:D,4,FALSE)</f>
        <v>BA160C</v>
      </c>
      <c r="P61" t="str">
        <f t="array" ref="P61">INDEX(mySheet!G:G,MATCH(1,(mySheet!A:A=summary!C61)*(mySheet!B:B=summary!D61)*(mySheet!O:O=2),0))</f>
        <v>INC</v>
      </c>
      <c r="Q61" t="str">
        <f t="shared" si="2"/>
        <v>INC</v>
      </c>
      <c r="R61" t="str">
        <f>VLOOKUP(Q61,alliance!A:B,2,FALSE)</f>
        <v>I.N.D.I.A.</v>
      </c>
      <c r="S61" t="str">
        <f>VLOOKUP(Q61,alliance!A:D,4,FALSE)</f>
        <v>00BFFF</v>
      </c>
    </row>
    <row r="62" spans="1:19" x14ac:dyDescent="0.2">
      <c r="A62" t="str">
        <f>VLOOKUP(C62,stateCodes!A:B,2,FALSE)</f>
        <v>S04</v>
      </c>
      <c r="B62">
        <v>19</v>
      </c>
      <c r="C62" t="s">
        <v>712</v>
      </c>
      <c r="D62" t="s">
        <v>820</v>
      </c>
      <c r="E62" s="2">
        <f>SUMIFS(mySheet!N:N,mySheet!A:A,summary!C62,mySheet!B:B,summary!D62,mySheet!O:O,1)</f>
        <v>1752454</v>
      </c>
      <c r="F62" s="2">
        <f>SUMIFS(mySheet!K:K,mySheet!A:A,summary!C62,mySheet!B:B,summary!D62)</f>
        <v>1038849</v>
      </c>
      <c r="G62" s="8">
        <f t="shared" si="0"/>
        <v>0.59279672961458618</v>
      </c>
      <c r="H62">
        <f>COUNTIFS(mySheet!A:A,summary!C62,mySheet!B:B,summary!D62,mySheet!D:D,"FEMALE")</f>
        <v>0</v>
      </c>
      <c r="I62">
        <f>COUNTIFS(mySheet!A:A,summary!C62,mySheet!B:B,summary!D62,mySheet!D:D,"FEMALE",mySheet!O:O,1)</f>
        <v>0</v>
      </c>
      <c r="J62" s="11">
        <f>SUMIFS(mySheet!K:K,mySheet!A:A,summary!C62,mySheet!B:B,summary!D62,mySheet!G:G,"NOTA")/F62</f>
        <v>9.9321460578005085E-3</v>
      </c>
      <c r="K62" s="2">
        <f>SUMIFS(mySheet!K:K,mySheet!A:A,summary!C62,mySheet!B:B,summary!D62,mySheet!O:O,1) - SUMIFS(mySheet!K:K,mySheet!A:A,summary!C62,mySheet!B:B,summary!D62,mySheet!O:O,2)</f>
        <v>250539</v>
      </c>
      <c r="L62" s="11">
        <f t="shared" si="1"/>
        <v>0.24116979464773033</v>
      </c>
      <c r="M62" t="str">
        <f t="array" ref="M62">INDEX(mySheet!G:G,MATCH(1,(mySheet!A:A=summary!C62)*(mySheet!B:B=summary!D62)*(mySheet!O:O=1),0))</f>
        <v>JD(U)</v>
      </c>
      <c r="N62" t="str">
        <f>VLOOKUP(M62,alliance!A:B,2,FALSE)</f>
        <v>NDA</v>
      </c>
      <c r="O62" t="str">
        <f>VLOOKUP(M62,alliance!A:D,4,FALSE)</f>
        <v>BA160C</v>
      </c>
      <c r="P62" t="str">
        <f t="array" ref="P62">INDEX(mySheet!G:G,MATCH(1,(mySheet!A:A=summary!C62)*(mySheet!B:B=summary!D62)*(mySheet!O:O=2),0))</f>
        <v>RJD</v>
      </c>
      <c r="Q62" t="str">
        <f t="shared" si="2"/>
        <v>JD(U)</v>
      </c>
      <c r="R62" t="str">
        <f>VLOOKUP(Q62,alliance!A:B,2,FALSE)</f>
        <v>NDA</v>
      </c>
      <c r="S62" t="str">
        <f>VLOOKUP(Q62,alliance!A:D,4,FALSE)</f>
        <v>BA160C</v>
      </c>
    </row>
    <row r="63" spans="1:19" x14ac:dyDescent="0.2">
      <c r="A63" t="str">
        <f>VLOOKUP(C63,stateCodes!A:B,2,FALSE)</f>
        <v>S04</v>
      </c>
      <c r="B63">
        <v>20</v>
      </c>
      <c r="C63" t="s">
        <v>712</v>
      </c>
      <c r="D63" t="s">
        <v>1007</v>
      </c>
      <c r="E63" s="2">
        <f>SUMIFS(mySheet!N:N,mySheet!A:A,summary!C63,mySheet!B:B,summary!D63,mySheet!O:O,1)</f>
        <v>1730553</v>
      </c>
      <c r="F63" s="2">
        <f>SUMIFS(mySheet!K:K,mySheet!A:A,summary!C63,mySheet!B:B,summary!D63)</f>
        <v>1058086</v>
      </c>
      <c r="G63" s="8">
        <f t="shared" si="0"/>
        <v>0.61141496388726613</v>
      </c>
      <c r="H63">
        <f>COUNTIFS(mySheet!A:A,summary!C63,mySheet!B:B,summary!D63,mySheet!D:D,"FEMALE")</f>
        <v>2</v>
      </c>
      <c r="I63">
        <f>COUNTIFS(mySheet!A:A,summary!C63,mySheet!B:B,summary!D63,mySheet!D:D,"FEMALE",mySheet!O:O,1)</f>
        <v>0</v>
      </c>
      <c r="J63" s="11">
        <f>SUMIFS(mySheet!K:K,mySheet!A:A,summary!C63,mySheet!B:B,summary!D63,mySheet!G:G,"NOTA")/F63</f>
        <v>8.6675374213438221E-3</v>
      </c>
      <c r="K63" s="2">
        <f>SUMIFS(mySheet!K:K,mySheet!A:A,summary!C63,mySheet!B:B,summary!D63,mySheet!O:O,1) - SUMIFS(mySheet!K:K,mySheet!A:A,summary!C63,mySheet!B:B,summary!D63,mySheet!O:O,2)</f>
        <v>409988</v>
      </c>
      <c r="L63" s="11">
        <f t="shared" si="1"/>
        <v>0.3874807907863822</v>
      </c>
      <c r="M63" t="str">
        <f t="array" ref="M63">INDEX(mySheet!G:G,MATCH(1,(mySheet!A:A=summary!C63)*(mySheet!B:B=summary!D63)*(mySheet!O:O=1),0))</f>
        <v>BJP</v>
      </c>
      <c r="N63" t="str">
        <f>VLOOKUP(M63,alliance!A:B,2,FALSE)</f>
        <v>NDA</v>
      </c>
      <c r="O63" t="str">
        <f>VLOOKUP(M63,alliance!A:D,4,FALSE)</f>
        <v>FF4500</v>
      </c>
      <c r="P63" t="str">
        <f t="array" ref="P63">INDEX(mySheet!G:G,MATCH(1,(mySheet!A:A=summary!C63)*(mySheet!B:B=summary!D63)*(mySheet!O:O=2),0))</f>
        <v>VSIP</v>
      </c>
      <c r="Q63" t="str">
        <f t="shared" si="2"/>
        <v>BJP</v>
      </c>
      <c r="R63" t="str">
        <f>VLOOKUP(Q63,alliance!A:B,2,FALSE)</f>
        <v>NDA</v>
      </c>
      <c r="S63" t="str">
        <f>VLOOKUP(Q63,alliance!A:D,4,FALSE)</f>
        <v>FF4500</v>
      </c>
    </row>
    <row r="64" spans="1:19" x14ac:dyDescent="0.2">
      <c r="A64" t="str">
        <f>VLOOKUP(C64,stateCodes!A:B,2,FALSE)</f>
        <v>S04</v>
      </c>
      <c r="B64">
        <v>21</v>
      </c>
      <c r="C64" t="s">
        <v>712</v>
      </c>
      <c r="D64" t="s">
        <v>1137</v>
      </c>
      <c r="E64" s="2">
        <f>SUMIFS(mySheet!N:N,mySheet!A:A,summary!C64,mySheet!B:B,summary!D64,mySheet!O:O,1)</f>
        <v>1823664</v>
      </c>
      <c r="F64" s="2">
        <f>SUMIFS(mySheet!K:K,mySheet!A:A,summary!C64,mySheet!B:B,summary!D64)</f>
        <v>1006817</v>
      </c>
      <c r="G64" s="8">
        <f t="shared" si="0"/>
        <v>0.55208470419989653</v>
      </c>
      <c r="H64">
        <f>COUNTIFS(mySheet!A:A,summary!C64,mySheet!B:B,summary!D64,mySheet!D:D,"FEMALE")</f>
        <v>2</v>
      </c>
      <c r="I64">
        <f>COUNTIFS(mySheet!A:A,summary!C64,mySheet!B:B,summary!D64,mySheet!D:D,"FEMALE",mySheet!O:O,1)</f>
        <v>0</v>
      </c>
      <c r="J64" s="11">
        <f>SUMIFS(mySheet!K:K,mySheet!A:A,summary!C64,mySheet!B:B,summary!D64,mySheet!G:G,"NOTA")/F64</f>
        <v>2.5084995585096397E-2</v>
      </c>
      <c r="K64" s="2">
        <f>SUMIFS(mySheet!K:K,mySheet!A:A,summary!C64,mySheet!B:B,summary!D64,mySheet!O:O,1) - SUMIFS(mySheet!K:K,mySheet!A:A,summary!C64,mySheet!B:B,summary!D64,mySheet!O:O,2)</f>
        <v>205449</v>
      </c>
      <c r="L64" s="11">
        <f t="shared" si="1"/>
        <v>0.20405793704317665</v>
      </c>
      <c r="M64" t="str">
        <f t="array" ref="M64">INDEX(mySheet!G:G,MATCH(1,(mySheet!A:A=summary!C64)*(mySheet!B:B=summary!D64)*(mySheet!O:O=1),0))</f>
        <v>LJP</v>
      </c>
      <c r="N64" t="str">
        <f>VLOOKUP(M64,alliance!A:B,2,FALSE)</f>
        <v>NDA</v>
      </c>
      <c r="O64" t="str">
        <f>VLOOKUP(M64,alliance!A:D,4,FALSE)</f>
        <v>FF813C</v>
      </c>
      <c r="P64" t="str">
        <f t="array" ref="P64">INDEX(mySheet!G:G,MATCH(1,(mySheet!A:A=summary!C64)*(mySheet!B:B=summary!D64)*(mySheet!O:O=2),0))</f>
        <v>RJD</v>
      </c>
      <c r="Q64" t="str">
        <f t="shared" si="2"/>
        <v>LJP</v>
      </c>
      <c r="R64" t="str">
        <f>VLOOKUP(Q64,alliance!A:B,2,FALSE)</f>
        <v>NDA</v>
      </c>
      <c r="S64" t="str">
        <f>VLOOKUP(Q64,alliance!A:D,4,FALSE)</f>
        <v>FF813C</v>
      </c>
    </row>
    <row r="65" spans="1:19" x14ac:dyDescent="0.2">
      <c r="A65" t="str">
        <f>VLOOKUP(C65,stateCodes!A:B,2,FALSE)</f>
        <v>S04</v>
      </c>
      <c r="B65">
        <v>22</v>
      </c>
      <c r="C65" t="s">
        <v>712</v>
      </c>
      <c r="D65" t="s">
        <v>1184</v>
      </c>
      <c r="E65" s="2">
        <f>SUMIFS(mySheet!N:N,mySheet!A:A,summary!C65,mySheet!B:B,summary!D65,mySheet!O:O,1)</f>
        <v>1958382</v>
      </c>
      <c r="F65" s="2">
        <f>SUMIFS(mySheet!K:K,mySheet!A:A,summary!C65,mySheet!B:B,summary!D65)</f>
        <v>1225594</v>
      </c>
      <c r="G65" s="8">
        <f t="shared" si="0"/>
        <v>0.62581968175769587</v>
      </c>
      <c r="H65">
        <f>COUNTIFS(mySheet!A:A,summary!C65,mySheet!B:B,summary!D65,mySheet!D:D,"FEMALE")</f>
        <v>0</v>
      </c>
      <c r="I65">
        <f>COUNTIFS(mySheet!A:A,summary!C65,mySheet!B:B,summary!D65,mySheet!D:D,"FEMALE",mySheet!O:O,1)</f>
        <v>0</v>
      </c>
      <c r="J65" s="11">
        <f>SUMIFS(mySheet!K:K,mySheet!A:A,summary!C65,mySheet!B:B,summary!D65,mySheet!G:G,"NOTA")/F65</f>
        <v>1.6681706992690892E-2</v>
      </c>
      <c r="K65" s="2">
        <f>SUMIFS(mySheet!K:K,mySheet!A:A,summary!C65,mySheet!B:B,summary!D65,mySheet!O:O,1) - SUMIFS(mySheet!K:K,mySheet!A:A,summary!C65,mySheet!B:B,summary!D65,mySheet!O:O,2)</f>
        <v>422217</v>
      </c>
      <c r="L65" s="11">
        <f t="shared" si="1"/>
        <v>0.34449989148119198</v>
      </c>
      <c r="M65" t="str">
        <f t="array" ref="M65">INDEX(mySheet!G:G,MATCH(1,(mySheet!A:A=summary!C65)*(mySheet!B:B=summary!D65)*(mySheet!O:O=1),0))</f>
        <v>BJP</v>
      </c>
      <c r="N65" t="str">
        <f>VLOOKUP(M65,alliance!A:B,2,FALSE)</f>
        <v>NDA</v>
      </c>
      <c r="O65" t="str">
        <f>VLOOKUP(M65,alliance!A:D,4,FALSE)</f>
        <v>FF4500</v>
      </c>
      <c r="P65" t="str">
        <f t="array" ref="P65">INDEX(mySheet!G:G,MATCH(1,(mySheet!A:A=summary!C65)*(mySheet!B:B=summary!D65)*(mySheet!O:O=2),0))</f>
        <v>CPI</v>
      </c>
      <c r="Q65" t="str">
        <f t="shared" si="2"/>
        <v>BJP</v>
      </c>
      <c r="R65" t="str">
        <f>VLOOKUP(Q65,alliance!A:B,2,FALSE)</f>
        <v>NDA</v>
      </c>
      <c r="S65" t="str">
        <f>VLOOKUP(Q65,alliance!A:D,4,FALSE)</f>
        <v>FF4500</v>
      </c>
    </row>
    <row r="66" spans="1:19" x14ac:dyDescent="0.2">
      <c r="A66" t="str">
        <f>VLOOKUP(C66,stateCodes!A:B,2,FALSE)</f>
        <v>S04</v>
      </c>
      <c r="B66">
        <v>23</v>
      </c>
      <c r="C66" t="s">
        <v>712</v>
      </c>
      <c r="D66" t="s">
        <v>1250</v>
      </c>
      <c r="E66" s="2">
        <f>SUMIFS(mySheet!N:N,mySheet!A:A,summary!C66,mySheet!B:B,summary!D66,mySheet!O:O,1)</f>
        <v>1888025</v>
      </c>
      <c r="F66" s="2">
        <f>SUMIFS(mySheet!K:K,mySheet!A:A,summary!C66,mySheet!B:B,summary!D66)</f>
        <v>1036268</v>
      </c>
      <c r="G66" s="8">
        <f t="shared" si="0"/>
        <v>0.5488634949219422</v>
      </c>
      <c r="H66">
        <f>COUNTIFS(mySheet!A:A,summary!C66,mySheet!B:B,summary!D66,mySheet!D:D,"FEMALE")</f>
        <v>1</v>
      </c>
      <c r="I66">
        <f>COUNTIFS(mySheet!A:A,summary!C66,mySheet!B:B,summary!D66,mySheet!D:D,"FEMALE",mySheet!O:O,1)</f>
        <v>0</v>
      </c>
      <c r="J66" s="11">
        <f>SUMIFS(mySheet!K:K,mySheet!A:A,summary!C66,mySheet!B:B,summary!D66,mySheet!G:G,"NOTA")/F66</f>
        <v>9.4010429734393032E-3</v>
      </c>
      <c r="K66" s="2">
        <f>SUMIFS(mySheet!K:K,mySheet!A:A,summary!C66,mySheet!B:B,summary!D66,mySheet!O:O,1) - SUMIFS(mySheet!K:K,mySheet!A:A,summary!C66,mySheet!B:B,summary!D66,mySheet!O:O,2)</f>
        <v>167937</v>
      </c>
      <c r="L66" s="11">
        <f t="shared" si="1"/>
        <v>0.16205942864201153</v>
      </c>
      <c r="M66" t="str">
        <f t="array" ref="M66">INDEX(mySheet!G:G,MATCH(1,(mySheet!A:A=summary!C66)*(mySheet!B:B=summary!D66)*(mySheet!O:O=1),0))</f>
        <v>JD(U)</v>
      </c>
      <c r="N66" t="str">
        <f>VLOOKUP(M66,alliance!A:B,2,FALSE)</f>
        <v>NDA</v>
      </c>
      <c r="O66" t="str">
        <f>VLOOKUP(M66,alliance!A:D,4,FALSE)</f>
        <v>BA160C</v>
      </c>
      <c r="P66" t="str">
        <f t="array" ref="P66">INDEX(mySheet!G:G,MATCH(1,(mySheet!A:A=summary!C66)*(mySheet!B:B=summary!D66)*(mySheet!O:O=2),0))</f>
        <v>INC</v>
      </c>
      <c r="Q66" t="str">
        <f t="shared" si="2"/>
        <v>JD(U)</v>
      </c>
      <c r="R66" t="str">
        <f>VLOOKUP(Q66,alliance!A:B,2,FALSE)</f>
        <v>NDA</v>
      </c>
      <c r="S66" t="str">
        <f>VLOOKUP(Q66,alliance!A:D,4,FALSE)</f>
        <v>BA160C</v>
      </c>
    </row>
    <row r="67" spans="1:19" x14ac:dyDescent="0.2">
      <c r="A67" t="str">
        <f>VLOOKUP(C67,stateCodes!A:B,2,FALSE)</f>
        <v>S04</v>
      </c>
      <c r="B67">
        <v>24</v>
      </c>
      <c r="C67" t="s">
        <v>712</v>
      </c>
      <c r="D67" t="s">
        <v>1106</v>
      </c>
      <c r="E67" s="2">
        <f>SUMIFS(mySheet!N:N,mySheet!A:A,summary!C67,mySheet!B:B,summary!D67,mySheet!O:O,1)</f>
        <v>1807768</v>
      </c>
      <c r="F67" s="2">
        <f>SUMIFS(mySheet!K:K,mySheet!A:A,summary!C67,mySheet!B:B,summary!D67)</f>
        <v>972703</v>
      </c>
      <c r="G67" s="8">
        <f t="shared" ref="G67:G130" si="3">F67/E67</f>
        <v>0.53806849108956456</v>
      </c>
      <c r="H67">
        <f>COUNTIFS(mySheet!A:A,summary!C67,mySheet!B:B,summary!D67,mySheet!D:D,"FEMALE")</f>
        <v>1</v>
      </c>
      <c r="I67">
        <f>COUNTIFS(mySheet!A:A,summary!C67,mySheet!B:B,summary!D67,mySheet!D:D,"FEMALE",mySheet!O:O,1)</f>
        <v>0</v>
      </c>
      <c r="J67" s="11">
        <f>SUMIFS(mySheet!K:K,mySheet!A:A,summary!C67,mySheet!B:B,summary!D67,mySheet!G:G,"NOTA")/F67</f>
        <v>2.279010139785731E-2</v>
      </c>
      <c r="K67" s="2">
        <f>SUMIFS(mySheet!K:K,mySheet!A:A,summary!C67,mySheet!B:B,summary!D67,mySheet!O:O,1) - SUMIFS(mySheet!K:K,mySheet!A:A,summary!C67,mySheet!B:B,summary!D67,mySheet!O:O,2)</f>
        <v>230772</v>
      </c>
      <c r="L67" s="11">
        <f t="shared" ref="L67:L130" si="4">K67/F67</f>
        <v>0.23724816310836916</v>
      </c>
      <c r="M67" t="str">
        <f t="array" ref="M67">INDEX(mySheet!G:G,MATCH(1,(mySheet!A:A=summary!C67)*(mySheet!B:B=summary!D67)*(mySheet!O:O=1),0))</f>
        <v>BJP</v>
      </c>
      <c r="N67" t="str">
        <f>VLOOKUP(M67,alliance!A:B,2,FALSE)</f>
        <v>NDA</v>
      </c>
      <c r="O67" t="str">
        <f>VLOOKUP(M67,alliance!A:D,4,FALSE)</f>
        <v>FF4500</v>
      </c>
      <c r="P67" t="str">
        <f t="array" ref="P67">INDEX(mySheet!G:G,MATCH(1,(mySheet!A:A=summary!C67)*(mySheet!B:B=summary!D67)*(mySheet!O:O=2),0))</f>
        <v>RJD</v>
      </c>
      <c r="Q67" t="str">
        <f t="shared" ref="Q67:Q130" si="5">IF(L67&gt;0.1,M67,P67)</f>
        <v>BJP</v>
      </c>
      <c r="R67" t="str">
        <f>VLOOKUP(Q67,alliance!A:B,2,FALSE)</f>
        <v>NDA</v>
      </c>
      <c r="S67" t="str">
        <f>VLOOKUP(Q67,alliance!A:D,4,FALSE)</f>
        <v>FF4500</v>
      </c>
    </row>
    <row r="68" spans="1:19" x14ac:dyDescent="0.2">
      <c r="A68" t="str">
        <f>VLOOKUP(C68,stateCodes!A:B,2,FALSE)</f>
        <v>S04</v>
      </c>
      <c r="B68">
        <v>25</v>
      </c>
      <c r="C68" t="s">
        <v>712</v>
      </c>
      <c r="D68" t="s">
        <v>1229</v>
      </c>
      <c r="E68" s="2">
        <f>SUMIFS(mySheet!N:N,mySheet!A:A,summary!C68,mySheet!B:B,summary!D68,mySheet!O:O,1)</f>
        <v>1699394</v>
      </c>
      <c r="F68" s="2">
        <f>SUMIFS(mySheet!K:K,mySheet!A:A,summary!C68,mySheet!B:B,summary!D68)</f>
        <v>995806</v>
      </c>
      <c r="G68" s="8">
        <f t="shared" si="3"/>
        <v>0.58597711890238524</v>
      </c>
      <c r="H68">
        <f>COUNTIFS(mySheet!A:A,summary!C68,mySheet!B:B,summary!D68,mySheet!D:D,"FEMALE")</f>
        <v>2</v>
      </c>
      <c r="I68">
        <f>COUNTIFS(mySheet!A:A,summary!C68,mySheet!B:B,summary!D68,mySheet!D:D,"FEMALE",mySheet!O:O,1)</f>
        <v>0</v>
      </c>
      <c r="J68" s="11">
        <f>SUMIFS(mySheet!K:K,mySheet!A:A,summary!C68,mySheet!B:B,summary!D68,mySheet!G:G,"NOTA")/F68</f>
        <v>6.65290227212931E-3</v>
      </c>
      <c r="K68" s="2">
        <f>SUMIFS(mySheet!K:K,mySheet!A:A,summary!C68,mySheet!B:B,summary!D68,mySheet!O:O,1) - SUMIFS(mySheet!K:K,mySheet!A:A,summary!C68,mySheet!B:B,summary!D68,mySheet!O:O,2)</f>
        <v>200532</v>
      </c>
      <c r="L68" s="11">
        <f t="shared" si="4"/>
        <v>0.20137657334862413</v>
      </c>
      <c r="M68" t="str">
        <f t="array" ref="M68">INDEX(mySheet!G:G,MATCH(1,(mySheet!A:A=summary!C68)*(mySheet!B:B=summary!D68)*(mySheet!O:O=1),0))</f>
        <v>JD(U)</v>
      </c>
      <c r="N68" t="str">
        <f>VLOOKUP(M68,alliance!A:B,2,FALSE)</f>
        <v>NDA</v>
      </c>
      <c r="O68" t="str">
        <f>VLOOKUP(M68,alliance!A:D,4,FALSE)</f>
        <v>BA160C</v>
      </c>
      <c r="P68" t="str">
        <f t="array" ref="P68">INDEX(mySheet!G:G,MATCH(1,(mySheet!A:A=summary!C68)*(mySheet!B:B=summary!D68)*(mySheet!O:O=2),0))</f>
        <v>RJD</v>
      </c>
      <c r="Q68" t="str">
        <f t="shared" si="5"/>
        <v>JD(U)</v>
      </c>
      <c r="R68" t="str">
        <f>VLOOKUP(Q68,alliance!A:B,2,FALSE)</f>
        <v>NDA</v>
      </c>
      <c r="S68" t="str">
        <f>VLOOKUP(Q68,alliance!A:D,4,FALSE)</f>
        <v>BA160C</v>
      </c>
    </row>
    <row r="69" spans="1:19" x14ac:dyDescent="0.2">
      <c r="A69" t="str">
        <f>VLOOKUP(C69,stateCodes!A:B,2,FALSE)</f>
        <v>S04</v>
      </c>
      <c r="B69">
        <v>26</v>
      </c>
      <c r="C69" t="s">
        <v>712</v>
      </c>
      <c r="D69" t="s">
        <v>849</v>
      </c>
      <c r="E69" s="2">
        <f>SUMIFS(mySheet!N:N,mySheet!A:A,summary!C69,mySheet!B:B,summary!D69,mySheet!O:O,1)</f>
        <v>1792798</v>
      </c>
      <c r="F69" s="2">
        <f>SUMIFS(mySheet!K:K,mySheet!A:A,summary!C69,mySheet!B:B,summary!D69)</f>
        <v>963708</v>
      </c>
      <c r="G69" s="8">
        <f t="shared" si="3"/>
        <v>0.53754410703269417</v>
      </c>
      <c r="H69">
        <f>COUNTIFS(mySheet!A:A,summary!C69,mySheet!B:B,summary!D69,mySheet!D:D,"FEMALE")</f>
        <v>2</v>
      </c>
      <c r="I69">
        <f>COUNTIFS(mySheet!A:A,summary!C69,mySheet!B:B,summary!D69,mySheet!D:D,"FEMALE",mySheet!O:O,1)</f>
        <v>0</v>
      </c>
      <c r="J69" s="11">
        <f>SUMIFS(mySheet!K:K,mySheet!A:A,summary!C69,mySheet!B:B,summary!D69,mySheet!G:G,"NOTA")/F69</f>
        <v>5.8347549257658955E-3</v>
      </c>
      <c r="K69" s="2">
        <f>SUMIFS(mySheet!K:K,mySheet!A:A,summary!C69,mySheet!B:B,summary!D69,mySheet!O:O,1) - SUMIFS(mySheet!K:K,mySheet!A:A,summary!C69,mySheet!B:B,summary!D69,mySheet!O:O,2)</f>
        <v>454940</v>
      </c>
      <c r="L69" s="11">
        <f t="shared" si="4"/>
        <v>0.47207245348176002</v>
      </c>
      <c r="M69" t="str">
        <f t="array" ref="M69">INDEX(mySheet!G:G,MATCH(1,(mySheet!A:A=summary!C69)*(mySheet!B:B=summary!D69)*(mySheet!O:O=1),0))</f>
        <v>BJP</v>
      </c>
      <c r="N69" t="str">
        <f>VLOOKUP(M69,alliance!A:B,2,FALSE)</f>
        <v>NDA</v>
      </c>
      <c r="O69" t="str">
        <f>VLOOKUP(M69,alliance!A:D,4,FALSE)</f>
        <v>FF4500</v>
      </c>
      <c r="P69" t="str">
        <f t="array" ref="P69">INDEX(mySheet!G:G,MATCH(1,(mySheet!A:A=summary!C69)*(mySheet!B:B=summary!D69)*(mySheet!O:O=2),0))</f>
        <v>VSIP</v>
      </c>
      <c r="Q69" t="str">
        <f t="shared" si="5"/>
        <v>BJP</v>
      </c>
      <c r="R69" t="str">
        <f>VLOOKUP(Q69,alliance!A:B,2,FALSE)</f>
        <v>NDA</v>
      </c>
      <c r="S69" t="str">
        <f>VLOOKUP(Q69,alliance!A:D,4,FALSE)</f>
        <v>FF4500</v>
      </c>
    </row>
    <row r="70" spans="1:19" x14ac:dyDescent="0.2">
      <c r="A70" t="str">
        <f>VLOOKUP(C70,stateCodes!A:B,2,FALSE)</f>
        <v>S04</v>
      </c>
      <c r="B70">
        <v>27</v>
      </c>
      <c r="C70" t="s">
        <v>712</v>
      </c>
      <c r="D70" t="s">
        <v>998</v>
      </c>
      <c r="E70" s="2">
        <f>SUMIFS(mySheet!N:N,mySheet!A:A,summary!C70,mySheet!B:B,summary!D70,mySheet!O:O,1)</f>
        <v>1654811</v>
      </c>
      <c r="F70" s="2">
        <f>SUMIFS(mySheet!K:K,mySheet!A:A,summary!C70,mySheet!B:B,summary!D70)</f>
        <v>964996</v>
      </c>
      <c r="G70" s="8">
        <f t="shared" si="3"/>
        <v>0.58314574897072835</v>
      </c>
      <c r="H70">
        <f>COUNTIFS(mySheet!A:A,summary!C70,mySheet!B:B,summary!D70,mySheet!D:D,"FEMALE")</f>
        <v>0</v>
      </c>
      <c r="I70">
        <f>COUNTIFS(mySheet!A:A,summary!C70,mySheet!B:B,summary!D70,mySheet!D:D,"FEMALE",mySheet!O:O,1)</f>
        <v>0</v>
      </c>
      <c r="J70" s="11">
        <f>SUMIFS(mySheet!K:K,mySheet!A:A,summary!C70,mySheet!B:B,summary!D70,mySheet!G:G,"NOTA")/F70</f>
        <v>2.121045061326679E-2</v>
      </c>
      <c r="K70" s="2">
        <f>SUMIFS(mySheet!K:K,mySheet!A:A,summary!C70,mySheet!B:B,summary!D70,mySheet!O:O,1) - SUMIFS(mySheet!K:K,mySheet!A:A,summary!C70,mySheet!B:B,summary!D70,mySheet!O:O,2)</f>
        <v>267979</v>
      </c>
      <c r="L70" s="11">
        <f t="shared" si="4"/>
        <v>0.27769959668226601</v>
      </c>
      <c r="M70" t="str">
        <f t="array" ref="M70">INDEX(mySheet!G:G,MATCH(1,(mySheet!A:A=summary!C70)*(mySheet!B:B=summary!D70)*(mySheet!O:O=1),0))</f>
        <v>BJP</v>
      </c>
      <c r="N70" t="str">
        <f>VLOOKUP(M70,alliance!A:B,2,FALSE)</f>
        <v>NDA</v>
      </c>
      <c r="O70" t="str">
        <f>VLOOKUP(M70,alliance!A:D,4,FALSE)</f>
        <v>FF4500</v>
      </c>
      <c r="P70" t="str">
        <f t="array" ref="P70">INDEX(mySheet!G:G,MATCH(1,(mySheet!A:A=summary!C70)*(mySheet!B:B=summary!D70)*(mySheet!O:O=2),0))</f>
        <v>RJD</v>
      </c>
      <c r="Q70" t="str">
        <f t="shared" si="5"/>
        <v>BJP</v>
      </c>
      <c r="R70" t="str">
        <f>VLOOKUP(Q70,alliance!A:B,2,FALSE)</f>
        <v>NDA</v>
      </c>
      <c r="S70" t="str">
        <f>VLOOKUP(Q70,alliance!A:D,4,FALSE)</f>
        <v>FF4500</v>
      </c>
    </row>
    <row r="71" spans="1:19" x14ac:dyDescent="0.2">
      <c r="A71" t="str">
        <f>VLOOKUP(C71,stateCodes!A:B,2,FALSE)</f>
        <v>S04</v>
      </c>
      <c r="B71">
        <v>28</v>
      </c>
      <c r="C71" t="s">
        <v>712</v>
      </c>
      <c r="D71" t="s">
        <v>1171</v>
      </c>
      <c r="E71" s="2">
        <f>SUMIFS(mySheet!N:N,mySheet!A:A,summary!C71,mySheet!B:B,summary!D71,mySheet!O:O,1)</f>
        <v>1679030</v>
      </c>
      <c r="F71" s="2">
        <f>SUMIFS(mySheet!K:K,mySheet!A:A,summary!C71,mySheet!B:B,summary!D71)</f>
        <v>1019025</v>
      </c>
      <c r="G71" s="8">
        <f t="shared" si="3"/>
        <v>0.60691291995973862</v>
      </c>
      <c r="H71">
        <f>COUNTIFS(mySheet!A:A,summary!C71,mySheet!B:B,summary!D71,mySheet!D:D,"FEMALE")</f>
        <v>1</v>
      </c>
      <c r="I71">
        <f>COUNTIFS(mySheet!A:A,summary!C71,mySheet!B:B,summary!D71,mySheet!D:D,"FEMALE",mySheet!O:O,1)</f>
        <v>0</v>
      </c>
      <c r="J71" s="11">
        <f>SUMIFS(mySheet!K:K,mySheet!A:A,summary!C71,mySheet!B:B,summary!D71,mySheet!G:G,"NOTA")/F71</f>
        <v>3.4755771448198032E-2</v>
      </c>
      <c r="K71" s="2">
        <f>SUMIFS(mySheet!K:K,mySheet!A:A,summary!C71,mySheet!B:B,summary!D71,mySheet!O:O,1) - SUMIFS(mySheet!K:K,mySheet!A:A,summary!C71,mySheet!B:B,summary!D71,mySheet!O:O,2)</f>
        <v>251643</v>
      </c>
      <c r="L71" s="11">
        <f t="shared" si="4"/>
        <v>0.24694487377640392</v>
      </c>
      <c r="M71" t="str">
        <f t="array" ref="M71">INDEX(mySheet!G:G,MATCH(1,(mySheet!A:A=summary!C71)*(mySheet!B:B=summary!D71)*(mySheet!O:O=1),0))</f>
        <v>LJP</v>
      </c>
      <c r="N71" t="str">
        <f>VLOOKUP(M71,alliance!A:B,2,FALSE)</f>
        <v>NDA</v>
      </c>
      <c r="O71" t="str">
        <f>VLOOKUP(M71,alliance!A:D,4,FALSE)</f>
        <v>FF813C</v>
      </c>
      <c r="P71" t="str">
        <f t="array" ref="P71">INDEX(mySheet!G:G,MATCH(1,(mySheet!A:A=summary!C71)*(mySheet!B:B=summary!D71)*(mySheet!O:O=2),0))</f>
        <v>INC</v>
      </c>
      <c r="Q71" t="str">
        <f t="shared" si="5"/>
        <v>LJP</v>
      </c>
      <c r="R71" t="str">
        <f>VLOOKUP(Q71,alliance!A:B,2,FALSE)</f>
        <v>NDA</v>
      </c>
      <c r="S71" t="str">
        <f>VLOOKUP(Q71,alliance!A:D,4,FALSE)</f>
        <v>FF813C</v>
      </c>
    </row>
    <row r="72" spans="1:19" x14ac:dyDescent="0.2">
      <c r="A72" t="str">
        <f>VLOOKUP(C72,stateCodes!A:B,2,FALSE)</f>
        <v>S04</v>
      </c>
      <c r="B72">
        <v>29</v>
      </c>
      <c r="C72" t="s">
        <v>712</v>
      </c>
      <c r="D72" t="s">
        <v>1196</v>
      </c>
      <c r="E72" s="2">
        <f>SUMIFS(mySheet!N:N,mySheet!A:A,summary!C72,mySheet!B:B,summary!D72,mySheet!O:O,1)</f>
        <v>1676454</v>
      </c>
      <c r="F72" s="2">
        <f>SUMIFS(mySheet!K:K,mySheet!A:A,summary!C72,mySheet!B:B,summary!D72)</f>
        <v>966813</v>
      </c>
      <c r="G72" s="8">
        <f t="shared" si="3"/>
        <v>0.57670117999062309</v>
      </c>
      <c r="H72">
        <f>COUNTIFS(mySheet!A:A,summary!C72,mySheet!B:B,summary!D72,mySheet!D:D,"FEMALE")</f>
        <v>2</v>
      </c>
      <c r="I72">
        <f>COUNTIFS(mySheet!A:A,summary!C72,mySheet!B:B,summary!D72,mySheet!D:D,"FEMALE",mySheet!O:O,1)</f>
        <v>0</v>
      </c>
      <c r="J72" s="11">
        <f>SUMIFS(mySheet!K:K,mySheet!A:A,summary!C72,mySheet!B:B,summary!D72,mySheet!G:G,"NOTA")/F72</f>
        <v>7.8567416863447228E-3</v>
      </c>
      <c r="K72" s="2">
        <f>SUMIFS(mySheet!K:K,mySheet!A:A,summary!C72,mySheet!B:B,summary!D72,mySheet!O:O,1) - SUMIFS(mySheet!K:K,mySheet!A:A,summary!C72,mySheet!B:B,summary!D72,mySheet!O:O,2)</f>
        <v>248570</v>
      </c>
      <c r="L72" s="11">
        <f t="shared" si="4"/>
        <v>0.25710245931736542</v>
      </c>
      <c r="M72" t="str">
        <f t="array" ref="M72">INDEX(mySheet!G:G,MATCH(1,(mySheet!A:A=summary!C72)*(mySheet!B:B=summary!D72)*(mySheet!O:O=1),0))</f>
        <v>LJP</v>
      </c>
      <c r="N72" t="str">
        <f>VLOOKUP(M72,alliance!A:B,2,FALSE)</f>
        <v>NDA</v>
      </c>
      <c r="O72" t="str">
        <f>VLOOKUP(M72,alliance!A:D,4,FALSE)</f>
        <v>FF813C</v>
      </c>
      <c r="P72" t="str">
        <f t="array" ref="P72">INDEX(mySheet!G:G,MATCH(1,(mySheet!A:A=summary!C72)*(mySheet!B:B=summary!D72)*(mySheet!O:O=2),0))</f>
        <v>VSIP</v>
      </c>
      <c r="Q72" t="str">
        <f t="shared" si="5"/>
        <v>LJP</v>
      </c>
      <c r="R72" t="str">
        <f>VLOOKUP(Q72,alliance!A:B,2,FALSE)</f>
        <v>NDA</v>
      </c>
      <c r="S72" t="str">
        <f>VLOOKUP(Q72,alliance!A:D,4,FALSE)</f>
        <v>FF813C</v>
      </c>
    </row>
    <row r="73" spans="1:19" x14ac:dyDescent="0.2">
      <c r="A73" t="str">
        <f>VLOOKUP(C73,stateCodes!A:B,2,FALSE)</f>
        <v>S04</v>
      </c>
      <c r="B73">
        <v>30</v>
      </c>
      <c r="C73" t="s">
        <v>712</v>
      </c>
      <c r="D73" t="s">
        <v>921</v>
      </c>
      <c r="E73" s="2">
        <f>SUMIFS(mySheet!N:N,mySheet!A:A,summary!C73,mySheet!B:B,summary!D73,mySheet!O:O,1)</f>
        <v>1805439</v>
      </c>
      <c r="F73" s="2">
        <f>SUMIFS(mySheet!K:K,mySheet!A:A,summary!C73,mySheet!B:B,summary!D73)</f>
        <v>1169630</v>
      </c>
      <c r="G73" s="8">
        <f t="shared" si="3"/>
        <v>0.64783689728647709</v>
      </c>
      <c r="H73">
        <f>COUNTIFS(mySheet!A:A,summary!C73,mySheet!B:B,summary!D73,mySheet!D:D,"FEMALE")</f>
        <v>1</v>
      </c>
      <c r="I73">
        <f>COUNTIFS(mySheet!A:A,summary!C73,mySheet!B:B,summary!D73,mySheet!D:D,"FEMALE",mySheet!O:O,1)</f>
        <v>0</v>
      </c>
      <c r="J73" s="11">
        <f>SUMIFS(mySheet!K:K,mySheet!A:A,summary!C73,mySheet!B:B,summary!D73,mySheet!G:G,"NOTA")/F73</f>
        <v>1.762779682463685E-2</v>
      </c>
      <c r="K73" s="2">
        <f>SUMIFS(mySheet!K:K,mySheet!A:A,summary!C73,mySheet!B:B,summary!D73,mySheet!O:O,1) - SUMIFS(mySheet!K:K,mySheet!A:A,summary!C73,mySheet!B:B,summary!D73,mySheet!O:O,2)</f>
        <v>137241</v>
      </c>
      <c r="L73" s="11">
        <f t="shared" si="4"/>
        <v>0.11733710660636269</v>
      </c>
      <c r="M73" t="str">
        <f t="array" ref="M73">INDEX(mySheet!G:G,MATCH(1,(mySheet!A:A=summary!C73)*(mySheet!B:B=summary!D73)*(mySheet!O:O=1),0))</f>
        <v>BJP</v>
      </c>
      <c r="N73" t="str">
        <f>VLOOKUP(M73,alliance!A:B,2,FALSE)</f>
        <v>NDA</v>
      </c>
      <c r="O73" t="str">
        <f>VLOOKUP(M73,alliance!A:D,4,FALSE)</f>
        <v>FF4500</v>
      </c>
      <c r="P73" t="str">
        <f t="array" ref="P73">INDEX(mySheet!G:G,MATCH(1,(mySheet!A:A=summary!C73)*(mySheet!B:B=summary!D73)*(mySheet!O:O=2),0))</f>
        <v>RJD</v>
      </c>
      <c r="Q73" t="str">
        <f t="shared" si="5"/>
        <v>BJP</v>
      </c>
      <c r="R73" t="str">
        <f>VLOOKUP(Q73,alliance!A:B,2,FALSE)</f>
        <v>NDA</v>
      </c>
      <c r="S73" t="str">
        <f>VLOOKUP(Q73,alliance!A:D,4,FALSE)</f>
        <v>FF4500</v>
      </c>
    </row>
    <row r="74" spans="1:19" x14ac:dyDescent="0.2">
      <c r="A74" t="str">
        <f>VLOOKUP(C74,stateCodes!A:B,2,FALSE)</f>
        <v>S04</v>
      </c>
      <c r="B74">
        <v>31</v>
      </c>
      <c r="C74" t="s">
        <v>712</v>
      </c>
      <c r="D74" t="s">
        <v>870</v>
      </c>
      <c r="E74" s="2">
        <f>SUMIFS(mySheet!N:N,mySheet!A:A,summary!C74,mySheet!B:B,summary!D74,mySheet!O:O,1)</f>
        <v>1852417</v>
      </c>
      <c r="F74" s="2">
        <f>SUMIFS(mySheet!K:K,mySheet!A:A,summary!C74,mySheet!B:B,summary!D74)</f>
        <v>1060562</v>
      </c>
      <c r="G74" s="8">
        <f t="shared" si="3"/>
        <v>0.57252875567434336</v>
      </c>
      <c r="H74">
        <f>COUNTIFS(mySheet!A:A,summary!C74,mySheet!B:B,summary!D74,mySheet!D:D,"FEMALE")</f>
        <v>0</v>
      </c>
      <c r="I74">
        <f>COUNTIFS(mySheet!A:A,summary!C74,mySheet!B:B,summary!D74,mySheet!D:D,"FEMALE",mySheet!O:O,1)</f>
        <v>0</v>
      </c>
      <c r="J74" s="11">
        <f>SUMIFS(mySheet!K:K,mySheet!A:A,summary!C74,mySheet!B:B,summary!D74,mySheet!G:G,"NOTA")/F74</f>
        <v>8.6774747728091337E-3</v>
      </c>
      <c r="K74" s="2">
        <f>SUMIFS(mySheet!K:K,mySheet!A:A,summary!C74,mySheet!B:B,summary!D74,mySheet!O:O,1) - SUMIFS(mySheet!K:K,mySheet!A:A,summary!C74,mySheet!B:B,summary!D74,mySheet!O:O,2)</f>
        <v>322951</v>
      </c>
      <c r="L74" s="11">
        <f t="shared" si="4"/>
        <v>0.3045093073295102</v>
      </c>
      <c r="M74" t="str">
        <f t="array" ref="M74">INDEX(mySheet!G:G,MATCH(1,(mySheet!A:A=summary!C74)*(mySheet!B:B=summary!D74)*(mySheet!O:O=1),0))</f>
        <v>JD(U)</v>
      </c>
      <c r="N74" t="str">
        <f>VLOOKUP(M74,alliance!A:B,2,FALSE)</f>
        <v>NDA</v>
      </c>
      <c r="O74" t="str">
        <f>VLOOKUP(M74,alliance!A:D,4,FALSE)</f>
        <v>BA160C</v>
      </c>
      <c r="P74" t="str">
        <f t="array" ref="P74">INDEX(mySheet!G:G,MATCH(1,(mySheet!A:A=summary!C74)*(mySheet!B:B=summary!D74)*(mySheet!O:O=2),0))</f>
        <v>RJD</v>
      </c>
      <c r="Q74" t="str">
        <f t="shared" si="5"/>
        <v>JD(U)</v>
      </c>
      <c r="R74" t="str">
        <f>VLOOKUP(Q74,alliance!A:B,2,FALSE)</f>
        <v>NDA</v>
      </c>
      <c r="S74" t="str">
        <f>VLOOKUP(Q74,alliance!A:D,4,FALSE)</f>
        <v>BA160C</v>
      </c>
    </row>
    <row r="75" spans="1:19" x14ac:dyDescent="0.2">
      <c r="A75" t="str">
        <f>VLOOKUP(C75,stateCodes!A:B,2,FALSE)</f>
        <v>S04</v>
      </c>
      <c r="B75">
        <v>32</v>
      </c>
      <c r="C75" t="s">
        <v>712</v>
      </c>
      <c r="D75" t="s">
        <v>981</v>
      </c>
      <c r="E75" s="2">
        <f>SUMIFS(mySheet!N:N,mySheet!A:A,summary!C75,mySheet!B:B,summary!D75,mySheet!O:O,1)</f>
        <v>1884883</v>
      </c>
      <c r="F75" s="2">
        <f>SUMIFS(mySheet!K:K,mySheet!A:A,summary!C75,mySheet!B:B,summary!D75)</f>
        <v>1147274</v>
      </c>
      <c r="G75" s="8">
        <f t="shared" si="3"/>
        <v>0.60867120134247055</v>
      </c>
      <c r="H75">
        <f>COUNTIFS(mySheet!A:A,summary!C75,mySheet!B:B,summary!D75,mySheet!D:D,"FEMALE")</f>
        <v>0</v>
      </c>
      <c r="I75">
        <f>COUNTIFS(mySheet!A:A,summary!C75,mySheet!B:B,summary!D75,mySheet!D:D,"FEMALE",mySheet!O:O,1)</f>
        <v>0</v>
      </c>
      <c r="J75" s="11">
        <f>SUMIFS(mySheet!K:K,mySheet!A:A,summary!C75,mySheet!B:B,summary!D75,mySheet!G:G,"NOTA")/F75</f>
        <v>3.3514225895470477E-2</v>
      </c>
      <c r="K75" s="2">
        <f>SUMIFS(mySheet!K:K,mySheet!A:A,summary!C75,mySheet!B:B,summary!D75,mySheet!O:O,1) - SUMIFS(mySheet!K:K,mySheet!A:A,summary!C75,mySheet!B:B,summary!D75,mySheet!O:O,2)</f>
        <v>301527</v>
      </c>
      <c r="L75" s="11">
        <f t="shared" si="4"/>
        <v>0.26282038989814116</v>
      </c>
      <c r="M75" t="str">
        <f t="array" ref="M75">INDEX(mySheet!G:G,MATCH(1,(mySheet!A:A=summary!C75)*(mySheet!B:B=summary!D75)*(mySheet!O:O=1),0))</f>
        <v>JD(U)</v>
      </c>
      <c r="N75" t="str">
        <f>VLOOKUP(M75,alliance!A:B,2,FALSE)</f>
        <v>NDA</v>
      </c>
      <c r="O75" t="str">
        <f>VLOOKUP(M75,alliance!A:D,4,FALSE)</f>
        <v>BA160C</v>
      </c>
      <c r="P75" t="str">
        <f t="array" ref="P75">INDEX(mySheet!G:G,MATCH(1,(mySheet!A:A=summary!C75)*(mySheet!B:B=summary!D75)*(mySheet!O:O=2),0))</f>
        <v>RJD</v>
      </c>
      <c r="Q75" t="str">
        <f t="shared" si="5"/>
        <v>JD(U)</v>
      </c>
      <c r="R75" t="str">
        <f>VLOOKUP(Q75,alliance!A:B,2,FALSE)</f>
        <v>NDA</v>
      </c>
      <c r="S75" t="str">
        <f>VLOOKUP(Q75,alliance!A:D,4,FALSE)</f>
        <v>BA160C</v>
      </c>
    </row>
    <row r="76" spans="1:19" x14ac:dyDescent="0.2">
      <c r="A76" t="str">
        <f>VLOOKUP(C76,stateCodes!A:B,2,FALSE)</f>
        <v>S04</v>
      </c>
      <c r="B76">
        <v>33</v>
      </c>
      <c r="C76" t="s">
        <v>712</v>
      </c>
      <c r="D76" t="s">
        <v>893</v>
      </c>
      <c r="E76" s="2">
        <f>SUMIFS(mySheet!N:N,mySheet!A:A,summary!C76,mySheet!B:B,summary!D76,mySheet!O:O,1)</f>
        <v>1690620</v>
      </c>
      <c r="F76" s="2">
        <f>SUMIFS(mySheet!K:K,mySheet!A:A,summary!C76,mySheet!B:B,summary!D76)</f>
        <v>1110805</v>
      </c>
      <c r="G76" s="8">
        <f t="shared" si="3"/>
        <v>0.65704002082076396</v>
      </c>
      <c r="H76">
        <f>COUNTIFS(mySheet!A:A,summary!C76,mySheet!B:B,summary!D76,mySheet!D:D,"FEMALE")</f>
        <v>2</v>
      </c>
      <c r="I76">
        <f>COUNTIFS(mySheet!A:A,summary!C76,mySheet!B:B,summary!D76,mySheet!D:D,"FEMALE",mySheet!O:O,1)</f>
        <v>0</v>
      </c>
      <c r="J76" s="11">
        <f>SUMIFS(mySheet!K:K,mySheet!A:A,summary!C76,mySheet!B:B,summary!D76,mySheet!G:G,"NOTA")/F76</f>
        <v>8.4110172352483102E-3</v>
      </c>
      <c r="K76" s="2">
        <f>SUMIFS(mySheet!K:K,mySheet!A:A,summary!C76,mySheet!B:B,summary!D76,mySheet!O:O,1) - SUMIFS(mySheet!K:K,mySheet!A:A,summary!C76,mySheet!B:B,summary!D76,mySheet!O:O,2)</f>
        <v>266853</v>
      </c>
      <c r="L76" s="11">
        <f t="shared" si="4"/>
        <v>0.24023388443516189</v>
      </c>
      <c r="M76" t="str">
        <f t="array" ref="M76">INDEX(mySheet!G:G,MATCH(1,(mySheet!A:A=summary!C76)*(mySheet!B:B=summary!D76)*(mySheet!O:O=1),0))</f>
        <v>JD(U)</v>
      </c>
      <c r="N76" t="str">
        <f>VLOOKUP(M76,alliance!A:B,2,FALSE)</f>
        <v>NDA</v>
      </c>
      <c r="O76" t="str">
        <f>VLOOKUP(M76,alliance!A:D,4,FALSE)</f>
        <v>BA160C</v>
      </c>
      <c r="P76" t="str">
        <f t="array" ref="P76">INDEX(mySheet!G:G,MATCH(1,(mySheet!A:A=summary!C76)*(mySheet!B:B=summary!D76)*(mySheet!O:O=2),0))</f>
        <v>INC</v>
      </c>
      <c r="Q76" t="str">
        <f t="shared" si="5"/>
        <v>JD(U)</v>
      </c>
      <c r="R76" t="str">
        <f>VLOOKUP(Q76,alliance!A:B,2,FALSE)</f>
        <v>NDA</v>
      </c>
      <c r="S76" t="str">
        <f>VLOOKUP(Q76,alliance!A:D,4,FALSE)</f>
        <v>BA160C</v>
      </c>
    </row>
    <row r="77" spans="1:19" x14ac:dyDescent="0.2">
      <c r="A77" t="str">
        <f>VLOOKUP(C77,stateCodes!A:B,2,FALSE)</f>
        <v>S04</v>
      </c>
      <c r="B77">
        <v>34</v>
      </c>
      <c r="C77" t="s">
        <v>712</v>
      </c>
      <c r="D77" t="s">
        <v>1217</v>
      </c>
      <c r="E77" s="2">
        <f>SUMIFS(mySheet!N:N,mySheet!A:A,summary!C77,mySheet!B:B,summary!D77,mySheet!O:O,1)</f>
        <v>1823820</v>
      </c>
      <c r="F77" s="2">
        <f>SUMIFS(mySheet!K:K,mySheet!A:A,summary!C77,mySheet!B:B,summary!D77)</f>
        <v>1042518</v>
      </c>
      <c r="G77" s="8">
        <f t="shared" si="3"/>
        <v>0.57161233016416091</v>
      </c>
      <c r="H77">
        <f>COUNTIFS(mySheet!A:A,summary!C77,mySheet!B:B,summary!D77,mySheet!D:D,"FEMALE")</f>
        <v>0</v>
      </c>
      <c r="I77">
        <f>COUNTIFS(mySheet!A:A,summary!C77,mySheet!B:B,summary!D77,mySheet!D:D,"FEMALE",mySheet!O:O,1)</f>
        <v>0</v>
      </c>
      <c r="J77" s="11">
        <f>SUMIFS(mySheet!K:K,mySheet!A:A,summary!C77,mySheet!B:B,summary!D77,mySheet!G:G,"NOTA")/F77</f>
        <v>3.0279573110488262E-2</v>
      </c>
      <c r="K77" s="2">
        <f>SUMIFS(mySheet!K:K,mySheet!A:A,summary!C77,mySheet!B:B,summary!D77,mySheet!O:O,1) - SUMIFS(mySheet!K:K,mySheet!A:A,summary!C77,mySheet!B:B,summary!D77,mySheet!O:O,2)</f>
        <v>277630</v>
      </c>
      <c r="L77" s="11">
        <f t="shared" si="4"/>
        <v>0.26630715249041265</v>
      </c>
      <c r="M77" t="str">
        <f t="array" ref="M77">INDEX(mySheet!G:G,MATCH(1,(mySheet!A:A=summary!C77)*(mySheet!B:B=summary!D77)*(mySheet!O:O=1),0))</f>
        <v>JD(U)</v>
      </c>
      <c r="N77" t="str">
        <f>VLOOKUP(M77,alliance!A:B,2,FALSE)</f>
        <v>NDA</v>
      </c>
      <c r="O77" t="str">
        <f>VLOOKUP(M77,alliance!A:D,4,FALSE)</f>
        <v>BA160C</v>
      </c>
      <c r="P77" t="str">
        <f t="array" ref="P77">INDEX(mySheet!G:G,MATCH(1,(mySheet!A:A=summary!C77)*(mySheet!B:B=summary!D77)*(mySheet!O:O=2),0))</f>
        <v>RJD</v>
      </c>
      <c r="Q77" t="str">
        <f t="shared" si="5"/>
        <v>JD(U)</v>
      </c>
      <c r="R77" t="str">
        <f>VLOOKUP(Q77,alliance!A:B,2,FALSE)</f>
        <v>NDA</v>
      </c>
      <c r="S77" t="str">
        <f>VLOOKUP(Q77,alliance!A:D,4,FALSE)</f>
        <v>BA160C</v>
      </c>
    </row>
    <row r="78" spans="1:19" x14ac:dyDescent="0.2">
      <c r="A78" t="str">
        <f>VLOOKUP(C78,stateCodes!A:B,2,FALSE)</f>
        <v>S04</v>
      </c>
      <c r="B78">
        <v>35</v>
      </c>
      <c r="C78" t="s">
        <v>712</v>
      </c>
      <c r="D78" t="s">
        <v>1407</v>
      </c>
      <c r="E78" s="2">
        <f>SUMIFS(mySheet!N:N,mySheet!A:A,summary!C78,mySheet!B:B,summary!D78,mySheet!O:O,1)</f>
        <v>1771254</v>
      </c>
      <c r="F78" s="2">
        <f>SUMIFS(mySheet!K:K,mySheet!A:A,summary!C78,mySheet!B:B,summary!D78)</f>
        <v>868798</v>
      </c>
      <c r="G78" s="8">
        <f t="shared" si="3"/>
        <v>0.49049882173872295</v>
      </c>
      <c r="H78">
        <f>COUNTIFS(mySheet!A:A,summary!C78,mySheet!B:B,summary!D78,mySheet!D:D,"FEMALE")</f>
        <v>5</v>
      </c>
      <c r="I78">
        <f>COUNTIFS(mySheet!A:A,summary!C78,mySheet!B:B,summary!D78,mySheet!D:D,"FEMALE",mySheet!O:O,1)</f>
        <v>0</v>
      </c>
      <c r="J78" s="11">
        <f>SUMIFS(mySheet!K:K,mySheet!A:A,summary!C78,mySheet!B:B,summary!D78,mySheet!G:G,"NOTA")/F78</f>
        <v>2.5442047518525596E-2</v>
      </c>
      <c r="K78" s="2">
        <f>SUMIFS(mySheet!K:K,mySheet!A:A,summary!C78,mySheet!B:B,summary!D78,mySheet!O:O,1) - SUMIFS(mySheet!K:K,mySheet!A:A,summary!C78,mySheet!B:B,summary!D78,mySheet!O:O,2)</f>
        <v>84542</v>
      </c>
      <c r="L78" s="11">
        <f t="shared" si="4"/>
        <v>9.730915586822253E-2</v>
      </c>
      <c r="M78" t="str">
        <f t="array" ref="M78">INDEX(mySheet!G:G,MATCH(1,(mySheet!A:A=summary!C78)*(mySheet!B:B=summary!D78)*(mySheet!O:O=1),0))</f>
        <v>JD(U)</v>
      </c>
      <c r="N78" t="str">
        <f>VLOOKUP(M78,alliance!A:B,2,FALSE)</f>
        <v>NDA</v>
      </c>
      <c r="O78" t="str">
        <f>VLOOKUP(M78,alliance!A:D,4,FALSE)</f>
        <v>BA160C</v>
      </c>
      <c r="P78" t="str">
        <f t="array" ref="P78">INDEX(mySheet!G:G,MATCH(1,(mySheet!A:A=summary!C78)*(mySheet!B:B=summary!D78)*(mySheet!O:O=2),0))</f>
        <v>BLSP</v>
      </c>
      <c r="Q78" t="str">
        <f t="shared" si="5"/>
        <v>BLSP</v>
      </c>
      <c r="R78" t="e">
        <f>VLOOKUP(Q78,alliance!A:B,2,FALSE)</f>
        <v>#N/A</v>
      </c>
      <c r="S78" t="e">
        <f>VLOOKUP(Q78,alliance!A:D,4,FALSE)</f>
        <v>#N/A</v>
      </c>
    </row>
    <row r="79" spans="1:19" x14ac:dyDescent="0.2">
      <c r="A79" t="str">
        <f>VLOOKUP(C79,stateCodes!A:B,2,FALSE)</f>
        <v>S04</v>
      </c>
      <c r="B79">
        <v>36</v>
      </c>
      <c r="C79" t="s">
        <v>712</v>
      </c>
      <c r="D79" t="s">
        <v>1496</v>
      </c>
      <c r="E79" s="2">
        <f>SUMIFS(mySheet!N:N,mySheet!A:A,summary!C79,mySheet!B:B,summary!D79,mySheet!O:O,1)</f>
        <v>1718814</v>
      </c>
      <c r="F79" s="2">
        <f>SUMIFS(mySheet!K:K,mySheet!A:A,summary!C79,mySheet!B:B,summary!D79)</f>
        <v>949137</v>
      </c>
      <c r="G79" s="8">
        <f t="shared" si="3"/>
        <v>0.55220460154501882</v>
      </c>
      <c r="H79">
        <f>COUNTIFS(mySheet!A:A,summary!C79,mySheet!B:B,summary!D79,mySheet!D:D,"FEMALE")</f>
        <v>1</v>
      </c>
      <c r="I79">
        <f>COUNTIFS(mySheet!A:A,summary!C79,mySheet!B:B,summary!D79,mySheet!D:D,"FEMALE",mySheet!O:O,1)</f>
        <v>0</v>
      </c>
      <c r="J79" s="11">
        <f>SUMIFS(mySheet!K:K,mySheet!A:A,summary!C79,mySheet!B:B,summary!D79,mySheet!G:G,"NOTA")/F79</f>
        <v>4.161253854817587E-2</v>
      </c>
      <c r="K79" s="2">
        <f>SUMIFS(mySheet!K:K,mySheet!A:A,summary!C79,mySheet!B:B,summary!D79,mySheet!O:O,1) - SUMIFS(mySheet!K:K,mySheet!A:A,summary!C79,mySheet!B:B,summary!D79,mySheet!O:O,2)</f>
        <v>241049</v>
      </c>
      <c r="L79" s="11">
        <f t="shared" si="4"/>
        <v>0.25396649798711884</v>
      </c>
      <c r="M79" t="str">
        <f t="array" ref="M79">INDEX(mySheet!G:G,MATCH(1,(mySheet!A:A=summary!C79)*(mySheet!B:B=summary!D79)*(mySheet!O:O=1),0))</f>
        <v>LJP</v>
      </c>
      <c r="N79" t="str">
        <f>VLOOKUP(M79,alliance!A:B,2,FALSE)</f>
        <v>NDA</v>
      </c>
      <c r="O79" t="str">
        <f>VLOOKUP(M79,alliance!A:D,4,FALSE)</f>
        <v>FF813C</v>
      </c>
      <c r="P79" t="str">
        <f t="array" ref="P79">INDEX(mySheet!G:G,MATCH(1,(mySheet!A:A=summary!C79)*(mySheet!B:B=summary!D79)*(mySheet!O:O=2),0))</f>
        <v>BLSP</v>
      </c>
      <c r="Q79" t="str">
        <f t="shared" si="5"/>
        <v>LJP</v>
      </c>
      <c r="R79" t="str">
        <f>VLOOKUP(Q79,alliance!A:B,2,FALSE)</f>
        <v>NDA</v>
      </c>
      <c r="S79" t="str">
        <f>VLOOKUP(Q79,alliance!A:D,4,FALSE)</f>
        <v>FF813C</v>
      </c>
    </row>
    <row r="80" spans="1:19" x14ac:dyDescent="0.2">
      <c r="A80" t="str">
        <f>VLOOKUP(C80,stateCodes!A:B,2,FALSE)</f>
        <v>S04</v>
      </c>
      <c r="B80">
        <v>37</v>
      </c>
      <c r="C80" t="s">
        <v>712</v>
      </c>
      <c r="D80" t="s">
        <v>1462</v>
      </c>
      <c r="E80" s="2">
        <f>SUMIFS(mySheet!N:N,mySheet!A:A,summary!C80,mySheet!B:B,summary!D80,mySheet!O:O,1)</f>
        <v>1704596</v>
      </c>
      <c r="F80" s="2">
        <f>SUMIFS(mySheet!K:K,mySheet!A:A,summary!C80,mySheet!B:B,summary!D80)</f>
        <v>957248</v>
      </c>
      <c r="G80" s="8">
        <f t="shared" si="3"/>
        <v>0.56156884094530313</v>
      </c>
      <c r="H80">
        <f>COUNTIFS(mySheet!A:A,summary!C80,mySheet!B:B,summary!D80,mySheet!D:D,"FEMALE")</f>
        <v>0</v>
      </c>
      <c r="I80">
        <f>COUNTIFS(mySheet!A:A,summary!C80,mySheet!B:B,summary!D80,mySheet!D:D,"FEMALE",mySheet!O:O,1)</f>
        <v>0</v>
      </c>
      <c r="J80" s="11">
        <f>SUMIFS(mySheet!K:K,mySheet!A:A,summary!C80,mySheet!B:B,summary!D80,mySheet!G:G,"NOTA")/F80</f>
        <v>3.1371180718058438E-2</v>
      </c>
      <c r="K80" s="2">
        <f>SUMIFS(mySheet!K:K,mySheet!A:A,summary!C80,mySheet!B:B,summary!D80,mySheet!O:O,1) - SUMIFS(mySheet!K:K,mySheet!A:A,summary!C80,mySheet!B:B,summary!D80,mySheet!O:O,2)</f>
        <v>152426</v>
      </c>
      <c r="L80" s="11">
        <f t="shared" si="4"/>
        <v>0.15923355285150764</v>
      </c>
      <c r="M80" t="str">
        <f t="array" ref="M80">INDEX(mySheet!G:G,MATCH(1,(mySheet!A:A=summary!C80)*(mySheet!B:B=summary!D80)*(mySheet!O:O=1),0))</f>
        <v>JD(U)</v>
      </c>
      <c r="N80" t="str">
        <f>VLOOKUP(M80,alliance!A:B,2,FALSE)</f>
        <v>NDA</v>
      </c>
      <c r="O80" t="str">
        <f>VLOOKUP(M80,alliance!A:D,4,FALSE)</f>
        <v>BA160C</v>
      </c>
      <c r="P80" t="str">
        <f t="array" ref="P80">INDEX(mySheet!G:G,MATCH(1,(mySheet!A:A=summary!C80)*(mySheet!B:B=summary!D80)*(mySheet!O:O=2),0))</f>
        <v>HAMS</v>
      </c>
      <c r="Q80" t="str">
        <f t="shared" si="5"/>
        <v>JD(U)</v>
      </c>
      <c r="R80" t="str">
        <f>VLOOKUP(Q80,alliance!A:B,2,FALSE)</f>
        <v>NDA</v>
      </c>
      <c r="S80" t="str">
        <f>VLOOKUP(Q80,alliance!A:D,4,FALSE)</f>
        <v>BA160C</v>
      </c>
    </row>
    <row r="81" spans="1:19" x14ac:dyDescent="0.2">
      <c r="A81" t="str">
        <f>VLOOKUP(C81,stateCodes!A:B,2,FALSE)</f>
        <v>S04</v>
      </c>
      <c r="B81">
        <v>38</v>
      </c>
      <c r="C81" t="s">
        <v>712</v>
      </c>
      <c r="D81" t="s">
        <v>1481</v>
      </c>
      <c r="E81" s="2">
        <f>SUMIFS(mySheet!N:N,mySheet!A:A,summary!C81,mySheet!B:B,summary!D81,mySheet!O:O,1)</f>
        <v>1899747</v>
      </c>
      <c r="F81" s="2">
        <f>SUMIFS(mySheet!K:K,mySheet!A:A,summary!C81,mySheet!B:B,summary!D81)</f>
        <v>942462</v>
      </c>
      <c r="G81" s="8">
        <f t="shared" si="3"/>
        <v>0.49609869103622745</v>
      </c>
      <c r="H81">
        <f>COUNTIFS(mySheet!A:A,summary!C81,mySheet!B:B,summary!D81,mySheet!D:D,"FEMALE")</f>
        <v>2</v>
      </c>
      <c r="I81">
        <f>COUNTIFS(mySheet!A:A,summary!C81,mySheet!B:B,summary!D81,mySheet!D:D,"FEMALE",mySheet!O:O,1)</f>
        <v>0</v>
      </c>
      <c r="J81" s="11">
        <f>SUMIFS(mySheet!K:K,mySheet!A:A,summary!C81,mySheet!B:B,summary!D81,mySheet!G:G,"NOTA")/F81</f>
        <v>3.7292750264732159E-2</v>
      </c>
      <c r="K81" s="2">
        <f>SUMIFS(mySheet!K:K,mySheet!A:A,summary!C81,mySheet!B:B,summary!D81,mySheet!O:O,1) - SUMIFS(mySheet!K:K,mySheet!A:A,summary!C81,mySheet!B:B,summary!D81,mySheet!O:O,2)</f>
        <v>148072</v>
      </c>
      <c r="L81" s="11">
        <f t="shared" si="4"/>
        <v>0.15711190477706263</v>
      </c>
      <c r="M81" t="str">
        <f t="array" ref="M81">INDEX(mySheet!G:G,MATCH(1,(mySheet!A:A=summary!C81)*(mySheet!B:B=summary!D81)*(mySheet!O:O=1),0))</f>
        <v>LJP</v>
      </c>
      <c r="N81" t="str">
        <f>VLOOKUP(M81,alliance!A:B,2,FALSE)</f>
        <v>NDA</v>
      </c>
      <c r="O81" t="str">
        <f>VLOOKUP(M81,alliance!A:D,4,FALSE)</f>
        <v>FF813C</v>
      </c>
      <c r="P81" t="str">
        <f t="array" ref="P81">INDEX(mySheet!G:G,MATCH(1,(mySheet!A:A=summary!C81)*(mySheet!B:B=summary!D81)*(mySheet!O:O=2),0))</f>
        <v>RJD</v>
      </c>
      <c r="Q81" t="str">
        <f t="shared" si="5"/>
        <v>LJP</v>
      </c>
      <c r="R81" t="str">
        <f>VLOOKUP(Q81,alliance!A:B,2,FALSE)</f>
        <v>NDA</v>
      </c>
      <c r="S81" t="str">
        <f>VLOOKUP(Q81,alliance!A:D,4,FALSE)</f>
        <v>FF813C</v>
      </c>
    </row>
    <row r="82" spans="1:19" x14ac:dyDescent="0.2">
      <c r="A82" t="str">
        <f>VLOOKUP(C82,stateCodes!A:B,2,FALSE)</f>
        <v>S04</v>
      </c>
      <c r="B82">
        <v>39</v>
      </c>
      <c r="C82" t="s">
        <v>712</v>
      </c>
      <c r="D82" t="s">
        <v>962</v>
      </c>
      <c r="E82" s="2">
        <f>SUMIFS(mySheet!N:N,mySheet!A:A,summary!C82,mySheet!B:B,summary!D82,mySheet!O:O,1)</f>
        <v>1765312</v>
      </c>
      <c r="F82" s="2">
        <f>SUMIFS(mySheet!K:K,mySheet!A:A,summary!C82,mySheet!B:B,summary!D82)</f>
        <v>1153940</v>
      </c>
      <c r="G82" s="8">
        <f t="shared" si="3"/>
        <v>0.65367481782257186</v>
      </c>
      <c r="H82">
        <f>COUNTIFS(mySheet!A:A,summary!C82,mySheet!B:B,summary!D82,mySheet!D:D,"FEMALE")</f>
        <v>1</v>
      </c>
      <c r="I82">
        <f>COUNTIFS(mySheet!A:A,summary!C82,mySheet!B:B,summary!D82,mySheet!D:D,"FEMALE",mySheet!O:O,1)</f>
        <v>0</v>
      </c>
      <c r="J82" s="11">
        <f>SUMIFS(mySheet!K:K,mySheet!A:A,summary!C82,mySheet!B:B,summary!D82,mySheet!G:G,"NOTA")/F82</f>
        <v>1.6091824531604761E-2</v>
      </c>
      <c r="K82" s="2">
        <f>SUMIFS(mySheet!K:K,mySheet!A:A,summary!C82,mySheet!B:B,summary!D82,mySheet!O:O,1) - SUMIFS(mySheet!K:K,mySheet!A:A,summary!C82,mySheet!B:B,summary!D82,mySheet!O:O,2)</f>
        <v>263461</v>
      </c>
      <c r="L82" s="11">
        <f t="shared" si="4"/>
        <v>0.22831429710383555</v>
      </c>
      <c r="M82" t="str">
        <f t="array" ref="M82">INDEX(mySheet!G:G,MATCH(1,(mySheet!A:A=summary!C82)*(mySheet!B:B=summary!D82)*(mySheet!O:O=1),0))</f>
        <v>JD(U)</v>
      </c>
      <c r="N82" t="str">
        <f>VLOOKUP(M82,alliance!A:B,2,FALSE)</f>
        <v>NDA</v>
      </c>
      <c r="O82" t="str">
        <f>VLOOKUP(M82,alliance!A:D,4,FALSE)</f>
        <v>BA160C</v>
      </c>
      <c r="P82" t="str">
        <f t="array" ref="P82">INDEX(mySheet!G:G,MATCH(1,(mySheet!A:A=summary!C82)*(mySheet!B:B=summary!D82)*(mySheet!O:O=2),0))</f>
        <v>INC</v>
      </c>
      <c r="Q82" t="str">
        <f t="shared" si="5"/>
        <v>JD(U)</v>
      </c>
      <c r="R82" t="str">
        <f>VLOOKUP(Q82,alliance!A:B,2,FALSE)</f>
        <v>NDA</v>
      </c>
      <c r="S82" t="str">
        <f>VLOOKUP(Q82,alliance!A:D,4,FALSE)</f>
        <v>BA160C</v>
      </c>
    </row>
    <row r="83" spans="1:19" x14ac:dyDescent="0.2">
      <c r="A83" t="str">
        <f>VLOOKUP(C83,stateCodes!A:B,2,FALSE)</f>
        <v>S05</v>
      </c>
      <c r="B83">
        <v>0</v>
      </c>
      <c r="C83" t="s">
        <v>1506</v>
      </c>
      <c r="D83" t="s">
        <v>1515</v>
      </c>
      <c r="E83" s="2">
        <f>SUMIFS(mySheet!N:N,mySheet!A:A,summary!C83,mySheet!B:B,summary!D83,mySheet!O:O,1)</f>
        <v>579352</v>
      </c>
      <c r="F83" s="2">
        <f>SUMIFS(mySheet!K:K,mySheet!A:A,summary!C83,mySheet!B:B,summary!D83)</f>
        <v>424575</v>
      </c>
      <c r="G83" s="8">
        <f t="shared" si="3"/>
        <v>0.73284462641019621</v>
      </c>
      <c r="H83">
        <f>COUNTIFS(mySheet!A:A,summary!C83,mySheet!B:B,summary!D83,mySheet!D:D,"FEMALE")</f>
        <v>1</v>
      </c>
      <c r="I83">
        <f>COUNTIFS(mySheet!A:A,summary!C83,mySheet!B:B,summary!D83,mySheet!D:D,"FEMALE",mySheet!O:O,1)</f>
        <v>0</v>
      </c>
      <c r="J83" s="11">
        <f>SUMIFS(mySheet!K:K,mySheet!A:A,summary!C83,mySheet!B:B,summary!D83,mySheet!G:G,"NOTA")/F83</f>
        <v>1.2803391626921038E-2</v>
      </c>
      <c r="K83" s="2">
        <f>SUMIFS(mySheet!K:K,mySheet!A:A,summary!C83,mySheet!B:B,summary!D83,mySheet!O:O,1) - SUMIFS(mySheet!K:K,mySheet!A:A,summary!C83,mySheet!B:B,summary!D83,mySheet!O:O,2)</f>
        <v>9755</v>
      </c>
      <c r="L83" s="11">
        <f t="shared" si="4"/>
        <v>2.2975917093564151E-2</v>
      </c>
      <c r="M83" t="str">
        <f t="array" ref="M83">INDEX(mySheet!G:G,MATCH(1,(mySheet!A:A=summary!C83)*(mySheet!B:B=summary!D83)*(mySheet!O:O=1),0))</f>
        <v>INC</v>
      </c>
      <c r="N83" t="str">
        <f>VLOOKUP(M83,alliance!A:B,2,FALSE)</f>
        <v>I.N.D.I.A.</v>
      </c>
      <c r="O83" t="str">
        <f>VLOOKUP(M83,alliance!A:D,4,FALSE)</f>
        <v>00BFFF</v>
      </c>
      <c r="P83" t="str">
        <f t="array" ref="P83">INDEX(mySheet!G:G,MATCH(1,(mySheet!A:A=summary!C83)*(mySheet!B:B=summary!D83)*(mySheet!O:O=2),0))</f>
        <v>BJP</v>
      </c>
      <c r="Q83" t="str">
        <f t="shared" si="5"/>
        <v>BJP</v>
      </c>
      <c r="R83" t="str">
        <f>VLOOKUP(Q83,alliance!A:B,2,FALSE)</f>
        <v>NDA</v>
      </c>
      <c r="S83" t="str">
        <f>VLOOKUP(Q83,alliance!A:D,4,FALSE)</f>
        <v>FF4500</v>
      </c>
    </row>
    <row r="84" spans="1:19" x14ac:dyDescent="0.2">
      <c r="A84" t="str">
        <f>VLOOKUP(C84,stateCodes!A:B,2,FALSE)</f>
        <v>S05</v>
      </c>
      <c r="B84">
        <v>1</v>
      </c>
      <c r="C84" t="s">
        <v>1506</v>
      </c>
      <c r="D84" t="s">
        <v>1507</v>
      </c>
      <c r="E84" s="2">
        <f>SUMIFS(mySheet!N:N,mySheet!A:A,summary!C84,mySheet!B:B,summary!D84,mySheet!O:O,1)</f>
        <v>556761</v>
      </c>
      <c r="F84" s="2">
        <f>SUMIFS(mySheet!K:K,mySheet!A:A,summary!C84,mySheet!B:B,summary!D84)</f>
        <v>428628</v>
      </c>
      <c r="G84" s="8">
        <f t="shared" si="3"/>
        <v>0.76985995786342798</v>
      </c>
      <c r="H84">
        <f>COUNTIFS(mySheet!A:A,summary!C84,mySheet!B:B,summary!D84,mySheet!D:D,"FEMALE")</f>
        <v>1</v>
      </c>
      <c r="I84">
        <f>COUNTIFS(mySheet!A:A,summary!C84,mySheet!B:B,summary!D84,mySheet!D:D,"FEMALE",mySheet!O:O,1)</f>
        <v>0</v>
      </c>
      <c r="J84" s="11">
        <f>SUMIFS(mySheet!K:K,mySheet!A:A,summary!C84,mySheet!B:B,summary!D84,mySheet!G:G,"NOTA")/F84</f>
        <v>1.6478158216448761E-2</v>
      </c>
      <c r="K84" s="2">
        <f>SUMIFS(mySheet!K:K,mySheet!A:A,summary!C84,mySheet!B:B,summary!D84,mySheet!O:O,1) - SUMIFS(mySheet!K:K,mySheet!A:A,summary!C84,mySheet!B:B,summary!D84,mySheet!O:O,2)</f>
        <v>80247</v>
      </c>
      <c r="L84" s="11">
        <f t="shared" si="4"/>
        <v>0.18721828718609143</v>
      </c>
      <c r="M84" t="str">
        <f t="array" ref="M84">INDEX(mySheet!G:G,MATCH(1,(mySheet!A:A=summary!C84)*(mySheet!B:B=summary!D84)*(mySheet!O:O=1),0))</f>
        <v>BJP</v>
      </c>
      <c r="N84" t="str">
        <f>VLOOKUP(M84,alliance!A:B,2,FALSE)</f>
        <v>NDA</v>
      </c>
      <c r="O84" t="str">
        <f>VLOOKUP(M84,alliance!A:D,4,FALSE)</f>
        <v>FF4500</v>
      </c>
      <c r="P84" t="str">
        <f t="array" ref="P84">INDEX(mySheet!G:G,MATCH(1,(mySheet!A:A=summary!C84)*(mySheet!B:B=summary!D84)*(mySheet!O:O=2),0))</f>
        <v>INC</v>
      </c>
      <c r="Q84" t="str">
        <f t="shared" si="5"/>
        <v>BJP</v>
      </c>
      <c r="R84" t="str">
        <f>VLOOKUP(Q84,alliance!A:B,2,FALSE)</f>
        <v>NDA</v>
      </c>
      <c r="S84" t="str">
        <f>VLOOKUP(Q84,alliance!A:D,4,FALSE)</f>
        <v>FF4500</v>
      </c>
    </row>
    <row r="85" spans="1:19" x14ac:dyDescent="0.2">
      <c r="A85" t="str">
        <f>VLOOKUP(C85,stateCodes!A:B,2,FALSE)</f>
        <v>S06</v>
      </c>
      <c r="B85">
        <v>0</v>
      </c>
      <c r="C85" t="s">
        <v>1523</v>
      </c>
      <c r="D85" t="s">
        <v>1524</v>
      </c>
      <c r="E85" s="2">
        <f>SUMIFS(mySheet!N:N,mySheet!A:A,summary!C85,mySheet!B:B,summary!D85,mySheet!O:O,1)</f>
        <v>1744321</v>
      </c>
      <c r="F85" s="2">
        <f>SUMIFS(mySheet!K:K,mySheet!A:A,summary!C85,mySheet!B:B,summary!D85)</f>
        <v>1023198</v>
      </c>
      <c r="G85" s="8">
        <f t="shared" si="3"/>
        <v>0.58658813372080021</v>
      </c>
      <c r="H85">
        <f>COUNTIFS(mySheet!A:A,summary!C85,mySheet!B:B,summary!D85,mySheet!D:D,"FEMALE")</f>
        <v>2</v>
      </c>
      <c r="I85">
        <f>COUNTIFS(mySheet!A:A,summary!C85,mySheet!B:B,summary!D85,mySheet!D:D,"FEMALE",mySheet!O:O,1)</f>
        <v>0</v>
      </c>
      <c r="J85" s="11">
        <f>SUMIFS(mySheet!K:K,mySheet!A:A,summary!C85,mySheet!B:B,summary!D85,mySheet!G:G,"NOTA")/F85</f>
        <v>1.8335649600566068E-2</v>
      </c>
      <c r="K85" s="2">
        <f>SUMIFS(mySheet!K:K,mySheet!A:A,summary!C85,mySheet!B:B,summary!D85,mySheet!O:O,1) - SUMIFS(mySheet!K:K,mySheet!A:A,summary!C85,mySheet!B:B,summary!D85,mySheet!O:O,2)</f>
        <v>305513</v>
      </c>
      <c r="L85" s="11">
        <f t="shared" si="4"/>
        <v>0.29858639285846922</v>
      </c>
      <c r="M85" t="str">
        <f t="array" ref="M85">INDEX(mySheet!G:G,MATCH(1,(mySheet!A:A=summary!C85)*(mySheet!B:B=summary!D85)*(mySheet!O:O=1),0))</f>
        <v>BJP</v>
      </c>
      <c r="N85" t="str">
        <f>VLOOKUP(M85,alliance!A:B,2,FALSE)</f>
        <v>NDA</v>
      </c>
      <c r="O85" t="str">
        <f>VLOOKUP(M85,alliance!A:D,4,FALSE)</f>
        <v>FF4500</v>
      </c>
      <c r="P85" t="str">
        <f t="array" ref="P85">INDEX(mySheet!G:G,MATCH(1,(mySheet!A:A=summary!C85)*(mySheet!B:B=summary!D85)*(mySheet!O:O=2),0))</f>
        <v>INC</v>
      </c>
      <c r="Q85" t="str">
        <f t="shared" si="5"/>
        <v>BJP</v>
      </c>
      <c r="R85" t="str">
        <f>VLOOKUP(Q85,alliance!A:B,2,FALSE)</f>
        <v>NDA</v>
      </c>
      <c r="S85" t="str">
        <f>VLOOKUP(Q85,alliance!A:D,4,FALSE)</f>
        <v>FF4500</v>
      </c>
    </row>
    <row r="86" spans="1:19" x14ac:dyDescent="0.2">
      <c r="A86" t="str">
        <f>VLOOKUP(C86,stateCodes!A:B,2,FALSE)</f>
        <v>S06</v>
      </c>
      <c r="B86">
        <v>1</v>
      </c>
      <c r="C86" t="s">
        <v>1523</v>
      </c>
      <c r="D86" t="s">
        <v>1555</v>
      </c>
      <c r="E86" s="2">
        <f>SUMIFS(mySheet!N:N,mySheet!A:A,summary!C86,mySheet!B:B,summary!D86,mySheet!O:O,1)</f>
        <v>1807043</v>
      </c>
      <c r="F86" s="2">
        <f>SUMIFS(mySheet!K:K,mySheet!A:A,summary!C86,mySheet!B:B,summary!D86)</f>
        <v>1126256</v>
      </c>
      <c r="G86" s="8">
        <f t="shared" si="3"/>
        <v>0.62325910340816459</v>
      </c>
      <c r="H86">
        <f>COUNTIFS(mySheet!A:A,summary!C86,mySheet!B:B,summary!D86,mySheet!D:D,"FEMALE")</f>
        <v>0</v>
      </c>
      <c r="I86">
        <f>COUNTIFS(mySheet!A:A,summary!C86,mySheet!B:B,summary!D86,mySheet!D:D,"FEMALE",mySheet!O:O,1)</f>
        <v>0</v>
      </c>
      <c r="J86" s="11">
        <f>SUMIFS(mySheet!K:K,mySheet!A:A,summary!C86,mySheet!B:B,summary!D86,mySheet!G:G,"NOTA")/F86</f>
        <v>1.2720908923015726E-2</v>
      </c>
      <c r="K86" s="2">
        <f>SUMIFS(mySheet!K:K,mySheet!A:A,summary!C86,mySheet!B:B,summary!D86,mySheet!O:O,1) - SUMIFS(mySheet!K:K,mySheet!A:A,summary!C86,mySheet!B:B,summary!D86,mySheet!O:O,2)</f>
        <v>193879</v>
      </c>
      <c r="L86" s="11">
        <f t="shared" si="4"/>
        <v>0.17214469889616571</v>
      </c>
      <c r="M86" t="str">
        <f t="array" ref="M86">INDEX(mySheet!G:G,MATCH(1,(mySheet!A:A=summary!C86)*(mySheet!B:B=summary!D86)*(mySheet!O:O=1),0))</f>
        <v>BJP</v>
      </c>
      <c r="N86" t="str">
        <f>VLOOKUP(M86,alliance!A:B,2,FALSE)</f>
        <v>NDA</v>
      </c>
      <c r="O86" t="str">
        <f>VLOOKUP(M86,alliance!A:D,4,FALSE)</f>
        <v>FF4500</v>
      </c>
      <c r="P86" t="str">
        <f t="array" ref="P86">INDEX(mySheet!G:G,MATCH(1,(mySheet!A:A=summary!C86)*(mySheet!B:B=summary!D86)*(mySheet!O:O=2),0))</f>
        <v>INC</v>
      </c>
      <c r="Q86" t="str">
        <f t="shared" si="5"/>
        <v>BJP</v>
      </c>
      <c r="R86" t="str">
        <f>VLOOKUP(Q86,alliance!A:B,2,FALSE)</f>
        <v>NDA</v>
      </c>
      <c r="S86" t="str">
        <f>VLOOKUP(Q86,alliance!A:D,4,FALSE)</f>
        <v>FF4500</v>
      </c>
    </row>
    <row r="87" spans="1:19" x14ac:dyDescent="0.2">
      <c r="A87" t="str">
        <f>VLOOKUP(C87,stateCodes!A:B,2,FALSE)</f>
        <v>S06</v>
      </c>
      <c r="B87">
        <v>2</v>
      </c>
      <c r="C87" t="s">
        <v>1523</v>
      </c>
      <c r="D87" t="s">
        <v>1681</v>
      </c>
      <c r="E87" s="2">
        <f>SUMIFS(mySheet!N:N,mySheet!A:A,summary!C87,mySheet!B:B,summary!D87,mySheet!O:O,1)</f>
        <v>1849429</v>
      </c>
      <c r="F87" s="2">
        <f>SUMIFS(mySheet!K:K,mySheet!A:A,summary!C87,mySheet!B:B,summary!D87)</f>
        <v>1077726</v>
      </c>
      <c r="G87" s="8">
        <f t="shared" si="3"/>
        <v>0.58273445479658859</v>
      </c>
      <c r="H87">
        <f>COUNTIFS(mySheet!A:A,summary!C87,mySheet!B:B,summary!D87,mySheet!D:D,"FEMALE")</f>
        <v>0</v>
      </c>
      <c r="I87">
        <f>COUNTIFS(mySheet!A:A,summary!C87,mySheet!B:B,summary!D87,mySheet!D:D,"FEMALE",mySheet!O:O,1)</f>
        <v>0</v>
      </c>
      <c r="J87" s="11">
        <f>SUMIFS(mySheet!K:K,mySheet!A:A,summary!C87,mySheet!B:B,summary!D87,mySheet!G:G,"NOTA")/F87</f>
        <v>8.1532782915137991E-3</v>
      </c>
      <c r="K87" s="2">
        <f>SUMIFS(mySheet!K:K,mySheet!A:A,summary!C87,mySheet!B:B,summary!D87,mySheet!O:O,1) - SUMIFS(mySheet!K:K,mySheet!A:A,summary!C87,mySheet!B:B,summary!D87,mySheet!O:O,2)</f>
        <v>277437</v>
      </c>
      <c r="L87" s="11">
        <f t="shared" si="4"/>
        <v>0.25742814036220707</v>
      </c>
      <c r="M87" t="str">
        <f t="array" ref="M87">INDEX(mySheet!G:G,MATCH(1,(mySheet!A:A=summary!C87)*(mySheet!B:B=summary!D87)*(mySheet!O:O=1),0))</f>
        <v>BJP</v>
      </c>
      <c r="N87" t="str">
        <f>VLOOKUP(M87,alliance!A:B,2,FALSE)</f>
        <v>NDA</v>
      </c>
      <c r="O87" t="str">
        <f>VLOOKUP(M87,alliance!A:D,4,FALSE)</f>
        <v>FF4500</v>
      </c>
      <c r="P87" t="str">
        <f t="array" ref="P87">INDEX(mySheet!G:G,MATCH(1,(mySheet!A:A=summary!C87)*(mySheet!B:B=summary!D87)*(mySheet!O:O=2),0))</f>
        <v>INC</v>
      </c>
      <c r="Q87" t="str">
        <f t="shared" si="5"/>
        <v>BJP</v>
      </c>
      <c r="R87" t="str">
        <f>VLOOKUP(Q87,alliance!A:B,2,FALSE)</f>
        <v>NDA</v>
      </c>
      <c r="S87" t="str">
        <f>VLOOKUP(Q87,alliance!A:D,4,FALSE)</f>
        <v>FF4500</v>
      </c>
    </row>
    <row r="88" spans="1:19" x14ac:dyDescent="0.2">
      <c r="A88" t="str">
        <f>VLOOKUP(C88,stateCodes!A:B,2,FALSE)</f>
        <v>S06</v>
      </c>
      <c r="B88">
        <v>3</v>
      </c>
      <c r="C88" t="s">
        <v>1523</v>
      </c>
      <c r="D88" t="s">
        <v>1727</v>
      </c>
      <c r="E88" s="2">
        <f>SUMIFS(mySheet!N:N,mySheet!A:A,summary!C88,mySheet!B:B,summary!D88,mySheet!O:O,1)</f>
        <v>1662368</v>
      </c>
      <c r="F88" s="2">
        <f>SUMIFS(mySheet!K:K,mySheet!A:A,summary!C88,mySheet!B:B,summary!D88)</f>
        <v>949947</v>
      </c>
      <c r="G88" s="8">
        <f t="shared" si="3"/>
        <v>0.57144206336984349</v>
      </c>
      <c r="H88">
        <f>COUNTIFS(mySheet!A:A,summary!C88,mySheet!B:B,summary!D88,mySheet!D:D,"FEMALE")</f>
        <v>1</v>
      </c>
      <c r="I88">
        <f>COUNTIFS(mySheet!A:A,summary!C88,mySheet!B:B,summary!D88,mySheet!D:D,"FEMALE",mySheet!O:O,1)</f>
        <v>0</v>
      </c>
      <c r="J88" s="11">
        <f>SUMIFS(mySheet!K:K,mySheet!A:A,summary!C88,mySheet!B:B,summary!D88,mySheet!G:G,"NOTA")/F88</f>
        <v>8.2530920146071315E-3</v>
      </c>
      <c r="K88" s="2">
        <f>SUMIFS(mySheet!K:K,mySheet!A:A,summary!C88,mySheet!B:B,summary!D88,mySheet!O:O,1) - SUMIFS(mySheet!K:K,mySheet!A:A,summary!C88,mySheet!B:B,summary!D88,mySheet!O:O,2)</f>
        <v>229823</v>
      </c>
      <c r="L88" s="11">
        <f t="shared" si="4"/>
        <v>0.24193244465217534</v>
      </c>
      <c r="M88" t="str">
        <f t="array" ref="M88">INDEX(mySheet!G:G,MATCH(1,(mySheet!A:A=summary!C88)*(mySheet!B:B=summary!D88)*(mySheet!O:O=1),0))</f>
        <v>BJP</v>
      </c>
      <c r="N88" t="str">
        <f>VLOOKUP(M88,alliance!A:B,2,FALSE)</f>
        <v>NDA</v>
      </c>
      <c r="O88" t="str">
        <f>VLOOKUP(M88,alliance!A:D,4,FALSE)</f>
        <v>FF4500</v>
      </c>
      <c r="P88" t="str">
        <f t="array" ref="P88">INDEX(mySheet!G:G,MATCH(1,(mySheet!A:A=summary!C88)*(mySheet!B:B=summary!D88)*(mySheet!O:O=2),0))</f>
        <v>INC</v>
      </c>
      <c r="Q88" t="str">
        <f t="shared" si="5"/>
        <v>BJP</v>
      </c>
      <c r="R88" t="str">
        <f>VLOOKUP(Q88,alliance!A:B,2,FALSE)</f>
        <v>NDA</v>
      </c>
      <c r="S88" t="str">
        <f>VLOOKUP(Q88,alliance!A:D,4,FALSE)</f>
        <v>FF4500</v>
      </c>
    </row>
    <row r="89" spans="1:19" x14ac:dyDescent="0.2">
      <c r="A89" t="str">
        <f>VLOOKUP(C89,stateCodes!A:B,2,FALSE)</f>
        <v>S06</v>
      </c>
      <c r="B89">
        <v>4</v>
      </c>
      <c r="C89" t="s">
        <v>1523</v>
      </c>
      <c r="D89" t="s">
        <v>1568</v>
      </c>
      <c r="E89" s="2">
        <f>SUMIFS(mySheet!N:N,mySheet!A:A,summary!C89,mySheet!B:B,summary!D89,mySheet!O:O,1)</f>
        <v>1648869</v>
      </c>
      <c r="F89" s="2">
        <f>SUMIFS(mySheet!K:K,mySheet!A:A,summary!C89,mySheet!B:B,summary!D89)</f>
        <v>1081938</v>
      </c>
      <c r="G89" s="8">
        <f t="shared" si="3"/>
        <v>0.65616977455455827</v>
      </c>
      <c r="H89">
        <f>COUNTIFS(mySheet!A:A,summary!C89,mySheet!B:B,summary!D89,mySheet!D:D,"FEMALE")</f>
        <v>2</v>
      </c>
      <c r="I89">
        <f>COUNTIFS(mySheet!A:A,summary!C89,mySheet!B:B,summary!D89,mySheet!D:D,"FEMALE",mySheet!O:O,1)</f>
        <v>1</v>
      </c>
      <c r="J89" s="11">
        <f>SUMIFS(mySheet!K:K,mySheet!A:A,summary!C89,mySheet!B:B,summary!D89,mySheet!G:G,"NOTA")/F89</f>
        <v>1.1153134467963968E-2</v>
      </c>
      <c r="K89" s="2">
        <f>SUMIFS(mySheet!K:K,mySheet!A:A,summary!C89,mySheet!B:B,summary!D89,mySheet!O:O,1) - SUMIFS(mySheet!K:K,mySheet!A:A,summary!C89,mySheet!B:B,summary!D89,mySheet!O:O,2)</f>
        <v>281519</v>
      </c>
      <c r="L89" s="11">
        <f t="shared" si="4"/>
        <v>0.26019882839866981</v>
      </c>
      <c r="M89" t="str">
        <f t="array" ref="M89">INDEX(mySheet!G:G,MATCH(1,(mySheet!A:A=summary!C89)*(mySheet!B:B=summary!D89)*(mySheet!O:O=1),0))</f>
        <v>BJP</v>
      </c>
      <c r="N89" t="str">
        <f>VLOOKUP(M89,alliance!A:B,2,FALSE)</f>
        <v>NDA</v>
      </c>
      <c r="O89" t="str">
        <f>VLOOKUP(M89,alliance!A:D,4,FALSE)</f>
        <v>FF4500</v>
      </c>
      <c r="P89" t="str">
        <f t="array" ref="P89">INDEX(mySheet!G:G,MATCH(1,(mySheet!A:A=summary!C89)*(mySheet!B:B=summary!D89)*(mySheet!O:O=2),0))</f>
        <v>INC</v>
      </c>
      <c r="Q89" t="str">
        <f t="shared" si="5"/>
        <v>BJP</v>
      </c>
      <c r="R89" t="str">
        <f>VLOOKUP(Q89,alliance!A:B,2,FALSE)</f>
        <v>NDA</v>
      </c>
      <c r="S89" t="str">
        <f>VLOOKUP(Q89,alliance!A:D,4,FALSE)</f>
        <v>FF4500</v>
      </c>
    </row>
    <row r="90" spans="1:19" x14ac:dyDescent="0.2">
      <c r="A90" t="str">
        <f>VLOOKUP(C90,stateCodes!A:B,2,FALSE)</f>
        <v>S06</v>
      </c>
      <c r="B90">
        <v>5</v>
      </c>
      <c r="C90" t="s">
        <v>1523</v>
      </c>
      <c r="D90" t="s">
        <v>1716</v>
      </c>
      <c r="E90" s="2">
        <f>SUMIFS(mySheet!N:N,mySheet!A:A,summary!C90,mySheet!B:B,summary!D90,mySheet!O:O,1)</f>
        <v>1884339</v>
      </c>
      <c r="F90" s="2">
        <f>SUMIFS(mySheet!K:K,mySheet!A:A,summary!C90,mySheet!B:B,summary!D90)</f>
        <v>1195271</v>
      </c>
      <c r="G90" s="8">
        <f t="shared" si="3"/>
        <v>0.63431845331439829</v>
      </c>
      <c r="H90">
        <f>COUNTIFS(mySheet!A:A,summary!C90,mySheet!B:B,summary!D90,mySheet!D:D,"FEMALE")</f>
        <v>0</v>
      </c>
      <c r="I90">
        <f>COUNTIFS(mySheet!A:A,summary!C90,mySheet!B:B,summary!D90,mySheet!D:D,"FEMALE",mySheet!O:O,1)</f>
        <v>0</v>
      </c>
      <c r="J90" s="11">
        <f>SUMIFS(mySheet!K:K,mySheet!A:A,summary!C90,mySheet!B:B,summary!D90,mySheet!G:G,"NOTA")/F90</f>
        <v>1.5325394826779868E-2</v>
      </c>
      <c r="K90" s="2">
        <f>SUMIFS(mySheet!K:K,mySheet!A:A,summary!C90,mySheet!B:B,summary!D90,mySheet!O:O,1) - SUMIFS(mySheet!K:K,mySheet!A:A,summary!C90,mySheet!B:B,summary!D90,mySheet!O:O,2)</f>
        <v>368407</v>
      </c>
      <c r="L90" s="11">
        <f t="shared" si="4"/>
        <v>0.3082204788704821</v>
      </c>
      <c r="M90" t="str">
        <f t="array" ref="M90">INDEX(mySheet!G:G,MATCH(1,(mySheet!A:A=summary!C90)*(mySheet!B:B=summary!D90)*(mySheet!O:O=1),0))</f>
        <v>BJP</v>
      </c>
      <c r="N90" t="str">
        <f>VLOOKUP(M90,alliance!A:B,2,FALSE)</f>
        <v>NDA</v>
      </c>
      <c r="O90" t="str">
        <f>VLOOKUP(M90,alliance!A:D,4,FALSE)</f>
        <v>FF4500</v>
      </c>
      <c r="P90" t="str">
        <f t="array" ref="P90">INDEX(mySheet!G:G,MATCH(1,(mySheet!A:A=summary!C90)*(mySheet!B:B=summary!D90)*(mySheet!O:O=2),0))</f>
        <v>INC</v>
      </c>
      <c r="Q90" t="str">
        <f t="shared" si="5"/>
        <v>BJP</v>
      </c>
      <c r="R90" t="str">
        <f>VLOOKUP(Q90,alliance!A:B,2,FALSE)</f>
        <v>NDA</v>
      </c>
      <c r="S90" t="str">
        <f>VLOOKUP(Q90,alliance!A:D,4,FALSE)</f>
        <v>FF4500</v>
      </c>
    </row>
    <row r="91" spans="1:19" x14ac:dyDescent="0.2">
      <c r="A91" t="str">
        <f>VLOOKUP(C91,stateCodes!A:B,2,FALSE)</f>
        <v>S06</v>
      </c>
      <c r="B91">
        <v>6</v>
      </c>
      <c r="C91" t="s">
        <v>1523</v>
      </c>
      <c r="D91" t="s">
        <v>1777</v>
      </c>
      <c r="E91" s="2">
        <f>SUMIFS(mySheet!N:N,mySheet!A:A,summary!C91,mySheet!B:B,summary!D91,mySheet!O:O,1)</f>
        <v>1642864</v>
      </c>
      <c r="F91" s="2">
        <f>SUMIFS(mySheet!K:K,mySheet!A:A,summary!C91,mySheet!B:B,summary!D91)</f>
        <v>1004743</v>
      </c>
      <c r="G91" s="8">
        <f t="shared" si="3"/>
        <v>0.61158014296983809</v>
      </c>
      <c r="H91">
        <f>COUNTIFS(mySheet!A:A,summary!C91,mySheet!B:B,summary!D91,mySheet!D:D,"FEMALE")</f>
        <v>0</v>
      </c>
      <c r="I91">
        <f>COUNTIFS(mySheet!A:A,summary!C91,mySheet!B:B,summary!D91,mySheet!D:D,"FEMALE",mySheet!O:O,1)</f>
        <v>0</v>
      </c>
      <c r="J91" s="11">
        <f>SUMIFS(mySheet!K:K,mySheet!A:A,summary!C91,mySheet!B:B,summary!D91,mySheet!G:G,"NOTA")/F91</f>
        <v>1.5525363202331343E-2</v>
      </c>
      <c r="K91" s="2">
        <f>SUMIFS(mySheet!K:K,mySheet!A:A,summary!C91,mySheet!B:B,summary!D91,mySheet!O:O,1) - SUMIFS(mySheet!K:K,mySheet!A:A,summary!C91,mySheet!B:B,summary!D91,mySheet!O:O,2)</f>
        <v>150211</v>
      </c>
      <c r="L91" s="11">
        <f t="shared" si="4"/>
        <v>0.1495019124293476</v>
      </c>
      <c r="M91" t="str">
        <f t="array" ref="M91">INDEX(mySheet!G:G,MATCH(1,(mySheet!A:A=summary!C91)*(mySheet!B:B=summary!D91)*(mySheet!O:O=1),0))</f>
        <v>BJP</v>
      </c>
      <c r="N91" t="str">
        <f>VLOOKUP(M91,alliance!A:B,2,FALSE)</f>
        <v>NDA</v>
      </c>
      <c r="O91" t="str">
        <f>VLOOKUP(M91,alliance!A:D,4,FALSE)</f>
        <v>FF4500</v>
      </c>
      <c r="P91" t="str">
        <f t="array" ref="P91">INDEX(mySheet!G:G,MATCH(1,(mySheet!A:A=summary!C91)*(mySheet!B:B=summary!D91)*(mySheet!O:O=2),0))</f>
        <v>INC</v>
      </c>
      <c r="Q91" t="str">
        <f t="shared" si="5"/>
        <v>BJP</v>
      </c>
      <c r="R91" t="str">
        <f>VLOOKUP(Q91,alliance!A:B,2,FALSE)</f>
        <v>NDA</v>
      </c>
      <c r="S91" t="str">
        <f>VLOOKUP(Q91,alliance!A:D,4,FALSE)</f>
        <v>FF4500</v>
      </c>
    </row>
    <row r="92" spans="1:19" x14ac:dyDescent="0.2">
      <c r="A92" t="str">
        <f>VLOOKUP(C92,stateCodes!A:B,2,FALSE)</f>
        <v>S06</v>
      </c>
      <c r="B92">
        <v>7</v>
      </c>
      <c r="C92" t="s">
        <v>1523</v>
      </c>
      <c r="D92" t="s">
        <v>1747</v>
      </c>
      <c r="E92" s="2">
        <f>SUMIFS(mySheet!N:N,mySheet!A:A,summary!C92,mySheet!B:B,summary!D92,mySheet!O:O,1)</f>
        <v>1657166</v>
      </c>
      <c r="F92" s="2">
        <f>SUMIFS(mySheet!K:K,mySheet!A:A,summary!C92,mySheet!B:B,summary!D92)</f>
        <v>1010965</v>
      </c>
      <c r="G92" s="8">
        <f t="shared" si="3"/>
        <v>0.61005656645139961</v>
      </c>
      <c r="H92">
        <f>COUNTIFS(mySheet!A:A,summary!C92,mySheet!B:B,summary!D92,mySheet!D:D,"FEMALE")</f>
        <v>3</v>
      </c>
      <c r="I92">
        <f>COUNTIFS(mySheet!A:A,summary!C92,mySheet!B:B,summary!D92,mySheet!D:D,"FEMALE",mySheet!O:O,1)</f>
        <v>1</v>
      </c>
      <c r="J92" s="11">
        <f>SUMIFS(mySheet!K:K,mySheet!A:A,summary!C92,mySheet!B:B,summary!D92,mySheet!G:G,"NOTA")/F92</f>
        <v>7.7144114781421708E-3</v>
      </c>
      <c r="K92" s="2">
        <f>SUMIFS(mySheet!K:K,mySheet!A:A,summary!C92,mySheet!B:B,summary!D92,mySheet!O:O,1) - SUMIFS(mySheet!K:K,mySheet!A:A,summary!C92,mySheet!B:B,summary!D92,mySheet!O:O,2)</f>
        <v>236804</v>
      </c>
      <c r="L92" s="11">
        <f t="shared" si="4"/>
        <v>0.23423560657391701</v>
      </c>
      <c r="M92" t="str">
        <f t="array" ref="M92">INDEX(mySheet!G:G,MATCH(1,(mySheet!A:A=summary!C92)*(mySheet!B:B=summary!D92)*(mySheet!O:O=1),0))</f>
        <v>BJP</v>
      </c>
      <c r="N92" t="str">
        <f>VLOOKUP(M92,alliance!A:B,2,FALSE)</f>
        <v>NDA</v>
      </c>
      <c r="O92" t="str">
        <f>VLOOKUP(M92,alliance!A:D,4,FALSE)</f>
        <v>FF4500</v>
      </c>
      <c r="P92" t="str">
        <f t="array" ref="P92">INDEX(mySheet!G:G,MATCH(1,(mySheet!A:A=summary!C92)*(mySheet!B:B=summary!D92)*(mySheet!O:O=2),0))</f>
        <v>INC</v>
      </c>
      <c r="Q92" t="str">
        <f t="shared" si="5"/>
        <v>BJP</v>
      </c>
      <c r="R92" t="str">
        <f>VLOOKUP(Q92,alliance!A:B,2,FALSE)</f>
        <v>NDA</v>
      </c>
      <c r="S92" t="str">
        <f>VLOOKUP(Q92,alliance!A:D,4,FALSE)</f>
        <v>FF4500</v>
      </c>
    </row>
    <row r="93" spans="1:19" x14ac:dyDescent="0.2">
      <c r="A93" t="str">
        <f>VLOOKUP(C93,stateCodes!A:B,2,FALSE)</f>
        <v>S06</v>
      </c>
      <c r="B93">
        <v>8</v>
      </c>
      <c r="C93" t="s">
        <v>1523</v>
      </c>
      <c r="D93" t="s">
        <v>1828</v>
      </c>
      <c r="E93" s="2">
        <f>SUMIFS(mySheet!N:N,mySheet!A:A,summary!C93,mySheet!B:B,summary!D93,mySheet!O:O,1)</f>
        <v>1804028</v>
      </c>
      <c r="F93" s="2">
        <f>SUMIFS(mySheet!K:K,mySheet!A:A,summary!C93,mySheet!B:B,summary!D93)</f>
        <v>1098633</v>
      </c>
      <c r="G93" s="8">
        <f t="shared" si="3"/>
        <v>0.60898888487318381</v>
      </c>
      <c r="H93">
        <f>COUNTIFS(mySheet!A:A,summary!C93,mySheet!B:B,summary!D93,mySheet!D:D,"FEMALE")</f>
        <v>1</v>
      </c>
      <c r="I93">
        <f>COUNTIFS(mySheet!A:A,summary!C93,mySheet!B:B,summary!D93,mySheet!D:D,"FEMALE",mySheet!O:O,1)</f>
        <v>0</v>
      </c>
      <c r="J93" s="11">
        <f>SUMIFS(mySheet!K:K,mySheet!A:A,summary!C93,mySheet!B:B,summary!D93,mySheet!G:G,"NOTA")/F93</f>
        <v>1.6636128716322921E-2</v>
      </c>
      <c r="K93" s="2">
        <f>SUMIFS(mySheet!K:K,mySheet!A:A,summary!C93,mySheet!B:B,summary!D93,mySheet!O:O,1) - SUMIFS(mySheet!K:K,mySheet!A:A,summary!C93,mySheet!B:B,summary!D93,mySheet!O:O,2)</f>
        <v>367145</v>
      </c>
      <c r="L93" s="11">
        <f t="shared" si="4"/>
        <v>0.33418348074379706</v>
      </c>
      <c r="M93" t="str">
        <f t="array" ref="M93">INDEX(mySheet!G:G,MATCH(1,(mySheet!A:A=summary!C93)*(mySheet!B:B=summary!D93)*(mySheet!O:O=1),0))</f>
        <v>BJP</v>
      </c>
      <c r="N93" t="str">
        <f>VLOOKUP(M93,alliance!A:B,2,FALSE)</f>
        <v>NDA</v>
      </c>
      <c r="O93" t="str">
        <f>VLOOKUP(M93,alliance!A:D,4,FALSE)</f>
        <v>FF4500</v>
      </c>
      <c r="P93" t="str">
        <f t="array" ref="P93">INDEX(mySheet!G:G,MATCH(1,(mySheet!A:A=summary!C93)*(mySheet!B:B=summary!D93)*(mySheet!O:O=2),0))</f>
        <v>INC</v>
      </c>
      <c r="Q93" t="str">
        <f t="shared" si="5"/>
        <v>BJP</v>
      </c>
      <c r="R93" t="str">
        <f>VLOOKUP(Q93,alliance!A:B,2,FALSE)</f>
        <v>NDA</v>
      </c>
      <c r="S93" t="str">
        <f>VLOOKUP(Q93,alliance!A:D,4,FALSE)</f>
        <v>FF4500</v>
      </c>
    </row>
    <row r="94" spans="1:19" x14ac:dyDescent="0.2">
      <c r="A94" t="str">
        <f>VLOOKUP(C94,stateCodes!A:B,2,FALSE)</f>
        <v>S06</v>
      </c>
      <c r="B94">
        <v>9</v>
      </c>
      <c r="C94" t="s">
        <v>1523</v>
      </c>
      <c r="D94" t="s">
        <v>1667</v>
      </c>
      <c r="E94" s="2">
        <f>SUMIFS(mySheet!N:N,mySheet!A:A,summary!C94,mySheet!B:B,summary!D94,mySheet!O:O,1)</f>
        <v>1643317</v>
      </c>
      <c r="F94" s="2">
        <f>SUMIFS(mySheet!K:K,mySheet!A:A,summary!C94,mySheet!B:B,summary!D94)</f>
        <v>997024</v>
      </c>
      <c r="G94" s="8">
        <f t="shared" si="3"/>
        <v>0.60671434665374968</v>
      </c>
      <c r="H94">
        <f>COUNTIFS(mySheet!A:A,summary!C94,mySheet!B:B,summary!D94,mySheet!D:D,"FEMALE")</f>
        <v>1</v>
      </c>
      <c r="I94">
        <f>COUNTIFS(mySheet!A:A,summary!C94,mySheet!B:B,summary!D94,mySheet!D:D,"FEMALE",mySheet!O:O,1)</f>
        <v>0</v>
      </c>
      <c r="J94" s="11">
        <f>SUMIFS(mySheet!K:K,mySheet!A:A,summary!C94,mySheet!B:B,summary!D94,mySheet!G:G,"NOTA")/F94</f>
        <v>1.476293449305132E-2</v>
      </c>
      <c r="K94" s="2">
        <f>SUMIFS(mySheet!K:K,mySheet!A:A,summary!C94,mySheet!B:B,summary!D94,mySheet!O:O,1) - SUMIFS(mySheet!K:K,mySheet!A:A,summary!C94,mySheet!B:B,summary!D94,mySheet!O:O,2)</f>
        <v>321546</v>
      </c>
      <c r="L94" s="11">
        <f t="shared" si="4"/>
        <v>0.32250577719292617</v>
      </c>
      <c r="M94" t="str">
        <f t="array" ref="M94">INDEX(mySheet!G:G,MATCH(1,(mySheet!A:A=summary!C94)*(mySheet!B:B=summary!D94)*(mySheet!O:O=1),0))</f>
        <v>BJP</v>
      </c>
      <c r="N94" t="str">
        <f>VLOOKUP(M94,alliance!A:B,2,FALSE)</f>
        <v>NDA</v>
      </c>
      <c r="O94" t="str">
        <f>VLOOKUP(M94,alliance!A:D,4,FALSE)</f>
        <v>FF4500</v>
      </c>
      <c r="P94" t="str">
        <f t="array" ref="P94">INDEX(mySheet!G:G,MATCH(1,(mySheet!A:A=summary!C94)*(mySheet!B:B=summary!D94)*(mySheet!O:O=2),0))</f>
        <v>INC</v>
      </c>
      <c r="Q94" t="str">
        <f t="shared" si="5"/>
        <v>BJP</v>
      </c>
      <c r="R94" t="str">
        <f>VLOOKUP(Q94,alliance!A:B,2,FALSE)</f>
        <v>NDA</v>
      </c>
      <c r="S94" t="str">
        <f>VLOOKUP(Q94,alliance!A:D,4,FALSE)</f>
        <v>FF4500</v>
      </c>
    </row>
    <row r="95" spans="1:19" x14ac:dyDescent="0.2">
      <c r="A95" t="str">
        <f>VLOOKUP(C95,stateCodes!A:B,2,FALSE)</f>
        <v>S06</v>
      </c>
      <c r="B95">
        <v>10</v>
      </c>
      <c r="C95" t="s">
        <v>1523</v>
      </c>
      <c r="D95" t="s">
        <v>1610</v>
      </c>
      <c r="E95" s="2">
        <f>SUMIFS(mySheet!N:N,mySheet!A:A,summary!C95,mySheet!B:B,summary!D95,mySheet!O:O,1)</f>
        <v>1945772</v>
      </c>
      <c r="F95" s="2">
        <f>SUMIFS(mySheet!K:K,mySheet!A:A,summary!C95,mySheet!B:B,summary!D95)</f>
        <v>1284090</v>
      </c>
      <c r="G95" s="8">
        <f t="shared" si="3"/>
        <v>0.65993857450924365</v>
      </c>
      <c r="H95">
        <f>COUNTIFS(mySheet!A:A,summary!C95,mySheet!B:B,summary!D95,mySheet!D:D,"FEMALE")</f>
        <v>1</v>
      </c>
      <c r="I95">
        <f>COUNTIFS(mySheet!A:A,summary!C95,mySheet!B:B,summary!D95,mySheet!D:D,"FEMALE",mySheet!O:O,1)</f>
        <v>0</v>
      </c>
      <c r="J95" s="11">
        <f>SUMIFS(mySheet!K:K,mySheet!A:A,summary!C95,mySheet!B:B,summary!D95,mySheet!G:G,"NOTA")/F95</f>
        <v>1.106931757119828E-2</v>
      </c>
      <c r="K95" s="2">
        <f>SUMIFS(mySheet!K:K,mySheet!A:A,summary!C95,mySheet!B:B,summary!D95,mySheet!O:O,1) - SUMIFS(mySheet!K:K,mySheet!A:A,summary!C95,mySheet!B:B,summary!D95,mySheet!O:O,2)</f>
        <v>557014</v>
      </c>
      <c r="L95" s="11">
        <f t="shared" si="4"/>
        <v>0.43378112126097079</v>
      </c>
      <c r="M95" t="str">
        <f t="array" ref="M95">INDEX(mySheet!G:G,MATCH(1,(mySheet!A:A=summary!C95)*(mySheet!B:B=summary!D95)*(mySheet!O:O=1),0))</f>
        <v>BJP</v>
      </c>
      <c r="N95" t="str">
        <f>VLOOKUP(M95,alliance!A:B,2,FALSE)</f>
        <v>NDA</v>
      </c>
      <c r="O95" t="str">
        <f>VLOOKUP(M95,alliance!A:D,4,FALSE)</f>
        <v>FF4500</v>
      </c>
      <c r="P95" t="str">
        <f t="array" ref="P95">INDEX(mySheet!G:G,MATCH(1,(mySheet!A:A=summary!C95)*(mySheet!B:B=summary!D95)*(mySheet!O:O=2),0))</f>
        <v>INC</v>
      </c>
      <c r="Q95" t="str">
        <f t="shared" si="5"/>
        <v>BJP</v>
      </c>
      <c r="R95" t="str">
        <f>VLOOKUP(Q95,alliance!A:B,2,FALSE)</f>
        <v>NDA</v>
      </c>
      <c r="S95" t="str">
        <f>VLOOKUP(Q95,alliance!A:D,4,FALSE)</f>
        <v>FF4500</v>
      </c>
    </row>
    <row r="96" spans="1:19" x14ac:dyDescent="0.2">
      <c r="A96" t="str">
        <f>VLOOKUP(C96,stateCodes!A:B,2,FALSE)</f>
        <v>S06</v>
      </c>
      <c r="B96">
        <v>11</v>
      </c>
      <c r="C96" t="s">
        <v>1523</v>
      </c>
      <c r="D96" t="s">
        <v>1792</v>
      </c>
      <c r="E96" s="2">
        <f>SUMIFS(mySheet!N:N,mySheet!A:A,summary!C96,mySheet!B:B,summary!D96,mySheet!O:O,1)</f>
        <v>1628451</v>
      </c>
      <c r="F96" s="2">
        <f>SUMIFS(mySheet!K:K,mySheet!A:A,summary!C96,mySheet!B:B,summary!D96)</f>
        <v>909167</v>
      </c>
      <c r="G96" s="8">
        <f t="shared" si="3"/>
        <v>0.55830172353973195</v>
      </c>
      <c r="H96">
        <f>COUNTIFS(mySheet!A:A,summary!C96,mySheet!B:B,summary!D96,mySheet!D:D,"FEMALE")</f>
        <v>0</v>
      </c>
      <c r="I96">
        <f>COUNTIFS(mySheet!A:A,summary!C96,mySheet!B:B,summary!D96,mySheet!D:D,"FEMALE",mySheet!O:O,1)</f>
        <v>0</v>
      </c>
      <c r="J96" s="11">
        <f>SUMIFS(mySheet!K:K,mySheet!A:A,summary!C96,mySheet!B:B,summary!D96,mySheet!G:G,"NOTA")/F96</f>
        <v>1.9322082741674521E-2</v>
      </c>
      <c r="K96" s="2">
        <f>SUMIFS(mySheet!K:K,mySheet!A:A,summary!C96,mySheet!B:B,summary!D96,mySheet!O:O,1) - SUMIFS(mySheet!K:K,mySheet!A:A,summary!C96,mySheet!B:B,summary!D96,mySheet!O:O,2)</f>
        <v>201431</v>
      </c>
      <c r="L96" s="11">
        <f t="shared" si="4"/>
        <v>0.22155555579997954</v>
      </c>
      <c r="M96" t="str">
        <f t="array" ref="M96">INDEX(mySheet!G:G,MATCH(1,(mySheet!A:A=summary!C96)*(mySheet!B:B=summary!D96)*(mySheet!O:O=1),0))</f>
        <v>BJP</v>
      </c>
      <c r="N96" t="str">
        <f>VLOOKUP(M96,alliance!A:B,2,FALSE)</f>
        <v>NDA</v>
      </c>
      <c r="O96" t="str">
        <f>VLOOKUP(M96,alliance!A:D,4,FALSE)</f>
        <v>FF4500</v>
      </c>
      <c r="P96" t="str">
        <f t="array" ref="P96">INDEX(mySheet!G:G,MATCH(1,(mySheet!A:A=summary!C96)*(mySheet!B:B=summary!D96)*(mySheet!O:O=2),0))</f>
        <v>INC</v>
      </c>
      <c r="Q96" t="str">
        <f t="shared" si="5"/>
        <v>BJP</v>
      </c>
      <c r="R96" t="str">
        <f>VLOOKUP(Q96,alliance!A:B,2,FALSE)</f>
        <v>NDA</v>
      </c>
      <c r="S96" t="str">
        <f>VLOOKUP(Q96,alliance!A:D,4,FALSE)</f>
        <v>FF4500</v>
      </c>
    </row>
    <row r="97" spans="1:19" x14ac:dyDescent="0.2">
      <c r="A97" t="str">
        <f>VLOOKUP(C97,stateCodes!A:B,2,FALSE)</f>
        <v>S06</v>
      </c>
      <c r="B97">
        <v>12</v>
      </c>
      <c r="C97" t="s">
        <v>1523</v>
      </c>
      <c r="D97" t="s">
        <v>1537</v>
      </c>
      <c r="E97" s="2">
        <f>SUMIFS(mySheet!N:N,mySheet!A:A,summary!C97,mySheet!B:B,summary!D97,mySheet!O:O,1)</f>
        <v>1697384</v>
      </c>
      <c r="F97" s="2">
        <f>SUMIFS(mySheet!K:K,mySheet!A:A,summary!C97,mySheet!B:B,summary!D97)</f>
        <v>1102081</v>
      </c>
      <c r="G97" s="8">
        <f t="shared" si="3"/>
        <v>0.64928207170563645</v>
      </c>
      <c r="H97">
        <f>COUNTIFS(mySheet!A:A,summary!C97,mySheet!B:B,summary!D97,mySheet!D:D,"FEMALE")</f>
        <v>3</v>
      </c>
      <c r="I97">
        <f>COUNTIFS(mySheet!A:A,summary!C97,mySheet!B:B,summary!D97,mySheet!D:D,"FEMALE",mySheet!O:O,1)</f>
        <v>0</v>
      </c>
      <c r="J97" s="11">
        <f>SUMIFS(mySheet!K:K,mySheet!A:A,summary!C97,mySheet!B:B,summary!D97,mySheet!G:G,"NOTA")/F97</f>
        <v>1.1549060368521007E-2</v>
      </c>
      <c r="K97" s="2">
        <f>SUMIFS(mySheet!K:K,mySheet!A:A,summary!C97,mySheet!B:B,summary!D97,mySheet!O:O,1) - SUMIFS(mySheet!K:K,mySheet!A:A,summary!C97,mySheet!B:B,summary!D97,mySheet!O:O,2)</f>
        <v>368296</v>
      </c>
      <c r="L97" s="11">
        <f t="shared" si="4"/>
        <v>0.33418233324047869</v>
      </c>
      <c r="M97" t="str">
        <f t="array" ref="M97">INDEX(mySheet!G:G,MATCH(1,(mySheet!A:A=summary!C97)*(mySheet!B:B=summary!D97)*(mySheet!O:O=1),0))</f>
        <v>BJP</v>
      </c>
      <c r="N97" t="str">
        <f>VLOOKUP(M97,alliance!A:B,2,FALSE)</f>
        <v>NDA</v>
      </c>
      <c r="O97" t="str">
        <f>VLOOKUP(M97,alliance!A:D,4,FALSE)</f>
        <v>FF4500</v>
      </c>
      <c r="P97" t="str">
        <f t="array" ref="P97">INDEX(mySheet!G:G,MATCH(1,(mySheet!A:A=summary!C97)*(mySheet!B:B=summary!D97)*(mySheet!O:O=2),0))</f>
        <v>INC</v>
      </c>
      <c r="Q97" t="str">
        <f t="shared" si="5"/>
        <v>BJP</v>
      </c>
      <c r="R97" t="str">
        <f>VLOOKUP(Q97,alliance!A:B,2,FALSE)</f>
        <v>NDA</v>
      </c>
      <c r="S97" t="str">
        <f>VLOOKUP(Q97,alliance!A:D,4,FALSE)</f>
        <v>FF4500</v>
      </c>
    </row>
    <row r="98" spans="1:19" x14ac:dyDescent="0.2">
      <c r="A98" t="str">
        <f>VLOOKUP(C98,stateCodes!A:B,2,FALSE)</f>
        <v>S06</v>
      </c>
      <c r="B98">
        <v>13</v>
      </c>
      <c r="C98" t="s">
        <v>1523</v>
      </c>
      <c r="D98" t="s">
        <v>1837</v>
      </c>
      <c r="E98" s="2">
        <f>SUMIFS(mySheet!N:N,mySheet!A:A,summary!C98,mySheet!B:B,summary!D98,mySheet!O:O,1)</f>
        <v>1744762</v>
      </c>
      <c r="F98" s="2">
        <f>SUMIFS(mySheet!K:K,mySheet!A:A,summary!C98,mySheet!B:B,summary!D98)</f>
        <v>1083676</v>
      </c>
      <c r="G98" s="8">
        <f t="shared" si="3"/>
        <v>0.62110247701405696</v>
      </c>
      <c r="H98">
        <f>COUNTIFS(mySheet!A:A,summary!C98,mySheet!B:B,summary!D98,mySheet!D:D,"FEMALE")</f>
        <v>0</v>
      </c>
      <c r="I98">
        <f>COUNTIFS(mySheet!A:A,summary!C98,mySheet!B:B,summary!D98,mySheet!D:D,"FEMALE",mySheet!O:O,1)</f>
        <v>0</v>
      </c>
      <c r="J98" s="11">
        <f>SUMIFS(mySheet!K:K,mySheet!A:A,summary!C98,mySheet!B:B,summary!D98,mySheet!G:G,"NOTA")/F98</f>
        <v>1.8578431191610775E-2</v>
      </c>
      <c r="K98" s="2">
        <f>SUMIFS(mySheet!K:K,mySheet!A:A,summary!C98,mySheet!B:B,summary!D98,mySheet!O:O,1) - SUMIFS(mySheet!K:K,mySheet!A:A,summary!C98,mySheet!B:B,summary!D98,mySheet!O:O,2)</f>
        <v>428541</v>
      </c>
      <c r="L98" s="11">
        <f t="shared" si="4"/>
        <v>0.39545122342840477</v>
      </c>
      <c r="M98" t="str">
        <f t="array" ref="M98">INDEX(mySheet!G:G,MATCH(1,(mySheet!A:A=summary!C98)*(mySheet!B:B=summary!D98)*(mySheet!O:O=1),0))</f>
        <v>BJP</v>
      </c>
      <c r="N98" t="str">
        <f>VLOOKUP(M98,alliance!A:B,2,FALSE)</f>
        <v>NDA</v>
      </c>
      <c r="O98" t="str">
        <f>VLOOKUP(M98,alliance!A:D,4,FALSE)</f>
        <v>FF4500</v>
      </c>
      <c r="P98" t="str">
        <f t="array" ref="P98">INDEX(mySheet!G:G,MATCH(1,(mySheet!A:A=summary!C98)*(mySheet!B:B=summary!D98)*(mySheet!O:O=2),0))</f>
        <v>INC</v>
      </c>
      <c r="Q98" t="str">
        <f t="shared" si="5"/>
        <v>BJP</v>
      </c>
      <c r="R98" t="str">
        <f>VLOOKUP(Q98,alliance!A:B,2,FALSE)</f>
        <v>NDA</v>
      </c>
      <c r="S98" t="str">
        <f>VLOOKUP(Q98,alliance!A:D,4,FALSE)</f>
        <v>FF4500</v>
      </c>
    </row>
    <row r="99" spans="1:19" x14ac:dyDescent="0.2">
      <c r="A99" t="str">
        <f>VLOOKUP(C99,stateCodes!A:B,2,FALSE)</f>
        <v>S06</v>
      </c>
      <c r="B99">
        <v>14</v>
      </c>
      <c r="C99" t="s">
        <v>1523</v>
      </c>
      <c r="D99" t="s">
        <v>1630</v>
      </c>
      <c r="E99" s="2">
        <f>SUMIFS(mySheet!N:N,mySheet!A:A,summary!C99,mySheet!B:B,summary!D99,mySheet!O:O,1)</f>
        <v>1811851</v>
      </c>
      <c r="F99" s="2">
        <f>SUMIFS(mySheet!K:K,mySheet!A:A,summary!C99,mySheet!B:B,summary!D99)</f>
        <v>1116367</v>
      </c>
      <c r="G99" s="8">
        <f t="shared" si="3"/>
        <v>0.61614724389588327</v>
      </c>
      <c r="H99">
        <f>COUNTIFS(mySheet!A:A,summary!C99,mySheet!B:B,summary!D99,mySheet!D:D,"FEMALE")</f>
        <v>3</v>
      </c>
      <c r="I99">
        <f>COUNTIFS(mySheet!A:A,summary!C99,mySheet!B:B,summary!D99,mySheet!D:D,"FEMALE",mySheet!O:O,1)</f>
        <v>0</v>
      </c>
      <c r="J99" s="11">
        <f>SUMIFS(mySheet!K:K,mySheet!A:A,summary!C99,mySheet!B:B,summary!D99,mySheet!G:G,"NOTA")/F99</f>
        <v>8.0690310623656916E-3</v>
      </c>
      <c r="K99" s="2">
        <f>SUMIFS(mySheet!K:K,mySheet!A:A,summary!C99,mySheet!B:B,summary!D99,mySheet!O:O,1) - SUMIFS(mySheet!K:K,mySheet!A:A,summary!C99,mySheet!B:B,summary!D99,mySheet!O:O,2)</f>
        <v>434330</v>
      </c>
      <c r="L99" s="11">
        <f t="shared" si="4"/>
        <v>0.38905664535049855</v>
      </c>
      <c r="M99" t="str">
        <f t="array" ref="M99">INDEX(mySheet!G:G,MATCH(1,(mySheet!A:A=summary!C99)*(mySheet!B:B=summary!D99)*(mySheet!O:O=1),0))</f>
        <v>BJP</v>
      </c>
      <c r="N99" t="str">
        <f>VLOOKUP(M99,alliance!A:B,2,FALSE)</f>
        <v>NDA</v>
      </c>
      <c r="O99" t="str">
        <f>VLOOKUP(M99,alliance!A:D,4,FALSE)</f>
        <v>FF4500</v>
      </c>
      <c r="P99" t="str">
        <f t="array" ref="P99">INDEX(mySheet!G:G,MATCH(1,(mySheet!A:A=summary!C99)*(mySheet!B:B=summary!D99)*(mySheet!O:O=2),0))</f>
        <v>INC</v>
      </c>
      <c r="Q99" t="str">
        <f t="shared" si="5"/>
        <v>BJP</v>
      </c>
      <c r="R99" t="str">
        <f>VLOOKUP(Q99,alliance!A:B,2,FALSE)</f>
        <v>NDA</v>
      </c>
      <c r="S99" t="str">
        <f>VLOOKUP(Q99,alliance!A:D,4,FALSE)</f>
        <v>FF4500</v>
      </c>
    </row>
    <row r="100" spans="1:19" x14ac:dyDescent="0.2">
      <c r="A100" t="str">
        <f>VLOOKUP(C100,stateCodes!A:B,2,FALSE)</f>
        <v>S06</v>
      </c>
      <c r="B100">
        <v>15</v>
      </c>
      <c r="C100" t="s">
        <v>1523</v>
      </c>
      <c r="D100" t="s">
        <v>1817</v>
      </c>
      <c r="E100" s="2">
        <f>SUMIFS(mySheet!N:N,mySheet!A:A,summary!C100,mySheet!B:B,summary!D100,mySheet!O:O,1)</f>
        <v>1655870</v>
      </c>
      <c r="F100" s="2">
        <f>SUMIFS(mySheet!K:K,mySheet!A:A,summary!C100,mySheet!B:B,summary!D100)</f>
        <v>1108661</v>
      </c>
      <c r="G100" s="8">
        <f t="shared" si="3"/>
        <v>0.66953384021692519</v>
      </c>
      <c r="H100">
        <f>COUNTIFS(mySheet!A:A,summary!C100,mySheet!B:B,summary!D100,mySheet!D:D,"FEMALE")</f>
        <v>0</v>
      </c>
      <c r="I100">
        <f>COUNTIFS(mySheet!A:A,summary!C100,mySheet!B:B,summary!D100,mySheet!D:D,"FEMALE",mySheet!O:O,1)</f>
        <v>0</v>
      </c>
      <c r="J100" s="11">
        <f>SUMIFS(mySheet!K:K,mySheet!A:A,summary!C100,mySheet!B:B,summary!D100,mySheet!G:G,"NOTA")/F100</f>
        <v>1.6589381244582427E-2</v>
      </c>
      <c r="K100" s="2">
        <f>SUMIFS(mySheet!K:K,mySheet!A:A,summary!C100,mySheet!B:B,summary!D100,mySheet!O:O,1) - SUMIFS(mySheet!K:K,mySheet!A:A,summary!C100,mySheet!B:B,summary!D100,mySheet!O:O,2)</f>
        <v>197718</v>
      </c>
      <c r="L100" s="11">
        <f t="shared" si="4"/>
        <v>0.17833945633516468</v>
      </c>
      <c r="M100" t="str">
        <f t="array" ref="M100">INDEX(mySheet!G:G,MATCH(1,(mySheet!A:A=summary!C100)*(mySheet!B:B=summary!D100)*(mySheet!O:O=1),0))</f>
        <v>BJP</v>
      </c>
      <c r="N100" t="str">
        <f>VLOOKUP(M100,alliance!A:B,2,FALSE)</f>
        <v>NDA</v>
      </c>
      <c r="O100" t="str">
        <f>VLOOKUP(M100,alliance!A:D,4,FALSE)</f>
        <v>FF4500</v>
      </c>
      <c r="P100" t="str">
        <f t="array" ref="P100">INDEX(mySheet!G:G,MATCH(1,(mySheet!A:A=summary!C100)*(mySheet!B:B=summary!D100)*(mySheet!O:O=2),0))</f>
        <v>INC</v>
      </c>
      <c r="Q100" t="str">
        <f t="shared" si="5"/>
        <v>BJP</v>
      </c>
      <c r="R100" t="str">
        <f>VLOOKUP(Q100,alliance!A:B,2,FALSE)</f>
        <v>NDA</v>
      </c>
      <c r="S100" t="str">
        <f>VLOOKUP(Q100,alliance!A:D,4,FALSE)</f>
        <v>FF4500</v>
      </c>
    </row>
    <row r="101" spans="1:19" x14ac:dyDescent="0.2">
      <c r="A101" t="str">
        <f>VLOOKUP(C101,stateCodes!A:B,2,FALSE)</f>
        <v>S06</v>
      </c>
      <c r="B101">
        <v>16</v>
      </c>
      <c r="C101" t="s">
        <v>1523</v>
      </c>
      <c r="D101" t="s">
        <v>1805</v>
      </c>
      <c r="E101" s="2">
        <f>SUMIFS(mySheet!N:N,mySheet!A:A,summary!C101,mySheet!B:B,summary!D101,mySheet!O:O,1)</f>
        <v>1768297</v>
      </c>
      <c r="F101" s="2">
        <f>SUMIFS(mySheet!K:K,mySheet!A:A,summary!C101,mySheet!B:B,summary!D101)</f>
        <v>1041279</v>
      </c>
      <c r="G101" s="8">
        <f t="shared" si="3"/>
        <v>0.588859789956099</v>
      </c>
      <c r="H101">
        <f>COUNTIFS(mySheet!A:A,summary!C101,mySheet!B:B,summary!D101,mySheet!D:D,"FEMALE")</f>
        <v>2</v>
      </c>
      <c r="I101">
        <f>COUNTIFS(mySheet!A:A,summary!C101,mySheet!B:B,summary!D101,mySheet!D:D,"FEMALE",mySheet!O:O,1)</f>
        <v>1</v>
      </c>
      <c r="J101" s="11">
        <f>SUMIFS(mySheet!K:K,mySheet!A:A,summary!C101,mySheet!B:B,summary!D101,mySheet!G:G,"NOTA")/F101</f>
        <v>1.5733535392531684E-2</v>
      </c>
      <c r="K101" s="2">
        <f>SUMIFS(mySheet!K:K,mySheet!A:A,summary!C101,mySheet!B:B,summary!D101,mySheet!O:O,1) - SUMIFS(mySheet!K:K,mySheet!A:A,summary!C101,mySheet!B:B,summary!D101,mySheet!O:O,2)</f>
        <v>329519</v>
      </c>
      <c r="L101" s="11">
        <f t="shared" si="4"/>
        <v>0.31645601226952624</v>
      </c>
      <c r="M101" t="str">
        <f t="array" ref="M101">INDEX(mySheet!G:G,MATCH(1,(mySheet!A:A=summary!C101)*(mySheet!B:B=summary!D101)*(mySheet!O:O=1),0))</f>
        <v>BJP</v>
      </c>
      <c r="N101" t="str">
        <f>VLOOKUP(M101,alliance!A:B,2,FALSE)</f>
        <v>NDA</v>
      </c>
      <c r="O101" t="str">
        <f>VLOOKUP(M101,alliance!A:D,4,FALSE)</f>
        <v>FF4500</v>
      </c>
      <c r="P101" t="str">
        <f t="array" ref="P101">INDEX(mySheet!G:G,MATCH(1,(mySheet!A:A=summary!C101)*(mySheet!B:B=summary!D101)*(mySheet!O:O=2),0))</f>
        <v>INC</v>
      </c>
      <c r="Q101" t="str">
        <f t="shared" si="5"/>
        <v>BJP</v>
      </c>
      <c r="R101" t="str">
        <f>VLOOKUP(Q101,alliance!A:B,2,FALSE)</f>
        <v>NDA</v>
      </c>
      <c r="S101" t="str">
        <f>VLOOKUP(Q101,alliance!A:D,4,FALSE)</f>
        <v>FF4500</v>
      </c>
    </row>
    <row r="102" spans="1:19" x14ac:dyDescent="0.2">
      <c r="A102" t="str">
        <f>VLOOKUP(C102,stateCodes!A:B,2,FALSE)</f>
        <v>S06</v>
      </c>
      <c r="B102">
        <v>17</v>
      </c>
      <c r="C102" t="s">
        <v>1523</v>
      </c>
      <c r="D102" t="s">
        <v>1585</v>
      </c>
      <c r="E102" s="2">
        <f>SUMIFS(mySheet!N:N,mySheet!A:A,summary!C102,mySheet!B:B,summary!D102,mySheet!O:O,1)</f>
        <v>1801717</v>
      </c>
      <c r="F102" s="2">
        <f>SUMIFS(mySheet!K:K,mySheet!A:A,summary!C102,mySheet!B:B,summary!D102)</f>
        <v>1218353</v>
      </c>
      <c r="G102" s="8">
        <f t="shared" si="3"/>
        <v>0.67621774118798905</v>
      </c>
      <c r="H102">
        <f>COUNTIFS(mySheet!A:A,summary!C102,mySheet!B:B,summary!D102,mySheet!D:D,"FEMALE")</f>
        <v>0</v>
      </c>
      <c r="I102">
        <f>COUNTIFS(mySheet!A:A,summary!C102,mySheet!B:B,summary!D102,mySheet!D:D,"FEMALE",mySheet!O:O,1)</f>
        <v>0</v>
      </c>
      <c r="J102" s="11">
        <f>SUMIFS(mySheet!K:K,mySheet!A:A,summary!C102,mySheet!B:B,summary!D102,mySheet!G:G,"NOTA")/F102</f>
        <v>5.0092214653716946E-3</v>
      </c>
      <c r="K102" s="2">
        <f>SUMIFS(mySheet!K:K,mySheet!A:A,summary!C102,mySheet!B:B,summary!D102,mySheet!O:O,1) - SUMIFS(mySheet!K:K,mySheet!A:A,summary!C102,mySheet!B:B,summary!D102,mySheet!O:O,2)</f>
        <v>268986</v>
      </c>
      <c r="L102" s="11">
        <f t="shared" si="4"/>
        <v>0.22077837868007055</v>
      </c>
      <c r="M102" t="str">
        <f t="array" ref="M102">INDEX(mySheet!G:G,MATCH(1,(mySheet!A:A=summary!C102)*(mySheet!B:B=summary!D102)*(mySheet!O:O=1),0))</f>
        <v>BJP</v>
      </c>
      <c r="N102" t="str">
        <f>VLOOKUP(M102,alliance!A:B,2,FALSE)</f>
        <v>NDA</v>
      </c>
      <c r="O102" t="str">
        <f>VLOOKUP(M102,alliance!A:D,4,FALSE)</f>
        <v>FF4500</v>
      </c>
      <c r="P102" t="str">
        <f t="array" ref="P102">INDEX(mySheet!G:G,MATCH(1,(mySheet!A:A=summary!C102)*(mySheet!B:B=summary!D102)*(mySheet!O:O=2),0))</f>
        <v>INC</v>
      </c>
      <c r="Q102" t="str">
        <f t="shared" si="5"/>
        <v>BJP</v>
      </c>
      <c r="R102" t="str">
        <f>VLOOKUP(Q102,alliance!A:B,2,FALSE)</f>
        <v>NDA</v>
      </c>
      <c r="S102" t="str">
        <f>VLOOKUP(Q102,alliance!A:D,4,FALSE)</f>
        <v>FF4500</v>
      </c>
    </row>
    <row r="103" spans="1:19" x14ac:dyDescent="0.2">
      <c r="A103" t="str">
        <f>VLOOKUP(C103,stateCodes!A:B,2,FALSE)</f>
        <v>S06</v>
      </c>
      <c r="B103">
        <v>18</v>
      </c>
      <c r="C103" t="s">
        <v>1523</v>
      </c>
      <c r="D103" t="s">
        <v>1844</v>
      </c>
      <c r="E103" s="2">
        <f>SUMIFS(mySheet!N:N,mySheet!A:A,summary!C103,mySheet!B:B,summary!D103,mySheet!O:O,1)</f>
        <v>1598939</v>
      </c>
      <c r="F103" s="2">
        <f>SUMIFS(mySheet!K:K,mySheet!A:A,summary!C103,mySheet!B:B,summary!D103)</f>
        <v>1063212</v>
      </c>
      <c r="G103" s="8">
        <f t="shared" si="3"/>
        <v>0.66494844393688568</v>
      </c>
      <c r="H103">
        <f>COUNTIFS(mySheet!A:A,summary!C103,mySheet!B:B,summary!D103,mySheet!D:D,"FEMALE")</f>
        <v>0</v>
      </c>
      <c r="I103">
        <f>COUNTIFS(mySheet!A:A,summary!C103,mySheet!B:B,summary!D103,mySheet!D:D,"FEMALE",mySheet!O:O,1)</f>
        <v>0</v>
      </c>
      <c r="J103" s="11">
        <f>SUMIFS(mySheet!K:K,mySheet!A:A,summary!C103,mySheet!B:B,summary!D103,mySheet!G:G,"NOTA")/F103</f>
        <v>3.0037283251129598E-2</v>
      </c>
      <c r="K103" s="2">
        <f>SUMIFS(mySheet!K:K,mySheet!A:A,summary!C103,mySheet!B:B,summary!D103,mySheet!O:O,1) - SUMIFS(mySheet!K:K,mySheet!A:A,summary!C103,mySheet!B:B,summary!D103,mySheet!O:O,2)</f>
        <v>127596</v>
      </c>
      <c r="L103" s="11">
        <f t="shared" si="4"/>
        <v>0.12000993216780849</v>
      </c>
      <c r="M103" t="str">
        <f t="array" ref="M103">INDEX(mySheet!G:G,MATCH(1,(mySheet!A:A=summary!C103)*(mySheet!B:B=summary!D103)*(mySheet!O:O=1),0))</f>
        <v>BJP</v>
      </c>
      <c r="N103" t="str">
        <f>VLOOKUP(M103,alliance!A:B,2,FALSE)</f>
        <v>NDA</v>
      </c>
      <c r="O103" t="str">
        <f>VLOOKUP(M103,alliance!A:D,4,FALSE)</f>
        <v>FF4500</v>
      </c>
      <c r="P103" t="str">
        <f t="array" ref="P103">INDEX(mySheet!G:G,MATCH(1,(mySheet!A:A=summary!C103)*(mySheet!B:B=summary!D103)*(mySheet!O:O=2),0))</f>
        <v>INC</v>
      </c>
      <c r="Q103" t="str">
        <f t="shared" si="5"/>
        <v>BJP</v>
      </c>
      <c r="R103" t="str">
        <f>VLOOKUP(Q103,alliance!A:B,2,FALSE)</f>
        <v>NDA</v>
      </c>
      <c r="S103" t="str">
        <f>VLOOKUP(Q103,alliance!A:D,4,FALSE)</f>
        <v>FF4500</v>
      </c>
    </row>
    <row r="104" spans="1:19" x14ac:dyDescent="0.2">
      <c r="A104" t="str">
        <f>VLOOKUP(C104,stateCodes!A:B,2,FALSE)</f>
        <v>S06</v>
      </c>
      <c r="B104">
        <v>19</v>
      </c>
      <c r="C104" t="s">
        <v>1523</v>
      </c>
      <c r="D104" t="s">
        <v>1852</v>
      </c>
      <c r="E104" s="2">
        <f>SUMIFS(mySheet!N:N,mySheet!A:A,summary!C104,mySheet!B:B,summary!D104,mySheet!O:O,1)</f>
        <v>1794896</v>
      </c>
      <c r="F104" s="2">
        <f>SUMIFS(mySheet!K:K,mySheet!A:A,summary!C104,mySheet!B:B,summary!D104)</f>
        <v>1222348</v>
      </c>
      <c r="G104" s="8">
        <f t="shared" si="3"/>
        <v>0.6810132731924301</v>
      </c>
      <c r="H104">
        <f>COUNTIFS(mySheet!A:A,summary!C104,mySheet!B:B,summary!D104,mySheet!D:D,"FEMALE")</f>
        <v>2</v>
      </c>
      <c r="I104">
        <f>COUNTIFS(mySheet!A:A,summary!C104,mySheet!B:B,summary!D104,mySheet!D:D,"FEMALE",mySheet!O:O,1)</f>
        <v>1</v>
      </c>
      <c r="J104" s="11">
        <f>SUMIFS(mySheet!K:K,mySheet!A:A,summary!C104,mySheet!B:B,summary!D104,mySheet!G:G,"NOTA")/F104</f>
        <v>1.3906841586847608E-2</v>
      </c>
      <c r="K104" s="2">
        <f>SUMIFS(mySheet!K:K,mySheet!A:A,summary!C104,mySheet!B:B,summary!D104,mySheet!O:O,1) - SUMIFS(mySheet!K:K,mySheet!A:A,summary!C104,mySheet!B:B,summary!D104,mySheet!O:O,2)</f>
        <v>589177</v>
      </c>
      <c r="L104" s="11">
        <f t="shared" si="4"/>
        <v>0.48200430646591641</v>
      </c>
      <c r="M104" t="str">
        <f t="array" ref="M104">INDEX(mySheet!G:G,MATCH(1,(mySheet!A:A=summary!C104)*(mySheet!B:B=summary!D104)*(mySheet!O:O=1),0))</f>
        <v>BJP</v>
      </c>
      <c r="N104" t="str">
        <f>VLOOKUP(M104,alliance!A:B,2,FALSE)</f>
        <v>NDA</v>
      </c>
      <c r="O104" t="str">
        <f>VLOOKUP(M104,alliance!A:D,4,FALSE)</f>
        <v>FF4500</v>
      </c>
      <c r="P104" t="str">
        <f t="array" ref="P104">INDEX(mySheet!G:G,MATCH(1,(mySheet!A:A=summary!C104)*(mySheet!B:B=summary!D104)*(mySheet!O:O=2),0))</f>
        <v>INC</v>
      </c>
      <c r="Q104" t="str">
        <f t="shared" si="5"/>
        <v>BJP</v>
      </c>
      <c r="R104" t="str">
        <f>VLOOKUP(Q104,alliance!A:B,2,FALSE)</f>
        <v>NDA</v>
      </c>
      <c r="S104" t="str">
        <f>VLOOKUP(Q104,alliance!A:D,4,FALSE)</f>
        <v>FF4500</v>
      </c>
    </row>
    <row r="105" spans="1:19" x14ac:dyDescent="0.2">
      <c r="A105" t="str">
        <f>VLOOKUP(C105,stateCodes!A:B,2,FALSE)</f>
        <v>S06</v>
      </c>
      <c r="B105">
        <v>20</v>
      </c>
      <c r="C105" t="s">
        <v>1523</v>
      </c>
      <c r="D105" t="s">
        <v>1879</v>
      </c>
      <c r="E105" s="2">
        <f>SUMIFS(mySheet!N:N,mySheet!A:A,summary!C105,mySheet!B:B,summary!D105,mySheet!O:O,1)</f>
        <v>1564519</v>
      </c>
      <c r="F105" s="2">
        <f>SUMIFS(mySheet!K:K,mySheet!A:A,summary!C105,mySheet!B:B,summary!D105)</f>
        <v>1149725</v>
      </c>
      <c r="G105" s="8">
        <f t="shared" si="3"/>
        <v>0.7348744246634269</v>
      </c>
      <c r="H105">
        <f>COUNTIFS(mySheet!A:A,summary!C105,mySheet!B:B,summary!D105,mySheet!D:D,"FEMALE")</f>
        <v>0</v>
      </c>
      <c r="I105">
        <f>COUNTIFS(mySheet!A:A,summary!C105,mySheet!B:B,summary!D105,mySheet!D:D,"FEMALE",mySheet!O:O,1)</f>
        <v>0</v>
      </c>
      <c r="J105" s="11">
        <f>SUMIFS(mySheet!K:K,mySheet!A:A,summary!C105,mySheet!B:B,summary!D105,mySheet!G:G,"NOTA")/F105</f>
        <v>5.4978364391484917E-3</v>
      </c>
      <c r="K105" s="2">
        <f>SUMIFS(mySheet!K:K,mySheet!A:A,summary!C105,mySheet!B:B,summary!D105,mySheet!O:O,1) - SUMIFS(mySheet!K:K,mySheet!A:A,summary!C105,mySheet!B:B,summary!D105,mySheet!O:O,2)</f>
        <v>334214</v>
      </c>
      <c r="L105" s="11">
        <f t="shared" si="4"/>
        <v>0.29069038248276763</v>
      </c>
      <c r="M105" t="str">
        <f t="array" ref="M105">INDEX(mySheet!G:G,MATCH(1,(mySheet!A:A=summary!C105)*(mySheet!B:B=summary!D105)*(mySheet!O:O=1),0))</f>
        <v>BJP</v>
      </c>
      <c r="N105" t="str">
        <f>VLOOKUP(M105,alliance!A:B,2,FALSE)</f>
        <v>NDA</v>
      </c>
      <c r="O105" t="str">
        <f>VLOOKUP(M105,alliance!A:D,4,FALSE)</f>
        <v>FF4500</v>
      </c>
      <c r="P105" t="str">
        <f t="array" ref="P105">INDEX(mySheet!G:G,MATCH(1,(mySheet!A:A=summary!C105)*(mySheet!B:B=summary!D105)*(mySheet!O:O=2),0))</f>
        <v>INC</v>
      </c>
      <c r="Q105" t="str">
        <f t="shared" si="5"/>
        <v>BJP</v>
      </c>
      <c r="R105" t="str">
        <f>VLOOKUP(Q105,alliance!A:B,2,FALSE)</f>
        <v>NDA</v>
      </c>
      <c r="S105" t="str">
        <f>VLOOKUP(Q105,alliance!A:D,4,FALSE)</f>
        <v>FF4500</v>
      </c>
    </row>
    <row r="106" spans="1:19" x14ac:dyDescent="0.2">
      <c r="A106" t="str">
        <f>VLOOKUP(C106,stateCodes!A:B,2,FALSE)</f>
        <v>S06</v>
      </c>
      <c r="B106">
        <v>21</v>
      </c>
      <c r="C106" t="s">
        <v>1523</v>
      </c>
      <c r="D106" t="s">
        <v>1912</v>
      </c>
      <c r="E106" s="2">
        <f>SUMIFS(mySheet!N:N,mySheet!A:A,summary!C106,mySheet!B:B,summary!D106,mySheet!O:O,1)</f>
        <v>1655704</v>
      </c>
      <c r="F106" s="2">
        <f>SUMIFS(mySheet!K:K,mySheet!A:A,summary!C106,mySheet!B:B,summary!D106)</f>
        <v>1068412</v>
      </c>
      <c r="G106" s="8">
        <f t="shared" si="3"/>
        <v>0.64529167049182701</v>
      </c>
      <c r="H106">
        <f>COUNTIFS(mySheet!A:A,summary!C106,mySheet!B:B,summary!D106,mySheet!D:D,"FEMALE")</f>
        <v>3</v>
      </c>
      <c r="I106">
        <f>COUNTIFS(mySheet!A:A,summary!C106,mySheet!B:B,summary!D106,mySheet!D:D,"FEMALE",mySheet!O:O,1)</f>
        <v>1</v>
      </c>
      <c r="J106" s="11">
        <f>SUMIFS(mySheet!K:K,mySheet!A:A,summary!C106,mySheet!B:B,summary!D106,mySheet!G:G,"NOTA")/F106</f>
        <v>9.8576204685084032E-3</v>
      </c>
      <c r="K106" s="2">
        <f>SUMIFS(mySheet!K:K,mySheet!A:A,summary!C106,mySheet!B:B,summary!D106,mySheet!O:O,1) - SUMIFS(mySheet!K:K,mySheet!A:A,summary!C106,mySheet!B:B,summary!D106,mySheet!O:O,2)</f>
        <v>548230</v>
      </c>
      <c r="L106" s="11">
        <f t="shared" si="4"/>
        <v>0.51312602254560979</v>
      </c>
      <c r="M106" t="str">
        <f t="array" ref="M106">INDEX(mySheet!G:G,MATCH(1,(mySheet!A:A=summary!C106)*(mySheet!B:B=summary!D106)*(mySheet!O:O=1),0))</f>
        <v>BJP</v>
      </c>
      <c r="N106" t="str">
        <f>VLOOKUP(M106,alliance!A:B,2,FALSE)</f>
        <v>NDA</v>
      </c>
      <c r="O106" t="str">
        <f>VLOOKUP(M106,alliance!A:D,4,FALSE)</f>
        <v>FF4500</v>
      </c>
      <c r="P106" t="str">
        <f t="array" ref="P106">INDEX(mySheet!G:G,MATCH(1,(mySheet!A:A=summary!C106)*(mySheet!B:B=summary!D106)*(mySheet!O:O=2),0))</f>
        <v>INC</v>
      </c>
      <c r="Q106" t="str">
        <f t="shared" si="5"/>
        <v>BJP</v>
      </c>
      <c r="R106" t="str">
        <f>VLOOKUP(Q106,alliance!A:B,2,FALSE)</f>
        <v>NDA</v>
      </c>
      <c r="S106" t="str">
        <f>VLOOKUP(Q106,alliance!A:D,4,FALSE)</f>
        <v>FF4500</v>
      </c>
    </row>
    <row r="107" spans="1:19" x14ac:dyDescent="0.2">
      <c r="A107" t="str">
        <f>VLOOKUP(C107,stateCodes!A:B,2,FALSE)</f>
        <v>S06</v>
      </c>
      <c r="B107">
        <v>22</v>
      </c>
      <c r="C107" t="s">
        <v>1523</v>
      </c>
      <c r="D107" t="s">
        <v>1870</v>
      </c>
      <c r="E107" s="2">
        <f>SUMIFS(mySheet!N:N,mySheet!A:A,summary!C107,mySheet!B:B,summary!D107,mySheet!O:O,1)</f>
        <v>1671253</v>
      </c>
      <c r="F107" s="2">
        <f>SUMIFS(mySheet!K:K,mySheet!A:A,summary!C107,mySheet!B:B,summary!D107)</f>
        <v>1232459</v>
      </c>
      <c r="G107" s="8">
        <f t="shared" si="3"/>
        <v>0.73744609583348542</v>
      </c>
      <c r="H107">
        <f>COUNTIFS(mySheet!A:A,summary!C107,mySheet!B:B,summary!D107,mySheet!D:D,"FEMALE")</f>
        <v>1</v>
      </c>
      <c r="I107">
        <f>COUNTIFS(mySheet!A:A,summary!C107,mySheet!B:B,summary!D107,mySheet!D:D,"FEMALE",mySheet!O:O,1)</f>
        <v>1</v>
      </c>
      <c r="J107" s="11">
        <f>SUMIFS(mySheet!K:K,mySheet!A:A,summary!C107,mySheet!B:B,summary!D107,mySheet!G:G,"NOTA")/F107</f>
        <v>2.6668635630069642E-2</v>
      </c>
      <c r="K107" s="2">
        <f>SUMIFS(mySheet!K:K,mySheet!A:A,summary!C107,mySheet!B:B,summary!D107,mySheet!O:O,1) - SUMIFS(mySheet!K:K,mySheet!A:A,summary!C107,mySheet!B:B,summary!D107,mySheet!O:O,2)</f>
        <v>377943</v>
      </c>
      <c r="L107" s="11">
        <f t="shared" si="4"/>
        <v>0.30665766569111019</v>
      </c>
      <c r="M107" t="str">
        <f t="array" ref="M107">INDEX(mySheet!G:G,MATCH(1,(mySheet!A:A=summary!C107)*(mySheet!B:B=summary!D107)*(mySheet!O:O=1),0))</f>
        <v>BJP</v>
      </c>
      <c r="N107" t="str">
        <f>VLOOKUP(M107,alliance!A:B,2,FALSE)</f>
        <v>NDA</v>
      </c>
      <c r="O107" t="str">
        <f>VLOOKUP(M107,alliance!A:D,4,FALSE)</f>
        <v>FF4500</v>
      </c>
      <c r="P107" t="str">
        <f t="array" ref="P107">INDEX(mySheet!G:G,MATCH(1,(mySheet!A:A=summary!C107)*(mySheet!B:B=summary!D107)*(mySheet!O:O=2),0))</f>
        <v>INC</v>
      </c>
      <c r="Q107" t="str">
        <f t="shared" si="5"/>
        <v>BJP</v>
      </c>
      <c r="R107" t="str">
        <f>VLOOKUP(Q107,alliance!A:B,2,FALSE)</f>
        <v>NDA</v>
      </c>
      <c r="S107" t="str">
        <f>VLOOKUP(Q107,alliance!A:D,4,FALSE)</f>
        <v>FF4500</v>
      </c>
    </row>
    <row r="108" spans="1:19" x14ac:dyDescent="0.2">
      <c r="A108" t="str">
        <f>VLOOKUP(C108,stateCodes!A:B,2,FALSE)</f>
        <v>S06</v>
      </c>
      <c r="B108">
        <v>23</v>
      </c>
      <c r="C108" t="s">
        <v>1523</v>
      </c>
      <c r="D108" t="s">
        <v>1897</v>
      </c>
      <c r="E108" s="2">
        <f>SUMIFS(mySheet!N:N,mySheet!A:A,summary!C108,mySheet!B:B,summary!D108,mySheet!O:O,1)</f>
        <v>1826526</v>
      </c>
      <c r="F108" s="2">
        <f>SUMIFS(mySheet!K:K,mySheet!A:A,summary!C108,mySheet!B:B,summary!D108)</f>
        <v>1348038</v>
      </c>
      <c r="G108" s="8">
        <f t="shared" si="3"/>
        <v>0.73803384129215788</v>
      </c>
      <c r="H108">
        <f>COUNTIFS(mySheet!A:A,summary!C108,mySheet!B:B,summary!D108,mySheet!D:D,"FEMALE")</f>
        <v>0</v>
      </c>
      <c r="I108">
        <f>COUNTIFS(mySheet!A:A,summary!C108,mySheet!B:B,summary!D108,mySheet!D:D,"FEMALE",mySheet!O:O,1)</f>
        <v>0</v>
      </c>
      <c r="J108" s="11">
        <f>SUMIFS(mySheet!K:K,mySheet!A:A,summary!C108,mySheet!B:B,summary!D108,mySheet!G:G,"NOTA")/F108</f>
        <v>1.6998037147320774E-2</v>
      </c>
      <c r="K108" s="2">
        <f>SUMIFS(mySheet!K:K,mySheet!A:A,summary!C108,mySheet!B:B,summary!D108,mySheet!O:O,1) - SUMIFS(mySheet!K:K,mySheet!A:A,summary!C108,mySheet!B:B,summary!D108,mySheet!O:O,2)</f>
        <v>215447</v>
      </c>
      <c r="L108" s="11">
        <f t="shared" si="4"/>
        <v>0.1598226459491498</v>
      </c>
      <c r="M108" t="str">
        <f t="array" ref="M108">INDEX(mySheet!G:G,MATCH(1,(mySheet!A:A=summary!C108)*(mySheet!B:B=summary!D108)*(mySheet!O:O=1),0))</f>
        <v>BJP</v>
      </c>
      <c r="N108" t="str">
        <f>VLOOKUP(M108,alliance!A:B,2,FALSE)</f>
        <v>NDA</v>
      </c>
      <c r="O108" t="str">
        <f>VLOOKUP(M108,alliance!A:D,4,FALSE)</f>
        <v>FF4500</v>
      </c>
      <c r="P108" t="str">
        <f t="array" ref="P108">INDEX(mySheet!G:G,MATCH(1,(mySheet!A:A=summary!C108)*(mySheet!B:B=summary!D108)*(mySheet!O:O=2),0))</f>
        <v>INC</v>
      </c>
      <c r="Q108" t="str">
        <f t="shared" si="5"/>
        <v>BJP</v>
      </c>
      <c r="R108" t="str">
        <f>VLOOKUP(Q108,alliance!A:B,2,FALSE)</f>
        <v>NDA</v>
      </c>
      <c r="S108" t="str">
        <f>VLOOKUP(Q108,alliance!A:D,4,FALSE)</f>
        <v>FF4500</v>
      </c>
    </row>
    <row r="109" spans="1:19" x14ac:dyDescent="0.2">
      <c r="A109" t="str">
        <f>VLOOKUP(C109,stateCodes!A:B,2,FALSE)</f>
        <v>S06</v>
      </c>
      <c r="B109">
        <v>24</v>
      </c>
      <c r="C109" t="s">
        <v>1523</v>
      </c>
      <c r="D109" t="s">
        <v>1928</v>
      </c>
      <c r="E109" s="2">
        <f>SUMIFS(mySheet!N:N,mySheet!A:A,summary!C109,mySheet!B:B,summary!D109,mySheet!O:O,1)</f>
        <v>1971658</v>
      </c>
      <c r="F109" s="2">
        <f>SUMIFS(mySheet!K:K,mySheet!A:A,summary!C109,mySheet!B:B,summary!D109)</f>
        <v>1308018</v>
      </c>
      <c r="G109" s="8">
        <f t="shared" si="3"/>
        <v>0.66341018574215205</v>
      </c>
      <c r="H109">
        <f>COUNTIFS(mySheet!A:A,summary!C109,mySheet!B:B,summary!D109,mySheet!D:D,"FEMALE")</f>
        <v>3</v>
      </c>
      <c r="I109">
        <f>COUNTIFS(mySheet!A:A,summary!C109,mySheet!B:B,summary!D109,mySheet!D:D,"FEMALE",mySheet!O:O,1)</f>
        <v>0</v>
      </c>
      <c r="J109" s="11">
        <f>SUMIFS(mySheet!K:K,mySheet!A:A,summary!C109,mySheet!B:B,summary!D109,mySheet!G:G,"NOTA")/F109</f>
        <v>6.9058682678678736E-3</v>
      </c>
      <c r="K109" s="2">
        <f>SUMIFS(mySheet!K:K,mySheet!A:A,summary!C109,mySheet!B:B,summary!D109,mySheet!O:O,1) - SUMIFS(mySheet!K:K,mySheet!A:A,summary!C109,mySheet!B:B,summary!D109,mySheet!O:O,2)</f>
        <v>689668</v>
      </c>
      <c r="L109" s="11">
        <f t="shared" si="4"/>
        <v>0.52726185725272889</v>
      </c>
      <c r="M109" t="str">
        <f t="array" ref="M109">INDEX(mySheet!G:G,MATCH(1,(mySheet!A:A=summary!C109)*(mySheet!B:B=summary!D109)*(mySheet!O:O=1),0))</f>
        <v>BJP</v>
      </c>
      <c r="N109" t="str">
        <f>VLOOKUP(M109,alliance!A:B,2,FALSE)</f>
        <v>NDA</v>
      </c>
      <c r="O109" t="str">
        <f>VLOOKUP(M109,alliance!A:D,4,FALSE)</f>
        <v>FF4500</v>
      </c>
      <c r="P109" t="str">
        <f t="array" ref="P109">INDEX(mySheet!G:G,MATCH(1,(mySheet!A:A=summary!C109)*(mySheet!B:B=summary!D109)*(mySheet!O:O=2),0))</f>
        <v>INC</v>
      </c>
      <c r="Q109" t="str">
        <f t="shared" si="5"/>
        <v>BJP</v>
      </c>
      <c r="R109" t="str">
        <f>VLOOKUP(Q109,alliance!A:B,2,FALSE)</f>
        <v>NDA</v>
      </c>
      <c r="S109" t="str">
        <f>VLOOKUP(Q109,alliance!A:D,4,FALSE)</f>
        <v>FF4500</v>
      </c>
    </row>
    <row r="110" spans="1:19" x14ac:dyDescent="0.2">
      <c r="A110" t="str">
        <f>VLOOKUP(C110,stateCodes!A:B,2,FALSE)</f>
        <v>S06</v>
      </c>
      <c r="B110">
        <v>25</v>
      </c>
      <c r="C110" t="s">
        <v>1523</v>
      </c>
      <c r="D110" t="s">
        <v>1958</v>
      </c>
      <c r="E110" s="2">
        <f>SUMIFS(mySheet!N:N,mySheet!A:A,summary!C110,mySheet!B:B,summary!D110,mySheet!O:O,1)</f>
        <v>1671030</v>
      </c>
      <c r="F110" s="2">
        <f>SUMIFS(mySheet!K:K,mySheet!A:A,summary!C110,mySheet!B:B,summary!D110)</f>
        <v>1260377</v>
      </c>
      <c r="G110" s="8">
        <f t="shared" si="3"/>
        <v>0.75425156939133353</v>
      </c>
      <c r="H110">
        <f>COUNTIFS(mySheet!A:A,summary!C110,mySheet!B:B,summary!D110,mySheet!D:D,"FEMALE")</f>
        <v>0</v>
      </c>
      <c r="I110">
        <f>COUNTIFS(mySheet!A:A,summary!C110,mySheet!B:B,summary!D110,mySheet!D:D,"FEMALE",mySheet!O:O,1)</f>
        <v>0</v>
      </c>
      <c r="J110" s="11">
        <f>SUMIFS(mySheet!K:K,mySheet!A:A,summary!C110,mySheet!B:B,summary!D110,mySheet!G:G,"NOTA")/F110</f>
        <v>1.5318432500751759E-2</v>
      </c>
      <c r="K110" s="2">
        <f>SUMIFS(mySheet!K:K,mySheet!A:A,summary!C110,mySheet!B:B,summary!D110,mySheet!O:O,1) - SUMIFS(mySheet!K:K,mySheet!A:A,summary!C110,mySheet!B:B,summary!D110,mySheet!O:O,2)</f>
        <v>353797</v>
      </c>
      <c r="L110" s="11">
        <f t="shared" si="4"/>
        <v>0.28070728044069354</v>
      </c>
      <c r="M110" t="str">
        <f t="array" ref="M110">INDEX(mySheet!G:G,MATCH(1,(mySheet!A:A=summary!C110)*(mySheet!B:B=summary!D110)*(mySheet!O:O=1),0))</f>
        <v>BJP</v>
      </c>
      <c r="N110" t="str">
        <f>VLOOKUP(M110,alliance!A:B,2,FALSE)</f>
        <v>NDA</v>
      </c>
      <c r="O110" t="str">
        <f>VLOOKUP(M110,alliance!A:D,4,FALSE)</f>
        <v>FF4500</v>
      </c>
      <c r="P110" t="str">
        <f t="array" ref="P110">INDEX(mySheet!G:G,MATCH(1,(mySheet!A:A=summary!C110)*(mySheet!B:B=summary!D110)*(mySheet!O:O=2),0))</f>
        <v>INC</v>
      </c>
      <c r="Q110" t="str">
        <f t="shared" si="5"/>
        <v>BJP</v>
      </c>
      <c r="R110" t="str">
        <f>VLOOKUP(Q110,alliance!A:B,2,FALSE)</f>
        <v>NDA</v>
      </c>
      <c r="S110" t="str">
        <f>VLOOKUP(Q110,alliance!A:D,4,FALSE)</f>
        <v>FF4500</v>
      </c>
    </row>
    <row r="111" spans="1:19" x14ac:dyDescent="0.2">
      <c r="A111" t="str">
        <f>VLOOKUP(C111,stateCodes!A:B,2,FALSE)</f>
        <v>S07</v>
      </c>
      <c r="B111">
        <v>0</v>
      </c>
      <c r="C111" t="s">
        <v>1968</v>
      </c>
      <c r="D111" t="s">
        <v>1991</v>
      </c>
      <c r="E111" s="2">
        <f>SUMIFS(mySheet!N:N,mySheet!A:A,summary!C111,mySheet!B:B,summary!D111,mySheet!O:O,1)</f>
        <v>1657335</v>
      </c>
      <c r="F111" s="2">
        <f>SUMIFS(mySheet!K:K,mySheet!A:A,summary!C111,mySheet!B:B,summary!D111)</f>
        <v>1230202</v>
      </c>
      <c r="G111" s="8">
        <f t="shared" si="3"/>
        <v>0.74227721009934622</v>
      </c>
      <c r="H111">
        <f>COUNTIFS(mySheet!A:A,summary!C111,mySheet!B:B,summary!D111,mySheet!D:D,"FEMALE")</f>
        <v>3</v>
      </c>
      <c r="I111">
        <f>COUNTIFS(mySheet!A:A,summary!C111,mySheet!B:B,summary!D111,mySheet!D:D,"FEMALE",mySheet!O:O,1)</f>
        <v>0</v>
      </c>
      <c r="J111" s="11">
        <f>SUMIFS(mySheet!K:K,mySheet!A:A,summary!C111,mySheet!B:B,summary!D111,mySheet!G:G,"NOTA")/F111</f>
        <v>2.5995730782424351E-3</v>
      </c>
      <c r="K111" s="2">
        <f>SUMIFS(mySheet!K:K,mySheet!A:A,summary!C111,mySheet!B:B,summary!D111,mySheet!O:O,1) - SUMIFS(mySheet!K:K,mySheet!A:A,summary!C111,mySheet!B:B,summary!D111,mySheet!O:O,2)</f>
        <v>384591</v>
      </c>
      <c r="L111" s="11">
        <f t="shared" si="4"/>
        <v>0.31262426820961109</v>
      </c>
      <c r="M111" t="str">
        <f t="array" ref="M111">INDEX(mySheet!G:G,MATCH(1,(mySheet!A:A=summary!C111)*(mySheet!B:B=summary!D111)*(mySheet!O:O=1),0))</f>
        <v>BJP</v>
      </c>
      <c r="N111" t="str">
        <f>VLOOKUP(M111,alliance!A:B,2,FALSE)</f>
        <v>NDA</v>
      </c>
      <c r="O111" t="str">
        <f>VLOOKUP(M111,alliance!A:D,4,FALSE)</f>
        <v>FF4500</v>
      </c>
      <c r="P111" t="str">
        <f t="array" ref="P111">INDEX(mySheet!G:G,MATCH(1,(mySheet!A:A=summary!C111)*(mySheet!B:B=summary!D111)*(mySheet!O:O=2),0))</f>
        <v>INC</v>
      </c>
      <c r="Q111" t="str">
        <f t="shared" si="5"/>
        <v>BJP</v>
      </c>
      <c r="R111" t="str">
        <f>VLOOKUP(Q111,alliance!A:B,2,FALSE)</f>
        <v>NDA</v>
      </c>
      <c r="S111" t="str">
        <f>VLOOKUP(Q111,alliance!A:D,4,FALSE)</f>
        <v>FF4500</v>
      </c>
    </row>
    <row r="112" spans="1:19" x14ac:dyDescent="0.2">
      <c r="A112" t="str">
        <f>VLOOKUP(C112,stateCodes!A:B,2,FALSE)</f>
        <v>S07</v>
      </c>
      <c r="B112">
        <v>1</v>
      </c>
      <c r="C112" t="s">
        <v>1968</v>
      </c>
      <c r="D112" t="s">
        <v>2019</v>
      </c>
      <c r="E112" s="2">
        <f>SUMIFS(mySheet!N:N,mySheet!A:A,summary!C112,mySheet!B:B,summary!D112,mySheet!O:O,1)</f>
        <v>1803349</v>
      </c>
      <c r="F112" s="2">
        <f>SUMIFS(mySheet!K:K,mySheet!A:A,summary!C112,mySheet!B:B,summary!D112)</f>
        <v>1369486</v>
      </c>
      <c r="G112" s="8">
        <f t="shared" si="3"/>
        <v>0.75941262617496663</v>
      </c>
      <c r="H112">
        <f>COUNTIFS(mySheet!A:A,summary!C112,mySheet!B:B,summary!D112,mySheet!D:D,"FEMALE")</f>
        <v>1</v>
      </c>
      <c r="I112">
        <f>COUNTIFS(mySheet!A:A,summary!C112,mySheet!B:B,summary!D112,mySheet!D:D,"FEMALE",mySheet!O:O,1)</f>
        <v>1</v>
      </c>
      <c r="J112" s="11">
        <f>SUMIFS(mySheet!K:K,mySheet!A:A,summary!C112,mySheet!B:B,summary!D112,mySheet!G:G,"NOTA")/F112</f>
        <v>3.168341991082786E-3</v>
      </c>
      <c r="K112" s="2">
        <f>SUMIFS(mySheet!K:K,mySheet!A:A,summary!C112,mySheet!B:B,summary!D112,mySheet!O:O,1) - SUMIFS(mySheet!K:K,mySheet!A:A,summary!C112,mySheet!B:B,summary!D112,mySheet!O:O,2)</f>
        <v>309918</v>
      </c>
      <c r="L112" s="11">
        <f t="shared" si="4"/>
        <v>0.22630242295284508</v>
      </c>
      <c r="M112" t="str">
        <f t="array" ref="M112">INDEX(mySheet!G:G,MATCH(1,(mySheet!A:A=summary!C112)*(mySheet!B:B=summary!D112)*(mySheet!O:O=1),0))</f>
        <v>BJP</v>
      </c>
      <c r="N112" t="str">
        <f>VLOOKUP(M112,alliance!A:B,2,FALSE)</f>
        <v>NDA</v>
      </c>
      <c r="O112" t="str">
        <f>VLOOKUP(M112,alliance!A:D,4,FALSE)</f>
        <v>FF4500</v>
      </c>
      <c r="P112" t="str">
        <f t="array" ref="P112">INDEX(mySheet!G:G,MATCH(1,(mySheet!A:A=summary!C112)*(mySheet!B:B=summary!D112)*(mySheet!O:O=2),0))</f>
        <v>INC</v>
      </c>
      <c r="Q112" t="str">
        <f t="shared" si="5"/>
        <v>BJP</v>
      </c>
      <c r="R112" t="str">
        <f>VLOOKUP(Q112,alliance!A:B,2,FALSE)</f>
        <v>NDA</v>
      </c>
      <c r="S112" t="str">
        <f>VLOOKUP(Q112,alliance!A:D,4,FALSE)</f>
        <v>FF4500</v>
      </c>
    </row>
    <row r="113" spans="1:19" x14ac:dyDescent="0.2">
      <c r="A113" t="str">
        <f>VLOOKUP(C113,stateCodes!A:B,2,FALSE)</f>
        <v>S07</v>
      </c>
      <c r="B113">
        <v>2</v>
      </c>
      <c r="C113" t="s">
        <v>1968</v>
      </c>
      <c r="D113" t="s">
        <v>2190</v>
      </c>
      <c r="E113" s="2">
        <f>SUMIFS(mySheet!N:N,mySheet!A:A,summary!C113,mySheet!B:B,summary!D113,mySheet!O:O,1)</f>
        <v>2071816</v>
      </c>
      <c r="F113" s="2">
        <f>SUMIFS(mySheet!K:K,mySheet!A:A,summary!C113,mySheet!B:B,summary!D113)</f>
        <v>1327295</v>
      </c>
      <c r="G113" s="8">
        <f t="shared" si="3"/>
        <v>0.64064328106356938</v>
      </c>
      <c r="H113">
        <f>COUNTIFS(mySheet!A:A,summary!C113,mySheet!B:B,summary!D113,mySheet!D:D,"FEMALE")</f>
        <v>1</v>
      </c>
      <c r="I113">
        <f>COUNTIFS(mySheet!A:A,summary!C113,mySheet!B:B,summary!D113,mySheet!D:D,"FEMALE",mySheet!O:O,1)</f>
        <v>0</v>
      </c>
      <c r="J113" s="11">
        <f>SUMIFS(mySheet!K:K,mySheet!A:A,summary!C113,mySheet!B:B,summary!D113,mySheet!G:G,"NOTA")/F113</f>
        <v>3.7565123051017295E-3</v>
      </c>
      <c r="K113" s="2">
        <f>SUMIFS(mySheet!K:K,mySheet!A:A,summary!C113,mySheet!B:B,summary!D113,mySheet!O:O,1) - SUMIFS(mySheet!K:K,mySheet!A:A,summary!C113,mySheet!B:B,summary!D113,mySheet!O:O,2)</f>
        <v>638239</v>
      </c>
      <c r="L113" s="11">
        <f t="shared" si="4"/>
        <v>0.48085693082547587</v>
      </c>
      <c r="M113" t="str">
        <f t="array" ref="M113">INDEX(mySheet!G:G,MATCH(1,(mySheet!A:A=summary!C113)*(mySheet!B:B=summary!D113)*(mySheet!O:O=1),0))</f>
        <v>BJP</v>
      </c>
      <c r="N113" t="str">
        <f>VLOOKUP(M113,alliance!A:B,2,FALSE)</f>
        <v>NDA</v>
      </c>
      <c r="O113" t="str">
        <f>VLOOKUP(M113,alliance!A:D,4,FALSE)</f>
        <v>FF4500</v>
      </c>
      <c r="P113" t="str">
        <f t="array" ref="P113">INDEX(mySheet!G:G,MATCH(1,(mySheet!A:A=summary!C113)*(mySheet!B:B=summary!D113)*(mySheet!O:O=2),0))</f>
        <v>INC</v>
      </c>
      <c r="Q113" t="str">
        <f t="shared" si="5"/>
        <v>BJP</v>
      </c>
      <c r="R113" t="str">
        <f>VLOOKUP(Q113,alliance!A:B,2,FALSE)</f>
        <v>NDA</v>
      </c>
      <c r="S113" t="str">
        <f>VLOOKUP(Q113,alliance!A:D,4,FALSE)</f>
        <v>FF4500</v>
      </c>
    </row>
    <row r="114" spans="1:19" x14ac:dyDescent="0.2">
      <c r="A114" t="str">
        <f>VLOOKUP(C114,stateCodes!A:B,2,FALSE)</f>
        <v>S07</v>
      </c>
      <c r="B114">
        <v>3</v>
      </c>
      <c r="C114" t="s">
        <v>1968</v>
      </c>
      <c r="D114" t="s">
        <v>2123</v>
      </c>
      <c r="E114" s="2">
        <f>SUMIFS(mySheet!N:N,mySheet!A:A,summary!C114,mySheet!B:B,summary!D114,mySheet!O:O,1)</f>
        <v>1737133</v>
      </c>
      <c r="F114" s="2">
        <f>SUMIFS(mySheet!K:K,mySheet!A:A,summary!C114,mySheet!B:B,summary!D114)</f>
        <v>1220571</v>
      </c>
      <c r="G114" s="8">
        <f t="shared" si="3"/>
        <v>0.70263531923001865</v>
      </c>
      <c r="H114">
        <f>COUNTIFS(mySheet!A:A,summary!C114,mySheet!B:B,summary!D114,mySheet!D:D,"FEMALE")</f>
        <v>1</v>
      </c>
      <c r="I114">
        <f>COUNTIFS(mySheet!A:A,summary!C114,mySheet!B:B,summary!D114,mySheet!D:D,"FEMALE",mySheet!O:O,1)</f>
        <v>0</v>
      </c>
      <c r="J114" s="11">
        <f>SUMIFS(mySheet!K:K,mySheet!A:A,summary!C114,mySheet!B:B,summary!D114,mySheet!G:G,"NOTA")/F114</f>
        <v>2.458685320231269E-3</v>
      </c>
      <c r="K114" s="2">
        <f>SUMIFS(mySheet!K:K,mySheet!A:A,summary!C114,mySheet!B:B,summary!D114,mySheet!O:O,1) - SUMIFS(mySheet!K:K,mySheet!A:A,summary!C114,mySheet!B:B,summary!D114,mySheet!O:O,2)</f>
        <v>7503</v>
      </c>
      <c r="L114" s="11">
        <f t="shared" si="4"/>
        <v>6.1471229449167643E-3</v>
      </c>
      <c r="M114" t="str">
        <f t="array" ref="M114">INDEX(mySheet!G:G,MATCH(1,(mySheet!A:A=summary!C114)*(mySheet!B:B=summary!D114)*(mySheet!O:O=1),0))</f>
        <v>BJP</v>
      </c>
      <c r="N114" t="str">
        <f>VLOOKUP(M114,alliance!A:B,2,FALSE)</f>
        <v>NDA</v>
      </c>
      <c r="O114" t="str">
        <f>VLOOKUP(M114,alliance!A:D,4,FALSE)</f>
        <v>FF4500</v>
      </c>
      <c r="P114" t="str">
        <f t="array" ref="P114">INDEX(mySheet!G:G,MATCH(1,(mySheet!A:A=summary!C114)*(mySheet!B:B=summary!D114)*(mySheet!O:O=2),0))</f>
        <v>INC</v>
      </c>
      <c r="Q114" t="str">
        <f t="shared" si="5"/>
        <v>INC</v>
      </c>
      <c r="R114" t="str">
        <f>VLOOKUP(Q114,alliance!A:B,2,FALSE)</f>
        <v>I.N.D.I.A.</v>
      </c>
      <c r="S114" t="str">
        <f>VLOOKUP(Q114,alliance!A:D,4,FALSE)</f>
        <v>00BFFF</v>
      </c>
    </row>
    <row r="115" spans="1:19" x14ac:dyDescent="0.2">
      <c r="A115" t="str">
        <f>VLOOKUP(C115,stateCodes!A:B,2,FALSE)</f>
        <v>S07</v>
      </c>
      <c r="B115">
        <v>4</v>
      </c>
      <c r="C115" t="s">
        <v>1968</v>
      </c>
      <c r="D115" t="s">
        <v>2041</v>
      </c>
      <c r="E115" s="2">
        <f>SUMIFS(mySheet!N:N,mySheet!A:A,summary!C115,mySheet!B:B,summary!D115,mySheet!O:O,1)</f>
        <v>1631817</v>
      </c>
      <c r="F115" s="2">
        <f>SUMIFS(mySheet!K:K,mySheet!A:A,summary!C115,mySheet!B:B,summary!D115)</f>
        <v>1179869</v>
      </c>
      <c r="G115" s="8">
        <f t="shared" si="3"/>
        <v>0.72304002225739772</v>
      </c>
      <c r="H115">
        <f>COUNTIFS(mySheet!A:A,summary!C115,mySheet!B:B,summary!D115,mySheet!D:D,"FEMALE")</f>
        <v>0</v>
      </c>
      <c r="I115">
        <f>COUNTIFS(mySheet!A:A,summary!C115,mySheet!B:B,summary!D115,mySheet!D:D,"FEMALE",mySheet!O:O,1)</f>
        <v>0</v>
      </c>
      <c r="J115" s="11">
        <f>SUMIFS(mySheet!K:K,mySheet!A:A,summary!C115,mySheet!B:B,summary!D115,mySheet!G:G,"NOTA")/F115</f>
        <v>2.5062104352262834E-3</v>
      </c>
      <c r="K115" s="2">
        <f>SUMIFS(mySheet!K:K,mySheet!A:A,summary!C115,mySheet!B:B,summary!D115,mySheet!O:O,1) - SUMIFS(mySheet!K:K,mySheet!A:A,summary!C115,mySheet!B:B,summary!D115,mySheet!O:O,2)</f>
        <v>314068</v>
      </c>
      <c r="L115" s="11">
        <f t="shared" si="4"/>
        <v>0.26618887351053377</v>
      </c>
      <c r="M115" t="str">
        <f t="array" ref="M115">INDEX(mySheet!G:G,MATCH(1,(mySheet!A:A=summary!C115)*(mySheet!B:B=summary!D115)*(mySheet!O:O=1),0))</f>
        <v>BJP</v>
      </c>
      <c r="N115" t="str">
        <f>VLOOKUP(M115,alliance!A:B,2,FALSE)</f>
        <v>NDA</v>
      </c>
      <c r="O115" t="str">
        <f>VLOOKUP(M115,alliance!A:D,4,FALSE)</f>
        <v>FF4500</v>
      </c>
      <c r="P115" t="str">
        <f t="array" ref="P115">INDEX(mySheet!G:G,MATCH(1,(mySheet!A:A=summary!C115)*(mySheet!B:B=summary!D115)*(mySheet!O:O=2),0))</f>
        <v>JNJP</v>
      </c>
      <c r="Q115" t="str">
        <f t="shared" si="5"/>
        <v>BJP</v>
      </c>
      <c r="R115" t="str">
        <f>VLOOKUP(Q115,alliance!A:B,2,FALSE)</f>
        <v>NDA</v>
      </c>
      <c r="S115" t="str">
        <f>VLOOKUP(Q115,alliance!A:D,4,FALSE)</f>
        <v>FF4500</v>
      </c>
    </row>
    <row r="116" spans="1:19" x14ac:dyDescent="0.2">
      <c r="A116" t="str">
        <f>VLOOKUP(C116,stateCodes!A:B,2,FALSE)</f>
        <v>S07</v>
      </c>
      <c r="B116">
        <v>5</v>
      </c>
      <c r="C116" t="s">
        <v>1968</v>
      </c>
      <c r="D116" t="s">
        <v>2141</v>
      </c>
      <c r="E116" s="2">
        <f>SUMIFS(mySheet!N:N,mySheet!A:A,summary!C116,mySheet!B:B,summary!D116,mySheet!O:O,1)</f>
        <v>1654317</v>
      </c>
      <c r="F116" s="2">
        <f>SUMIFS(mySheet!K:K,mySheet!A:A,summary!C116,mySheet!B:B,summary!D116)</f>
        <v>1161115</v>
      </c>
      <c r="G116" s="8">
        <f t="shared" si="3"/>
        <v>0.70186971420834099</v>
      </c>
      <c r="H116">
        <f>COUNTIFS(mySheet!A:A,summary!C116,mySheet!B:B,summary!D116,mySheet!D:D,"FEMALE")</f>
        <v>2</v>
      </c>
      <c r="I116">
        <f>COUNTIFS(mySheet!A:A,summary!C116,mySheet!B:B,summary!D116,mySheet!D:D,"FEMALE",mySheet!O:O,1)</f>
        <v>0</v>
      </c>
      <c r="J116" s="11">
        <f>SUMIFS(mySheet!K:K,mySheet!A:A,summary!C116,mySheet!B:B,summary!D116,mySheet!G:G,"NOTA")/F116</f>
        <v>1.7577931557167033E-3</v>
      </c>
      <c r="K116" s="2">
        <f>SUMIFS(mySheet!K:K,mySheet!A:A,summary!C116,mySheet!B:B,summary!D116,mySheet!O:O,1) - SUMIFS(mySheet!K:K,mySheet!A:A,summary!C116,mySheet!B:B,summary!D116,mySheet!O:O,2)</f>
        <v>444463</v>
      </c>
      <c r="L116" s="11">
        <f t="shared" si="4"/>
        <v>0.38278981840730675</v>
      </c>
      <c r="M116" t="str">
        <f t="array" ref="M116">INDEX(mySheet!G:G,MATCH(1,(mySheet!A:A=summary!C116)*(mySheet!B:B=summary!D116)*(mySheet!O:O=1),0))</f>
        <v>BJP</v>
      </c>
      <c r="N116" t="str">
        <f>VLOOKUP(M116,alliance!A:B,2,FALSE)</f>
        <v>NDA</v>
      </c>
      <c r="O116" t="str">
        <f>VLOOKUP(M116,alliance!A:D,4,FALSE)</f>
        <v>FF4500</v>
      </c>
      <c r="P116" t="str">
        <f t="array" ref="P116">INDEX(mySheet!G:G,MATCH(1,(mySheet!A:A=summary!C116)*(mySheet!B:B=summary!D116)*(mySheet!O:O=2),0))</f>
        <v>INC</v>
      </c>
      <c r="Q116" t="str">
        <f t="shared" si="5"/>
        <v>BJP</v>
      </c>
      <c r="R116" t="str">
        <f>VLOOKUP(Q116,alliance!A:B,2,FALSE)</f>
        <v>NDA</v>
      </c>
      <c r="S116" t="str">
        <f>VLOOKUP(Q116,alliance!A:D,4,FALSE)</f>
        <v>FF4500</v>
      </c>
    </row>
    <row r="117" spans="1:19" x14ac:dyDescent="0.2">
      <c r="A117" t="str">
        <f>VLOOKUP(C117,stateCodes!A:B,2,FALSE)</f>
        <v>S07</v>
      </c>
      <c r="B117">
        <v>6</v>
      </c>
      <c r="C117" t="s">
        <v>1968</v>
      </c>
      <c r="D117" t="s">
        <v>2161</v>
      </c>
      <c r="E117" s="2">
        <f>SUMIFS(mySheet!N:N,mySheet!A:A,summary!C117,mySheet!B:B,summary!D117,mySheet!O:O,1)</f>
        <v>2150728</v>
      </c>
      <c r="F117" s="2">
        <f>SUMIFS(mySheet!K:K,mySheet!A:A,summary!C117,mySheet!B:B,summary!D117)</f>
        <v>1446509</v>
      </c>
      <c r="G117" s="8">
        <f t="shared" si="3"/>
        <v>0.67256714935593898</v>
      </c>
      <c r="H117">
        <f>COUNTIFS(mySheet!A:A,summary!C117,mySheet!B:B,summary!D117,mySheet!D:D,"FEMALE")</f>
        <v>0</v>
      </c>
      <c r="I117">
        <f>COUNTIFS(mySheet!A:A,summary!C117,mySheet!B:B,summary!D117,mySheet!D:D,"FEMALE",mySheet!O:O,1)</f>
        <v>0</v>
      </c>
      <c r="J117" s="11">
        <f>SUMIFS(mySheet!K:K,mySheet!A:A,summary!C117,mySheet!B:B,summary!D117,mySheet!G:G,"NOTA")/F117</f>
        <v>3.7255212376832774E-3</v>
      </c>
      <c r="K117" s="2">
        <f>SUMIFS(mySheet!K:K,mySheet!A:A,summary!C117,mySheet!B:B,summary!D117,mySheet!O:O,1) - SUMIFS(mySheet!K:K,mySheet!A:A,summary!C117,mySheet!B:B,summary!D117,mySheet!O:O,2)</f>
        <v>386256</v>
      </c>
      <c r="L117" s="11">
        <f t="shared" si="4"/>
        <v>0.26702633720218816</v>
      </c>
      <c r="M117" t="str">
        <f t="array" ref="M117">INDEX(mySheet!G:G,MATCH(1,(mySheet!A:A=summary!C117)*(mySheet!B:B=summary!D117)*(mySheet!O:O=1),0))</f>
        <v>BJP</v>
      </c>
      <c r="N117" t="str">
        <f>VLOOKUP(M117,alliance!A:B,2,FALSE)</f>
        <v>NDA</v>
      </c>
      <c r="O117" t="str">
        <f>VLOOKUP(M117,alliance!A:D,4,FALSE)</f>
        <v>FF4500</v>
      </c>
      <c r="P117" t="str">
        <f t="array" ref="P117">INDEX(mySheet!G:G,MATCH(1,(mySheet!A:A=summary!C117)*(mySheet!B:B=summary!D117)*(mySheet!O:O=2),0))</f>
        <v>INC</v>
      </c>
      <c r="Q117" t="str">
        <f t="shared" si="5"/>
        <v>BJP</v>
      </c>
      <c r="R117" t="str">
        <f>VLOOKUP(Q117,alliance!A:B,2,FALSE)</f>
        <v>NDA</v>
      </c>
      <c r="S117" t="str">
        <f>VLOOKUP(Q117,alliance!A:D,4,FALSE)</f>
        <v>FF4500</v>
      </c>
    </row>
    <row r="118" spans="1:19" x14ac:dyDescent="0.2">
      <c r="A118" t="str">
        <f>VLOOKUP(C118,stateCodes!A:B,2,FALSE)</f>
        <v>S07</v>
      </c>
      <c r="B118">
        <v>7</v>
      </c>
      <c r="C118" t="s">
        <v>1968</v>
      </c>
      <c r="D118" t="s">
        <v>2090</v>
      </c>
      <c r="E118" s="2">
        <f>SUMIFS(mySheet!N:N,mySheet!A:A,summary!C118,mySheet!B:B,summary!D118,mySheet!O:O,1)</f>
        <v>1592611</v>
      </c>
      <c r="F118" s="2">
        <f>SUMIFS(mySheet!K:K,mySheet!A:A,summary!C118,mySheet!B:B,summary!D118)</f>
        <v>1129532</v>
      </c>
      <c r="G118" s="8">
        <f t="shared" si="3"/>
        <v>0.70923282584385017</v>
      </c>
      <c r="H118">
        <f>COUNTIFS(mySheet!A:A,summary!C118,mySheet!B:B,summary!D118,mySheet!D:D,"FEMALE")</f>
        <v>2</v>
      </c>
      <c r="I118">
        <f>COUNTIFS(mySheet!A:A,summary!C118,mySheet!B:B,summary!D118,mySheet!D:D,"FEMALE",mySheet!O:O,1)</f>
        <v>0</v>
      </c>
      <c r="J118" s="11">
        <f>SUMIFS(mySheet!K:K,mySheet!A:A,summary!C118,mySheet!B:B,summary!D118,mySheet!G:G,"NOTA")/F118</f>
        <v>2.1814344347924628E-3</v>
      </c>
      <c r="K118" s="2">
        <f>SUMIFS(mySheet!K:K,mySheet!A:A,summary!C118,mySheet!B:B,summary!D118,mySheet!O:O,1) - SUMIFS(mySheet!K:K,mySheet!A:A,summary!C118,mySheet!B:B,summary!D118,mySheet!O:O,2)</f>
        <v>164864</v>
      </c>
      <c r="L118" s="11">
        <f t="shared" si="4"/>
        <v>0.14595779490975022</v>
      </c>
      <c r="M118" t="str">
        <f t="array" ref="M118">INDEX(mySheet!G:G,MATCH(1,(mySheet!A:A=summary!C118)*(mySheet!B:B=summary!D118)*(mySheet!O:O=1),0))</f>
        <v>BJP</v>
      </c>
      <c r="N118" t="str">
        <f>VLOOKUP(M118,alliance!A:B,2,FALSE)</f>
        <v>NDA</v>
      </c>
      <c r="O118" t="str">
        <f>VLOOKUP(M118,alliance!A:D,4,FALSE)</f>
        <v>FF4500</v>
      </c>
      <c r="P118" t="str">
        <f t="array" ref="P118">INDEX(mySheet!G:G,MATCH(1,(mySheet!A:A=summary!C118)*(mySheet!B:B=summary!D118)*(mySheet!O:O=2),0))</f>
        <v>INC</v>
      </c>
      <c r="Q118" t="str">
        <f t="shared" si="5"/>
        <v>BJP</v>
      </c>
      <c r="R118" t="str">
        <f>VLOOKUP(Q118,alliance!A:B,2,FALSE)</f>
        <v>NDA</v>
      </c>
      <c r="S118" t="str">
        <f>VLOOKUP(Q118,alliance!A:D,4,FALSE)</f>
        <v>FF4500</v>
      </c>
    </row>
    <row r="119" spans="1:19" x14ac:dyDescent="0.2">
      <c r="A119" t="str">
        <f>VLOOKUP(C119,stateCodes!A:B,2,FALSE)</f>
        <v>S07</v>
      </c>
      <c r="B119">
        <v>8</v>
      </c>
      <c r="C119" t="s">
        <v>1968</v>
      </c>
      <c r="D119" t="s">
        <v>2070</v>
      </c>
      <c r="E119" s="2">
        <f>SUMIFS(mySheet!N:N,mySheet!A:A,summary!C119,mySheet!B:B,summary!D119,mySheet!O:O,1)</f>
        <v>1904193</v>
      </c>
      <c r="F119" s="2">
        <f>SUMIFS(mySheet!K:K,mySheet!A:A,summary!C119,mySheet!B:B,summary!D119)</f>
        <v>1300722</v>
      </c>
      <c r="G119" s="8">
        <f t="shared" si="3"/>
        <v>0.68308306983588318</v>
      </c>
      <c r="H119">
        <f>COUNTIFS(mySheet!A:A,summary!C119,mySheet!B:B,summary!D119,mySheet!D:D,"FEMALE")</f>
        <v>0</v>
      </c>
      <c r="I119">
        <f>COUNTIFS(mySheet!A:A,summary!C119,mySheet!B:B,summary!D119,mySheet!D:D,"FEMALE",mySheet!O:O,1)</f>
        <v>0</v>
      </c>
      <c r="J119" s="11">
        <f>SUMIFS(mySheet!K:K,mySheet!A:A,summary!C119,mySheet!B:B,summary!D119,mySheet!G:G,"NOTA")/F119</f>
        <v>4.199975090757287E-3</v>
      </c>
      <c r="K119" s="2">
        <f>SUMIFS(mySheet!K:K,mySheet!A:A,summary!C119,mySheet!B:B,summary!D119,mySheet!O:O,1) - SUMIFS(mySheet!K:K,mySheet!A:A,summary!C119,mySheet!B:B,summary!D119,mySheet!O:O,2)</f>
        <v>656142</v>
      </c>
      <c r="L119" s="11">
        <f t="shared" si="4"/>
        <v>0.50444445469516164</v>
      </c>
      <c r="M119" t="str">
        <f t="array" ref="M119">INDEX(mySheet!G:G,MATCH(1,(mySheet!A:A=summary!C119)*(mySheet!B:B=summary!D119)*(mySheet!O:O=1),0))</f>
        <v>BJP</v>
      </c>
      <c r="N119" t="str">
        <f>VLOOKUP(M119,alliance!A:B,2,FALSE)</f>
        <v>NDA</v>
      </c>
      <c r="O119" t="str">
        <f>VLOOKUP(M119,alliance!A:D,4,FALSE)</f>
        <v>FF4500</v>
      </c>
      <c r="P119" t="str">
        <f t="array" ref="P119">INDEX(mySheet!G:G,MATCH(1,(mySheet!A:A=summary!C119)*(mySheet!B:B=summary!D119)*(mySheet!O:O=2),0))</f>
        <v>INC</v>
      </c>
      <c r="Q119" t="str">
        <f t="shared" si="5"/>
        <v>BJP</v>
      </c>
      <c r="R119" t="str">
        <f>VLOOKUP(Q119,alliance!A:B,2,FALSE)</f>
        <v>NDA</v>
      </c>
      <c r="S119" t="str">
        <f>VLOOKUP(Q119,alliance!A:D,4,FALSE)</f>
        <v>FF4500</v>
      </c>
    </row>
    <row r="120" spans="1:19" x14ac:dyDescent="0.2">
      <c r="A120" t="str">
        <f>VLOOKUP(C120,stateCodes!A:B,2,FALSE)</f>
        <v>S07</v>
      </c>
      <c r="B120">
        <v>9</v>
      </c>
      <c r="C120" t="s">
        <v>1968</v>
      </c>
      <c r="D120" t="s">
        <v>1969</v>
      </c>
      <c r="E120" s="2">
        <f>SUMIFS(mySheet!N:N,mySheet!A:A,summary!C120,mySheet!B:B,summary!D120,mySheet!O:O,1)</f>
        <v>1853711</v>
      </c>
      <c r="F120" s="2">
        <f>SUMIFS(mySheet!K:K,mySheet!A:A,summary!C120,mySheet!B:B,summary!D120)</f>
        <v>1316235</v>
      </c>
      <c r="G120" s="8">
        <f t="shared" si="3"/>
        <v>0.71005404833871089</v>
      </c>
      <c r="H120">
        <f>COUNTIFS(mySheet!A:A,summary!C120,mySheet!B:B,summary!D120,mySheet!D:D,"FEMALE")</f>
        <v>1</v>
      </c>
      <c r="I120">
        <f>COUNTIFS(mySheet!A:A,summary!C120,mySheet!B:B,summary!D120,mySheet!D:D,"FEMALE",mySheet!O:O,1)</f>
        <v>0</v>
      </c>
      <c r="J120" s="11">
        <f>SUMIFS(mySheet!K:K,mySheet!A:A,summary!C120,mySheet!B:B,summary!D120,mySheet!G:G,"NOTA")/F120</f>
        <v>6.0346366720228526E-3</v>
      </c>
      <c r="K120" s="2">
        <f>SUMIFS(mySheet!K:K,mySheet!A:A,summary!C120,mySheet!B:B,summary!D120,mySheet!O:O,1) - SUMIFS(mySheet!K:K,mySheet!A:A,summary!C120,mySheet!B:B,summary!D120,mySheet!O:O,2)</f>
        <v>342345</v>
      </c>
      <c r="L120" s="11">
        <f t="shared" si="4"/>
        <v>0.26009413212686183</v>
      </c>
      <c r="M120" t="str">
        <f t="array" ref="M120">INDEX(mySheet!G:G,MATCH(1,(mySheet!A:A=summary!C120)*(mySheet!B:B=summary!D120)*(mySheet!O:O=1),0))</f>
        <v>BJP</v>
      </c>
      <c r="N120" t="str">
        <f>VLOOKUP(M120,alliance!A:B,2,FALSE)</f>
        <v>NDA</v>
      </c>
      <c r="O120" t="str">
        <f>VLOOKUP(M120,alliance!A:D,4,FALSE)</f>
        <v>FF4500</v>
      </c>
      <c r="P120" t="str">
        <f t="array" ref="P120">INDEX(mySheet!G:G,MATCH(1,(mySheet!A:A=summary!C120)*(mySheet!B:B=summary!D120)*(mySheet!O:O=2),0))</f>
        <v>INC</v>
      </c>
      <c r="Q120" t="str">
        <f t="shared" si="5"/>
        <v>BJP</v>
      </c>
      <c r="R120" t="str">
        <f>VLOOKUP(Q120,alliance!A:B,2,FALSE)</f>
        <v>NDA</v>
      </c>
      <c r="S120" t="str">
        <f>VLOOKUP(Q120,alliance!A:D,4,FALSE)</f>
        <v>FF4500</v>
      </c>
    </row>
    <row r="121" spans="1:19"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 t="shared" si="3"/>
        <v>0.70550142993460552</v>
      </c>
      <c r="H121">
        <f>COUNTIFS(mySheet!A:A,summary!C121,mySheet!B:B,summary!D121,mySheet!D:D,"FEMALE")</f>
        <v>1</v>
      </c>
      <c r="I121">
        <f>COUNTIFS(mySheet!A:A,summary!C121,mySheet!B:B,summary!D121,mySheet!D:D,"FEMALE",mySheet!O:O,1)</f>
        <v>0</v>
      </c>
      <c r="J121" s="11">
        <f>SUMIFS(mySheet!K:K,mySheet!A:A,summary!C121,mySheet!B:B,summary!D121,mySheet!G:G,"NOTA")/F121</f>
        <v>1.1248385036976571E-2</v>
      </c>
      <c r="K121" s="2">
        <f>SUMIFS(mySheet!K:K,mySheet!A:A,summary!C121,mySheet!B:B,summary!D121,mySheet!O:O,1) - SUMIFS(mySheet!K:K,mySheet!A:A,summary!C121,mySheet!B:B,summary!D121,mySheet!O:O,2)</f>
        <v>477623</v>
      </c>
      <c r="L121" s="11">
        <f t="shared" si="4"/>
        <v>0.47430806096193701</v>
      </c>
      <c r="M121" t="str">
        <f t="array" ref="M121">INDEX(mySheet!G:G,MATCH(1,(mySheet!A:A=summary!C121)*(mySheet!B:B=summary!D121)*(mySheet!O:O=1),0))</f>
        <v>BJP</v>
      </c>
      <c r="N121" t="str">
        <f>VLOOKUP(M121,alliance!A:B,2,FALSE)</f>
        <v>NDA</v>
      </c>
      <c r="O121" t="str">
        <f>VLOOKUP(M121,alliance!A:D,4,FALSE)</f>
        <v>FF4500</v>
      </c>
      <c r="P121" t="str">
        <f t="array" ref="P121">INDEX(mySheet!G:G,MATCH(1,(mySheet!A:A=summary!C121)*(mySheet!B:B=summary!D121)*(mySheet!O:O=2),0))</f>
        <v>INC</v>
      </c>
      <c r="Q121" t="str">
        <f t="shared" si="5"/>
        <v>BJP</v>
      </c>
      <c r="R121" t="str">
        <f>VLOOKUP(Q121,alliance!A:B,2,FALSE)</f>
        <v>NDA</v>
      </c>
      <c r="S121" t="str">
        <f>VLOOKUP(Q121,alliance!A:D,4,FALSE)</f>
        <v>FF4500</v>
      </c>
    </row>
    <row r="122" spans="1:19" x14ac:dyDescent="0.2">
      <c r="A122" t="str">
        <f>VLOOKUP(C122,stateCodes!A:B,2,FALSE)</f>
        <v>S08</v>
      </c>
      <c r="B122">
        <v>1</v>
      </c>
      <c r="C122" t="s">
        <v>2226</v>
      </c>
      <c r="D122" t="s">
        <v>2261</v>
      </c>
      <c r="E122" s="2">
        <f>SUMIFS(mySheet!N:N,mySheet!A:A,summary!C122,mySheet!B:B,summary!D122,mySheet!O:O,1)</f>
        <v>1362269</v>
      </c>
      <c r="F122" s="2">
        <f>SUMIFS(mySheet!K:K,mySheet!A:A,summary!C122,mySheet!B:B,summary!D122)</f>
        <v>988765</v>
      </c>
      <c r="G122" s="8">
        <f t="shared" si="3"/>
        <v>0.72582213938656759</v>
      </c>
      <c r="H122">
        <f>COUNTIFS(mySheet!A:A,summary!C122,mySheet!B:B,summary!D122,mySheet!D:D,"FEMALE")</f>
        <v>0</v>
      </c>
      <c r="I122">
        <f>COUNTIFS(mySheet!A:A,summary!C122,mySheet!B:B,summary!D122,mySheet!D:D,"FEMALE",mySheet!O:O,1)</f>
        <v>0</v>
      </c>
      <c r="J122" s="11">
        <f>SUMIFS(mySheet!K:K,mySheet!A:A,summary!C122,mySheet!B:B,summary!D122,mySheet!G:G,"NOTA")/F122</f>
        <v>8.1171967049804561E-3</v>
      </c>
      <c r="K122" s="2">
        <f>SUMIFS(mySheet!K:K,mySheet!A:A,summary!C122,mySheet!B:B,summary!D122,mySheet!O:O,1) - SUMIFS(mySheet!K:K,mySheet!A:A,summary!C122,mySheet!B:B,summary!D122,mySheet!O:O,2)</f>
        <v>399572</v>
      </c>
      <c r="L122" s="11">
        <f t="shared" si="4"/>
        <v>0.4041122005734426</v>
      </c>
      <c r="M122" t="str">
        <f t="array" ref="M122">INDEX(mySheet!G:G,MATCH(1,(mySheet!A:A=summary!C122)*(mySheet!B:B=summary!D122)*(mySheet!O:O=1),0))</f>
        <v>BJP</v>
      </c>
      <c r="N122" t="str">
        <f>VLOOKUP(M122,alliance!A:B,2,FALSE)</f>
        <v>NDA</v>
      </c>
      <c r="O122" t="str">
        <f>VLOOKUP(M122,alliance!A:D,4,FALSE)</f>
        <v>FF4500</v>
      </c>
      <c r="P122" t="str">
        <f t="array" ref="P122">INDEX(mySheet!G:G,MATCH(1,(mySheet!A:A=summary!C122)*(mySheet!B:B=summary!D122)*(mySheet!O:O=2),0))</f>
        <v>INC</v>
      </c>
      <c r="Q122" t="str">
        <f t="shared" si="5"/>
        <v>BJP</v>
      </c>
      <c r="R122" t="str">
        <f>VLOOKUP(Q122,alliance!A:B,2,FALSE)</f>
        <v>NDA</v>
      </c>
      <c r="S122" t="str">
        <f>VLOOKUP(Q122,alliance!A:D,4,FALSE)</f>
        <v>FF4500</v>
      </c>
    </row>
    <row r="123" spans="1:19" x14ac:dyDescent="0.2">
      <c r="A123" t="str">
        <f>VLOOKUP(C123,stateCodes!A:B,2,FALSE)</f>
        <v>S08</v>
      </c>
      <c r="B123">
        <v>2</v>
      </c>
      <c r="C123" t="s">
        <v>2226</v>
      </c>
      <c r="D123" t="s">
        <v>2242</v>
      </c>
      <c r="E123" s="2">
        <f>SUMIFS(mySheet!N:N,mySheet!A:A,summary!C123,mySheet!B:B,summary!D123,mySheet!O:O,1)</f>
        <v>1281462</v>
      </c>
      <c r="F123" s="2">
        <f>SUMIFS(mySheet!K:K,mySheet!A:A,summary!C123,mySheet!B:B,summary!D123)</f>
        <v>941371</v>
      </c>
      <c r="G123" s="8">
        <f t="shared" si="3"/>
        <v>0.73460703477746514</v>
      </c>
      <c r="H123">
        <f>COUNTIFS(mySheet!A:A,summary!C123,mySheet!B:B,summary!D123,mySheet!D:D,"FEMALE")</f>
        <v>0</v>
      </c>
      <c r="I123">
        <f>COUNTIFS(mySheet!A:A,summary!C123,mySheet!B:B,summary!D123,mySheet!D:D,"FEMALE",mySheet!O:O,1)</f>
        <v>0</v>
      </c>
      <c r="J123" s="11">
        <f>SUMIFS(mySheet!K:K,mySheet!A:A,summary!C123,mySheet!B:B,summary!D123,mySheet!G:G,"NOTA")/F123</f>
        <v>5.6279617706515286E-3</v>
      </c>
      <c r="K123" s="2">
        <f>SUMIFS(mySheet!K:K,mySheet!A:A,summary!C123,mySheet!B:B,summary!D123,mySheet!O:O,1) - SUMIFS(mySheet!K:K,mySheet!A:A,summary!C123,mySheet!B:B,summary!D123,mySheet!O:O,2)</f>
        <v>405459</v>
      </c>
      <c r="L123" s="11">
        <f t="shared" si="4"/>
        <v>0.43071116488610761</v>
      </c>
      <c r="M123" t="str">
        <f t="array" ref="M123">INDEX(mySheet!G:G,MATCH(1,(mySheet!A:A=summary!C123)*(mySheet!B:B=summary!D123)*(mySheet!O:O=1),0))</f>
        <v>BJP</v>
      </c>
      <c r="N123" t="str">
        <f>VLOOKUP(M123,alliance!A:B,2,FALSE)</f>
        <v>NDA</v>
      </c>
      <c r="O123" t="str">
        <f>VLOOKUP(M123,alliance!A:D,4,FALSE)</f>
        <v>FF4500</v>
      </c>
      <c r="P123" t="str">
        <f t="array" ref="P123">INDEX(mySheet!G:G,MATCH(1,(mySheet!A:A=summary!C123)*(mySheet!B:B=summary!D123)*(mySheet!O:O=2),0))</f>
        <v>INC</v>
      </c>
      <c r="Q123" t="str">
        <f t="shared" si="5"/>
        <v>BJP</v>
      </c>
      <c r="R123" t="str">
        <f>VLOOKUP(Q123,alliance!A:B,2,FALSE)</f>
        <v>NDA</v>
      </c>
      <c r="S123" t="str">
        <f>VLOOKUP(Q123,alliance!A:D,4,FALSE)</f>
        <v>FF4500</v>
      </c>
    </row>
    <row r="124" spans="1:19"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 t="shared" si="3"/>
        <v>0.72561185305201792</v>
      </c>
      <c r="H124">
        <f>COUNTIFS(mySheet!A:A,summary!C124,mySheet!B:B,summary!D124,mySheet!D:D,"FEMALE")</f>
        <v>0</v>
      </c>
      <c r="I124">
        <f>COUNTIFS(mySheet!A:A,summary!C124,mySheet!B:B,summary!D124,mySheet!D:D,"FEMALE",mySheet!O:O,1)</f>
        <v>0</v>
      </c>
      <c r="J124" s="11">
        <f>SUMIFS(mySheet!K:K,mySheet!A:A,summary!C124,mySheet!B:B,summary!D124,mySheet!G:G,"NOTA")/F124</f>
        <v>9.1472591606675518E-3</v>
      </c>
      <c r="K124" s="2">
        <f>SUMIFS(mySheet!K:K,mySheet!A:A,summary!C124,mySheet!B:B,summary!D124,mySheet!O:O,1) - SUMIFS(mySheet!K:K,mySheet!A:A,summary!C124,mySheet!B:B,summary!D124,mySheet!O:O,2)</f>
        <v>327514</v>
      </c>
      <c r="L124" s="11">
        <f t="shared" si="4"/>
        <v>0.3584845562698184</v>
      </c>
      <c r="M124" t="str">
        <f t="array" ref="M124">INDEX(mySheet!G:G,MATCH(1,(mySheet!A:A=summary!C124)*(mySheet!B:B=summary!D124)*(mySheet!O:O=1),0))</f>
        <v>BJP</v>
      </c>
      <c r="N124" t="str">
        <f>VLOOKUP(M124,alliance!A:B,2,FALSE)</f>
        <v>NDA</v>
      </c>
      <c r="O124" t="str">
        <f>VLOOKUP(M124,alliance!A:D,4,FALSE)</f>
        <v>FF4500</v>
      </c>
      <c r="P124" t="str">
        <f t="array" ref="P124">INDEX(mySheet!G:G,MATCH(1,(mySheet!A:A=summary!C124)*(mySheet!B:B=summary!D124)*(mySheet!O:O=2),0))</f>
        <v>INC</v>
      </c>
      <c r="Q124" t="str">
        <f t="shared" si="5"/>
        <v>BJP</v>
      </c>
      <c r="R124" t="str">
        <f>VLOOKUP(Q124,alliance!A:B,2,FALSE)</f>
        <v>NDA</v>
      </c>
      <c r="S124" t="str">
        <f>VLOOKUP(Q124,alliance!A:D,4,FALSE)</f>
        <v>FF4500</v>
      </c>
    </row>
    <row r="125" spans="1:19" x14ac:dyDescent="0.2">
      <c r="A125" t="str">
        <f>VLOOKUP(C125,stateCodes!A:B,2,FALSE)</f>
        <v>S09</v>
      </c>
      <c r="B125">
        <v>0</v>
      </c>
      <c r="C125" t="s">
        <v>2279</v>
      </c>
      <c r="D125" t="s">
        <v>2335</v>
      </c>
      <c r="E125" s="2">
        <f>SUMIFS(mySheet!N:N,mySheet!A:A,summary!C125,mySheet!B:B,summary!D125,mySheet!O:O,1)</f>
        <v>1685816</v>
      </c>
      <c r="F125" s="2">
        <f>SUMIFS(mySheet!K:K,mySheet!A:A,summary!C125,mySheet!B:B,summary!D125)</f>
        <v>1180123</v>
      </c>
      <c r="G125" s="8">
        <f t="shared" si="3"/>
        <v>0.70003072695952584</v>
      </c>
      <c r="H125">
        <f>COUNTIFS(mySheet!A:A,summary!C125,mySheet!B:B,summary!D125,mySheet!D:D,"FEMALE")</f>
        <v>1</v>
      </c>
      <c r="I125">
        <f>COUNTIFS(mySheet!A:A,summary!C125,mySheet!B:B,summary!D125,mySheet!D:D,"FEMALE",mySheet!O:O,1)</f>
        <v>0</v>
      </c>
      <c r="J125" s="11">
        <f>SUMIFS(mySheet!K:K,mySheet!A:A,summary!C125,mySheet!B:B,summary!D125,mySheet!G:G,"NOTA")/F125</f>
        <v>6.4128908596815751E-3</v>
      </c>
      <c r="K125" s="2">
        <f>SUMIFS(mySheet!K:K,mySheet!A:A,summary!C125,mySheet!B:B,summary!D125,mySheet!O:O,1) - SUMIFS(mySheet!K:K,mySheet!A:A,summary!C125,mySheet!B:B,summary!D125,mySheet!O:O,2)</f>
        <v>357252</v>
      </c>
      <c r="L125" s="11">
        <f t="shared" si="4"/>
        <v>0.30272437703527516</v>
      </c>
      <c r="M125" t="str">
        <f t="array" ref="M125">INDEX(mySheet!G:G,MATCH(1,(mySheet!A:A=summary!C125)*(mySheet!B:B=summary!D125)*(mySheet!O:O=1),0))</f>
        <v>BJP</v>
      </c>
      <c r="N125" t="str">
        <f>VLOOKUP(M125,alliance!A:B,2,FALSE)</f>
        <v>NDA</v>
      </c>
      <c r="O125" t="str">
        <f>VLOOKUP(M125,alliance!A:D,4,FALSE)</f>
        <v>FF4500</v>
      </c>
      <c r="P125" t="str">
        <f t="array" ref="P125">INDEX(mySheet!G:G,MATCH(1,(mySheet!A:A=summary!C125)*(mySheet!B:B=summary!D125)*(mySheet!O:O=2),0))</f>
        <v>INC</v>
      </c>
      <c r="Q125" t="str">
        <f t="shared" si="5"/>
        <v>BJP</v>
      </c>
      <c r="R125" t="str">
        <f>VLOOKUP(Q125,alliance!A:B,2,FALSE)</f>
        <v>NDA</v>
      </c>
      <c r="S125" t="str">
        <f>VLOOKUP(Q125,alliance!A:D,4,FALSE)</f>
        <v>FF4500</v>
      </c>
    </row>
    <row r="126" spans="1:19" x14ac:dyDescent="0.2">
      <c r="A126" t="str">
        <f>VLOOKUP(C126,stateCodes!A:B,2,FALSE)</f>
        <v>S09</v>
      </c>
      <c r="B126">
        <v>1</v>
      </c>
      <c r="C126" t="s">
        <v>2279</v>
      </c>
      <c r="D126" t="s">
        <v>2280</v>
      </c>
      <c r="E126" s="2">
        <f>SUMIFS(mySheet!N:N,mySheet!A:A,summary!C126,mySheet!B:B,summary!D126,mySheet!O:O,1)</f>
        <v>1317738</v>
      </c>
      <c r="F126" s="2">
        <f>SUMIFS(mySheet!K:K,mySheet!A:A,summary!C126,mySheet!B:B,summary!D126)</f>
        <v>455550</v>
      </c>
      <c r="G126" s="8">
        <f t="shared" si="3"/>
        <v>0.34570605082345657</v>
      </c>
      <c r="H126">
        <f>COUNTIFS(mySheet!A:A,summary!C126,mySheet!B:B,summary!D126,mySheet!D:D,"FEMALE")</f>
        <v>0</v>
      </c>
      <c r="I126">
        <f>COUNTIFS(mySheet!A:A,summary!C126,mySheet!B:B,summary!D126,mySheet!D:D,"FEMALE",mySheet!O:O,1)</f>
        <v>0</v>
      </c>
      <c r="J126" s="11">
        <f>SUMIFS(mySheet!K:K,mySheet!A:A,summary!C126,mySheet!B:B,summary!D126,mySheet!G:G,"NOTA")/F126</f>
        <v>1.7842168806936669E-2</v>
      </c>
      <c r="K126" s="2">
        <f>SUMIFS(mySheet!K:K,mySheet!A:A,summary!C126,mySheet!B:B,summary!D126,mySheet!O:O,1) - SUMIFS(mySheet!K:K,mySheet!A:A,summary!C126,mySheet!B:B,summary!D126,mySheet!O:O,2)</f>
        <v>30233</v>
      </c>
      <c r="L126" s="11">
        <f t="shared" si="4"/>
        <v>6.6365931291845023E-2</v>
      </c>
      <c r="M126" t="str">
        <f t="array" ref="M126">INDEX(mySheet!G:G,MATCH(1,(mySheet!A:A=summary!C126)*(mySheet!B:B=summary!D126)*(mySheet!O:O=1),0))</f>
        <v>JKN</v>
      </c>
      <c r="N126" t="str">
        <f>VLOOKUP(M126,alliance!A:B,2,FALSE)</f>
        <v>I.N.D.I.A.</v>
      </c>
      <c r="O126" t="str">
        <f>VLOOKUP(M126,alliance!A:D,4,FALSE)</f>
        <v>2D9DFF</v>
      </c>
      <c r="P126" t="str">
        <f t="array" ref="P126">INDEX(mySheet!G:G,MATCH(1,(mySheet!A:A=summary!C126)*(mySheet!B:B=summary!D126)*(mySheet!O:O=2),0))</f>
        <v>JPC</v>
      </c>
      <c r="Q126" t="str">
        <f t="shared" si="5"/>
        <v>JPC</v>
      </c>
      <c r="R126" t="e">
        <f>VLOOKUP(Q126,alliance!A:B,2,FALSE)</f>
        <v>#N/A</v>
      </c>
      <c r="S126" t="e">
        <f>VLOOKUP(Q126,alliance!A:D,4,FALSE)</f>
        <v>#N/A</v>
      </c>
    </row>
    <row r="127" spans="1:19" x14ac:dyDescent="0.2">
      <c r="A127" t="str">
        <f>VLOOKUP(C127,stateCodes!A:B,2,FALSE)</f>
        <v>S09</v>
      </c>
      <c r="B127">
        <v>2</v>
      </c>
      <c r="C127" t="s">
        <v>2279</v>
      </c>
      <c r="D127" t="s">
        <v>2296</v>
      </c>
      <c r="E127" s="2">
        <f>SUMIFS(mySheet!N:N,mySheet!A:A,summary!C127,mySheet!B:B,summary!D127,mySheet!O:O,1)</f>
        <v>1294671</v>
      </c>
      <c r="F127" s="2">
        <f>SUMIFS(mySheet!K:K,mySheet!A:A,summary!C127,mySheet!B:B,summary!D127)</f>
        <v>186832</v>
      </c>
      <c r="G127" s="8">
        <f t="shared" si="3"/>
        <v>0.14430847682538653</v>
      </c>
      <c r="H127">
        <f>COUNTIFS(mySheet!A:A,summary!C127,mySheet!B:B,summary!D127,mySheet!D:D,"FEMALE")</f>
        <v>0</v>
      </c>
      <c r="I127">
        <f>COUNTIFS(mySheet!A:A,summary!C127,mySheet!B:B,summary!D127,mySheet!D:D,"FEMALE",mySheet!O:O,1)</f>
        <v>0</v>
      </c>
      <c r="J127" s="11">
        <f>SUMIFS(mySheet!K:K,mySheet!A:A,summary!C127,mySheet!B:B,summary!D127,mySheet!G:G,"NOTA")/F127</f>
        <v>8.381861779566669E-3</v>
      </c>
      <c r="K127" s="2">
        <f>SUMIFS(mySheet!K:K,mySheet!A:A,summary!C127,mySheet!B:B,summary!D127,mySheet!O:O,1) - SUMIFS(mySheet!K:K,mySheet!A:A,summary!C127,mySheet!B:B,summary!D127,mySheet!O:O,2)</f>
        <v>70050</v>
      </c>
      <c r="L127" s="11">
        <f t="shared" si="4"/>
        <v>0.37493577117410293</v>
      </c>
      <c r="M127" t="str">
        <f t="array" ref="M127">INDEX(mySheet!G:G,MATCH(1,(mySheet!A:A=summary!C127)*(mySheet!B:B=summary!D127)*(mySheet!O:O=1),0))</f>
        <v>JKN</v>
      </c>
      <c r="N127" t="str">
        <f>VLOOKUP(M127,alliance!A:B,2,FALSE)</f>
        <v>I.N.D.I.A.</v>
      </c>
      <c r="O127" t="str">
        <f>VLOOKUP(M127,alliance!A:D,4,FALSE)</f>
        <v>2D9DFF</v>
      </c>
      <c r="P127" t="str">
        <f t="array" ref="P127">INDEX(mySheet!G:G,MATCH(1,(mySheet!A:A=summary!C127)*(mySheet!B:B=summary!D127)*(mySheet!O:O=2),0))</f>
        <v>PDP</v>
      </c>
      <c r="Q127" t="str">
        <f t="shared" si="5"/>
        <v>JKN</v>
      </c>
      <c r="R127" t="str">
        <f>VLOOKUP(Q127,alliance!A:B,2,FALSE)</f>
        <v>I.N.D.I.A.</v>
      </c>
      <c r="S127" t="str">
        <f>VLOOKUP(Q127,alliance!A:D,4,FALSE)</f>
        <v>2D9DFF</v>
      </c>
    </row>
    <row r="128" spans="1:19" x14ac:dyDescent="0.2">
      <c r="A128" t="str">
        <f>VLOOKUP(C128,stateCodes!A:B,2,FALSE)</f>
        <v>S09</v>
      </c>
      <c r="B128">
        <v>3</v>
      </c>
      <c r="C128" t="s">
        <v>2279</v>
      </c>
      <c r="D128" t="s">
        <v>2311</v>
      </c>
      <c r="E128" s="2">
        <f>SUMIFS(mySheet!N:N,mySheet!A:A,summary!C128,mySheet!B:B,summary!D128,mySheet!O:O,1)</f>
        <v>1397779</v>
      </c>
      <c r="F128" s="2">
        <f>SUMIFS(mySheet!K:K,mySheet!A:A,summary!C128,mySheet!B:B,summary!D128)</f>
        <v>124896</v>
      </c>
      <c r="G128" s="8">
        <f t="shared" si="3"/>
        <v>8.935318101073203E-2</v>
      </c>
      <c r="H128">
        <f>COUNTIFS(mySheet!A:A,summary!C128,mySheet!B:B,summary!D128,mySheet!D:D,"FEMALE")</f>
        <v>2</v>
      </c>
      <c r="I128">
        <f>COUNTIFS(mySheet!A:A,summary!C128,mySheet!B:B,summary!D128,mySheet!D:D,"FEMALE",mySheet!O:O,1)</f>
        <v>0</v>
      </c>
      <c r="J128" s="11">
        <f>SUMIFS(mySheet!K:K,mySheet!A:A,summary!C128,mySheet!B:B,summary!D128,mySheet!G:G,"NOTA")/F128</f>
        <v>7.5022418652318729E-3</v>
      </c>
      <c r="K128" s="2">
        <f>SUMIFS(mySheet!K:K,mySheet!A:A,summary!C128,mySheet!B:B,summary!D128,mySheet!O:O,1) - SUMIFS(mySheet!K:K,mySheet!A:A,summary!C128,mySheet!B:B,summary!D128,mySheet!O:O,2)</f>
        <v>6676</v>
      </c>
      <c r="L128" s="11">
        <f t="shared" si="4"/>
        <v>5.3452472457084295E-2</v>
      </c>
      <c r="M128" t="str">
        <f t="array" ref="M128">INDEX(mySheet!G:G,MATCH(1,(mySheet!A:A=summary!C128)*(mySheet!B:B=summary!D128)*(mySheet!O:O=1),0))</f>
        <v>JKN</v>
      </c>
      <c r="N128" t="str">
        <f>VLOOKUP(M128,alliance!A:B,2,FALSE)</f>
        <v>I.N.D.I.A.</v>
      </c>
      <c r="O128" t="str">
        <f>VLOOKUP(M128,alliance!A:D,4,FALSE)</f>
        <v>2D9DFF</v>
      </c>
      <c r="P128" t="str">
        <f t="array" ref="P128">INDEX(mySheet!G:G,MATCH(1,(mySheet!A:A=summary!C128)*(mySheet!B:B=summary!D128)*(mySheet!O:O=2),0))</f>
        <v>INC</v>
      </c>
      <c r="Q128" t="str">
        <f t="shared" si="5"/>
        <v>INC</v>
      </c>
      <c r="R128" t="str">
        <f>VLOOKUP(Q128,alliance!A:B,2,FALSE)</f>
        <v>I.N.D.I.A.</v>
      </c>
      <c r="S128" t="str">
        <f>VLOOKUP(Q128,alliance!A:D,4,FALSE)</f>
        <v>00BFFF</v>
      </c>
    </row>
    <row r="129" spans="1:19" x14ac:dyDescent="0.2">
      <c r="A129" t="str">
        <f>VLOOKUP(C129,stateCodes!A:B,2,FALSE)</f>
        <v>S09</v>
      </c>
      <c r="B129">
        <v>4</v>
      </c>
      <c r="C129" t="s">
        <v>2279</v>
      </c>
      <c r="D129" t="s">
        <v>2351</v>
      </c>
      <c r="E129" s="2">
        <f>SUMIFS(mySheet!N:N,mySheet!A:A,summary!C129,mySheet!B:B,summary!D129,mySheet!O:O,1)</f>
        <v>2047302</v>
      </c>
      <c r="F129" s="2">
        <f>SUMIFS(mySheet!K:K,mySheet!A:A,summary!C129,mySheet!B:B,summary!D129)</f>
        <v>1478795</v>
      </c>
      <c r="G129" s="8">
        <f t="shared" si="3"/>
        <v>0.72231405039412844</v>
      </c>
      <c r="H129">
        <f>COUNTIFS(mySheet!A:A,summary!C129,mySheet!B:B,summary!D129,mySheet!D:D,"FEMALE")</f>
        <v>0</v>
      </c>
      <c r="I129">
        <f>COUNTIFS(mySheet!A:A,summary!C129,mySheet!B:B,summary!D129,mySheet!D:D,"FEMALE",mySheet!O:O,1)</f>
        <v>0</v>
      </c>
      <c r="J129" s="11">
        <f>SUMIFS(mySheet!K:K,mySheet!A:A,summary!C129,mySheet!B:B,summary!D129,mySheet!G:G,"NOTA")/F129</f>
        <v>1.7703603271582607E-3</v>
      </c>
      <c r="K129" s="2">
        <f>SUMIFS(mySheet!K:K,mySheet!A:A,summary!C129,mySheet!B:B,summary!D129,mySheet!O:O,1) - SUMIFS(mySheet!K:K,mySheet!A:A,summary!C129,mySheet!B:B,summary!D129,mySheet!O:O,2)</f>
        <v>302875</v>
      </c>
      <c r="L129" s="11">
        <f t="shared" si="4"/>
        <v>0.20481202600766166</v>
      </c>
      <c r="M129" t="str">
        <f t="array" ref="M129">INDEX(mySheet!G:G,MATCH(1,(mySheet!A:A=summary!C129)*(mySheet!B:B=summary!D129)*(mySheet!O:O=1),0))</f>
        <v>BJP</v>
      </c>
      <c r="N129" t="str">
        <f>VLOOKUP(M129,alliance!A:B,2,FALSE)</f>
        <v>NDA</v>
      </c>
      <c r="O129" t="str">
        <f>VLOOKUP(M129,alliance!A:D,4,FALSE)</f>
        <v>FF4500</v>
      </c>
      <c r="P129" t="str">
        <f t="array" ref="P129">INDEX(mySheet!G:G,MATCH(1,(mySheet!A:A=summary!C129)*(mySheet!B:B=summary!D129)*(mySheet!O:O=2),0))</f>
        <v>INC</v>
      </c>
      <c r="Q129" t="str">
        <f t="shared" si="5"/>
        <v>BJP</v>
      </c>
      <c r="R129" t="str">
        <f>VLOOKUP(Q129,alliance!A:B,2,FALSE)</f>
        <v>NDA</v>
      </c>
      <c r="S129" t="str">
        <f>VLOOKUP(Q129,alliance!A:D,4,FALSE)</f>
        <v>FF4500</v>
      </c>
    </row>
    <row r="130" spans="1:19" x14ac:dyDescent="0.2">
      <c r="A130" t="str">
        <f>VLOOKUP(C130,stateCodes!A:B,2,FALSE)</f>
        <v>S09</v>
      </c>
      <c r="B130">
        <v>5</v>
      </c>
      <c r="C130" t="s">
        <v>2279</v>
      </c>
      <c r="D130" t="s">
        <v>2330</v>
      </c>
      <c r="E130" s="2">
        <f>SUMIFS(mySheet!N:N,mySheet!A:A,summary!C130,mySheet!B:B,summary!D130,mySheet!O:O,1)</f>
        <v>179232</v>
      </c>
      <c r="F130" s="2">
        <f>SUMIFS(mySheet!K:K,mySheet!A:A,summary!C130,mySheet!B:B,summary!D130)</f>
        <v>126426</v>
      </c>
      <c r="G130" s="8">
        <f t="shared" si="3"/>
        <v>0.7053762720942689</v>
      </c>
      <c r="H130">
        <f>COUNTIFS(mySheet!A:A,summary!C130,mySheet!B:B,summary!D130,mySheet!D:D,"FEMALE")</f>
        <v>0</v>
      </c>
      <c r="I130">
        <f>COUNTIFS(mySheet!A:A,summary!C130,mySheet!B:B,summary!D130,mySheet!D:D,"FEMALE",mySheet!O:O,1)</f>
        <v>0</v>
      </c>
      <c r="J130" s="11">
        <f>SUMIFS(mySheet!K:K,mySheet!A:A,summary!C130,mySheet!B:B,summary!D130,mySheet!G:G,"NOTA")/F130</f>
        <v>7.2928036954423934E-3</v>
      </c>
      <c r="K130" s="2">
        <f>SUMIFS(mySheet!K:K,mySheet!A:A,summary!C130,mySheet!B:B,summary!D130,mySheet!O:O,1) - SUMIFS(mySheet!K:K,mySheet!A:A,summary!C130,mySheet!B:B,summary!D130,mySheet!O:O,2)</f>
        <v>10930</v>
      </c>
      <c r="L130" s="11">
        <f t="shared" si="4"/>
        <v>8.64537357821967E-2</v>
      </c>
      <c r="M130" t="str">
        <f t="array" ref="M130">INDEX(mySheet!G:G,MATCH(1,(mySheet!A:A=summary!C130)*(mySheet!B:B=summary!D130)*(mySheet!O:O=1),0))</f>
        <v>BJP</v>
      </c>
      <c r="N130" t="str">
        <f>VLOOKUP(M130,alliance!A:B,2,FALSE)</f>
        <v>NDA</v>
      </c>
      <c r="O130" t="str">
        <f>VLOOKUP(M130,alliance!A:D,4,FALSE)</f>
        <v>FF4500</v>
      </c>
      <c r="P130" t="str">
        <f t="array" ref="P130">INDEX(mySheet!G:G,MATCH(1,(mySheet!A:A=summary!C130)*(mySheet!B:B=summary!D130)*(mySheet!O:O=2),0))</f>
        <v>IND</v>
      </c>
      <c r="Q130" t="str">
        <f t="shared" si="5"/>
        <v>IND</v>
      </c>
      <c r="R130" t="str">
        <f>VLOOKUP(Q130,alliance!A:B,2,FALSE)</f>
        <v>Unallied</v>
      </c>
      <c r="S130" t="str">
        <f>VLOOKUP(Q130,alliance!A:D,4,FALSE)</f>
        <v>AAAAAA</v>
      </c>
    </row>
    <row r="131" spans="1:19" x14ac:dyDescent="0.2">
      <c r="A131" t="str">
        <f>VLOOKUP(C131,stateCodes!A:B,2,FALSE)</f>
        <v>S10</v>
      </c>
      <c r="B131">
        <v>0</v>
      </c>
      <c r="C131" t="s">
        <v>2376</v>
      </c>
      <c r="D131" t="s">
        <v>2391</v>
      </c>
      <c r="E131" s="2">
        <f>SUMIFS(mySheet!N:N,mySheet!A:A,summary!C131,mySheet!B:B,summary!D131,mySheet!O:O,1)</f>
        <v>1779350</v>
      </c>
      <c r="F131" s="2">
        <f>SUMIFS(mySheet!K:K,mySheet!A:A,summary!C131,mySheet!B:B,summary!D131)</f>
        <v>1205229</v>
      </c>
      <c r="G131" s="8">
        <f t="shared" ref="G131:G194" si="6">F131/E131</f>
        <v>0.67734228791412598</v>
      </c>
      <c r="H131">
        <f>COUNTIFS(mySheet!A:A,summary!C131,mySheet!B:B,summary!D131,mySheet!D:D,"FEMALE")</f>
        <v>4</v>
      </c>
      <c r="I131">
        <f>COUNTIFS(mySheet!A:A,summary!C131,mySheet!B:B,summary!D131,mySheet!D:D,"FEMALE",mySheet!O:O,1)</f>
        <v>0</v>
      </c>
      <c r="J131" s="11">
        <f>SUMIFS(mySheet!K:K,mySheet!A:A,summary!C131,mySheet!B:B,summary!D131,mySheet!G:G,"NOTA")/F131</f>
        <v>2.6824777697848291E-3</v>
      </c>
      <c r="K131" s="2">
        <f>SUMIFS(mySheet!K:K,mySheet!A:A,summary!C131,mySheet!B:B,summary!D131,mySheet!O:O,1) - SUMIFS(mySheet!K:K,mySheet!A:A,summary!C131,mySheet!B:B,summary!D131,mySheet!O:O,2)</f>
        <v>391304</v>
      </c>
      <c r="L131" s="11">
        <f t="shared" ref="L131:L194" si="7">K131/F131</f>
        <v>0.32467190882396624</v>
      </c>
      <c r="M131" t="str">
        <f t="array" ref="M131">INDEX(mySheet!G:G,MATCH(1,(mySheet!A:A=summary!C131)*(mySheet!B:B=summary!D131)*(mySheet!O:O=1),0))</f>
        <v>BJP</v>
      </c>
      <c r="N131" t="str">
        <f>VLOOKUP(M131,alliance!A:B,2,FALSE)</f>
        <v>NDA</v>
      </c>
      <c r="O131" t="str">
        <f>VLOOKUP(M131,alliance!A:D,4,FALSE)</f>
        <v>FF4500</v>
      </c>
      <c r="P131" t="str">
        <f t="array" ref="P131">INDEX(mySheet!G:G,MATCH(1,(mySheet!A:A=summary!C131)*(mySheet!B:B=summary!D131)*(mySheet!O:O=2),0))</f>
        <v>INC</v>
      </c>
      <c r="Q131" t="str">
        <f t="shared" ref="Q131:Q194" si="8">IF(L131&gt;0.1,M131,P131)</f>
        <v>BJP</v>
      </c>
      <c r="R131" t="str">
        <f>VLOOKUP(Q131,alliance!A:B,2,FALSE)</f>
        <v>NDA</v>
      </c>
      <c r="S131" t="str">
        <f>VLOOKUP(Q131,alliance!A:D,4,FALSE)</f>
        <v>FF4500</v>
      </c>
    </row>
    <row r="132" spans="1:19" x14ac:dyDescent="0.2">
      <c r="A132" t="str">
        <f>VLOOKUP(C132,stateCodes!A:B,2,FALSE)</f>
        <v>S10</v>
      </c>
      <c r="B132">
        <v>1</v>
      </c>
      <c r="C132" t="s">
        <v>2376</v>
      </c>
      <c r="D132" t="s">
        <v>2642</v>
      </c>
      <c r="E132" s="2">
        <f>SUMIFS(mySheet!N:N,mySheet!A:A,summary!C132,mySheet!B:B,summary!D132,mySheet!O:O,1)</f>
        <v>1676668</v>
      </c>
      <c r="F132" s="2">
        <f>SUMIFS(mySheet!K:K,mySheet!A:A,summary!C132,mySheet!B:B,summary!D132)</f>
        <v>1283577</v>
      </c>
      <c r="G132" s="8">
        <f t="shared" si="6"/>
        <v>0.76555227391469272</v>
      </c>
      <c r="H132">
        <f>COUNTIFS(mySheet!A:A,summary!C132,mySheet!B:B,summary!D132,mySheet!D:D,"FEMALE")</f>
        <v>0</v>
      </c>
      <c r="I132">
        <f>COUNTIFS(mySheet!A:A,summary!C132,mySheet!B:B,summary!D132,mySheet!D:D,"FEMALE",mySheet!O:O,1)</f>
        <v>0</v>
      </c>
      <c r="J132" s="11">
        <f>SUMIFS(mySheet!K:K,mySheet!A:A,summary!C132,mySheet!B:B,summary!D132,mySheet!G:G,"NOTA")/F132</f>
        <v>5.350672378828851E-3</v>
      </c>
      <c r="K132" s="2">
        <f>SUMIFS(mySheet!K:K,mySheet!A:A,summary!C132,mySheet!B:B,summary!D132,mySheet!O:O,1) - SUMIFS(mySheet!K:K,mySheet!A:A,summary!C132,mySheet!B:B,summary!D132,mySheet!O:O,2)</f>
        <v>223360</v>
      </c>
      <c r="L132" s="11">
        <f t="shared" si="7"/>
        <v>0.17401371324042111</v>
      </c>
      <c r="M132" t="str">
        <f t="array" ref="M132">INDEX(mySheet!G:G,MATCH(1,(mySheet!A:A=summary!C132)*(mySheet!B:B=summary!D132)*(mySheet!O:O=1),0))</f>
        <v>BJP</v>
      </c>
      <c r="N132" t="str">
        <f>VLOOKUP(M132,alliance!A:B,2,FALSE)</f>
        <v>NDA</v>
      </c>
      <c r="O132" t="str">
        <f>VLOOKUP(M132,alliance!A:D,4,FALSE)</f>
        <v>FF4500</v>
      </c>
      <c r="P132" t="str">
        <f t="array" ref="P132">INDEX(mySheet!G:G,MATCH(1,(mySheet!A:A=summary!C132)*(mySheet!B:B=summary!D132)*(mySheet!O:O=2),0))</f>
        <v>JD(S)</v>
      </c>
      <c r="Q132" t="str">
        <f t="shared" si="8"/>
        <v>BJP</v>
      </c>
      <c r="R132" t="str">
        <f>VLOOKUP(Q132,alliance!A:B,2,FALSE)</f>
        <v>NDA</v>
      </c>
      <c r="S132" t="str">
        <f>VLOOKUP(Q132,alliance!A:D,4,FALSE)</f>
        <v>FF4500</v>
      </c>
    </row>
    <row r="133" spans="1:19" x14ac:dyDescent="0.2">
      <c r="A133" t="str">
        <f>VLOOKUP(C133,stateCodes!A:B,2,FALSE)</f>
        <v>S10</v>
      </c>
      <c r="B133">
        <v>2</v>
      </c>
      <c r="C133" t="s">
        <v>2376</v>
      </c>
      <c r="D133" t="s">
        <v>2895</v>
      </c>
      <c r="E133" s="2">
        <f>SUMIFS(mySheet!N:N,mySheet!A:A,summary!C133,mySheet!B:B,summary!D133,mySheet!O:O,1)</f>
        <v>1808780</v>
      </c>
      <c r="F133" s="2">
        <f>SUMIFS(mySheet!K:K,mySheet!A:A,summary!C133,mySheet!B:B,summary!D133)</f>
        <v>1386963</v>
      </c>
      <c r="G133" s="8">
        <f t="shared" si="6"/>
        <v>0.76679474562965089</v>
      </c>
      <c r="H133">
        <f>COUNTIFS(mySheet!A:A,summary!C133,mySheet!B:B,summary!D133,mySheet!D:D,"FEMALE")</f>
        <v>3</v>
      </c>
      <c r="I133">
        <f>COUNTIFS(mySheet!A:A,summary!C133,mySheet!B:B,summary!D133,mySheet!D:D,"FEMALE",mySheet!O:O,1)</f>
        <v>0</v>
      </c>
      <c r="J133" s="11">
        <f>SUMIFS(mySheet!K:K,mySheet!A:A,summary!C133,mySheet!B:B,summary!D133,mySheet!G:G,"NOTA")/F133</f>
        <v>5.7860231311145285E-3</v>
      </c>
      <c r="K133" s="2">
        <f>SUMIFS(mySheet!K:K,mySheet!A:A,summary!C133,mySheet!B:B,summary!D133,mySheet!O:O,1) - SUMIFS(mySheet!K:K,mySheet!A:A,summary!C133,mySheet!B:B,summary!D133,mySheet!O:O,2)</f>
        <v>182110</v>
      </c>
      <c r="L133" s="11">
        <f t="shared" si="7"/>
        <v>0.13130126758969057</v>
      </c>
      <c r="M133" t="str">
        <f t="array" ref="M133">INDEX(mySheet!G:G,MATCH(1,(mySheet!A:A=summary!C133)*(mySheet!B:B=summary!D133)*(mySheet!O:O=1),0))</f>
        <v>BJP</v>
      </c>
      <c r="N133" t="str">
        <f>VLOOKUP(M133,alliance!A:B,2,FALSE)</f>
        <v>NDA</v>
      </c>
      <c r="O133" t="str">
        <f>VLOOKUP(M133,alliance!A:D,4,FALSE)</f>
        <v>FF4500</v>
      </c>
      <c r="P133" t="str">
        <f t="array" ref="P133">INDEX(mySheet!G:G,MATCH(1,(mySheet!A:A=summary!C133)*(mySheet!B:B=summary!D133)*(mySheet!O:O=2),0))</f>
        <v>INC</v>
      </c>
      <c r="Q133" t="str">
        <f t="shared" si="8"/>
        <v>BJP</v>
      </c>
      <c r="R133" t="str">
        <f>VLOOKUP(Q133,alliance!A:B,2,FALSE)</f>
        <v>NDA</v>
      </c>
      <c r="S133" t="str">
        <f>VLOOKUP(Q133,alliance!A:D,4,FALSE)</f>
        <v>FF4500</v>
      </c>
    </row>
    <row r="134" spans="1:19" x14ac:dyDescent="0.2">
      <c r="A134" t="str">
        <f>VLOOKUP(C134,stateCodes!A:B,2,FALSE)</f>
        <v>S10</v>
      </c>
      <c r="B134">
        <v>3</v>
      </c>
      <c r="C134" t="s">
        <v>2376</v>
      </c>
      <c r="D134" t="s">
        <v>2478</v>
      </c>
      <c r="E134" s="2">
        <f>SUMIFS(mySheet!N:N,mySheet!A:A,summary!C134,mySheet!B:B,summary!D134,mySheet!O:O,1)</f>
        <v>1797587</v>
      </c>
      <c r="F134" s="2">
        <f>SUMIFS(mySheet!K:K,mySheet!A:A,summary!C134,mySheet!B:B,summary!D134)</f>
        <v>1111354</v>
      </c>
      <c r="G134" s="8">
        <f t="shared" si="6"/>
        <v>0.6182476842567286</v>
      </c>
      <c r="H134">
        <f>COUNTIFS(mySheet!A:A,summary!C134,mySheet!B:B,summary!D134,mySheet!D:D,"FEMALE")</f>
        <v>1</v>
      </c>
      <c r="I134">
        <f>COUNTIFS(mySheet!A:A,summary!C134,mySheet!B:B,summary!D134,mySheet!D:D,"FEMALE",mySheet!O:O,1)</f>
        <v>0</v>
      </c>
      <c r="J134" s="11">
        <f>SUMIFS(mySheet!K:K,mySheet!A:A,summary!C134,mySheet!B:B,summary!D134,mySheet!G:G,"NOTA")/F134</f>
        <v>1.1054983380632993E-2</v>
      </c>
      <c r="K134" s="2">
        <f>SUMIFS(mySheet!K:K,mySheet!A:A,summary!C134,mySheet!B:B,summary!D134,mySheet!O:O,1) - SUMIFS(mySheet!K:K,mySheet!A:A,summary!C134,mySheet!B:B,summary!D134,mySheet!O:O,2)</f>
        <v>258038</v>
      </c>
      <c r="L134" s="11">
        <f t="shared" si="7"/>
        <v>0.2321834446989888</v>
      </c>
      <c r="M134" t="str">
        <f t="array" ref="M134">INDEX(mySheet!G:G,MATCH(1,(mySheet!A:A=summary!C134)*(mySheet!B:B=summary!D134)*(mySheet!O:O=1),0))</f>
        <v>BJP</v>
      </c>
      <c r="N134" t="str">
        <f>VLOOKUP(M134,alliance!A:B,2,FALSE)</f>
        <v>NDA</v>
      </c>
      <c r="O134" t="str">
        <f>VLOOKUP(M134,alliance!A:D,4,FALSE)</f>
        <v>FF4500</v>
      </c>
      <c r="P134" t="str">
        <f t="array" ref="P134">INDEX(mySheet!G:G,MATCH(1,(mySheet!A:A=summary!C134)*(mySheet!B:B=summary!D134)*(mySheet!O:O=2),0))</f>
        <v>JD(S)</v>
      </c>
      <c r="Q134" t="str">
        <f t="shared" si="8"/>
        <v>BJP</v>
      </c>
      <c r="R134" t="str">
        <f>VLOOKUP(Q134,alliance!A:B,2,FALSE)</f>
        <v>NDA</v>
      </c>
      <c r="S134" t="str">
        <f>VLOOKUP(Q134,alliance!A:D,4,FALSE)</f>
        <v>FF4500</v>
      </c>
    </row>
    <row r="135" spans="1:19" x14ac:dyDescent="0.2">
      <c r="A135" t="str">
        <f>VLOOKUP(C135,stateCodes!A:B,2,FALSE)</f>
        <v>S10</v>
      </c>
      <c r="B135">
        <v>4</v>
      </c>
      <c r="C135" t="s">
        <v>2376</v>
      </c>
      <c r="D135" t="s">
        <v>2377</v>
      </c>
      <c r="E135" s="2">
        <f>SUMIFS(mySheet!N:N,mySheet!A:A,summary!C135,mySheet!B:B,summary!D135,mySheet!O:O,1)</f>
        <v>1612556</v>
      </c>
      <c r="F135" s="2">
        <f>SUMIFS(mySheet!K:K,mySheet!A:A,summary!C135,mySheet!B:B,summary!D135)</f>
        <v>1217549</v>
      </c>
      <c r="G135" s="8">
        <f t="shared" si="6"/>
        <v>0.75504292564103204</v>
      </c>
      <c r="H135">
        <f>COUNTIFS(mySheet!A:A,summary!C135,mySheet!B:B,summary!D135,mySheet!D:D,"FEMALE")</f>
        <v>0</v>
      </c>
      <c r="I135">
        <f>COUNTIFS(mySheet!A:A,summary!C135,mySheet!B:B,summary!D135,mySheet!D:D,"FEMALE",mySheet!O:O,1)</f>
        <v>0</v>
      </c>
      <c r="J135" s="11">
        <f>SUMIFS(mySheet!K:K,mySheet!A:A,summary!C135,mySheet!B:B,summary!D135,mySheet!G:G,"NOTA")/F135</f>
        <v>8.5105404382082358E-3</v>
      </c>
      <c r="K135" s="2">
        <f>SUMIFS(mySheet!K:K,mySheet!A:A,summary!C135,mySheet!B:B,summary!D135,mySheet!O:O,1) - SUMIFS(mySheet!K:K,mySheet!A:A,summary!C135,mySheet!B:B,summary!D135,mySheet!O:O,2)</f>
        <v>118877</v>
      </c>
      <c r="L135" s="11">
        <f t="shared" si="7"/>
        <v>9.7636316895664974E-2</v>
      </c>
      <c r="M135" t="str">
        <f t="array" ref="M135">INDEX(mySheet!G:G,MATCH(1,(mySheet!A:A=summary!C135)*(mySheet!B:B=summary!D135)*(mySheet!O:O=1),0))</f>
        <v>BJP</v>
      </c>
      <c r="N135" t="str">
        <f>VLOOKUP(M135,alliance!A:B,2,FALSE)</f>
        <v>NDA</v>
      </c>
      <c r="O135" t="str">
        <f>VLOOKUP(M135,alliance!A:D,4,FALSE)</f>
        <v>FF4500</v>
      </c>
      <c r="P135" t="str">
        <f t="array" ref="P135">INDEX(mySheet!G:G,MATCH(1,(mySheet!A:A=summary!C135)*(mySheet!B:B=summary!D135)*(mySheet!O:O=2),0))</f>
        <v>INC</v>
      </c>
      <c r="Q135" t="str">
        <f t="shared" si="8"/>
        <v>INC</v>
      </c>
      <c r="R135" t="str">
        <f>VLOOKUP(Q135,alliance!A:B,2,FALSE)</f>
        <v>I.N.D.I.A.</v>
      </c>
      <c r="S135" t="str">
        <f>VLOOKUP(Q135,alliance!A:D,4,FALSE)</f>
        <v>00BFFF</v>
      </c>
    </row>
    <row r="136" spans="1:19" x14ac:dyDescent="0.2">
      <c r="A136" t="str">
        <f>VLOOKUP(C136,stateCodes!A:B,2,FALSE)</f>
        <v>S10</v>
      </c>
      <c r="B136">
        <v>5</v>
      </c>
      <c r="C136" t="s">
        <v>2376</v>
      </c>
      <c r="D136" t="s">
        <v>2616</v>
      </c>
      <c r="E136" s="2">
        <f>SUMIFS(mySheet!N:N,mySheet!A:A,summary!C136,mySheet!B:B,summary!D136,mySheet!O:O,1)</f>
        <v>1633064</v>
      </c>
      <c r="F136" s="2">
        <f>SUMIFS(mySheet!K:K,mySheet!A:A,summary!C136,mySheet!B:B,summary!D136)</f>
        <v>1194586</v>
      </c>
      <c r="G136" s="8">
        <f t="shared" si="6"/>
        <v>0.73149980649870427</v>
      </c>
      <c r="H136">
        <f>COUNTIFS(mySheet!A:A,summary!C136,mySheet!B:B,summary!D136,mySheet!D:D,"FEMALE")</f>
        <v>0</v>
      </c>
      <c r="I136">
        <f>COUNTIFS(mySheet!A:A,summary!C136,mySheet!B:B,summary!D136,mySheet!D:D,"FEMALE",mySheet!O:O,1)</f>
        <v>0</v>
      </c>
      <c r="J136" s="11">
        <f>SUMIFS(mySheet!K:K,mySheet!A:A,summary!C136,mySheet!B:B,summary!D136,mySheet!G:G,"NOTA")/F136</f>
        <v>2.5933670744508978E-3</v>
      </c>
      <c r="K136" s="2">
        <f>SUMIFS(mySheet!K:K,mySheet!A:A,summary!C136,mySheet!B:B,summary!D136,mySheet!O:O,1) - SUMIFS(mySheet!K:K,mySheet!A:A,summary!C136,mySheet!B:B,summary!D136,mySheet!O:O,2)</f>
        <v>169702</v>
      </c>
      <c r="L136" s="11">
        <f t="shared" si="7"/>
        <v>0.14205925734940808</v>
      </c>
      <c r="M136" t="str">
        <f t="array" ref="M136">INDEX(mySheet!G:G,MATCH(1,(mySheet!A:A=summary!C136)*(mySheet!B:B=summary!D136)*(mySheet!O:O=1),0))</f>
        <v>BJP</v>
      </c>
      <c r="N136" t="str">
        <f>VLOOKUP(M136,alliance!A:B,2,FALSE)</f>
        <v>NDA</v>
      </c>
      <c r="O136" t="str">
        <f>VLOOKUP(M136,alliance!A:D,4,FALSE)</f>
        <v>FF4500</v>
      </c>
      <c r="P136" t="str">
        <f t="array" ref="P136">INDEX(mySheet!G:G,MATCH(1,(mySheet!A:A=summary!C136)*(mySheet!B:B=summary!D136)*(mySheet!O:O=2),0))</f>
        <v>INC</v>
      </c>
      <c r="Q136" t="str">
        <f t="shared" si="8"/>
        <v>BJP</v>
      </c>
      <c r="R136" t="str">
        <f>VLOOKUP(Q136,alliance!A:B,2,FALSE)</f>
        <v>NDA</v>
      </c>
      <c r="S136" t="str">
        <f>VLOOKUP(Q136,alliance!A:D,4,FALSE)</f>
        <v>FF4500</v>
      </c>
    </row>
    <row r="137" spans="1:19" x14ac:dyDescent="0.2">
      <c r="A137" t="str">
        <f>VLOOKUP(C137,stateCodes!A:B,2,FALSE)</f>
        <v>S10</v>
      </c>
      <c r="B137">
        <v>6</v>
      </c>
      <c r="C137" t="s">
        <v>2376</v>
      </c>
      <c r="D137" t="s">
        <v>2655</v>
      </c>
      <c r="E137" s="2">
        <f>SUMIFS(mySheet!N:N,mySheet!A:A,summary!C137,mySheet!B:B,summary!D137,mySheet!O:O,1)</f>
        <v>1513806</v>
      </c>
      <c r="F137" s="2">
        <f>SUMIFS(mySheet!K:K,mySheet!A:A,summary!C137,mySheet!B:B,summary!D137)</f>
        <v>1151012</v>
      </c>
      <c r="G137" s="8">
        <f t="shared" si="6"/>
        <v>0.7603431351177099</v>
      </c>
      <c r="H137">
        <f>COUNTIFS(mySheet!A:A,summary!C137,mySheet!B:B,summary!D137,mySheet!D:D,"FEMALE")</f>
        <v>1</v>
      </c>
      <c r="I137">
        <f>COUNTIFS(mySheet!A:A,summary!C137,mySheet!B:B,summary!D137,mySheet!D:D,"FEMALE",mySheet!O:O,1)</f>
        <v>1</v>
      </c>
      <c r="J137" s="11">
        <f>SUMIFS(mySheet!K:K,mySheet!A:A,summary!C137,mySheet!B:B,summary!D137,mySheet!G:G,"NOTA")/F137</f>
        <v>6.5246930527223003E-3</v>
      </c>
      <c r="K137" s="2">
        <f>SUMIFS(mySheet!K:K,mySheet!A:A,summary!C137,mySheet!B:B,summary!D137,mySheet!O:O,1) - SUMIFS(mySheet!K:K,mySheet!A:A,summary!C137,mySheet!B:B,summary!D137,mySheet!O:O,2)</f>
        <v>349599</v>
      </c>
      <c r="L137" s="11">
        <f t="shared" si="7"/>
        <v>0.30373184640994189</v>
      </c>
      <c r="M137" t="str">
        <f t="array" ref="M137">INDEX(mySheet!G:G,MATCH(1,(mySheet!A:A=summary!C137)*(mySheet!B:B=summary!D137)*(mySheet!O:O=1),0))</f>
        <v>BJP</v>
      </c>
      <c r="N137" t="str">
        <f>VLOOKUP(M137,alliance!A:B,2,FALSE)</f>
        <v>NDA</v>
      </c>
      <c r="O137" t="str">
        <f>VLOOKUP(M137,alliance!A:D,4,FALSE)</f>
        <v>FF4500</v>
      </c>
      <c r="P137" t="str">
        <f t="array" ref="P137">INDEX(mySheet!G:G,MATCH(1,(mySheet!A:A=summary!C137)*(mySheet!B:B=summary!D137)*(mySheet!O:O=2),0))</f>
        <v>JD(S)</v>
      </c>
      <c r="Q137" t="str">
        <f t="shared" si="8"/>
        <v>BJP</v>
      </c>
      <c r="R137" t="str">
        <f>VLOOKUP(Q137,alliance!A:B,2,FALSE)</f>
        <v>NDA</v>
      </c>
      <c r="S137" t="str">
        <f>VLOOKUP(Q137,alliance!A:D,4,FALSE)</f>
        <v>FF4500</v>
      </c>
    </row>
    <row r="138" spans="1:19" x14ac:dyDescent="0.2">
      <c r="A138" t="str">
        <f>VLOOKUP(C138,stateCodes!A:B,2,FALSE)</f>
        <v>S10</v>
      </c>
      <c r="B138">
        <v>7</v>
      </c>
      <c r="C138" t="s">
        <v>2376</v>
      </c>
      <c r="D138" t="s">
        <v>2711</v>
      </c>
      <c r="E138" s="2">
        <f>SUMIFS(mySheet!N:N,mySheet!A:A,summary!C138,mySheet!B:B,summary!D138,mySheet!O:O,1)</f>
        <v>1608545</v>
      </c>
      <c r="F138" s="2">
        <f>SUMIFS(mySheet!K:K,mySheet!A:A,summary!C138,mySheet!B:B,summary!D138)</f>
        <v>1244858</v>
      </c>
      <c r="G138" s="8">
        <f t="shared" si="6"/>
        <v>0.77390312363036162</v>
      </c>
      <c r="H138">
        <f>COUNTIFS(mySheet!A:A,summary!C138,mySheet!B:B,summary!D138,mySheet!D:D,"FEMALE")</f>
        <v>2</v>
      </c>
      <c r="I138">
        <f>COUNTIFS(mySheet!A:A,summary!C138,mySheet!B:B,summary!D138,mySheet!D:D,"FEMALE",mySheet!O:O,1)</f>
        <v>0</v>
      </c>
      <c r="J138" s="11">
        <f>SUMIFS(mySheet!K:K,mySheet!A:A,summary!C138,mySheet!B:B,summary!D138,mySheet!G:G,"NOTA")/F138</f>
        <v>8.2700195524308788E-3</v>
      </c>
      <c r="K138" s="2">
        <f>SUMIFS(mySheet!K:K,mySheet!A:A,summary!C138,mySheet!B:B,summary!D138,mySheet!O:O,1) - SUMIFS(mySheet!K:K,mySheet!A:A,summary!C138,mySheet!B:B,summary!D138,mySheet!O:O,2)</f>
        <v>13339</v>
      </c>
      <c r="L138" s="11">
        <f t="shared" si="7"/>
        <v>1.0715278369099126E-2</v>
      </c>
      <c r="M138" t="str">
        <f t="array" ref="M138">INDEX(mySheet!G:G,MATCH(1,(mySheet!A:A=summary!C138)*(mySheet!B:B=summary!D138)*(mySheet!O:O=1),0))</f>
        <v>BJP</v>
      </c>
      <c r="N138" t="str">
        <f>VLOOKUP(M138,alliance!A:B,2,FALSE)</f>
        <v>NDA</v>
      </c>
      <c r="O138" t="str">
        <f>VLOOKUP(M138,alliance!A:D,4,FALSE)</f>
        <v>FF4500</v>
      </c>
      <c r="P138" t="str">
        <f t="array" ref="P138">INDEX(mySheet!G:G,MATCH(1,(mySheet!A:A=summary!C138)*(mySheet!B:B=summary!D138)*(mySheet!O:O=2),0))</f>
        <v>JD(S)</v>
      </c>
      <c r="Q138" t="str">
        <f t="shared" si="8"/>
        <v>JD(S)</v>
      </c>
      <c r="R138" t="str">
        <f>VLOOKUP(Q138,alliance!A:B,2,FALSE)</f>
        <v>NDA</v>
      </c>
      <c r="S138" t="str">
        <f>VLOOKUP(Q138,alliance!A:D,4,FALSE)</f>
        <v>FF9550</v>
      </c>
    </row>
    <row r="139" spans="1:19" x14ac:dyDescent="0.2">
      <c r="A139" t="str">
        <f>VLOOKUP(C139,stateCodes!A:B,2,FALSE)</f>
        <v>S10</v>
      </c>
      <c r="B139">
        <v>8</v>
      </c>
      <c r="C139" t="s">
        <v>2376</v>
      </c>
      <c r="D139" t="s">
        <v>2601</v>
      </c>
      <c r="E139" s="2">
        <f>SUMIFS(mySheet!N:N,mySheet!A:A,summary!C139,mySheet!B:B,summary!D139,mySheet!O:O,1)</f>
        <v>1556599</v>
      </c>
      <c r="F139" s="2">
        <f>SUMIFS(mySheet!K:K,mySheet!A:A,summary!C139,mySheet!B:B,summary!D139)</f>
        <v>1153480</v>
      </c>
      <c r="G139" s="8">
        <f t="shared" si="6"/>
        <v>0.74102578763059723</v>
      </c>
      <c r="H139">
        <f>COUNTIFS(mySheet!A:A,summary!C139,mySheet!B:B,summary!D139,mySheet!D:D,"FEMALE")</f>
        <v>2</v>
      </c>
      <c r="I139">
        <f>COUNTIFS(mySheet!A:A,summary!C139,mySheet!B:B,summary!D139,mySheet!D:D,"FEMALE",mySheet!O:O,1)</f>
        <v>0</v>
      </c>
      <c r="J139" s="11">
        <f>SUMIFS(mySheet!K:K,mySheet!A:A,summary!C139,mySheet!B:B,summary!D139,mySheet!G:G,"NOTA")/F139</f>
        <v>1.3885806429240212E-2</v>
      </c>
      <c r="K139" s="2">
        <f>SUMIFS(mySheet!K:K,mySheet!A:A,summary!C139,mySheet!B:B,summary!D139,mySheet!O:O,1) - SUMIFS(mySheet!K:K,mySheet!A:A,summary!C139,mySheet!B:B,summary!D139,mySheet!O:O,2)</f>
        <v>479649</v>
      </c>
      <c r="L139" s="11">
        <f t="shared" si="7"/>
        <v>0.4158277560079065</v>
      </c>
      <c r="M139" t="str">
        <f t="array" ref="M139">INDEX(mySheet!G:G,MATCH(1,(mySheet!A:A=summary!C139)*(mySheet!B:B=summary!D139)*(mySheet!O:O=1),0))</f>
        <v>BJP</v>
      </c>
      <c r="N139" t="str">
        <f>VLOOKUP(M139,alliance!A:B,2,FALSE)</f>
        <v>NDA</v>
      </c>
      <c r="O139" t="str">
        <f>VLOOKUP(M139,alliance!A:D,4,FALSE)</f>
        <v>FF4500</v>
      </c>
      <c r="P139" t="str">
        <f t="array" ref="P139">INDEX(mySheet!G:G,MATCH(1,(mySheet!A:A=summary!C139)*(mySheet!B:B=summary!D139)*(mySheet!O:O=2),0))</f>
        <v>JD(S)</v>
      </c>
      <c r="Q139" t="str">
        <f t="shared" si="8"/>
        <v>BJP</v>
      </c>
      <c r="R139" t="str">
        <f>VLOOKUP(Q139,alliance!A:B,2,FALSE)</f>
        <v>NDA</v>
      </c>
      <c r="S139" t="str">
        <f>VLOOKUP(Q139,alliance!A:D,4,FALSE)</f>
        <v>FF4500</v>
      </c>
    </row>
    <row r="140" spans="1:19" x14ac:dyDescent="0.2">
      <c r="A140" t="str">
        <f>VLOOKUP(C140,stateCodes!A:B,2,FALSE)</f>
        <v>S10</v>
      </c>
      <c r="B140">
        <v>9</v>
      </c>
      <c r="C140" t="s">
        <v>2376</v>
      </c>
      <c r="D140" t="s">
        <v>2675</v>
      </c>
      <c r="E140" s="2">
        <f>SUMIFS(mySheet!N:N,mySheet!A:A,summary!C140,mySheet!B:B,summary!D140,mySheet!O:O,1)</f>
        <v>1724976</v>
      </c>
      <c r="F140" s="2">
        <f>SUMIFS(mySheet!K:K,mySheet!A:A,summary!C140,mySheet!B:B,summary!D140)</f>
        <v>1345039</v>
      </c>
      <c r="G140" s="8">
        <f t="shared" si="6"/>
        <v>0.77974360222982808</v>
      </c>
      <c r="H140">
        <f>COUNTIFS(mySheet!A:A,summary!C140,mySheet!B:B,summary!D140,mySheet!D:D,"FEMALE")</f>
        <v>0</v>
      </c>
      <c r="I140">
        <f>COUNTIFS(mySheet!A:A,summary!C140,mySheet!B:B,summary!D140,mySheet!D:D,"FEMALE",mySheet!O:O,1)</f>
        <v>0</v>
      </c>
      <c r="J140" s="11">
        <f>SUMIFS(mySheet!K:K,mySheet!A:A,summary!C140,mySheet!B:B,summary!D140,mySheet!G:G,"NOTA")/F140</f>
        <v>5.4868297499180325E-3</v>
      </c>
      <c r="K140" s="2">
        <f>SUMIFS(mySheet!K:K,mySheet!A:A,summary!C140,mySheet!B:B,summary!D140,mySheet!O:O,1) - SUMIFS(mySheet!K:K,mySheet!A:A,summary!C140,mySheet!B:B,summary!D140,mySheet!O:O,2)</f>
        <v>274621</v>
      </c>
      <c r="L140" s="11">
        <f t="shared" si="7"/>
        <v>0.20417326189054741</v>
      </c>
      <c r="M140" t="str">
        <f t="array" ref="M140">INDEX(mySheet!G:G,MATCH(1,(mySheet!A:A=summary!C140)*(mySheet!B:B=summary!D140)*(mySheet!O:O=1),0))</f>
        <v>BJP</v>
      </c>
      <c r="N140" t="str">
        <f>VLOOKUP(M140,alliance!A:B,2,FALSE)</f>
        <v>NDA</v>
      </c>
      <c r="O140" t="str">
        <f>VLOOKUP(M140,alliance!A:D,4,FALSE)</f>
        <v>FF4500</v>
      </c>
      <c r="P140" t="str">
        <f t="array" ref="P140">INDEX(mySheet!G:G,MATCH(1,(mySheet!A:A=summary!C140)*(mySheet!B:B=summary!D140)*(mySheet!O:O=2),0))</f>
        <v>INC</v>
      </c>
      <c r="Q140" t="str">
        <f t="shared" si="8"/>
        <v>BJP</v>
      </c>
      <c r="R140" t="str">
        <f>VLOOKUP(Q140,alliance!A:B,2,FALSE)</f>
        <v>NDA</v>
      </c>
      <c r="S140" t="str">
        <f>VLOOKUP(Q140,alliance!A:D,4,FALSE)</f>
        <v>FF4500</v>
      </c>
    </row>
    <row r="141" spans="1:19" x14ac:dyDescent="0.2">
      <c r="A141" t="str">
        <f>VLOOKUP(C141,stateCodes!A:B,2,FALSE)</f>
        <v>S10</v>
      </c>
      <c r="B141">
        <v>10</v>
      </c>
      <c r="C141" t="s">
        <v>2376</v>
      </c>
      <c r="D141" t="s">
        <v>2728</v>
      </c>
      <c r="E141" s="2">
        <f>SUMIFS(mySheet!N:N,mySheet!A:A,summary!C141,mySheet!B:B,summary!D141,mySheet!O:O,1)</f>
        <v>1712004</v>
      </c>
      <c r="F141" s="2">
        <f>SUMIFS(mySheet!K:K,mySheet!A:A,summary!C141,mySheet!B:B,summary!D141)</f>
        <v>1379210</v>
      </c>
      <c r="G141" s="8">
        <f t="shared" si="6"/>
        <v>0.8056114354873003</v>
      </c>
      <c r="H141">
        <f>COUNTIFS(mySheet!A:A,summary!C141,mySheet!B:B,summary!D141,mySheet!D:D,"FEMALE")</f>
        <v>4</v>
      </c>
      <c r="I141">
        <f>COUNTIFS(mySheet!A:A,summary!C141,mySheet!B:B,summary!D141,mySheet!D:D,"FEMALE",mySheet!O:O,1)</f>
        <v>1</v>
      </c>
      <c r="J141" s="11">
        <f>SUMIFS(mySheet!K:K,mySheet!A:A,summary!C141,mySheet!B:B,summary!D141,mySheet!G:G,"NOTA")/F141</f>
        <v>2.5565359879931265E-3</v>
      </c>
      <c r="K141" s="2">
        <f>SUMIFS(mySheet!K:K,mySheet!A:A,summary!C141,mySheet!B:B,summary!D141,mySheet!O:O,1) - SUMIFS(mySheet!K:K,mySheet!A:A,summary!C141,mySheet!B:B,summary!D141,mySheet!O:O,2)</f>
        <v>125876</v>
      </c>
      <c r="L141" s="11">
        <f t="shared" si="7"/>
        <v>9.1266739655309917E-2</v>
      </c>
      <c r="M141" t="str">
        <f t="array" ref="M141">INDEX(mySheet!G:G,MATCH(1,(mySheet!A:A=summary!C141)*(mySheet!B:B=summary!D141)*(mySheet!O:O=1),0))</f>
        <v>IND</v>
      </c>
      <c r="N141" t="str">
        <f>VLOOKUP(M141,alliance!A:B,2,FALSE)</f>
        <v>Unallied</v>
      </c>
      <c r="O141" t="str">
        <f>VLOOKUP(M141,alliance!A:D,4,FALSE)</f>
        <v>AAAAAA</v>
      </c>
      <c r="P141" t="str">
        <f t="array" ref="P141">INDEX(mySheet!G:G,MATCH(1,(mySheet!A:A=summary!C141)*(mySheet!B:B=summary!D141)*(mySheet!O:O=2),0))</f>
        <v>JD(S)</v>
      </c>
      <c r="Q141" t="str">
        <f t="shared" si="8"/>
        <v>JD(S)</v>
      </c>
      <c r="R141" t="str">
        <f>VLOOKUP(Q141,alliance!A:B,2,FALSE)</f>
        <v>NDA</v>
      </c>
      <c r="S141" t="str">
        <f>VLOOKUP(Q141,alliance!A:D,4,FALSE)</f>
        <v>FF9550</v>
      </c>
    </row>
    <row r="142" spans="1:19" x14ac:dyDescent="0.2">
      <c r="A142" t="str">
        <f>VLOOKUP(C142,stateCodes!A:B,2,FALSE)</f>
        <v>S10</v>
      </c>
      <c r="B142">
        <v>11</v>
      </c>
      <c r="C142" t="s">
        <v>2376</v>
      </c>
      <c r="D142" t="s">
        <v>2911</v>
      </c>
      <c r="E142" s="2">
        <f>SUMIFS(mySheet!N:N,mySheet!A:A,summary!C142,mySheet!B:B,summary!D142,mySheet!O:O,1)</f>
        <v>1629961</v>
      </c>
      <c r="F142" s="2">
        <f>SUMIFS(mySheet!K:K,mySheet!A:A,summary!C142,mySheet!B:B,summary!D142)</f>
        <v>1258551</v>
      </c>
      <c r="G142" s="8">
        <f t="shared" si="6"/>
        <v>0.77213565232542369</v>
      </c>
      <c r="H142">
        <f>COUNTIFS(mySheet!A:A,summary!C142,mySheet!B:B,summary!D142,mySheet!D:D,"FEMALE")</f>
        <v>0</v>
      </c>
      <c r="I142">
        <f>COUNTIFS(mySheet!A:A,summary!C142,mySheet!B:B,summary!D142,mySheet!D:D,"FEMALE",mySheet!O:O,1)</f>
        <v>0</v>
      </c>
      <c r="J142" s="11">
        <f>SUMIFS(mySheet!K:K,mySheet!A:A,summary!C142,mySheet!B:B,summary!D142,mySheet!G:G,"NOTA")/F142</f>
        <v>1.1035706935992264E-2</v>
      </c>
      <c r="K142" s="2">
        <f>SUMIFS(mySheet!K:K,mySheet!A:A,summary!C142,mySheet!B:B,summary!D142,mySheet!O:O,1) - SUMIFS(mySheet!K:K,mySheet!A:A,summary!C142,mySheet!B:B,summary!D142,mySheet!O:O,2)</f>
        <v>210021</v>
      </c>
      <c r="L142" s="11">
        <f t="shared" si="7"/>
        <v>0.16687523985917138</v>
      </c>
      <c r="M142" t="str">
        <f t="array" ref="M142">INDEX(mySheet!G:G,MATCH(1,(mySheet!A:A=summary!C142)*(mySheet!B:B=summary!D142)*(mySheet!O:O=1),0))</f>
        <v>BJP</v>
      </c>
      <c r="N142" t="str">
        <f>VLOOKUP(M142,alliance!A:B,2,FALSE)</f>
        <v>NDA</v>
      </c>
      <c r="O142" t="str">
        <f>VLOOKUP(M142,alliance!A:D,4,FALSE)</f>
        <v>FF4500</v>
      </c>
      <c r="P142" t="str">
        <f t="array" ref="P142">INDEX(mySheet!G:G,MATCH(1,(mySheet!A:A=summary!C142)*(mySheet!B:B=summary!D142)*(mySheet!O:O=2),0))</f>
        <v>INC</v>
      </c>
      <c r="Q142" t="str">
        <f t="shared" si="8"/>
        <v>BJP</v>
      </c>
      <c r="R142" t="str">
        <f>VLOOKUP(Q142,alliance!A:B,2,FALSE)</f>
        <v>NDA</v>
      </c>
      <c r="S142" t="str">
        <f>VLOOKUP(Q142,alliance!A:D,4,FALSE)</f>
        <v>FF4500</v>
      </c>
    </row>
    <row r="143" spans="1:19" x14ac:dyDescent="0.2">
      <c r="A143" t="str">
        <f>VLOOKUP(C143,stateCodes!A:B,2,FALSE)</f>
        <v>S10</v>
      </c>
      <c r="B143">
        <v>12</v>
      </c>
      <c r="C143" t="s">
        <v>2376</v>
      </c>
      <c r="D143" t="s">
        <v>2491</v>
      </c>
      <c r="E143" s="2">
        <f>SUMIFS(mySheet!N:N,mySheet!A:A,summary!C143,mySheet!B:B,summary!D143,mySheet!O:O,1)</f>
        <v>1945765</v>
      </c>
      <c r="F143" s="2">
        <f>SUMIFS(mySheet!K:K,mySheet!A:A,summary!C143,mySheet!B:B,summary!D143)</f>
        <v>1189361</v>
      </c>
      <c r="G143" s="8">
        <f t="shared" si="6"/>
        <v>0.61125624111853183</v>
      </c>
      <c r="H143">
        <f>COUNTIFS(mySheet!A:A,summary!C143,mySheet!B:B,summary!D143,mySheet!D:D,"FEMALE")</f>
        <v>0</v>
      </c>
      <c r="I143">
        <f>COUNTIFS(mySheet!A:A,summary!C143,mySheet!B:B,summary!D143,mySheet!D:D,"FEMALE",mySheet!O:O,1)</f>
        <v>0</v>
      </c>
      <c r="J143" s="11">
        <f>SUMIFS(mySheet!K:K,mySheet!A:A,summary!C143,mySheet!B:B,summary!D143,mySheet!G:G,"NOTA")/F143</f>
        <v>8.817339731166567E-3</v>
      </c>
      <c r="K143" s="2">
        <f>SUMIFS(mySheet!K:K,mySheet!A:A,summary!C143,mySheet!B:B,summary!D143,mySheet!O:O,1) - SUMIFS(mySheet!K:K,mySheet!A:A,summary!C143,mySheet!B:B,summary!D143,mySheet!O:O,2)</f>
        <v>95452</v>
      </c>
      <c r="L143" s="11">
        <f t="shared" si="7"/>
        <v>8.0254859542224777E-2</v>
      </c>
      <c r="M143" t="str">
        <f t="array" ref="M143">INDEX(mySheet!G:G,MATCH(1,(mySheet!A:A=summary!C143)*(mySheet!B:B=summary!D143)*(mySheet!O:O=1),0))</f>
        <v>BJP</v>
      </c>
      <c r="N143" t="str">
        <f>VLOOKUP(M143,alliance!A:B,2,FALSE)</f>
        <v>NDA</v>
      </c>
      <c r="O143" t="str">
        <f>VLOOKUP(M143,alliance!A:D,4,FALSE)</f>
        <v>FF4500</v>
      </c>
      <c r="P143" t="str">
        <f t="array" ref="P143">INDEX(mySheet!G:G,MATCH(1,(mySheet!A:A=summary!C143)*(mySheet!B:B=summary!D143)*(mySheet!O:O=2),0))</f>
        <v>INC</v>
      </c>
      <c r="Q143" t="str">
        <f t="shared" si="8"/>
        <v>INC</v>
      </c>
      <c r="R143" t="str">
        <f>VLOOKUP(Q143,alliance!A:B,2,FALSE)</f>
        <v>I.N.D.I.A.</v>
      </c>
      <c r="S143" t="str">
        <f>VLOOKUP(Q143,alliance!A:D,4,FALSE)</f>
        <v>00BFFF</v>
      </c>
    </row>
    <row r="144" spans="1:19" x14ac:dyDescent="0.2">
      <c r="A144" t="str">
        <f>VLOOKUP(C144,stateCodes!A:B,2,FALSE)</f>
        <v>S10</v>
      </c>
      <c r="B144">
        <v>13</v>
      </c>
      <c r="C144" t="s">
        <v>2376</v>
      </c>
      <c r="D144" t="s">
        <v>2458</v>
      </c>
      <c r="E144" s="2">
        <f>SUMIFS(mySheet!N:N,mySheet!A:A,summary!C144,mySheet!B:B,summary!D144,mySheet!O:O,1)</f>
        <v>1704010</v>
      </c>
      <c r="F144" s="2">
        <f>SUMIFS(mySheet!K:K,mySheet!A:A,summary!C144,mySheet!B:B,summary!D144)</f>
        <v>1204613</v>
      </c>
      <c r="G144" s="8">
        <f t="shared" si="6"/>
        <v>0.70692836309646068</v>
      </c>
      <c r="H144">
        <f>COUNTIFS(mySheet!A:A,summary!C144,mySheet!B:B,summary!D144,mySheet!D:D,"FEMALE")</f>
        <v>1</v>
      </c>
      <c r="I144">
        <f>COUNTIFS(mySheet!A:A,summary!C144,mySheet!B:B,summary!D144,mySheet!D:D,"FEMALE",mySheet!O:O,1)</f>
        <v>0</v>
      </c>
      <c r="J144" s="11">
        <f>SUMIFS(mySheet!K:K,mySheet!A:A,summary!C144,mySheet!B:B,summary!D144,mySheet!G:G,"NOTA")/F144</f>
        <v>9.4038500331641781E-3</v>
      </c>
      <c r="K144" s="2">
        <f>SUMIFS(mySheet!K:K,mySheet!A:A,summary!C144,mySheet!B:B,summary!D144,mySheet!O:O,1) - SUMIFS(mySheet!K:K,mySheet!A:A,summary!C144,mySheet!B:B,summary!D144,mySheet!O:O,2)</f>
        <v>168187</v>
      </c>
      <c r="L144" s="11">
        <f t="shared" si="7"/>
        <v>0.13961911418854023</v>
      </c>
      <c r="M144" t="str">
        <f t="array" ref="M144">INDEX(mySheet!G:G,MATCH(1,(mySheet!A:A=summary!C144)*(mySheet!B:B=summary!D144)*(mySheet!O:O=1),0))</f>
        <v>BJP</v>
      </c>
      <c r="N144" t="str">
        <f>VLOOKUP(M144,alliance!A:B,2,FALSE)</f>
        <v>NDA</v>
      </c>
      <c r="O144" t="str">
        <f>VLOOKUP(M144,alliance!A:D,4,FALSE)</f>
        <v>FF4500</v>
      </c>
      <c r="P144" t="str">
        <f t="array" ref="P144">INDEX(mySheet!G:G,MATCH(1,(mySheet!A:A=summary!C144)*(mySheet!B:B=summary!D144)*(mySheet!O:O=2),0))</f>
        <v>INC</v>
      </c>
      <c r="Q144" t="str">
        <f t="shared" si="8"/>
        <v>BJP</v>
      </c>
      <c r="R144" t="str">
        <f>VLOOKUP(Q144,alliance!A:B,2,FALSE)</f>
        <v>NDA</v>
      </c>
      <c r="S144" t="str">
        <f>VLOOKUP(Q144,alliance!A:D,4,FALSE)</f>
        <v>FF4500</v>
      </c>
    </row>
    <row r="145" spans="1:19" x14ac:dyDescent="0.2">
      <c r="A145" t="str">
        <f>VLOOKUP(C145,stateCodes!A:B,2,FALSE)</f>
        <v>S10</v>
      </c>
      <c r="B145">
        <v>14</v>
      </c>
      <c r="C145" t="s">
        <v>2376</v>
      </c>
      <c r="D145" t="s">
        <v>2568</v>
      </c>
      <c r="E145" s="2">
        <f>SUMIFS(mySheet!N:N,mySheet!A:A,summary!C145,mySheet!B:B,summary!D145,mySheet!O:O,1)</f>
        <v>1708510</v>
      </c>
      <c r="F145" s="2">
        <f>SUMIFS(mySheet!K:K,mySheet!A:A,summary!C145,mySheet!B:B,summary!D145)</f>
        <v>1266679</v>
      </c>
      <c r="G145" s="8">
        <f t="shared" si="6"/>
        <v>0.74139396316088291</v>
      </c>
      <c r="H145">
        <f>COUNTIFS(mySheet!A:A,summary!C145,mySheet!B:B,summary!D145,mySheet!D:D,"FEMALE")</f>
        <v>0</v>
      </c>
      <c r="I145">
        <f>COUNTIFS(mySheet!A:A,summary!C145,mySheet!B:B,summary!D145,mySheet!D:D,"FEMALE",mySheet!O:O,1)</f>
        <v>0</v>
      </c>
      <c r="J145" s="11">
        <f>SUMIFS(mySheet!K:K,mySheet!A:A,summary!C145,mySheet!B:B,summary!D145,mySheet!G:G,"NOTA")/F145</f>
        <v>5.8515219720229042E-3</v>
      </c>
      <c r="K145" s="2">
        <f>SUMIFS(mySheet!K:K,mySheet!A:A,summary!C145,mySheet!B:B,summary!D145,mySheet!O:O,1) - SUMIFS(mySheet!K:K,mySheet!A:A,summary!C145,mySheet!B:B,summary!D145,mySheet!O:O,2)</f>
        <v>140882</v>
      </c>
      <c r="L145" s="11">
        <f t="shared" si="7"/>
        <v>0.11122154863228963</v>
      </c>
      <c r="M145" t="str">
        <f t="array" ref="M145">INDEX(mySheet!G:G,MATCH(1,(mySheet!A:A=summary!C145)*(mySheet!B:B=summary!D145)*(mySheet!O:O=1),0))</f>
        <v>BJP</v>
      </c>
      <c r="N145" t="str">
        <f>VLOOKUP(M145,alliance!A:B,2,FALSE)</f>
        <v>NDA</v>
      </c>
      <c r="O145" t="str">
        <f>VLOOKUP(M145,alliance!A:D,4,FALSE)</f>
        <v>FF4500</v>
      </c>
      <c r="P145" t="str">
        <f t="array" ref="P145">INDEX(mySheet!G:G,MATCH(1,(mySheet!A:A=summary!C145)*(mySheet!B:B=summary!D145)*(mySheet!O:O=2),0))</f>
        <v>INC</v>
      </c>
      <c r="Q145" t="str">
        <f t="shared" si="8"/>
        <v>BJP</v>
      </c>
      <c r="R145" t="str">
        <f>VLOOKUP(Q145,alliance!A:B,2,FALSE)</f>
        <v>NDA</v>
      </c>
      <c r="S145" t="str">
        <f>VLOOKUP(Q145,alliance!A:D,4,FALSE)</f>
        <v>FF4500</v>
      </c>
    </row>
    <row r="146" spans="1:19" x14ac:dyDescent="0.2">
      <c r="A146" t="str">
        <f>VLOOKUP(C146,stateCodes!A:B,2,FALSE)</f>
        <v>S10</v>
      </c>
      <c r="B146">
        <v>15</v>
      </c>
      <c r="C146" t="s">
        <v>2376</v>
      </c>
      <c r="D146" t="s">
        <v>2668</v>
      </c>
      <c r="E146" s="2">
        <f>SUMIFS(mySheet!N:N,mySheet!A:A,summary!C146,mySheet!B:B,summary!D146,mySheet!O:O,1)</f>
        <v>1652999</v>
      </c>
      <c r="F146" s="2">
        <f>SUMIFS(mySheet!K:K,mySheet!A:A,summary!C146,mySheet!B:B,summary!D146)</f>
        <v>1277552</v>
      </c>
      <c r="G146" s="8">
        <f t="shared" si="6"/>
        <v>0.77286919108843988</v>
      </c>
      <c r="H146">
        <f>COUNTIFS(mySheet!A:A,summary!C146,mySheet!B:B,summary!D146,mySheet!D:D,"FEMALE")</f>
        <v>0</v>
      </c>
      <c r="I146">
        <f>COUNTIFS(mySheet!A:A,summary!C146,mySheet!B:B,summary!D146,mySheet!D:D,"FEMALE",mySheet!O:O,1)</f>
        <v>0</v>
      </c>
      <c r="J146" s="11">
        <f>SUMIFS(mySheet!K:K,mySheet!A:A,summary!C146,mySheet!B:B,summary!D146,mySheet!G:G,"NOTA")/F146</f>
        <v>9.1283955565018091E-3</v>
      </c>
      <c r="K146" s="2">
        <f>SUMIFS(mySheet!K:K,mySheet!A:A,summary!C146,mySheet!B:B,summary!D146,mySheet!O:O,1) - SUMIFS(mySheet!K:K,mySheet!A:A,summary!C146,mySheet!B:B,summary!D146,mySheet!O:O,2)</f>
        <v>141324</v>
      </c>
      <c r="L146" s="11">
        <f t="shared" si="7"/>
        <v>0.11062093754305108</v>
      </c>
      <c r="M146" t="str">
        <f t="array" ref="M146">INDEX(mySheet!G:G,MATCH(1,(mySheet!A:A=summary!C146)*(mySheet!B:B=summary!D146)*(mySheet!O:O=1),0))</f>
        <v>JD(S)</v>
      </c>
      <c r="N146" t="str">
        <f>VLOOKUP(M146,alliance!A:B,2,FALSE)</f>
        <v>NDA</v>
      </c>
      <c r="O146" t="str">
        <f>VLOOKUP(M146,alliance!A:D,4,FALSE)</f>
        <v>FF9550</v>
      </c>
      <c r="P146" t="str">
        <f t="array" ref="P146">INDEX(mySheet!G:G,MATCH(1,(mySheet!A:A=summary!C146)*(mySheet!B:B=summary!D146)*(mySheet!O:O=2),0))</f>
        <v>BJP</v>
      </c>
      <c r="Q146" t="str">
        <f t="shared" si="8"/>
        <v>JD(S)</v>
      </c>
      <c r="R146" t="str">
        <f>VLOOKUP(Q146,alliance!A:B,2,FALSE)</f>
        <v>NDA</v>
      </c>
      <c r="S146" t="str">
        <f>VLOOKUP(Q146,alliance!A:D,4,FALSE)</f>
        <v>FF9550</v>
      </c>
    </row>
    <row r="147" spans="1:19" x14ac:dyDescent="0.2">
      <c r="A147" t="str">
        <f>VLOOKUP(C147,stateCodes!A:B,2,FALSE)</f>
        <v>S10</v>
      </c>
      <c r="B147">
        <v>16</v>
      </c>
      <c r="C147" t="s">
        <v>2376</v>
      </c>
      <c r="D147" t="s">
        <v>2806</v>
      </c>
      <c r="E147" s="2">
        <f>SUMIFS(mySheet!N:N,mySheet!A:A,summary!C147,mySheet!B:B,summary!D147,mySheet!O:O,1)</f>
        <v>2849250</v>
      </c>
      <c r="F147" s="2">
        <f>SUMIFS(mySheet!K:K,mySheet!A:A,summary!C147,mySheet!B:B,summary!D147)</f>
        <v>1559459</v>
      </c>
      <c r="G147" s="8">
        <f t="shared" si="6"/>
        <v>0.54732262876195492</v>
      </c>
      <c r="H147">
        <f>COUNTIFS(mySheet!A:A,summary!C147,mySheet!B:B,summary!D147,mySheet!D:D,"FEMALE")</f>
        <v>1</v>
      </c>
      <c r="I147">
        <f>COUNTIFS(mySheet!A:A,summary!C147,mySheet!B:B,summary!D147,mySheet!D:D,"FEMALE",mySheet!O:O,1)</f>
        <v>0</v>
      </c>
      <c r="J147" s="11">
        <f>SUMIFS(mySheet!K:K,mySheet!A:A,summary!C147,mySheet!B:B,summary!D147,mySheet!G:G,"NOTA")/F147</f>
        <v>7.4589969983180062E-3</v>
      </c>
      <c r="K147" s="2">
        <f>SUMIFS(mySheet!K:K,mySheet!A:A,summary!C147,mySheet!B:B,summary!D147,mySheet!O:O,1) - SUMIFS(mySheet!K:K,mySheet!A:A,summary!C147,mySheet!B:B,summary!D147,mySheet!O:O,2)</f>
        <v>147518</v>
      </c>
      <c r="L147" s="11">
        <f t="shared" si="7"/>
        <v>9.4595625790738963E-2</v>
      </c>
      <c r="M147" t="str">
        <f t="array" ref="M147">INDEX(mySheet!G:G,MATCH(1,(mySheet!A:A=summary!C147)*(mySheet!B:B=summary!D147)*(mySheet!O:O=1),0))</f>
        <v>BJP</v>
      </c>
      <c r="N147" t="str">
        <f>VLOOKUP(M147,alliance!A:B,2,FALSE)</f>
        <v>NDA</v>
      </c>
      <c r="O147" t="str">
        <f>VLOOKUP(M147,alliance!A:D,4,FALSE)</f>
        <v>FF4500</v>
      </c>
      <c r="P147" t="str">
        <f t="array" ref="P147">INDEX(mySheet!G:G,MATCH(1,(mySheet!A:A=summary!C147)*(mySheet!B:B=summary!D147)*(mySheet!O:O=2),0))</f>
        <v>INC</v>
      </c>
      <c r="Q147" t="str">
        <f t="shared" si="8"/>
        <v>INC</v>
      </c>
      <c r="R147" t="str">
        <f>VLOOKUP(Q147,alliance!A:B,2,FALSE)</f>
        <v>I.N.D.I.A.</v>
      </c>
      <c r="S147" t="str">
        <f>VLOOKUP(Q147,alliance!A:D,4,FALSE)</f>
        <v>00BFFF</v>
      </c>
    </row>
    <row r="148" spans="1:19" x14ac:dyDescent="0.2">
      <c r="A148" t="str">
        <f>VLOOKUP(C148,stateCodes!A:B,2,FALSE)</f>
        <v>S10</v>
      </c>
      <c r="B148">
        <v>17</v>
      </c>
      <c r="C148" t="s">
        <v>2376</v>
      </c>
      <c r="D148" t="s">
        <v>2789</v>
      </c>
      <c r="E148" s="2">
        <f>SUMIFS(mySheet!N:N,mySheet!A:A,summary!C148,mySheet!B:B,summary!D148,mySheet!O:O,1)</f>
        <v>2497458</v>
      </c>
      <c r="F148" s="2">
        <f>SUMIFS(mySheet!K:K,mySheet!A:A,summary!C148,mySheet!B:B,summary!D148)</f>
        <v>1621906</v>
      </c>
      <c r="G148" s="8">
        <f t="shared" si="6"/>
        <v>0.64942273303494991</v>
      </c>
      <c r="H148">
        <f>COUNTIFS(mySheet!A:A,summary!C148,mySheet!B:B,summary!D148,mySheet!D:D,"FEMALE")</f>
        <v>1</v>
      </c>
      <c r="I148">
        <f>COUNTIFS(mySheet!A:A,summary!C148,mySheet!B:B,summary!D148,mySheet!D:D,"FEMALE",mySheet!O:O,1)</f>
        <v>0</v>
      </c>
      <c r="J148" s="11">
        <f>SUMIFS(mySheet!K:K,mySheet!A:A,summary!C148,mySheet!B:B,summary!D148,mySheet!G:G,"NOTA")/F148</f>
        <v>7.6786200926564178E-3</v>
      </c>
      <c r="K148" s="2">
        <f>SUMIFS(mySheet!K:K,mySheet!A:A,summary!C148,mySheet!B:B,summary!D148,mySheet!O:O,1) - SUMIFS(mySheet!K:K,mySheet!A:A,summary!C148,mySheet!B:B,summary!D148,mySheet!O:O,2)</f>
        <v>206870</v>
      </c>
      <c r="L148" s="11">
        <f t="shared" si="7"/>
        <v>0.12754746575942133</v>
      </c>
      <c r="M148" t="str">
        <f t="array" ref="M148">INDEX(mySheet!G:G,MATCH(1,(mySheet!A:A=summary!C148)*(mySheet!B:B=summary!D148)*(mySheet!O:O=1),0))</f>
        <v>INC</v>
      </c>
      <c r="N148" t="str">
        <f>VLOOKUP(M148,alliance!A:B,2,FALSE)</f>
        <v>I.N.D.I.A.</v>
      </c>
      <c r="O148" t="str">
        <f>VLOOKUP(M148,alliance!A:D,4,FALSE)</f>
        <v>00BFFF</v>
      </c>
      <c r="P148" t="str">
        <f t="array" ref="P148">INDEX(mySheet!G:G,MATCH(1,(mySheet!A:A=summary!C148)*(mySheet!B:B=summary!D148)*(mySheet!O:O=2),0))</f>
        <v>BJP</v>
      </c>
      <c r="Q148" t="str">
        <f t="shared" si="8"/>
        <v>INC</v>
      </c>
      <c r="R148" t="str">
        <f>VLOOKUP(Q148,alliance!A:B,2,FALSE)</f>
        <v>I.N.D.I.A.</v>
      </c>
      <c r="S148" t="str">
        <f>VLOOKUP(Q148,alliance!A:D,4,FALSE)</f>
        <v>00BFFF</v>
      </c>
    </row>
    <row r="149" spans="1:19" x14ac:dyDescent="0.2">
      <c r="A149" t="str">
        <f>VLOOKUP(C149,stateCodes!A:B,2,FALSE)</f>
        <v>S10</v>
      </c>
      <c r="B149">
        <v>18</v>
      </c>
      <c r="C149" t="s">
        <v>2376</v>
      </c>
      <c r="D149" t="s">
        <v>2868</v>
      </c>
      <c r="E149" s="2">
        <f>SUMIFS(mySheet!N:N,mySheet!A:A,summary!C149,mySheet!B:B,summary!D149,mySheet!O:O,1)</f>
        <v>2215489</v>
      </c>
      <c r="F149" s="2">
        <f>SUMIFS(mySheet!K:K,mySheet!A:A,summary!C149,mySheet!B:B,summary!D149)</f>
        <v>1188491</v>
      </c>
      <c r="G149" s="8">
        <f t="shared" si="6"/>
        <v>0.536446355635257</v>
      </c>
      <c r="H149">
        <f>COUNTIFS(mySheet!A:A,summary!C149,mySheet!B:B,summary!D149,mySheet!D:D,"FEMALE")</f>
        <v>1</v>
      </c>
      <c r="I149">
        <f>COUNTIFS(mySheet!A:A,summary!C149,mySheet!B:B,summary!D149,mySheet!D:D,"FEMALE",mySheet!O:O,1)</f>
        <v>0</v>
      </c>
      <c r="J149" s="11">
        <f>SUMIFS(mySheet!K:K,mySheet!A:A,summary!C149,mySheet!B:B,summary!D149,mySheet!G:G,"NOTA")/F149</f>
        <v>8.3618639097813949E-3</v>
      </c>
      <c r="K149" s="2">
        <f>SUMIFS(mySheet!K:K,mySheet!A:A,summary!C149,mySheet!B:B,summary!D149,mySheet!O:O,1) - SUMIFS(mySheet!K:K,mySheet!A:A,summary!C149,mySheet!B:B,summary!D149,mySheet!O:O,2)</f>
        <v>331192</v>
      </c>
      <c r="L149" s="11">
        <f t="shared" si="7"/>
        <v>0.27866597222864958</v>
      </c>
      <c r="M149" t="str">
        <f t="array" ref="M149">INDEX(mySheet!G:G,MATCH(1,(mySheet!A:A=summary!C149)*(mySheet!B:B=summary!D149)*(mySheet!O:O=1),0))</f>
        <v>BJP</v>
      </c>
      <c r="N149" t="str">
        <f>VLOOKUP(M149,alliance!A:B,2,FALSE)</f>
        <v>NDA</v>
      </c>
      <c r="O149" t="str">
        <f>VLOOKUP(M149,alliance!A:D,4,FALSE)</f>
        <v>FF4500</v>
      </c>
      <c r="P149" t="str">
        <f t="array" ref="P149">INDEX(mySheet!G:G,MATCH(1,(mySheet!A:A=summary!C149)*(mySheet!B:B=summary!D149)*(mySheet!O:O=2),0))</f>
        <v>INC</v>
      </c>
      <c r="Q149" t="str">
        <f t="shared" si="8"/>
        <v>BJP</v>
      </c>
      <c r="R149" t="str">
        <f>VLOOKUP(Q149,alliance!A:B,2,FALSE)</f>
        <v>NDA</v>
      </c>
      <c r="S149" t="str">
        <f>VLOOKUP(Q149,alliance!A:D,4,FALSE)</f>
        <v>FF4500</v>
      </c>
    </row>
    <row r="150" spans="1:19" x14ac:dyDescent="0.2">
      <c r="A150" t="str">
        <f>VLOOKUP(C150,stateCodes!A:B,2,FALSE)</f>
        <v>S10</v>
      </c>
      <c r="B150">
        <v>19</v>
      </c>
      <c r="C150" t="s">
        <v>2376</v>
      </c>
      <c r="D150" t="s">
        <v>2753</v>
      </c>
      <c r="E150" s="2">
        <f>SUMIFS(mySheet!N:N,mySheet!A:A,summary!C150,mySheet!B:B,summary!D150,mySheet!O:O,1)</f>
        <v>1896333</v>
      </c>
      <c r="F150" s="2">
        <f>SUMIFS(mySheet!K:K,mySheet!A:A,summary!C150,mySheet!B:B,summary!D150)</f>
        <v>1318041</v>
      </c>
      <c r="G150" s="8">
        <f t="shared" si="6"/>
        <v>0.69504723062879781</v>
      </c>
      <c r="H150">
        <f>COUNTIFS(mySheet!A:A,summary!C150,mySheet!B:B,summary!D150,mySheet!D:D,"FEMALE")</f>
        <v>3</v>
      </c>
      <c r="I150">
        <f>COUNTIFS(mySheet!A:A,summary!C150,mySheet!B:B,summary!D150,mySheet!D:D,"FEMALE",mySheet!O:O,1)</f>
        <v>0</v>
      </c>
      <c r="J150" s="11">
        <f>SUMIFS(mySheet!K:K,mySheet!A:A,summary!C150,mySheet!B:B,summary!D150,mySheet!G:G,"NOTA")/F150</f>
        <v>4.0560195016695229E-3</v>
      </c>
      <c r="K150" s="2">
        <f>SUMIFS(mySheet!K:K,mySheet!A:A,summary!C150,mySheet!B:B,summary!D150,mySheet!O:O,1) - SUMIFS(mySheet!K:K,mySheet!A:A,summary!C150,mySheet!B:B,summary!D150,mySheet!O:O,2)</f>
        <v>138647</v>
      </c>
      <c r="L150" s="11">
        <f t="shared" si="7"/>
        <v>0.10519172013617178</v>
      </c>
      <c r="M150" t="str">
        <f t="array" ref="M150">INDEX(mySheet!G:G,MATCH(1,(mySheet!A:A=summary!C150)*(mySheet!B:B=summary!D150)*(mySheet!O:O=1),0))</f>
        <v>BJP</v>
      </c>
      <c r="N150" t="str">
        <f>VLOOKUP(M150,alliance!A:B,2,FALSE)</f>
        <v>NDA</v>
      </c>
      <c r="O150" t="str">
        <f>VLOOKUP(M150,alliance!A:D,4,FALSE)</f>
        <v>FF4500</v>
      </c>
      <c r="P150" t="str">
        <f t="array" ref="P150">INDEX(mySheet!G:G,MATCH(1,(mySheet!A:A=summary!C150)*(mySheet!B:B=summary!D150)*(mySheet!O:O=2),0))</f>
        <v>INC</v>
      </c>
      <c r="Q150" t="str">
        <f t="shared" si="8"/>
        <v>BJP</v>
      </c>
      <c r="R150" t="str">
        <f>VLOOKUP(Q150,alliance!A:B,2,FALSE)</f>
        <v>NDA</v>
      </c>
      <c r="S150" t="str">
        <f>VLOOKUP(Q150,alliance!A:D,4,FALSE)</f>
        <v>FF4500</v>
      </c>
    </row>
    <row r="151" spans="1:19" x14ac:dyDescent="0.2">
      <c r="A151" t="str">
        <f>VLOOKUP(C151,stateCodes!A:B,2,FALSE)</f>
        <v>S10</v>
      </c>
      <c r="B151">
        <v>20</v>
      </c>
      <c r="C151" t="s">
        <v>2376</v>
      </c>
      <c r="D151" t="s">
        <v>2514</v>
      </c>
      <c r="E151" s="2">
        <f>SUMIFS(mySheet!N:N,mySheet!A:A,summary!C151,mySheet!B:B,summary!D151,mySheet!O:O,1)</f>
        <v>1775095</v>
      </c>
      <c r="F151" s="2">
        <f>SUMIFS(mySheet!K:K,mySheet!A:A,summary!C151,mySheet!B:B,summary!D151)</f>
        <v>1117167</v>
      </c>
      <c r="G151" s="8">
        <f t="shared" si="6"/>
        <v>0.62935617530329357</v>
      </c>
      <c r="H151">
        <f>COUNTIFS(mySheet!A:A,summary!C151,mySheet!B:B,summary!D151,mySheet!D:D,"FEMALE")</f>
        <v>1</v>
      </c>
      <c r="I151">
        <f>COUNTIFS(mySheet!A:A,summary!C151,mySheet!B:B,summary!D151,mySheet!D:D,"FEMALE",mySheet!O:O,1)</f>
        <v>0</v>
      </c>
      <c r="J151" s="11">
        <f>SUMIFS(mySheet!K:K,mySheet!A:A,summary!C151,mySheet!B:B,summary!D151,mySheet!G:G,"NOTA")/F151</f>
        <v>1.7436963318823416E-3</v>
      </c>
      <c r="K151" s="2">
        <f>SUMIFS(mySheet!K:K,mySheet!A:A,summary!C151,mySheet!B:B,summary!D151,mySheet!O:O,1) - SUMIFS(mySheet!K:K,mySheet!A:A,summary!C151,mySheet!B:B,summary!D151,mySheet!O:O,2)</f>
        <v>116834</v>
      </c>
      <c r="L151" s="11">
        <f t="shared" si="7"/>
        <v>0.10458060433220817</v>
      </c>
      <c r="M151" t="str">
        <f t="array" ref="M151">INDEX(mySheet!G:G,MATCH(1,(mySheet!A:A=summary!C151)*(mySheet!B:B=summary!D151)*(mySheet!O:O=1),0))</f>
        <v>BJP</v>
      </c>
      <c r="N151" t="str">
        <f>VLOOKUP(M151,alliance!A:B,2,FALSE)</f>
        <v>NDA</v>
      </c>
      <c r="O151" t="str">
        <f>VLOOKUP(M151,alliance!A:D,4,FALSE)</f>
        <v>FF4500</v>
      </c>
      <c r="P151" t="str">
        <f t="array" ref="P151">INDEX(mySheet!G:G,MATCH(1,(mySheet!A:A=summary!C151)*(mySheet!B:B=summary!D151)*(mySheet!O:O=2),0))</f>
        <v>INC</v>
      </c>
      <c r="Q151" t="str">
        <f t="shared" si="8"/>
        <v>BJP</v>
      </c>
      <c r="R151" t="str">
        <f>VLOOKUP(Q151,alliance!A:B,2,FALSE)</f>
        <v>NDA</v>
      </c>
      <c r="S151" t="str">
        <f>VLOOKUP(Q151,alliance!A:D,4,FALSE)</f>
        <v>FF4500</v>
      </c>
    </row>
    <row r="152" spans="1:19" x14ac:dyDescent="0.2">
      <c r="A152" t="str">
        <f>VLOOKUP(C152,stateCodes!A:B,2,FALSE)</f>
        <v>S10</v>
      </c>
      <c r="B152">
        <v>21</v>
      </c>
      <c r="C152" t="s">
        <v>2376</v>
      </c>
      <c r="D152" t="s">
        <v>2508</v>
      </c>
      <c r="E152" s="2">
        <f>SUMIFS(mySheet!N:N,mySheet!A:A,summary!C152,mySheet!B:B,summary!D152,mySheet!O:O,1)</f>
        <v>1928204</v>
      </c>
      <c r="F152" s="2">
        <f>SUMIFS(mySheet!K:K,mySheet!A:A,summary!C152,mySheet!B:B,summary!D152)</f>
        <v>1124385</v>
      </c>
      <c r="G152" s="8">
        <f t="shared" si="6"/>
        <v>0.58312554065856104</v>
      </c>
      <c r="H152">
        <f>COUNTIFS(mySheet!A:A,summary!C152,mySheet!B:B,summary!D152,mySheet!D:D,"FEMALE")</f>
        <v>0</v>
      </c>
      <c r="I152">
        <f>COUNTIFS(mySheet!A:A,summary!C152,mySheet!B:B,summary!D152,mySheet!D:D,"FEMALE",mySheet!O:O,1)</f>
        <v>0</v>
      </c>
      <c r="J152" s="11">
        <f>SUMIFS(mySheet!K:K,mySheet!A:A,summary!C152,mySheet!B:B,summary!D152,mySheet!G:G,"NOTA")/F152</f>
        <v>1.3270365577626881E-2</v>
      </c>
      <c r="K152" s="2">
        <f>SUMIFS(mySheet!K:K,mySheet!A:A,summary!C152,mySheet!B:B,summary!D152,mySheet!O:O,1) - SUMIFS(mySheet!K:K,mySheet!A:A,summary!C152,mySheet!B:B,summary!D152,mySheet!O:O,2)</f>
        <v>117716</v>
      </c>
      <c r="L152" s="11">
        <f t="shared" si="7"/>
        <v>0.10469367698786447</v>
      </c>
      <c r="M152" t="str">
        <f t="array" ref="M152">INDEX(mySheet!G:G,MATCH(1,(mySheet!A:A=summary!C152)*(mySheet!B:B=summary!D152)*(mySheet!O:O=1),0))</f>
        <v>BJP</v>
      </c>
      <c r="N152" t="str">
        <f>VLOOKUP(M152,alliance!A:B,2,FALSE)</f>
        <v>NDA</v>
      </c>
      <c r="O152" t="str">
        <f>VLOOKUP(M152,alliance!A:D,4,FALSE)</f>
        <v>FF4500</v>
      </c>
      <c r="P152" t="str">
        <f t="array" ref="P152">INDEX(mySheet!G:G,MATCH(1,(mySheet!A:A=summary!C152)*(mySheet!B:B=summary!D152)*(mySheet!O:O=2),0))</f>
        <v>INC</v>
      </c>
      <c r="Q152" t="str">
        <f t="shared" si="8"/>
        <v>BJP</v>
      </c>
      <c r="R152" t="str">
        <f>VLOOKUP(Q152,alliance!A:B,2,FALSE)</f>
        <v>NDA</v>
      </c>
      <c r="S152" t="str">
        <f>VLOOKUP(Q152,alliance!A:D,4,FALSE)</f>
        <v>FF4500</v>
      </c>
    </row>
    <row r="153" spans="1:19" x14ac:dyDescent="0.2">
      <c r="A153" t="str">
        <f>VLOOKUP(C153,stateCodes!A:B,2,FALSE)</f>
        <v>S10</v>
      </c>
      <c r="B153">
        <v>22</v>
      </c>
      <c r="C153" t="s">
        <v>2376</v>
      </c>
      <c r="D153" t="s">
        <v>2579</v>
      </c>
      <c r="E153" s="2">
        <f>SUMIFS(mySheet!N:N,mySheet!A:A,summary!C153,mySheet!B:B,summary!D153,mySheet!O:O,1)</f>
        <v>1727311</v>
      </c>
      <c r="F153" s="2">
        <f>SUMIFS(mySheet!K:K,mySheet!A:A,summary!C153,mySheet!B:B,summary!D153)</f>
        <v>1213505</v>
      </c>
      <c r="G153" s="8">
        <f t="shared" si="6"/>
        <v>0.70253995950931825</v>
      </c>
      <c r="H153">
        <f>COUNTIFS(mySheet!A:A,summary!C153,mySheet!B:B,summary!D153,mySheet!D:D,"FEMALE")</f>
        <v>1</v>
      </c>
      <c r="I153">
        <f>COUNTIFS(mySheet!A:A,summary!C153,mySheet!B:B,summary!D153,mySheet!D:D,"FEMALE",mySheet!O:O,1)</f>
        <v>0</v>
      </c>
      <c r="J153" s="11">
        <f>SUMIFS(mySheet!K:K,mySheet!A:A,summary!C153,mySheet!B:B,summary!D153,mySheet!G:G,"NOTA")/F153</f>
        <v>2.8940960276224656E-3</v>
      </c>
      <c r="K153" s="2">
        <f>SUMIFS(mySheet!K:K,mySheet!A:A,summary!C153,mySheet!B:B,summary!D153,mySheet!O:O,1) - SUMIFS(mySheet!K:K,mySheet!A:A,summary!C153,mySheet!B:B,summary!D153,mySheet!O:O,2)</f>
        <v>205072</v>
      </c>
      <c r="L153" s="11">
        <f t="shared" si="7"/>
        <v>0.1689914751072307</v>
      </c>
      <c r="M153" t="str">
        <f t="array" ref="M153">INDEX(mySheet!G:G,MATCH(1,(mySheet!A:A=summary!C153)*(mySheet!B:B=summary!D153)*(mySheet!O:O=1),0))</f>
        <v>BJP</v>
      </c>
      <c r="N153" t="str">
        <f>VLOOKUP(M153,alliance!A:B,2,FALSE)</f>
        <v>NDA</v>
      </c>
      <c r="O153" t="str">
        <f>VLOOKUP(M153,alliance!A:D,4,FALSE)</f>
        <v>FF4500</v>
      </c>
      <c r="P153" t="str">
        <f t="array" ref="P153">INDEX(mySheet!G:G,MATCH(1,(mySheet!A:A=summary!C153)*(mySheet!B:B=summary!D153)*(mySheet!O:O=2),0))</f>
        <v>INC</v>
      </c>
      <c r="Q153" t="str">
        <f t="shared" si="8"/>
        <v>BJP</v>
      </c>
      <c r="R153" t="str">
        <f>VLOOKUP(Q153,alliance!A:B,2,FALSE)</f>
        <v>NDA</v>
      </c>
      <c r="S153" t="str">
        <f>VLOOKUP(Q153,alliance!A:D,4,FALSE)</f>
        <v>FF4500</v>
      </c>
    </row>
    <row r="154" spans="1:19" x14ac:dyDescent="0.2">
      <c r="A154" t="str">
        <f>VLOOKUP(C154,stateCodes!A:B,2,FALSE)</f>
        <v>S10</v>
      </c>
      <c r="B154">
        <v>23</v>
      </c>
      <c r="C154" t="s">
        <v>2376</v>
      </c>
      <c r="D154" t="s">
        <v>2843</v>
      </c>
      <c r="E154" s="2">
        <f>SUMIFS(mySheet!N:N,mySheet!A:A,summary!C154,mySheet!B:B,summary!D154,mySheet!O:O,1)</f>
        <v>2204817</v>
      </c>
      <c r="F154" s="2">
        <f>SUMIFS(mySheet!K:K,mySheet!A:A,summary!C154,mySheet!B:B,summary!D154)</f>
        <v>1197234</v>
      </c>
      <c r="G154" s="8">
        <f t="shared" si="6"/>
        <v>0.54300833130368642</v>
      </c>
      <c r="H154">
        <f>COUNTIFS(mySheet!A:A,summary!C154,mySheet!B:B,summary!D154,mySheet!D:D,"FEMALE")</f>
        <v>1</v>
      </c>
      <c r="I154">
        <f>COUNTIFS(mySheet!A:A,summary!C154,mySheet!B:B,summary!D154,mySheet!D:D,"FEMALE",mySheet!O:O,1)</f>
        <v>0</v>
      </c>
      <c r="J154" s="11">
        <f>SUMIFS(mySheet!K:K,mySheet!A:A,summary!C154,mySheet!B:B,summary!D154,mySheet!G:G,"NOTA")/F154</f>
        <v>8.9873825835216845E-3</v>
      </c>
      <c r="K154" s="2">
        <f>SUMIFS(mySheet!K:K,mySheet!A:A,summary!C154,mySheet!B:B,summary!D154,mySheet!O:O,1) - SUMIFS(mySheet!K:K,mySheet!A:A,summary!C154,mySheet!B:B,summary!D154,mySheet!O:O,2)</f>
        <v>70968</v>
      </c>
      <c r="L154" s="11">
        <f t="shared" si="7"/>
        <v>5.9276632638231123E-2</v>
      </c>
      <c r="M154" t="str">
        <f t="array" ref="M154">INDEX(mySheet!G:G,MATCH(1,(mySheet!A:A=summary!C154)*(mySheet!B:B=summary!D154)*(mySheet!O:O=1),0))</f>
        <v>BJP</v>
      </c>
      <c r="N154" t="str">
        <f>VLOOKUP(M154,alliance!A:B,2,FALSE)</f>
        <v>NDA</v>
      </c>
      <c r="O154" t="str">
        <f>VLOOKUP(M154,alliance!A:D,4,FALSE)</f>
        <v>FF4500</v>
      </c>
      <c r="P154" t="str">
        <f t="array" ref="P154">INDEX(mySheet!G:G,MATCH(1,(mySheet!A:A=summary!C154)*(mySheet!B:B=summary!D154)*(mySheet!O:O=2),0))</f>
        <v>INC</v>
      </c>
      <c r="Q154" t="str">
        <f t="shared" si="8"/>
        <v>INC</v>
      </c>
      <c r="R154" t="str">
        <f>VLOOKUP(Q154,alliance!A:B,2,FALSE)</f>
        <v>I.N.D.I.A.</v>
      </c>
      <c r="S154" t="str">
        <f>VLOOKUP(Q154,alliance!A:D,4,FALSE)</f>
        <v>00BFFF</v>
      </c>
    </row>
    <row r="155" spans="1:19" x14ac:dyDescent="0.2">
      <c r="A155" t="str">
        <f>VLOOKUP(C155,stateCodes!A:B,2,FALSE)</f>
        <v>S10</v>
      </c>
      <c r="B155">
        <v>24</v>
      </c>
      <c r="C155" t="s">
        <v>2376</v>
      </c>
      <c r="D155" t="s">
        <v>2689</v>
      </c>
      <c r="E155" s="2">
        <f>SUMIFS(mySheet!N:N,mySheet!A:A,summary!C155,mySheet!B:B,summary!D155,mySheet!O:O,1)</f>
        <v>1760633</v>
      </c>
      <c r="F155" s="2">
        <f>SUMIFS(mySheet!K:K,mySheet!A:A,summary!C155,mySheet!B:B,summary!D155)</f>
        <v>1245950</v>
      </c>
      <c r="G155" s="8">
        <f t="shared" si="6"/>
        <v>0.70767161583362348</v>
      </c>
      <c r="H155">
        <f>COUNTIFS(mySheet!A:A,summary!C155,mySheet!B:B,summary!D155,mySheet!D:D,"FEMALE")</f>
        <v>0</v>
      </c>
      <c r="I155">
        <f>COUNTIFS(mySheet!A:A,summary!C155,mySheet!B:B,summary!D155,mySheet!D:D,"FEMALE",mySheet!O:O,1)</f>
        <v>0</v>
      </c>
      <c r="J155" s="11">
        <f>SUMIFS(mySheet!K:K,mySheet!A:A,summary!C155,mySheet!B:B,summary!D155,mySheet!G:G,"NOTA")/F155</f>
        <v>3.5057586580520888E-3</v>
      </c>
      <c r="K155" s="2">
        <f>SUMIFS(mySheet!K:K,mySheet!A:A,summary!C155,mySheet!B:B,summary!D155,mySheet!O:O,1) - SUMIFS(mySheet!K:K,mySheet!A:A,summary!C155,mySheet!B:B,summary!D155,mySheet!O:O,2)</f>
        <v>80178</v>
      </c>
      <c r="L155" s="11">
        <f t="shared" si="7"/>
        <v>6.4350896905975355E-2</v>
      </c>
      <c r="M155" t="str">
        <f t="array" ref="M155">INDEX(mySheet!G:G,MATCH(1,(mySheet!A:A=summary!C155)*(mySheet!B:B=summary!D155)*(mySheet!O:O=1),0))</f>
        <v>BJP</v>
      </c>
      <c r="N155" t="str">
        <f>VLOOKUP(M155,alliance!A:B,2,FALSE)</f>
        <v>NDA</v>
      </c>
      <c r="O155" t="str">
        <f>VLOOKUP(M155,alliance!A:D,4,FALSE)</f>
        <v>FF4500</v>
      </c>
      <c r="P155" t="str">
        <f t="array" ref="P155">INDEX(mySheet!G:G,MATCH(1,(mySheet!A:A=summary!C155)*(mySheet!B:B=summary!D155)*(mySheet!O:O=2),0))</f>
        <v>INC</v>
      </c>
      <c r="Q155" t="str">
        <f t="shared" si="8"/>
        <v>INC</v>
      </c>
      <c r="R155" t="str">
        <f>VLOOKUP(Q155,alliance!A:B,2,FALSE)</f>
        <v>I.N.D.I.A.</v>
      </c>
      <c r="S155" t="str">
        <f>VLOOKUP(Q155,alliance!A:D,4,FALSE)</f>
        <v>00BFFF</v>
      </c>
    </row>
    <row r="156" spans="1:19" x14ac:dyDescent="0.2">
      <c r="A156" t="str">
        <f>VLOOKUP(C156,stateCodes!A:B,2,FALSE)</f>
        <v>S10</v>
      </c>
      <c r="B156">
        <v>25</v>
      </c>
      <c r="C156" t="s">
        <v>2376</v>
      </c>
      <c r="D156" t="s">
        <v>2777</v>
      </c>
      <c r="E156" s="2">
        <f>SUMIFS(mySheet!N:N,mySheet!A:A,summary!C156,mySheet!B:B,summary!D156,mySheet!O:O,1)</f>
        <v>1686333</v>
      </c>
      <c r="F156" s="2">
        <f>SUMIFS(mySheet!K:K,mySheet!A:A,summary!C156,mySheet!B:B,summary!D156)</f>
        <v>1270658</v>
      </c>
      <c r="G156" s="8">
        <f t="shared" si="6"/>
        <v>0.7535036081248484</v>
      </c>
      <c r="H156">
        <f>COUNTIFS(mySheet!A:A,summary!C156,mySheet!B:B,summary!D156,mySheet!D:D,"FEMALE")</f>
        <v>0</v>
      </c>
      <c r="I156">
        <f>COUNTIFS(mySheet!A:A,summary!C156,mySheet!B:B,summary!D156,mySheet!D:D,"FEMALE",mySheet!O:O,1)</f>
        <v>0</v>
      </c>
      <c r="J156" s="11">
        <f>SUMIFS(mySheet!K:K,mySheet!A:A,summary!C156,mySheet!B:B,summary!D156,mySheet!G:G,"NOTA")/F156</f>
        <v>1.0007413481833821E-2</v>
      </c>
      <c r="K156" s="2">
        <f>SUMIFS(mySheet!K:K,mySheet!A:A,summary!C156,mySheet!B:B,summary!D156,mySheet!O:O,1) - SUMIFS(mySheet!K:K,mySheet!A:A,summary!C156,mySheet!B:B,summary!D156,mySheet!O:O,2)</f>
        <v>1817</v>
      </c>
      <c r="L156" s="11">
        <f t="shared" si="7"/>
        <v>1.4299677804727943E-3</v>
      </c>
      <c r="M156" t="str">
        <f t="array" ref="M156">INDEX(mySheet!G:G,MATCH(1,(mySheet!A:A=summary!C156)*(mySheet!B:B=summary!D156)*(mySheet!O:O=1),0))</f>
        <v>BJP</v>
      </c>
      <c r="N156" t="str">
        <f>VLOOKUP(M156,alliance!A:B,2,FALSE)</f>
        <v>NDA</v>
      </c>
      <c r="O156" t="str">
        <f>VLOOKUP(M156,alliance!A:D,4,FALSE)</f>
        <v>FF4500</v>
      </c>
      <c r="P156" t="str">
        <f t="array" ref="P156">INDEX(mySheet!G:G,MATCH(1,(mySheet!A:A=summary!C156)*(mySheet!B:B=summary!D156)*(mySheet!O:O=2),0))</f>
        <v>INC</v>
      </c>
      <c r="Q156" t="str">
        <f t="shared" si="8"/>
        <v>INC</v>
      </c>
      <c r="R156" t="str">
        <f>VLOOKUP(Q156,alliance!A:B,2,FALSE)</f>
        <v>I.N.D.I.A.</v>
      </c>
      <c r="S156" t="str">
        <f>VLOOKUP(Q156,alliance!A:D,4,FALSE)</f>
        <v>00BFFF</v>
      </c>
    </row>
    <row r="157" spans="1:19" x14ac:dyDescent="0.2">
      <c r="A157" t="str">
        <f>VLOOKUP(C157,stateCodes!A:B,2,FALSE)</f>
        <v>S10</v>
      </c>
      <c r="B157">
        <v>26</v>
      </c>
      <c r="C157" t="s">
        <v>2376</v>
      </c>
      <c r="D157" t="s">
        <v>2540</v>
      </c>
      <c r="E157" s="2">
        <f>SUMIFS(mySheet!N:N,mySheet!A:A,summary!C157,mySheet!B:B,summary!D157,mySheet!O:O,1)</f>
        <v>1736693</v>
      </c>
      <c r="F157" s="2">
        <f>SUMIFS(mySheet!K:K,mySheet!A:A,summary!C157,mySheet!B:B,summary!D157)</f>
        <v>1190347</v>
      </c>
      <c r="G157" s="8">
        <f t="shared" si="6"/>
        <v>0.6854101444527041</v>
      </c>
      <c r="H157">
        <f>COUNTIFS(mySheet!A:A,summary!C157,mySheet!B:B,summary!D157,mySheet!D:D,"FEMALE")</f>
        <v>0</v>
      </c>
      <c r="I157">
        <f>COUNTIFS(mySheet!A:A,summary!C157,mySheet!B:B,summary!D157,mySheet!D:D,"FEMALE",mySheet!O:O,1)</f>
        <v>0</v>
      </c>
      <c r="J157" s="11">
        <f>SUMIFS(mySheet!K:K,mySheet!A:A,summary!C157,mySheet!B:B,summary!D157,mySheet!G:G,"NOTA")/F157</f>
        <v>9.0839057854558373E-3</v>
      </c>
      <c r="K157" s="2">
        <f>SUMIFS(mySheet!K:K,mySheet!A:A,summary!C157,mySheet!B:B,summary!D157,mySheet!O:O,1) - SUMIFS(mySheet!K:K,mySheet!A:A,summary!C157,mySheet!B:B,summary!D157,mySheet!O:O,2)</f>
        <v>38397</v>
      </c>
      <c r="L157" s="11">
        <f t="shared" si="7"/>
        <v>3.2256980527526846E-2</v>
      </c>
      <c r="M157" t="str">
        <f t="array" ref="M157">INDEX(mySheet!G:G,MATCH(1,(mySheet!A:A=summary!C157)*(mySheet!B:B=summary!D157)*(mySheet!O:O=1),0))</f>
        <v>BJP</v>
      </c>
      <c r="N157" t="str">
        <f>VLOOKUP(M157,alliance!A:B,2,FALSE)</f>
        <v>NDA</v>
      </c>
      <c r="O157" t="str">
        <f>VLOOKUP(M157,alliance!A:D,4,FALSE)</f>
        <v>FF4500</v>
      </c>
      <c r="P157" t="str">
        <f t="array" ref="P157">INDEX(mySheet!G:G,MATCH(1,(mySheet!A:A=summary!C157)*(mySheet!B:B=summary!D157)*(mySheet!O:O=2),0))</f>
        <v>INC</v>
      </c>
      <c r="Q157" t="str">
        <f t="shared" si="8"/>
        <v>INC</v>
      </c>
      <c r="R157" t="str">
        <f>VLOOKUP(Q157,alliance!A:B,2,FALSE)</f>
        <v>I.N.D.I.A.</v>
      </c>
      <c r="S157" t="str">
        <f>VLOOKUP(Q157,alliance!A:D,4,FALSE)</f>
        <v>00BFFF</v>
      </c>
    </row>
    <row r="158" spans="1:19" x14ac:dyDescent="0.2">
      <c r="A158" t="str">
        <f>VLOOKUP(C158,stateCodes!A:B,2,FALSE)</f>
        <v>S10</v>
      </c>
      <c r="B158">
        <v>27</v>
      </c>
      <c r="C158" t="s">
        <v>2376</v>
      </c>
      <c r="D158" t="s">
        <v>2556</v>
      </c>
      <c r="E158" s="2">
        <f>SUMIFS(mySheet!N:N,mySheet!A:A,summary!C158,mySheet!B:B,summary!D158,mySheet!O:O,1)</f>
        <v>1751734</v>
      </c>
      <c r="F158" s="2">
        <f>SUMIFS(mySheet!K:K,mySheet!A:A,summary!C158,mySheet!B:B,summary!D158)</f>
        <v>1221926</v>
      </c>
      <c r="G158" s="8">
        <f t="shared" si="6"/>
        <v>0.69755225393809794</v>
      </c>
      <c r="H158">
        <f>COUNTIFS(mySheet!A:A,summary!C158,mySheet!B:B,summary!D158,mySheet!D:D,"FEMALE")</f>
        <v>0</v>
      </c>
      <c r="I158">
        <f>COUNTIFS(mySheet!A:A,summary!C158,mySheet!B:B,summary!D158,mySheet!D:D,"FEMALE",mySheet!O:O,1)</f>
        <v>0</v>
      </c>
      <c r="J158" s="11">
        <f>SUMIFS(mySheet!K:K,mySheet!A:A,summary!C158,mySheet!B:B,summary!D158,mySheet!G:G,"NOTA")/F158</f>
        <v>7.3850625978987275E-3</v>
      </c>
      <c r="K158" s="2">
        <f>SUMIFS(mySheet!K:K,mySheet!A:A,summary!C158,mySheet!B:B,summary!D158,mySheet!O:O,1) - SUMIFS(mySheet!K:K,mySheet!A:A,summary!C158,mySheet!B:B,summary!D158,mySheet!O:O,2)</f>
        <v>55707</v>
      </c>
      <c r="L158" s="11">
        <f t="shared" si="7"/>
        <v>4.5589503783371496E-2</v>
      </c>
      <c r="M158" t="str">
        <f t="array" ref="M158">INDEX(mySheet!G:G,MATCH(1,(mySheet!A:A=summary!C158)*(mySheet!B:B=summary!D158)*(mySheet!O:O=1),0))</f>
        <v>BJP</v>
      </c>
      <c r="N158" t="str">
        <f>VLOOKUP(M158,alliance!A:B,2,FALSE)</f>
        <v>NDA</v>
      </c>
      <c r="O158" t="str">
        <f>VLOOKUP(M158,alliance!A:D,4,FALSE)</f>
        <v>FF4500</v>
      </c>
      <c r="P158" t="str">
        <f t="array" ref="P158">INDEX(mySheet!G:G,MATCH(1,(mySheet!A:A=summary!C158)*(mySheet!B:B=summary!D158)*(mySheet!O:O=2),0))</f>
        <v>INC</v>
      </c>
      <c r="Q158" t="str">
        <f t="shared" si="8"/>
        <v>INC</v>
      </c>
      <c r="R158" t="str">
        <f>VLOOKUP(Q158,alliance!A:B,2,FALSE)</f>
        <v>I.N.D.I.A.</v>
      </c>
      <c r="S158" t="str">
        <f>VLOOKUP(Q158,alliance!A:D,4,FALSE)</f>
        <v>00BFFF</v>
      </c>
    </row>
    <row r="159" spans="1:19" x14ac:dyDescent="0.2">
      <c r="A159" t="str">
        <f>VLOOKUP(C159,stateCodes!A:B,2,FALSE)</f>
        <v>S11</v>
      </c>
      <c r="B159">
        <v>0</v>
      </c>
      <c r="C159" t="s">
        <v>2926</v>
      </c>
      <c r="D159" t="s">
        <v>2927</v>
      </c>
      <c r="E159" s="2">
        <f>SUMIFS(mySheet!N:N,mySheet!A:A,summary!C159,mySheet!B:B,summary!D159,mySheet!O:O,1)</f>
        <v>1363937</v>
      </c>
      <c r="F159" s="2">
        <f>SUMIFS(mySheet!K:K,mySheet!A:A,summary!C159,mySheet!B:B,summary!D159)</f>
        <v>1100051</v>
      </c>
      <c r="G159" s="8">
        <f t="shared" si="6"/>
        <v>0.8065262545117553</v>
      </c>
      <c r="H159">
        <f>COUNTIFS(mySheet!A:A,summary!C159,mySheet!B:B,summary!D159,mySheet!D:D,"FEMALE")</f>
        <v>0</v>
      </c>
      <c r="I159">
        <f>COUNTIFS(mySheet!A:A,summary!C159,mySheet!B:B,summary!D159,mySheet!D:D,"FEMALE",mySheet!O:O,1)</f>
        <v>0</v>
      </c>
      <c r="J159" s="11">
        <f>SUMIFS(mySheet!K:K,mySheet!A:A,summary!C159,mySheet!B:B,summary!D159,mySheet!G:G,"NOTA")/F159</f>
        <v>4.0152683830113334E-3</v>
      </c>
      <c r="K159" s="2">
        <f>SUMIFS(mySheet!K:K,mySheet!A:A,summary!C159,mySheet!B:B,summary!D159,mySheet!O:O,1) - SUMIFS(mySheet!K:K,mySheet!A:A,summary!C159,mySheet!B:B,summary!D159,mySheet!O:O,2)</f>
        <v>40438</v>
      </c>
      <c r="L159" s="11">
        <f t="shared" si="7"/>
        <v>3.6760113849266987E-2</v>
      </c>
      <c r="M159" t="str">
        <f t="array" ref="M159">INDEX(mySheet!G:G,MATCH(1,(mySheet!A:A=summary!C159)*(mySheet!B:B=summary!D159)*(mySheet!O:O=1),0))</f>
        <v>INC</v>
      </c>
      <c r="N159" t="str">
        <f>VLOOKUP(M159,alliance!A:B,2,FALSE)</f>
        <v>I.N.D.I.A.</v>
      </c>
      <c r="O159" t="str">
        <f>VLOOKUP(M159,alliance!A:D,4,FALSE)</f>
        <v>00BFFF</v>
      </c>
      <c r="P159" t="str">
        <f t="array" ref="P159">INDEX(mySheet!G:G,MATCH(1,(mySheet!A:A=summary!C159)*(mySheet!B:B=summary!D159)*(mySheet!O:O=2),0))</f>
        <v>CPM</v>
      </c>
      <c r="Q159" t="str">
        <f t="shared" si="8"/>
        <v>CPM</v>
      </c>
      <c r="R159" t="str">
        <f>VLOOKUP(Q159,alliance!A:B,2,FALSE)</f>
        <v>I.N.D.I.A.</v>
      </c>
      <c r="S159" t="str">
        <f>VLOOKUP(Q159,alliance!A:D,4,FALSE)</f>
        <v>4682B4</v>
      </c>
    </row>
    <row r="160" spans="1:19" x14ac:dyDescent="0.2">
      <c r="A160" t="str">
        <f>VLOOKUP(C160,stateCodes!A:B,2,FALSE)</f>
        <v>S11</v>
      </c>
      <c r="B160">
        <v>1</v>
      </c>
      <c r="C160" t="s">
        <v>2926</v>
      </c>
      <c r="D160" t="s">
        <v>2965</v>
      </c>
      <c r="E160" s="2">
        <f>SUMIFS(mySheet!N:N,mySheet!A:A,summary!C160,mySheet!B:B,summary!D160,mySheet!O:O,1)</f>
        <v>1359679</v>
      </c>
      <c r="F160" s="2">
        <f>SUMIFS(mySheet!K:K,mySheet!A:A,summary!C160,mySheet!B:B,summary!D160)</f>
        <v>1092197</v>
      </c>
      <c r="G160" s="8">
        <f t="shared" si="6"/>
        <v>0.80327562608527459</v>
      </c>
      <c r="H160">
        <f>COUNTIFS(mySheet!A:A,summary!C160,mySheet!B:B,summary!D160,mySheet!D:D,"FEMALE")</f>
        <v>1</v>
      </c>
      <c r="I160">
        <f>COUNTIFS(mySheet!A:A,summary!C160,mySheet!B:B,summary!D160,mySheet!D:D,"FEMALE",mySheet!O:O,1)</f>
        <v>0</v>
      </c>
      <c r="J160" s="11">
        <f>SUMIFS(mySheet!K:K,mySheet!A:A,summary!C160,mySheet!B:B,summary!D160,mySheet!G:G,"NOTA")/F160</f>
        <v>1.9730872727172846E-3</v>
      </c>
      <c r="K160" s="2">
        <f>SUMIFS(mySheet!K:K,mySheet!A:A,summary!C160,mySheet!B:B,summary!D160,mySheet!O:O,1) - SUMIFS(mySheet!K:K,mySheet!A:A,summary!C160,mySheet!B:B,summary!D160,mySheet!O:O,2)</f>
        <v>431770</v>
      </c>
      <c r="L160" s="11">
        <f t="shared" si="7"/>
        <v>0.39532245556433498</v>
      </c>
      <c r="M160" t="str">
        <f t="array" ref="M160">INDEX(mySheet!G:G,MATCH(1,(mySheet!A:A=summary!C160)*(mySheet!B:B=summary!D160)*(mySheet!O:O=1),0))</f>
        <v>INC</v>
      </c>
      <c r="N160" t="str">
        <f>VLOOKUP(M160,alliance!A:B,2,FALSE)</f>
        <v>I.N.D.I.A.</v>
      </c>
      <c r="O160" t="str">
        <f>VLOOKUP(M160,alliance!A:D,4,FALSE)</f>
        <v>00BFFF</v>
      </c>
      <c r="P160" t="str">
        <f t="array" ref="P160">INDEX(mySheet!G:G,MATCH(1,(mySheet!A:A=summary!C160)*(mySheet!B:B=summary!D160)*(mySheet!O:O=2),0))</f>
        <v>CPI</v>
      </c>
      <c r="Q160" t="str">
        <f t="shared" si="8"/>
        <v>INC</v>
      </c>
      <c r="R160" t="str">
        <f>VLOOKUP(Q160,alliance!A:B,2,FALSE)</f>
        <v>I.N.D.I.A.</v>
      </c>
      <c r="S160" t="str">
        <f>VLOOKUP(Q160,alliance!A:D,4,FALSE)</f>
        <v>00BFFF</v>
      </c>
    </row>
    <row r="161" spans="1:19" x14ac:dyDescent="0.2">
      <c r="A161" t="str">
        <f>VLOOKUP(C161,stateCodes!A:B,2,FALSE)</f>
        <v>S11</v>
      </c>
      <c r="B161">
        <v>2</v>
      </c>
      <c r="C161" t="s">
        <v>2926</v>
      </c>
      <c r="D161" t="s">
        <v>2937</v>
      </c>
      <c r="E161" s="2">
        <f>SUMIFS(mySheet!N:N,mySheet!A:A,summary!C161,mySheet!B:B,summary!D161,mySheet!O:O,1)</f>
        <v>1266550</v>
      </c>
      <c r="F161" s="2">
        <f>SUMIFS(mySheet!K:K,mySheet!A:A,summary!C161,mySheet!B:B,summary!D161)</f>
        <v>1053842</v>
      </c>
      <c r="G161" s="8">
        <f t="shared" si="6"/>
        <v>0.83205716315976475</v>
      </c>
      <c r="H161">
        <f>COUNTIFS(mySheet!A:A,summary!C161,mySheet!B:B,summary!D161,mySheet!D:D,"FEMALE")</f>
        <v>5</v>
      </c>
      <c r="I161">
        <f>COUNTIFS(mySheet!A:A,summary!C161,mySheet!B:B,summary!D161,mySheet!D:D,"FEMALE",mySheet!O:O,1)</f>
        <v>0</v>
      </c>
      <c r="J161" s="11">
        <f>SUMIFS(mySheet!K:K,mySheet!A:A,summary!C161,mySheet!B:B,summary!D161,mySheet!G:G,"NOTA")/F161</f>
        <v>3.632423076704098E-3</v>
      </c>
      <c r="K161" s="2">
        <f>SUMIFS(mySheet!K:K,mySheet!A:A,summary!C161,mySheet!B:B,summary!D161,mySheet!O:O,1) - SUMIFS(mySheet!K:K,mySheet!A:A,summary!C161,mySheet!B:B,summary!D161,mySheet!O:O,2)</f>
        <v>94559</v>
      </c>
      <c r="L161" s="11">
        <f t="shared" si="7"/>
        <v>8.9727871920079097E-2</v>
      </c>
      <c r="M161" t="str">
        <f t="array" ref="M161">INDEX(mySheet!G:G,MATCH(1,(mySheet!A:A=summary!C161)*(mySheet!B:B=summary!D161)*(mySheet!O:O=1),0))</f>
        <v>INC</v>
      </c>
      <c r="N161" t="str">
        <f>VLOOKUP(M161,alliance!A:B,2,FALSE)</f>
        <v>I.N.D.I.A.</v>
      </c>
      <c r="O161" t="str">
        <f>VLOOKUP(M161,alliance!A:D,4,FALSE)</f>
        <v>00BFFF</v>
      </c>
      <c r="P161" t="str">
        <f t="array" ref="P161">INDEX(mySheet!G:G,MATCH(1,(mySheet!A:A=summary!C161)*(mySheet!B:B=summary!D161)*(mySheet!O:O=2),0))</f>
        <v>CPM</v>
      </c>
      <c r="Q161" t="str">
        <f t="shared" si="8"/>
        <v>CPM</v>
      </c>
      <c r="R161" t="str">
        <f>VLOOKUP(Q161,alliance!A:B,2,FALSE)</f>
        <v>I.N.D.I.A.</v>
      </c>
      <c r="S161" t="str">
        <f>VLOOKUP(Q161,alliance!A:D,4,FALSE)</f>
        <v>4682B4</v>
      </c>
    </row>
    <row r="162" spans="1:19" x14ac:dyDescent="0.2">
      <c r="A162" t="str">
        <f>VLOOKUP(C162,stateCodes!A:B,2,FALSE)</f>
        <v>S11</v>
      </c>
      <c r="B162">
        <v>3</v>
      </c>
      <c r="C162" t="s">
        <v>2926</v>
      </c>
      <c r="D162" t="s">
        <v>3046</v>
      </c>
      <c r="E162" s="2">
        <f>SUMIFS(mySheet!N:N,mySheet!A:A,summary!C162,mySheet!B:B,summary!D162,mySheet!O:O,1)</f>
        <v>1337110</v>
      </c>
      <c r="F162" s="2">
        <f>SUMIFS(mySheet!K:K,mySheet!A:A,summary!C162,mySheet!B:B,summary!D162)</f>
        <v>1041869</v>
      </c>
      <c r="G162" s="8">
        <f t="shared" si="6"/>
        <v>0.77919468106588086</v>
      </c>
      <c r="H162">
        <f>COUNTIFS(mySheet!A:A,summary!C162,mySheet!B:B,summary!D162,mySheet!D:D,"FEMALE")</f>
        <v>0</v>
      </c>
      <c r="I162">
        <f>COUNTIFS(mySheet!A:A,summary!C162,mySheet!B:B,summary!D162,mySheet!D:D,"FEMALE",mySheet!O:O,1)</f>
        <v>0</v>
      </c>
      <c r="J162" s="11">
        <f>SUMIFS(mySheet!K:K,mySheet!A:A,summary!C162,mySheet!B:B,summary!D162,mySheet!G:G,"NOTA")/F162</f>
        <v>4.0820870954025893E-3</v>
      </c>
      <c r="K162" s="2">
        <f>SUMIFS(mySheet!K:K,mySheet!A:A,summary!C162,mySheet!B:B,summary!D162,mySheet!O:O,1) - SUMIFS(mySheet!K:K,mySheet!A:A,summary!C162,mySheet!B:B,summary!D162,mySheet!O:O,2)</f>
        <v>93633</v>
      </c>
      <c r="L162" s="11">
        <f t="shared" si="7"/>
        <v>8.9870223607766433E-2</v>
      </c>
      <c r="M162" t="str">
        <f t="array" ref="M162">INDEX(mySheet!G:G,MATCH(1,(mySheet!A:A=summary!C162)*(mySheet!B:B=summary!D162)*(mySheet!O:O=1),0))</f>
        <v>INC</v>
      </c>
      <c r="N162" t="str">
        <f>VLOOKUP(M162,alliance!A:B,2,FALSE)</f>
        <v>I.N.D.I.A.</v>
      </c>
      <c r="O162" t="str">
        <f>VLOOKUP(M162,alliance!A:D,4,FALSE)</f>
        <v>00BFFF</v>
      </c>
      <c r="P162" t="str">
        <f t="array" ref="P162">INDEX(mySheet!G:G,MATCH(1,(mySheet!A:A=summary!C162)*(mySheet!B:B=summary!D162)*(mySheet!O:O=2),0))</f>
        <v>CPI</v>
      </c>
      <c r="Q162" t="str">
        <f t="shared" si="8"/>
        <v>CPI</v>
      </c>
      <c r="R162" t="str">
        <f>VLOOKUP(Q162,alliance!A:B,2,FALSE)</f>
        <v>I.N.D.I.A.</v>
      </c>
      <c r="S162" t="str">
        <f>VLOOKUP(Q162,alliance!A:D,4,FALSE)</f>
        <v>ADD8E6</v>
      </c>
    </row>
    <row r="163" spans="1:19" x14ac:dyDescent="0.2">
      <c r="A163" t="str">
        <f>VLOOKUP(C163,stateCodes!A:B,2,FALSE)</f>
        <v>S11</v>
      </c>
      <c r="B163">
        <v>4</v>
      </c>
      <c r="C163" t="s">
        <v>2926</v>
      </c>
      <c r="D163" t="s">
        <v>3029</v>
      </c>
      <c r="E163" s="2">
        <f>SUMIFS(mySheet!N:N,mySheet!A:A,summary!C163,mySheet!B:B,summary!D163,mySheet!O:O,1)</f>
        <v>1323010</v>
      </c>
      <c r="F163" s="2">
        <f>SUMIFS(mySheet!K:K,mySheet!A:A,summary!C163,mySheet!B:B,summary!D163)</f>
        <v>1028249</v>
      </c>
      <c r="G163" s="8">
        <f t="shared" si="6"/>
        <v>0.77720425393610026</v>
      </c>
      <c r="H163">
        <f>COUNTIFS(mySheet!A:A,summary!C163,mySheet!B:B,summary!D163,mySheet!D:D,"FEMALE")</f>
        <v>0</v>
      </c>
      <c r="I163">
        <f>COUNTIFS(mySheet!A:A,summary!C163,mySheet!B:B,summary!D163,mySheet!D:D,"FEMALE",mySheet!O:O,1)</f>
        <v>0</v>
      </c>
      <c r="J163" s="11">
        <f>SUMIFS(mySheet!K:K,mySheet!A:A,summary!C163,mySheet!B:B,summary!D163,mySheet!G:G,"NOTA")/F163</f>
        <v>6.4818930045154434E-3</v>
      </c>
      <c r="K163" s="2">
        <f>SUMIFS(mySheet!K:K,mySheet!A:A,summary!C163,mySheet!B:B,summary!D163,mySheet!O:O,1) - SUMIFS(mySheet!K:K,mySheet!A:A,summary!C163,mySheet!B:B,summary!D163,mySheet!O:O,2)</f>
        <v>11637</v>
      </c>
      <c r="L163" s="11">
        <f t="shared" si="7"/>
        <v>1.1317297658446544E-2</v>
      </c>
      <c r="M163" t="str">
        <f t="array" ref="M163">INDEX(mySheet!G:G,MATCH(1,(mySheet!A:A=summary!C163)*(mySheet!B:B=summary!D163)*(mySheet!O:O=1),0))</f>
        <v>INC</v>
      </c>
      <c r="N163" t="str">
        <f>VLOOKUP(M163,alliance!A:B,2,FALSE)</f>
        <v>I.N.D.I.A.</v>
      </c>
      <c r="O163" t="str">
        <f>VLOOKUP(M163,alliance!A:D,4,FALSE)</f>
        <v>00BFFF</v>
      </c>
      <c r="P163" t="str">
        <f t="array" ref="P163">INDEX(mySheet!G:G,MATCH(1,(mySheet!A:A=summary!C163)*(mySheet!B:B=summary!D163)*(mySheet!O:O=2),0))</f>
        <v>CPM</v>
      </c>
      <c r="Q163" t="str">
        <f t="shared" si="8"/>
        <v>CPM</v>
      </c>
      <c r="R163" t="str">
        <f>VLOOKUP(Q163,alliance!A:B,2,FALSE)</f>
        <v>I.N.D.I.A.</v>
      </c>
      <c r="S163" t="str">
        <f>VLOOKUP(Q163,alliance!A:D,4,FALSE)</f>
        <v>4682B4</v>
      </c>
    </row>
    <row r="164" spans="1:19" x14ac:dyDescent="0.2">
      <c r="A164" t="str">
        <f>VLOOKUP(C164,stateCodes!A:B,2,FALSE)</f>
        <v>S11</v>
      </c>
      <c r="B164">
        <v>5</v>
      </c>
      <c r="C164" t="s">
        <v>2926</v>
      </c>
      <c r="D164" t="s">
        <v>3004</v>
      </c>
      <c r="E164" s="2">
        <f>SUMIFS(mySheet!N:N,mySheet!A:A,summary!C164,mySheet!B:B,summary!D164,mySheet!O:O,1)</f>
        <v>1370544</v>
      </c>
      <c r="F164" s="2">
        <f>SUMIFS(mySheet!K:K,mySheet!A:A,summary!C164,mySheet!B:B,summary!D164)</f>
        <v>1034618</v>
      </c>
      <c r="G164" s="8">
        <f t="shared" si="6"/>
        <v>0.7548958661670111</v>
      </c>
      <c r="H164">
        <f>COUNTIFS(mySheet!A:A,summary!C164,mySheet!B:B,summary!D164,mySheet!D:D,"FEMALE")</f>
        <v>0</v>
      </c>
      <c r="I164">
        <f>COUNTIFS(mySheet!A:A,summary!C164,mySheet!B:B,summary!D164,mySheet!D:D,"FEMALE",mySheet!O:O,1)</f>
        <v>0</v>
      </c>
      <c r="J164" s="11">
        <f>SUMIFS(mySheet!K:K,mySheet!A:A,summary!C164,mySheet!B:B,summary!D164,mySheet!G:G,"NOTA")/F164</f>
        <v>4.3301005781844117E-3</v>
      </c>
      <c r="K164" s="2">
        <f>SUMIFS(mySheet!K:K,mySheet!A:A,summary!C164,mySheet!B:B,summary!D164,mySheet!O:O,1) - SUMIFS(mySheet!K:K,mySheet!A:A,summary!C164,mySheet!B:B,summary!D164,mySheet!O:O,2)</f>
        <v>260153</v>
      </c>
      <c r="L164" s="11">
        <f t="shared" si="7"/>
        <v>0.25144836065098425</v>
      </c>
      <c r="M164" t="str">
        <f t="array" ref="M164">INDEX(mySheet!G:G,MATCH(1,(mySheet!A:A=summary!C164)*(mySheet!B:B=summary!D164)*(mySheet!O:O=1),0))</f>
        <v>IUML</v>
      </c>
      <c r="N164" t="str">
        <f>VLOOKUP(M164,alliance!A:B,2,FALSE)</f>
        <v>I.N.D.I.A.</v>
      </c>
      <c r="O164" t="str">
        <f>VLOOKUP(M164,alliance!A:D,4,FALSE)</f>
        <v>B0C4DE</v>
      </c>
      <c r="P164" t="str">
        <f t="array" ref="P164">INDEX(mySheet!G:G,MATCH(1,(mySheet!A:A=summary!C164)*(mySheet!B:B=summary!D164)*(mySheet!O:O=2),0))</f>
        <v>CPM</v>
      </c>
      <c r="Q164" t="str">
        <f t="shared" si="8"/>
        <v>IUML</v>
      </c>
      <c r="R164" t="str">
        <f>VLOOKUP(Q164,alliance!A:B,2,FALSE)</f>
        <v>I.N.D.I.A.</v>
      </c>
      <c r="S164" t="str">
        <f>VLOOKUP(Q164,alliance!A:D,4,FALSE)</f>
        <v>B0C4DE</v>
      </c>
    </row>
    <row r="165" spans="1:19" x14ac:dyDescent="0.2">
      <c r="A165" t="str">
        <f>VLOOKUP(C165,stateCodes!A:B,2,FALSE)</f>
        <v>S11</v>
      </c>
      <c r="B165">
        <v>6</v>
      </c>
      <c r="C165" t="s">
        <v>2926</v>
      </c>
      <c r="D165" t="s">
        <v>2989</v>
      </c>
      <c r="E165" s="2">
        <f>SUMIFS(mySheet!N:N,mySheet!A:A,summary!C165,mySheet!B:B,summary!D165,mySheet!O:O,1)</f>
        <v>1318024</v>
      </c>
      <c r="F165" s="2">
        <f>SUMIFS(mySheet!K:K,mySheet!A:A,summary!C165,mySheet!B:B,summary!D165)</f>
        <v>1076193</v>
      </c>
      <c r="G165" s="8">
        <f t="shared" si="6"/>
        <v>0.81652003301912557</v>
      </c>
      <c r="H165">
        <f>COUNTIFS(mySheet!A:A,summary!C165,mySheet!B:B,summary!D165,mySheet!D:D,"FEMALE")</f>
        <v>1</v>
      </c>
      <c r="I165">
        <f>COUNTIFS(mySheet!A:A,summary!C165,mySheet!B:B,summary!D165,mySheet!D:D,"FEMALE",mySheet!O:O,1)</f>
        <v>0</v>
      </c>
      <c r="J165" s="11">
        <f>SUMIFS(mySheet!K:K,mySheet!A:A,summary!C165,mySheet!B:B,summary!D165,mySheet!G:G,"NOTA")/F165</f>
        <v>3.2271163257891473E-3</v>
      </c>
      <c r="K165" s="2">
        <f>SUMIFS(mySheet!K:K,mySheet!A:A,summary!C165,mySheet!B:B,summary!D165,mySheet!O:O,1) - SUMIFS(mySheet!K:K,mySheet!A:A,summary!C165,mySheet!B:B,summary!D165,mySheet!O:O,2)</f>
        <v>85225</v>
      </c>
      <c r="L165" s="11">
        <f t="shared" si="7"/>
        <v>7.9191185967572728E-2</v>
      </c>
      <c r="M165" t="str">
        <f t="array" ref="M165">INDEX(mySheet!G:G,MATCH(1,(mySheet!A:A=summary!C165)*(mySheet!B:B=summary!D165)*(mySheet!O:O=1),0))</f>
        <v>INC</v>
      </c>
      <c r="N165" t="str">
        <f>VLOOKUP(M165,alliance!A:B,2,FALSE)</f>
        <v>I.N.D.I.A.</v>
      </c>
      <c r="O165" t="str">
        <f>VLOOKUP(M165,alliance!A:D,4,FALSE)</f>
        <v>00BFFF</v>
      </c>
      <c r="P165" t="str">
        <f t="array" ref="P165">INDEX(mySheet!G:G,MATCH(1,(mySheet!A:A=summary!C165)*(mySheet!B:B=summary!D165)*(mySheet!O:O=2),0))</f>
        <v>CPM</v>
      </c>
      <c r="Q165" t="str">
        <f t="shared" si="8"/>
        <v>CPM</v>
      </c>
      <c r="R165" t="str">
        <f>VLOOKUP(Q165,alliance!A:B,2,FALSE)</f>
        <v>I.N.D.I.A.</v>
      </c>
      <c r="S165" t="str">
        <f>VLOOKUP(Q165,alliance!A:D,4,FALSE)</f>
        <v>4682B4</v>
      </c>
    </row>
    <row r="166" spans="1:19" x14ac:dyDescent="0.2">
      <c r="A166" t="str">
        <f>VLOOKUP(C166,stateCodes!A:B,2,FALSE)</f>
        <v>S11</v>
      </c>
      <c r="B166">
        <v>7</v>
      </c>
      <c r="C166" t="s">
        <v>2926</v>
      </c>
      <c r="D166" t="s">
        <v>3055</v>
      </c>
      <c r="E166" s="2">
        <f>SUMIFS(mySheet!N:N,mySheet!A:A,summary!C166,mySheet!B:B,summary!D166,mySheet!O:O,1)</f>
        <v>1230197</v>
      </c>
      <c r="F166" s="2">
        <f>SUMIFS(mySheet!K:K,mySheet!A:A,summary!C166,mySheet!B:B,summary!D166)</f>
        <v>990224</v>
      </c>
      <c r="G166" s="8">
        <f t="shared" si="6"/>
        <v>0.80493124271966199</v>
      </c>
      <c r="H166">
        <f>COUNTIFS(mySheet!A:A,summary!C166,mySheet!B:B,summary!D166,mySheet!D:D,"FEMALE")</f>
        <v>2</v>
      </c>
      <c r="I166">
        <f>COUNTIFS(mySheet!A:A,summary!C166,mySheet!B:B,summary!D166,mySheet!D:D,"FEMALE",mySheet!O:O,1)</f>
        <v>0</v>
      </c>
      <c r="J166" s="11">
        <f>SUMIFS(mySheet!K:K,mySheet!A:A,summary!C166,mySheet!B:B,summary!D166,mySheet!G:G,"NOTA")/F166</f>
        <v>7.652813908772157E-3</v>
      </c>
      <c r="K166" s="2">
        <f>SUMIFS(mySheet!K:K,mySheet!A:A,summary!C166,mySheet!B:B,summary!D166,mySheet!O:O,1) - SUMIFS(mySheet!K:K,mySheet!A:A,summary!C166,mySheet!B:B,summary!D166,mySheet!O:O,2)</f>
        <v>132274</v>
      </c>
      <c r="L166" s="11">
        <f t="shared" si="7"/>
        <v>0.13357987687634312</v>
      </c>
      <c r="M166" t="str">
        <f t="array" ref="M166">INDEX(mySheet!G:G,MATCH(1,(mySheet!A:A=summary!C166)*(mySheet!B:B=summary!D166)*(mySheet!O:O=1),0))</f>
        <v>INC</v>
      </c>
      <c r="N166" t="str">
        <f>VLOOKUP(M166,alliance!A:B,2,FALSE)</f>
        <v>I.N.D.I.A.</v>
      </c>
      <c r="O166" t="str">
        <f>VLOOKUP(M166,alliance!A:D,4,FALSE)</f>
        <v>00BFFF</v>
      </c>
      <c r="P166" t="str">
        <f t="array" ref="P166">INDEX(mySheet!G:G,MATCH(1,(mySheet!A:A=summary!C166)*(mySheet!B:B=summary!D166)*(mySheet!O:O=2),0))</f>
        <v>CPM</v>
      </c>
      <c r="Q166" t="str">
        <f t="shared" si="8"/>
        <v>INC</v>
      </c>
      <c r="R166" t="str">
        <f>VLOOKUP(Q166,alliance!A:B,2,FALSE)</f>
        <v>I.N.D.I.A.</v>
      </c>
      <c r="S166" t="str">
        <f>VLOOKUP(Q166,alliance!A:D,4,FALSE)</f>
        <v>00BFFF</v>
      </c>
    </row>
    <row r="167" spans="1:19" x14ac:dyDescent="0.2">
      <c r="A167" t="str">
        <f>VLOOKUP(C167,stateCodes!A:B,2,FALSE)</f>
        <v>S11</v>
      </c>
      <c r="B167">
        <v>8</v>
      </c>
      <c r="C167" t="s">
        <v>2926</v>
      </c>
      <c r="D167" t="s">
        <v>3013</v>
      </c>
      <c r="E167" s="2">
        <f>SUMIFS(mySheet!N:N,mySheet!A:A,summary!C167,mySheet!B:B,summary!D167,mySheet!O:O,1)</f>
        <v>1356803</v>
      </c>
      <c r="F167" s="2">
        <f>SUMIFS(mySheet!K:K,mySheet!A:A,summary!C167,mySheet!B:B,summary!D167)</f>
        <v>1017265</v>
      </c>
      <c r="G167" s="8">
        <f t="shared" si="6"/>
        <v>0.74975143775478093</v>
      </c>
      <c r="H167">
        <f>COUNTIFS(mySheet!A:A,summary!C167,mySheet!B:B,summary!D167,mySheet!D:D,"FEMALE")</f>
        <v>3</v>
      </c>
      <c r="I167">
        <f>COUNTIFS(mySheet!A:A,summary!C167,mySheet!B:B,summary!D167,mySheet!D:D,"FEMALE",mySheet!O:O,1)</f>
        <v>0</v>
      </c>
      <c r="J167" s="11">
        <f>SUMIFS(mySheet!K:K,mySheet!A:A,summary!C167,mySheet!B:B,summary!D167,mySheet!G:G,"NOTA")/F167</f>
        <v>6.125247600182843E-3</v>
      </c>
      <c r="K167" s="2">
        <f>SUMIFS(mySheet!K:K,mySheet!A:A,summary!C167,mySheet!B:B,summary!D167,mySheet!O:O,1) - SUMIFS(mySheet!K:K,mySheet!A:A,summary!C167,mySheet!B:B,summary!D167,mySheet!O:O,2)</f>
        <v>193273</v>
      </c>
      <c r="L167" s="11">
        <f t="shared" si="7"/>
        <v>0.18999277474404408</v>
      </c>
      <c r="M167" t="str">
        <f t="array" ref="M167">INDEX(mySheet!G:G,MATCH(1,(mySheet!A:A=summary!C167)*(mySheet!B:B=summary!D167)*(mySheet!O:O=1),0))</f>
        <v>IUML</v>
      </c>
      <c r="N167" t="str">
        <f>VLOOKUP(M167,alliance!A:B,2,FALSE)</f>
        <v>I.N.D.I.A.</v>
      </c>
      <c r="O167" t="str">
        <f>VLOOKUP(M167,alliance!A:D,4,FALSE)</f>
        <v>B0C4DE</v>
      </c>
      <c r="P167" t="str">
        <f t="array" ref="P167">INDEX(mySheet!G:G,MATCH(1,(mySheet!A:A=summary!C167)*(mySheet!B:B=summary!D167)*(mySheet!O:O=2),0))</f>
        <v>IND</v>
      </c>
      <c r="Q167" t="str">
        <f t="shared" si="8"/>
        <v>IUML</v>
      </c>
      <c r="R167" t="str">
        <f>VLOOKUP(Q167,alliance!A:B,2,FALSE)</f>
        <v>I.N.D.I.A.</v>
      </c>
      <c r="S167" t="str">
        <f>VLOOKUP(Q167,alliance!A:D,4,FALSE)</f>
        <v>B0C4DE</v>
      </c>
    </row>
    <row r="168" spans="1:19" x14ac:dyDescent="0.2">
      <c r="A168" t="str">
        <f>VLOOKUP(C168,stateCodes!A:B,2,FALSE)</f>
        <v>S11</v>
      </c>
      <c r="B168">
        <v>9</v>
      </c>
      <c r="C168" t="s">
        <v>2926</v>
      </c>
      <c r="D168" t="s">
        <v>3069</v>
      </c>
      <c r="E168" s="2">
        <f>SUMIFS(mySheet!N:N,mySheet!A:A,summary!C168,mySheet!B:B,summary!D168,mySheet!O:O,1)</f>
        <v>1245972</v>
      </c>
      <c r="F168" s="2">
        <f>SUMIFS(mySheet!K:K,mySheet!A:A,summary!C168,mySheet!B:B,summary!D168)</f>
        <v>967203</v>
      </c>
      <c r="G168" s="8">
        <f t="shared" si="6"/>
        <v>0.77626383257408671</v>
      </c>
      <c r="H168">
        <f>COUNTIFS(mySheet!A:A,summary!C168,mySheet!B:B,summary!D168,mySheet!D:D,"FEMALE")</f>
        <v>1</v>
      </c>
      <c r="I168">
        <f>COUNTIFS(mySheet!A:A,summary!C168,mySheet!B:B,summary!D168,mySheet!D:D,"FEMALE",mySheet!O:O,1)</f>
        <v>0</v>
      </c>
      <c r="J168" s="11">
        <f>SUMIFS(mySheet!K:K,mySheet!A:A,summary!C168,mySheet!B:B,summary!D168,mySheet!G:G,"NOTA")/F168</f>
        <v>5.5603632329510972E-3</v>
      </c>
      <c r="K168" s="2">
        <f>SUMIFS(mySheet!K:K,mySheet!A:A,summary!C168,mySheet!B:B,summary!D168,mySheet!O:O,1) - SUMIFS(mySheet!K:K,mySheet!A:A,summary!C168,mySheet!B:B,summary!D168,mySheet!O:O,2)</f>
        <v>169153</v>
      </c>
      <c r="L168" s="11">
        <f t="shared" si="7"/>
        <v>0.17488882892216009</v>
      </c>
      <c r="M168" t="str">
        <f t="array" ref="M168">INDEX(mySheet!G:G,MATCH(1,(mySheet!A:A=summary!C168)*(mySheet!B:B=summary!D168)*(mySheet!O:O=1),0))</f>
        <v>INC</v>
      </c>
      <c r="N168" t="str">
        <f>VLOOKUP(M168,alliance!A:B,2,FALSE)</f>
        <v>I.N.D.I.A.</v>
      </c>
      <c r="O168" t="str">
        <f>VLOOKUP(M168,alliance!A:D,4,FALSE)</f>
        <v>00BFFF</v>
      </c>
      <c r="P168" t="str">
        <f t="array" ref="P168">INDEX(mySheet!G:G,MATCH(1,(mySheet!A:A=summary!C168)*(mySheet!B:B=summary!D168)*(mySheet!O:O=2),0))</f>
        <v>CPM</v>
      </c>
      <c r="Q168" t="str">
        <f t="shared" si="8"/>
        <v>INC</v>
      </c>
      <c r="R168" t="str">
        <f>VLOOKUP(Q168,alliance!A:B,2,FALSE)</f>
        <v>I.N.D.I.A.</v>
      </c>
      <c r="S168" t="str">
        <f>VLOOKUP(Q168,alliance!A:D,4,FALSE)</f>
        <v>00BFFF</v>
      </c>
    </row>
    <row r="169" spans="1:19" x14ac:dyDescent="0.2">
      <c r="A169" t="str">
        <f>VLOOKUP(C169,stateCodes!A:B,2,FALSE)</f>
        <v>S11</v>
      </c>
      <c r="B169">
        <v>10</v>
      </c>
      <c r="C169" t="s">
        <v>2926</v>
      </c>
      <c r="D169" t="s">
        <v>3039</v>
      </c>
      <c r="E169" s="2">
        <f>SUMIFS(mySheet!N:N,mySheet!A:A,summary!C169,mySheet!B:B,summary!D169,mySheet!O:O,1)</f>
        <v>1266794</v>
      </c>
      <c r="F169" s="2">
        <f>SUMIFS(mySheet!K:K,mySheet!A:A,summary!C169,mySheet!B:B,summary!D169)</f>
        <v>1018743</v>
      </c>
      <c r="G169" s="8">
        <f t="shared" si="6"/>
        <v>0.80418994722109516</v>
      </c>
      <c r="H169">
        <f>COUNTIFS(mySheet!A:A,summary!C169,mySheet!B:B,summary!D169,mySheet!D:D,"FEMALE")</f>
        <v>1</v>
      </c>
      <c r="I169">
        <f>COUNTIFS(mySheet!A:A,summary!C169,mySheet!B:B,summary!D169,mySheet!D:D,"FEMALE",mySheet!O:O,1)</f>
        <v>1</v>
      </c>
      <c r="J169" s="11">
        <f>SUMIFS(mySheet!K:K,mySheet!A:A,summary!C169,mySheet!B:B,summary!D169,mySheet!G:G,"NOTA")/F169</f>
        <v>7.5799293835638621E-3</v>
      </c>
      <c r="K169" s="2">
        <f>SUMIFS(mySheet!K:K,mySheet!A:A,summary!C169,mySheet!B:B,summary!D169,mySheet!O:O,1) - SUMIFS(mySheet!K:K,mySheet!A:A,summary!C169,mySheet!B:B,summary!D169,mySheet!O:O,2)</f>
        <v>158968</v>
      </c>
      <c r="L169" s="11">
        <f t="shared" si="7"/>
        <v>0.15604328078818702</v>
      </c>
      <c r="M169" t="str">
        <f t="array" ref="M169">INDEX(mySheet!G:G,MATCH(1,(mySheet!A:A=summary!C169)*(mySheet!B:B=summary!D169)*(mySheet!O:O=1),0))</f>
        <v>INC</v>
      </c>
      <c r="N169" t="str">
        <f>VLOOKUP(M169,alliance!A:B,2,FALSE)</f>
        <v>I.N.D.I.A.</v>
      </c>
      <c r="O169" t="str">
        <f>VLOOKUP(M169,alliance!A:D,4,FALSE)</f>
        <v>00BFFF</v>
      </c>
      <c r="P169" t="str">
        <f t="array" ref="P169">INDEX(mySheet!G:G,MATCH(1,(mySheet!A:A=summary!C169)*(mySheet!B:B=summary!D169)*(mySheet!O:O=2),0))</f>
        <v>CPM</v>
      </c>
      <c r="Q169" t="str">
        <f t="shared" si="8"/>
        <v>INC</v>
      </c>
      <c r="R169" t="str">
        <f>VLOOKUP(Q169,alliance!A:B,2,FALSE)</f>
        <v>I.N.D.I.A.</v>
      </c>
      <c r="S169" t="str">
        <f>VLOOKUP(Q169,alliance!A:D,4,FALSE)</f>
        <v>00BFFF</v>
      </c>
    </row>
    <row r="170" spans="1:19" x14ac:dyDescent="0.2">
      <c r="A170" t="str">
        <f>VLOOKUP(C170,stateCodes!A:B,2,FALSE)</f>
        <v>S11</v>
      </c>
      <c r="B170">
        <v>11</v>
      </c>
      <c r="C170" t="s">
        <v>2926</v>
      </c>
      <c r="D170" t="s">
        <v>3083</v>
      </c>
      <c r="E170" s="2">
        <f>SUMIFS(mySheet!N:N,mySheet!A:A,summary!C170,mySheet!B:B,summary!D170,mySheet!O:O,1)</f>
        <v>1204191</v>
      </c>
      <c r="F170" s="2">
        <f>SUMIFS(mySheet!K:K,mySheet!A:A,summary!C170,mySheet!B:B,summary!D170)</f>
        <v>919297</v>
      </c>
      <c r="G170" s="8">
        <f t="shared" si="6"/>
        <v>0.7634146078155376</v>
      </c>
      <c r="H170">
        <f>COUNTIFS(mySheet!A:A,summary!C170,mySheet!B:B,summary!D170,mySheet!D:D,"FEMALE")</f>
        <v>1</v>
      </c>
      <c r="I170">
        <f>COUNTIFS(mySheet!A:A,summary!C170,mySheet!B:B,summary!D170,mySheet!D:D,"FEMALE",mySheet!O:O,1)</f>
        <v>0</v>
      </c>
      <c r="J170" s="11">
        <f>SUMIFS(mySheet!K:K,mySheet!A:A,summary!C170,mySheet!B:B,summary!D170,mySheet!G:G,"NOTA")/F170</f>
        <v>5.7837673787687763E-3</v>
      </c>
      <c r="K170" s="2">
        <f>SUMIFS(mySheet!K:K,mySheet!A:A,summary!C170,mySheet!B:B,summary!D170,mySheet!O:O,1) - SUMIFS(mySheet!K:K,mySheet!A:A,summary!C170,mySheet!B:B,summary!D170,mySheet!O:O,2)</f>
        <v>171053</v>
      </c>
      <c r="L170" s="11">
        <f t="shared" si="7"/>
        <v>0.18606935517030948</v>
      </c>
      <c r="M170" t="str">
        <f t="array" ref="M170">INDEX(mySheet!G:G,MATCH(1,(mySheet!A:A=summary!C170)*(mySheet!B:B=summary!D170)*(mySheet!O:O=1),0))</f>
        <v>INC</v>
      </c>
      <c r="N170" t="str">
        <f>VLOOKUP(M170,alliance!A:B,2,FALSE)</f>
        <v>I.N.D.I.A.</v>
      </c>
      <c r="O170" t="str">
        <f>VLOOKUP(M170,alliance!A:D,4,FALSE)</f>
        <v>00BFFF</v>
      </c>
      <c r="P170" t="str">
        <f t="array" ref="P170">INDEX(mySheet!G:G,MATCH(1,(mySheet!A:A=summary!C170)*(mySheet!B:B=summary!D170)*(mySheet!O:O=2),0))</f>
        <v>IND</v>
      </c>
      <c r="Q170" t="str">
        <f t="shared" si="8"/>
        <v>INC</v>
      </c>
      <c r="R170" t="str">
        <f>VLOOKUP(Q170,alliance!A:B,2,FALSE)</f>
        <v>I.N.D.I.A.</v>
      </c>
      <c r="S170" t="str">
        <f>VLOOKUP(Q170,alliance!A:D,4,FALSE)</f>
        <v>00BFFF</v>
      </c>
    </row>
    <row r="171" spans="1:19" x14ac:dyDescent="0.2">
      <c r="A171" t="str">
        <f>VLOOKUP(C171,stateCodes!A:B,2,FALSE)</f>
        <v>S11</v>
      </c>
      <c r="B171">
        <v>12</v>
      </c>
      <c r="C171" t="s">
        <v>2926</v>
      </c>
      <c r="D171" t="s">
        <v>3092</v>
      </c>
      <c r="E171" s="2">
        <f>SUMIFS(mySheet!N:N,mySheet!A:A,summary!C171,mySheet!B:B,summary!D171,mySheet!O:O,1)</f>
        <v>1206698</v>
      </c>
      <c r="F171" s="2">
        <f>SUMIFS(mySheet!K:K,mySheet!A:A,summary!C171,mySheet!B:B,summary!D171)</f>
        <v>910339</v>
      </c>
      <c r="G171" s="8">
        <f t="shared" si="6"/>
        <v>0.75440499611336054</v>
      </c>
      <c r="H171">
        <f>COUNTIFS(mySheet!A:A,summary!C171,mySheet!B:B,summary!D171,mySheet!D:D,"FEMALE")</f>
        <v>0</v>
      </c>
      <c r="I171">
        <f>COUNTIFS(mySheet!A:A,summary!C171,mySheet!B:B,summary!D171,mySheet!D:D,"FEMALE",mySheet!O:O,1)</f>
        <v>0</v>
      </c>
      <c r="J171" s="11">
        <f>SUMIFS(mySheet!K:K,mySheet!A:A,summary!C171,mySheet!B:B,summary!D171,mySheet!G:G,"NOTA")/F171</f>
        <v>7.8992551126558352E-3</v>
      </c>
      <c r="K171" s="2">
        <f>SUMIFS(mySheet!K:K,mySheet!A:A,summary!C171,mySheet!B:B,summary!D171,mySheet!O:O,1) - SUMIFS(mySheet!K:K,mySheet!A:A,summary!C171,mySheet!B:B,summary!D171,mySheet!O:O,2)</f>
        <v>106259</v>
      </c>
      <c r="L171" s="11">
        <f t="shared" si="7"/>
        <v>0.11672464872975892</v>
      </c>
      <c r="M171" t="str">
        <f t="array" ref="M171">INDEX(mySheet!G:G,MATCH(1,(mySheet!A:A=summary!C171)*(mySheet!B:B=summary!D171)*(mySheet!O:O=1),0))</f>
        <v>KEC(M)</v>
      </c>
      <c r="N171" t="str">
        <f>VLOOKUP(M171,alliance!A:B,2,FALSE)</f>
        <v>I.N.D.I.A.</v>
      </c>
      <c r="O171" t="str">
        <f>VLOOKUP(M171,alliance!A:D,4,FALSE)</f>
        <v>B0E0E6</v>
      </c>
      <c r="P171" t="str">
        <f t="array" ref="P171">INDEX(mySheet!G:G,MATCH(1,(mySheet!A:A=summary!C171)*(mySheet!B:B=summary!D171)*(mySheet!O:O=2),0))</f>
        <v>CPM</v>
      </c>
      <c r="Q171" t="str">
        <f t="shared" si="8"/>
        <v>KEC(M)</v>
      </c>
      <c r="R171" t="str">
        <f>VLOOKUP(Q171,alliance!A:B,2,FALSE)</f>
        <v>I.N.D.I.A.</v>
      </c>
      <c r="S171" t="str">
        <f>VLOOKUP(Q171,alliance!A:D,4,FALSE)</f>
        <v>B0E0E6</v>
      </c>
    </row>
    <row r="172" spans="1:19" x14ac:dyDescent="0.2">
      <c r="A172" t="str">
        <f>VLOOKUP(C172,stateCodes!A:B,2,FALSE)</f>
        <v>S11</v>
      </c>
      <c r="B172">
        <v>13</v>
      </c>
      <c r="C172" t="s">
        <v>2926</v>
      </c>
      <c r="D172" t="s">
        <v>3127</v>
      </c>
      <c r="E172" s="2">
        <f>SUMIFS(mySheet!N:N,mySheet!A:A,summary!C172,mySheet!B:B,summary!D172,mySheet!O:O,1)</f>
        <v>1382741</v>
      </c>
      <c r="F172" s="2">
        <f>SUMIFS(mySheet!K:K,mySheet!A:A,summary!C172,mySheet!B:B,summary!D172)</f>
        <v>1026553</v>
      </c>
      <c r="G172" s="8">
        <f t="shared" si="6"/>
        <v>0.74240439822063564</v>
      </c>
      <c r="H172">
        <f>COUNTIFS(mySheet!A:A,summary!C172,mySheet!B:B,summary!D172,mySheet!D:D,"FEMALE")</f>
        <v>2</v>
      </c>
      <c r="I172">
        <f>COUNTIFS(mySheet!A:A,summary!C172,mySheet!B:B,summary!D172,mySheet!D:D,"FEMALE",mySheet!O:O,1)</f>
        <v>0</v>
      </c>
      <c r="J172" s="11">
        <f>SUMIFS(mySheet!K:K,mySheet!A:A,summary!C172,mySheet!B:B,summary!D172,mySheet!G:G,"NOTA")/F172</f>
        <v>3.2652965799135555E-3</v>
      </c>
      <c r="K172" s="2">
        <f>SUMIFS(mySheet!K:K,mySheet!A:A,summary!C172,mySheet!B:B,summary!D172,mySheet!O:O,1) - SUMIFS(mySheet!K:K,mySheet!A:A,summary!C172,mySheet!B:B,summary!D172,mySheet!O:O,2)</f>
        <v>44243</v>
      </c>
      <c r="L172" s="11">
        <f t="shared" si="7"/>
        <v>4.3098602799855439E-2</v>
      </c>
      <c r="M172" t="str">
        <f t="array" ref="M172">INDEX(mySheet!G:G,MATCH(1,(mySheet!A:A=summary!C172)*(mySheet!B:B=summary!D172)*(mySheet!O:O=1),0))</f>
        <v>INC</v>
      </c>
      <c r="N172" t="str">
        <f>VLOOKUP(M172,alliance!A:B,2,FALSE)</f>
        <v>I.N.D.I.A.</v>
      </c>
      <c r="O172" t="str">
        <f>VLOOKUP(M172,alliance!A:D,4,FALSE)</f>
        <v>00BFFF</v>
      </c>
      <c r="P172" t="str">
        <f t="array" ref="P172">INDEX(mySheet!G:G,MATCH(1,(mySheet!A:A=summary!C172)*(mySheet!B:B=summary!D172)*(mySheet!O:O=2),0))</f>
        <v>CPM</v>
      </c>
      <c r="Q172" t="str">
        <f t="shared" si="8"/>
        <v>CPM</v>
      </c>
      <c r="R172" t="str">
        <f>VLOOKUP(Q172,alliance!A:B,2,FALSE)</f>
        <v>I.N.D.I.A.</v>
      </c>
      <c r="S172" t="str">
        <f>VLOOKUP(Q172,alliance!A:D,4,FALSE)</f>
        <v>4682B4</v>
      </c>
    </row>
    <row r="173" spans="1:19" x14ac:dyDescent="0.2">
      <c r="A173" t="str">
        <f>VLOOKUP(C173,stateCodes!A:B,2,FALSE)</f>
        <v>S11</v>
      </c>
      <c r="B173">
        <v>14</v>
      </c>
      <c r="C173" t="s">
        <v>2926</v>
      </c>
      <c r="D173" t="s">
        <v>3116</v>
      </c>
      <c r="E173" s="2">
        <f>SUMIFS(mySheet!N:N,mySheet!A:A,summary!C173,mySheet!B:B,summary!D173,mySheet!O:O,1)</f>
        <v>1308102</v>
      </c>
      <c r="F173" s="2">
        <f>SUMIFS(mySheet!K:K,mySheet!A:A,summary!C173,mySheet!B:B,summary!D173)</f>
        <v>971035</v>
      </c>
      <c r="G173" s="8">
        <f t="shared" si="6"/>
        <v>0.74232361084991838</v>
      </c>
      <c r="H173">
        <f>COUNTIFS(mySheet!A:A,summary!C173,mySheet!B:B,summary!D173,mySheet!D:D,"FEMALE")</f>
        <v>1</v>
      </c>
      <c r="I173">
        <f>COUNTIFS(mySheet!A:A,summary!C173,mySheet!B:B,summary!D173,mySheet!D:D,"FEMALE",mySheet!O:O,1)</f>
        <v>0</v>
      </c>
      <c r="J173" s="11">
        <f>SUMIFS(mySheet!K:K,mySheet!A:A,summary!C173,mySheet!B:B,summary!D173,mySheet!G:G,"NOTA")/F173</f>
        <v>5.9256360481342073E-3</v>
      </c>
      <c r="K173" s="2">
        <f>SUMIFS(mySheet!K:K,mySheet!A:A,summary!C173,mySheet!B:B,summary!D173,mySheet!O:O,1) - SUMIFS(mySheet!K:K,mySheet!A:A,summary!C173,mySheet!B:B,summary!D173,mySheet!O:O,2)</f>
        <v>61138</v>
      </c>
      <c r="L173" s="11">
        <f t="shared" si="7"/>
        <v>6.2961685212170521E-2</v>
      </c>
      <c r="M173" t="str">
        <f t="array" ref="M173">INDEX(mySheet!G:G,MATCH(1,(mySheet!A:A=summary!C173)*(mySheet!B:B=summary!D173)*(mySheet!O:O=1),0))</f>
        <v>INC</v>
      </c>
      <c r="N173" t="str">
        <f>VLOOKUP(M173,alliance!A:B,2,FALSE)</f>
        <v>I.N.D.I.A.</v>
      </c>
      <c r="O173" t="str">
        <f>VLOOKUP(M173,alliance!A:D,4,FALSE)</f>
        <v>00BFFF</v>
      </c>
      <c r="P173" t="str">
        <f t="array" ref="P173">INDEX(mySheet!G:G,MATCH(1,(mySheet!A:A=summary!C173)*(mySheet!B:B=summary!D173)*(mySheet!O:O=2),0))</f>
        <v>CPI</v>
      </c>
      <c r="Q173" t="str">
        <f t="shared" si="8"/>
        <v>CPI</v>
      </c>
      <c r="R173" t="str">
        <f>VLOOKUP(Q173,alliance!A:B,2,FALSE)</f>
        <v>I.N.D.I.A.</v>
      </c>
      <c r="S173" t="str">
        <f>VLOOKUP(Q173,alliance!A:D,4,FALSE)</f>
        <v>ADD8E6</v>
      </c>
    </row>
    <row r="174" spans="1:19" x14ac:dyDescent="0.2">
      <c r="A174" t="str">
        <f>VLOOKUP(C174,stateCodes!A:B,2,FALSE)</f>
        <v>S11</v>
      </c>
      <c r="B174">
        <v>15</v>
      </c>
      <c r="C174" t="s">
        <v>2926</v>
      </c>
      <c r="D174" t="s">
        <v>3136</v>
      </c>
      <c r="E174" s="2">
        <f>SUMIFS(mySheet!N:N,mySheet!A:A,summary!C174,mySheet!B:B,summary!D174,mySheet!O:O,1)</f>
        <v>1296720</v>
      </c>
      <c r="F174" s="2">
        <f>SUMIFS(mySheet!K:K,mySheet!A:A,summary!C174,mySheet!B:B,summary!D174)</f>
        <v>968123</v>
      </c>
      <c r="G174" s="8">
        <f t="shared" si="6"/>
        <v>0.74659371336911595</v>
      </c>
      <c r="H174">
        <f>COUNTIFS(mySheet!A:A,summary!C174,mySheet!B:B,summary!D174,mySheet!D:D,"FEMALE")</f>
        <v>1</v>
      </c>
      <c r="I174">
        <f>COUNTIFS(mySheet!A:A,summary!C174,mySheet!B:B,summary!D174,mySheet!D:D,"FEMALE",mySheet!O:O,1)</f>
        <v>0</v>
      </c>
      <c r="J174" s="11">
        <f>SUMIFS(mySheet!K:K,mySheet!A:A,summary!C174,mySheet!B:B,summary!D174,mySheet!G:G,"NOTA")/F174</f>
        <v>6.216152286434678E-3</v>
      </c>
      <c r="K174" s="2">
        <f>SUMIFS(mySheet!K:K,mySheet!A:A,summary!C174,mySheet!B:B,summary!D174,mySheet!O:O,1) - SUMIFS(mySheet!K:K,mySheet!A:A,summary!C174,mySheet!B:B,summary!D174,mySheet!O:O,2)</f>
        <v>148856</v>
      </c>
      <c r="L174" s="11">
        <f t="shared" si="7"/>
        <v>0.15375732215844473</v>
      </c>
      <c r="M174" t="str">
        <f t="array" ref="M174">INDEX(mySheet!G:G,MATCH(1,(mySheet!A:A=summary!C174)*(mySheet!B:B=summary!D174)*(mySheet!O:O=1),0))</f>
        <v>RSP</v>
      </c>
      <c r="N174" t="str">
        <f>VLOOKUP(M174,alliance!A:B,2,FALSE)</f>
        <v>I.N.D.I.A.</v>
      </c>
      <c r="O174" t="str">
        <f>VLOOKUP(M174,alliance!A:D,4,FALSE)</f>
        <v>3CACFF</v>
      </c>
      <c r="P174" t="str">
        <f t="array" ref="P174">INDEX(mySheet!G:G,MATCH(1,(mySheet!A:A=summary!C174)*(mySheet!B:B=summary!D174)*(mySheet!O:O=2),0))</f>
        <v>CPM</v>
      </c>
      <c r="Q174" t="str">
        <f t="shared" si="8"/>
        <v>RSP</v>
      </c>
      <c r="R174" t="str">
        <f>VLOOKUP(Q174,alliance!A:B,2,FALSE)</f>
        <v>I.N.D.I.A.</v>
      </c>
      <c r="S174" t="str">
        <f>VLOOKUP(Q174,alliance!A:D,4,FALSE)</f>
        <v>3CACFF</v>
      </c>
    </row>
    <row r="175" spans="1:19" x14ac:dyDescent="0.2">
      <c r="A175" t="str">
        <f>VLOOKUP(C175,stateCodes!A:B,2,FALSE)</f>
        <v>S11</v>
      </c>
      <c r="B175">
        <v>16</v>
      </c>
      <c r="C175" t="s">
        <v>2926</v>
      </c>
      <c r="D175" t="s">
        <v>3103</v>
      </c>
      <c r="E175" s="2">
        <f>SUMIFS(mySheet!N:N,mySheet!A:A,summary!C175,mySheet!B:B,summary!D175,mySheet!O:O,1)</f>
        <v>1356701</v>
      </c>
      <c r="F175" s="2">
        <f>SUMIFS(mySheet!K:K,mySheet!A:A,summary!C175,mySheet!B:B,summary!D175)</f>
        <v>1088728</v>
      </c>
      <c r="G175" s="8">
        <f t="shared" si="6"/>
        <v>0.8024819027921406</v>
      </c>
      <c r="H175">
        <f>COUNTIFS(mySheet!A:A,summary!C175,mySheet!B:B,summary!D175,mySheet!D:D,"FEMALE")</f>
        <v>1</v>
      </c>
      <c r="I175">
        <f>COUNTIFS(mySheet!A:A,summary!C175,mySheet!B:B,summary!D175,mySheet!D:D,"FEMALE",mySheet!O:O,1)</f>
        <v>0</v>
      </c>
      <c r="J175" s="11">
        <f>SUMIFS(mySheet!K:K,mySheet!A:A,summary!C175,mySheet!B:B,summary!D175,mySheet!G:G,"NOTA")/F175</f>
        <v>5.6065426810002128E-3</v>
      </c>
      <c r="K175" s="2">
        <f>SUMIFS(mySheet!K:K,mySheet!A:A,summary!C175,mySheet!B:B,summary!D175,mySheet!O:O,1) - SUMIFS(mySheet!K:K,mySheet!A:A,summary!C175,mySheet!B:B,summary!D175,mySheet!O:O,2)</f>
        <v>10474</v>
      </c>
      <c r="L175" s="11">
        <f t="shared" si="7"/>
        <v>9.6204010551763156E-3</v>
      </c>
      <c r="M175" t="str">
        <f t="array" ref="M175">INDEX(mySheet!G:G,MATCH(1,(mySheet!A:A=summary!C175)*(mySheet!B:B=summary!D175)*(mySheet!O:O=1),0))</f>
        <v>CPM</v>
      </c>
      <c r="N175" t="str">
        <f>VLOOKUP(M175,alliance!A:B,2,FALSE)</f>
        <v>I.N.D.I.A.</v>
      </c>
      <c r="O175" t="str">
        <f>VLOOKUP(M175,alliance!A:D,4,FALSE)</f>
        <v>4682B4</v>
      </c>
      <c r="P175" t="str">
        <f t="array" ref="P175">INDEX(mySheet!G:G,MATCH(1,(mySheet!A:A=summary!C175)*(mySheet!B:B=summary!D175)*(mySheet!O:O=2),0))</f>
        <v>INC</v>
      </c>
      <c r="Q175" t="str">
        <f t="shared" si="8"/>
        <v>INC</v>
      </c>
      <c r="R175" t="str">
        <f>VLOOKUP(Q175,alliance!A:B,2,FALSE)</f>
        <v>I.N.D.I.A.</v>
      </c>
      <c r="S175" t="str">
        <f>VLOOKUP(Q175,alliance!A:D,4,FALSE)</f>
        <v>00BFFF</v>
      </c>
    </row>
    <row r="176" spans="1:19" x14ac:dyDescent="0.2">
      <c r="A176" t="str">
        <f>VLOOKUP(C176,stateCodes!A:B,2,FALSE)</f>
        <v>S11</v>
      </c>
      <c r="B176">
        <v>17</v>
      </c>
      <c r="C176" t="s">
        <v>2926</v>
      </c>
      <c r="D176" t="s">
        <v>2951</v>
      </c>
      <c r="E176" s="2">
        <f>SUMIFS(mySheet!N:N,mySheet!A:A,summary!C176,mySheet!B:B,summary!D176,mySheet!O:O,1)</f>
        <v>1288926</v>
      </c>
      <c r="F176" s="2">
        <f>SUMIFS(mySheet!K:K,mySheet!A:A,summary!C176,mySheet!B:B,summary!D176)</f>
        <v>1065619</v>
      </c>
      <c r="G176" s="8">
        <f t="shared" si="6"/>
        <v>0.82674955738343392</v>
      </c>
      <c r="H176">
        <f>COUNTIFS(mySheet!A:A,summary!C176,mySheet!B:B,summary!D176,mySheet!D:D,"FEMALE")</f>
        <v>0</v>
      </c>
      <c r="I176">
        <f>COUNTIFS(mySheet!A:A,summary!C176,mySheet!B:B,summary!D176,mySheet!D:D,"FEMALE",mySheet!O:O,1)</f>
        <v>0</v>
      </c>
      <c r="J176" s="11">
        <f>SUMIFS(mySheet!K:K,mySheet!A:A,summary!C176,mySheet!B:B,summary!D176,mySheet!G:G,"NOTA")/F176</f>
        <v>3.2047101262271038E-3</v>
      </c>
      <c r="K176" s="2">
        <f>SUMIFS(mySheet!K:K,mySheet!A:A,summary!C176,mySheet!B:B,summary!D176,mySheet!O:O,1) - SUMIFS(mySheet!K:K,mySheet!A:A,summary!C176,mySheet!B:B,summary!D176,mySheet!O:O,2)</f>
        <v>84663</v>
      </c>
      <c r="L176" s="11">
        <f t="shared" si="7"/>
        <v>7.9449596900956154E-2</v>
      </c>
      <c r="M176" t="str">
        <f t="array" ref="M176">INDEX(mySheet!G:G,MATCH(1,(mySheet!A:A=summary!C176)*(mySheet!B:B=summary!D176)*(mySheet!O:O=1),0))</f>
        <v>INC</v>
      </c>
      <c r="N176" t="str">
        <f>VLOOKUP(M176,alliance!A:B,2,FALSE)</f>
        <v>I.N.D.I.A.</v>
      </c>
      <c r="O176" t="str">
        <f>VLOOKUP(M176,alliance!A:D,4,FALSE)</f>
        <v>00BFFF</v>
      </c>
      <c r="P176" t="str">
        <f t="array" ref="P176">INDEX(mySheet!G:G,MATCH(1,(mySheet!A:A=summary!C176)*(mySheet!B:B=summary!D176)*(mySheet!O:O=2),0))</f>
        <v>CPM</v>
      </c>
      <c r="Q176" t="str">
        <f t="shared" si="8"/>
        <v>CPM</v>
      </c>
      <c r="R176" t="str">
        <f>VLOOKUP(Q176,alliance!A:B,2,FALSE)</f>
        <v>I.N.D.I.A.</v>
      </c>
      <c r="S176" t="str">
        <f>VLOOKUP(Q176,alliance!A:D,4,FALSE)</f>
        <v>4682B4</v>
      </c>
    </row>
    <row r="177" spans="1:19" x14ac:dyDescent="0.2">
      <c r="A177" t="str">
        <f>VLOOKUP(C177,stateCodes!A:B,2,FALSE)</f>
        <v>S11</v>
      </c>
      <c r="B177">
        <v>18</v>
      </c>
      <c r="C177" t="s">
        <v>2926</v>
      </c>
      <c r="D177" t="s">
        <v>3148</v>
      </c>
      <c r="E177" s="2">
        <f>SUMIFS(mySheet!N:N,mySheet!A:A,summary!C177,mySheet!B:B,summary!D177,mySheet!O:O,1)</f>
        <v>1350710</v>
      </c>
      <c r="F177" s="2">
        <f>SUMIFS(mySheet!K:K,mySheet!A:A,summary!C177,mySheet!B:B,summary!D177)</f>
        <v>1004888</v>
      </c>
      <c r="G177" s="8">
        <f t="shared" si="6"/>
        <v>0.74397020826084059</v>
      </c>
      <c r="H177">
        <f>COUNTIFS(mySheet!A:A,summary!C177,mySheet!B:B,summary!D177,mySheet!D:D,"FEMALE")</f>
        <v>3</v>
      </c>
      <c r="I177">
        <f>COUNTIFS(mySheet!A:A,summary!C177,mySheet!B:B,summary!D177,mySheet!D:D,"FEMALE",mySheet!O:O,1)</f>
        <v>0</v>
      </c>
      <c r="J177" s="11">
        <f>SUMIFS(mySheet!K:K,mySheet!A:A,summary!C177,mySheet!B:B,summary!D177,mySheet!G:G,"NOTA")/F177</f>
        <v>5.6573468884094542E-3</v>
      </c>
      <c r="K177" s="2">
        <f>SUMIFS(mySheet!K:K,mySheet!A:A,summary!C177,mySheet!B:B,summary!D177,mySheet!O:O,1) - SUMIFS(mySheet!K:K,mySheet!A:A,summary!C177,mySheet!B:B,summary!D177,mySheet!O:O,2)</f>
        <v>38247</v>
      </c>
      <c r="L177" s="11">
        <f t="shared" si="7"/>
        <v>3.8060958037114581E-2</v>
      </c>
      <c r="M177" t="str">
        <f t="array" ref="M177">INDEX(mySheet!G:G,MATCH(1,(mySheet!A:A=summary!C177)*(mySheet!B:B=summary!D177)*(mySheet!O:O=1),0))</f>
        <v>INC</v>
      </c>
      <c r="N177" t="str">
        <f>VLOOKUP(M177,alliance!A:B,2,FALSE)</f>
        <v>I.N.D.I.A.</v>
      </c>
      <c r="O177" t="str">
        <f>VLOOKUP(M177,alliance!A:D,4,FALSE)</f>
        <v>00BFFF</v>
      </c>
      <c r="P177" t="str">
        <f t="array" ref="P177">INDEX(mySheet!G:G,MATCH(1,(mySheet!A:A=summary!C177)*(mySheet!B:B=summary!D177)*(mySheet!O:O=2),0))</f>
        <v>CPM</v>
      </c>
      <c r="Q177" t="str">
        <f t="shared" si="8"/>
        <v>CPM</v>
      </c>
      <c r="R177" t="str">
        <f>VLOOKUP(Q177,alliance!A:B,2,FALSE)</f>
        <v>I.N.D.I.A.</v>
      </c>
      <c r="S177" t="str">
        <f>VLOOKUP(Q177,alliance!A:D,4,FALSE)</f>
        <v>4682B4</v>
      </c>
    </row>
    <row r="178" spans="1:19" x14ac:dyDescent="0.2">
      <c r="A178" t="str">
        <f>VLOOKUP(C178,stateCodes!A:B,2,FALSE)</f>
        <v>S11</v>
      </c>
      <c r="B178">
        <v>19</v>
      </c>
      <c r="C178" t="s">
        <v>2926</v>
      </c>
      <c r="D178" t="s">
        <v>3168</v>
      </c>
      <c r="E178" s="2">
        <f>SUMIFS(mySheet!N:N,mySheet!A:A,summary!C178,mySheet!B:B,summary!D178,mySheet!O:O,1)</f>
        <v>1371427</v>
      </c>
      <c r="F178" s="2">
        <f>SUMIFS(mySheet!K:K,mySheet!A:A,summary!C178,mySheet!B:B,summary!D178)</f>
        <v>1010180</v>
      </c>
      <c r="G178" s="8">
        <f t="shared" si="6"/>
        <v>0.73659042734319802</v>
      </c>
      <c r="H178">
        <f>COUNTIFS(mySheet!A:A,summary!C178,mySheet!B:B,summary!D178,mySheet!D:D,"FEMALE")</f>
        <v>1</v>
      </c>
      <c r="I178">
        <f>COUNTIFS(mySheet!A:A,summary!C178,mySheet!B:B,summary!D178,mySheet!D:D,"FEMALE",mySheet!O:O,1)</f>
        <v>0</v>
      </c>
      <c r="J178" s="11">
        <f>SUMIFS(mySheet!K:K,mySheet!A:A,summary!C178,mySheet!B:B,summary!D178,mySheet!G:G,"NOTA")/F178</f>
        <v>4.5338454532855531E-3</v>
      </c>
      <c r="K178" s="2">
        <f>SUMIFS(mySheet!K:K,mySheet!A:A,summary!C178,mySheet!B:B,summary!D178,mySheet!O:O,1) - SUMIFS(mySheet!K:K,mySheet!A:A,summary!C178,mySheet!B:B,summary!D178,mySheet!O:O,2)</f>
        <v>99989</v>
      </c>
      <c r="L178" s="11">
        <f t="shared" si="7"/>
        <v>9.8981369656892831E-2</v>
      </c>
      <c r="M178" t="str">
        <f t="array" ref="M178">INDEX(mySheet!G:G,MATCH(1,(mySheet!A:A=summary!C178)*(mySheet!B:B=summary!D178)*(mySheet!O:O=1),0))</f>
        <v>INC</v>
      </c>
      <c r="N178" t="str">
        <f>VLOOKUP(M178,alliance!A:B,2,FALSE)</f>
        <v>I.N.D.I.A.</v>
      </c>
      <c r="O178" t="str">
        <f>VLOOKUP(M178,alliance!A:D,4,FALSE)</f>
        <v>00BFFF</v>
      </c>
      <c r="P178" t="str">
        <f t="array" ref="P178">INDEX(mySheet!G:G,MATCH(1,(mySheet!A:A=summary!C178)*(mySheet!B:B=summary!D178)*(mySheet!O:O=2),0))</f>
        <v>BJP</v>
      </c>
      <c r="Q178" t="str">
        <f t="shared" si="8"/>
        <v>BJP</v>
      </c>
      <c r="R178" t="str">
        <f>VLOOKUP(Q178,alliance!A:B,2,FALSE)</f>
        <v>NDA</v>
      </c>
      <c r="S178" t="str">
        <f>VLOOKUP(Q178,alliance!A:D,4,FALSE)</f>
        <v>FF4500</v>
      </c>
    </row>
    <row r="179" spans="1:19" x14ac:dyDescent="0.2">
      <c r="A179" t="str">
        <f>VLOOKUP(C179,stateCodes!A:B,2,FALSE)</f>
        <v>S12</v>
      </c>
      <c r="B179">
        <v>0</v>
      </c>
      <c r="C179" t="s">
        <v>3187</v>
      </c>
      <c r="D179" t="s">
        <v>3607</v>
      </c>
      <c r="E179" s="2">
        <f>SUMIFS(mySheet!N:N,mySheet!A:A,summary!C179,mySheet!B:B,summary!D179,mySheet!O:O,1)</f>
        <v>1760875</v>
      </c>
      <c r="F179" s="2">
        <f>SUMIFS(mySheet!K:K,mySheet!A:A,summary!C179,mySheet!B:B,summary!D179)</f>
        <v>1370667</v>
      </c>
      <c r="G179" s="8">
        <f t="shared" si="6"/>
        <v>0.77840107900901545</v>
      </c>
      <c r="H179">
        <f>COUNTIFS(mySheet!A:A,summary!C179,mySheet!B:B,summary!D179,mySheet!D:D,"FEMALE")</f>
        <v>2</v>
      </c>
      <c r="I179">
        <f>COUNTIFS(mySheet!A:A,summary!C179,mySheet!B:B,summary!D179,mySheet!D:D,"FEMALE",mySheet!O:O,1)</f>
        <v>0</v>
      </c>
      <c r="J179" s="11">
        <f>SUMIFS(mySheet!K:K,mySheet!A:A,summary!C179,mySheet!B:B,summary!D179,mySheet!G:G,"NOTA")/F179</f>
        <v>6.8805917119183577E-3</v>
      </c>
      <c r="K179" s="2">
        <f>SUMIFS(mySheet!K:K,mySheet!A:A,summary!C179,mySheet!B:B,summary!D179,mySheet!O:O,1) - SUMIFS(mySheet!K:K,mySheet!A:A,summary!C179,mySheet!B:B,summary!D179,mySheet!O:O,2)</f>
        <v>376734</v>
      </c>
      <c r="L179" s="11">
        <f t="shared" si="7"/>
        <v>0.27485450514238691</v>
      </c>
      <c r="M179" t="str">
        <f t="array" ref="M179">INDEX(mySheet!G:G,MATCH(1,(mySheet!A:A=summary!C179)*(mySheet!B:B=summary!D179)*(mySheet!O:O=1),0))</f>
        <v>BJP</v>
      </c>
      <c r="N179" t="str">
        <f>VLOOKUP(M179,alliance!A:B,2,FALSE)</f>
        <v>NDA</v>
      </c>
      <c r="O179" t="str">
        <f>VLOOKUP(M179,alliance!A:D,4,FALSE)</f>
        <v>FF4500</v>
      </c>
      <c r="P179" t="str">
        <f t="array" ref="P179">INDEX(mySheet!G:G,MATCH(1,(mySheet!A:A=summary!C179)*(mySheet!B:B=summary!D179)*(mySheet!O:O=2),0))</f>
        <v>INC</v>
      </c>
      <c r="Q179" t="str">
        <f t="shared" si="8"/>
        <v>BJP</v>
      </c>
      <c r="R179" t="str">
        <f>VLOOKUP(Q179,alliance!A:B,2,FALSE)</f>
        <v>NDA</v>
      </c>
      <c r="S179" t="str">
        <f>VLOOKUP(Q179,alliance!A:D,4,FALSE)</f>
        <v>FF4500</v>
      </c>
    </row>
    <row r="180" spans="1:19" x14ac:dyDescent="0.2">
      <c r="A180" t="str">
        <f>VLOOKUP(C180,stateCodes!A:B,2,FALSE)</f>
        <v>S12</v>
      </c>
      <c r="B180">
        <v>1</v>
      </c>
      <c r="C180" t="s">
        <v>3187</v>
      </c>
      <c r="D180" t="s">
        <v>3597</v>
      </c>
      <c r="E180" s="2">
        <f>SUMIFS(mySheet!N:N,mySheet!A:A,summary!C180,mySheet!B:B,summary!D180,mySheet!O:O,1)</f>
        <v>1661229</v>
      </c>
      <c r="F180" s="2">
        <f>SUMIFS(mySheet!K:K,mySheet!A:A,summary!C180,mySheet!B:B,summary!D180)</f>
        <v>1252511</v>
      </c>
      <c r="G180" s="8">
        <f t="shared" si="6"/>
        <v>0.75396649107377733</v>
      </c>
      <c r="H180">
        <f>COUNTIFS(mySheet!A:A,summary!C180,mySheet!B:B,summary!D180,mySheet!D:D,"FEMALE")</f>
        <v>0</v>
      </c>
      <c r="I180">
        <f>COUNTIFS(mySheet!A:A,summary!C180,mySheet!B:B,summary!D180,mySheet!D:D,"FEMALE",mySheet!O:O,1)</f>
        <v>0</v>
      </c>
      <c r="J180" s="11">
        <f>SUMIFS(mySheet!K:K,mySheet!A:A,summary!C180,mySheet!B:B,summary!D180,mySheet!G:G,"NOTA")/F180</f>
        <v>8.1412458653057733E-3</v>
      </c>
      <c r="K180" s="2">
        <f>SUMIFS(mySheet!K:K,mySheet!A:A,summary!C180,mySheet!B:B,summary!D180,mySheet!O:O,1) - SUMIFS(mySheet!K:K,mySheet!A:A,summary!C180,mySheet!B:B,summary!D180,mySheet!O:O,2)</f>
        <v>365637</v>
      </c>
      <c r="L180" s="11">
        <f t="shared" si="7"/>
        <v>0.29192318470656148</v>
      </c>
      <c r="M180" t="str">
        <f t="array" ref="M180">INDEX(mySheet!G:G,MATCH(1,(mySheet!A:A=summary!C180)*(mySheet!B:B=summary!D180)*(mySheet!O:O=1),0))</f>
        <v>BJP</v>
      </c>
      <c r="N180" t="str">
        <f>VLOOKUP(M180,alliance!A:B,2,FALSE)</f>
        <v>NDA</v>
      </c>
      <c r="O180" t="str">
        <f>VLOOKUP(M180,alliance!A:D,4,FALSE)</f>
        <v>FF4500</v>
      </c>
      <c r="P180" t="str">
        <f t="array" ref="P180">INDEX(mySheet!G:G,MATCH(1,(mySheet!A:A=summary!C180)*(mySheet!B:B=summary!D180)*(mySheet!O:O=2),0))</f>
        <v>INC</v>
      </c>
      <c r="Q180" t="str">
        <f t="shared" si="8"/>
        <v>BJP</v>
      </c>
      <c r="R180" t="str">
        <f>VLOOKUP(Q180,alliance!A:B,2,FALSE)</f>
        <v>NDA</v>
      </c>
      <c r="S180" t="str">
        <f>VLOOKUP(Q180,alliance!A:D,4,FALSE)</f>
        <v>FF4500</v>
      </c>
    </row>
    <row r="181" spans="1:19" x14ac:dyDescent="0.2">
      <c r="A181" t="str">
        <f>VLOOKUP(C181,stateCodes!A:B,2,FALSE)</f>
        <v>S12</v>
      </c>
      <c r="B181">
        <v>2</v>
      </c>
      <c r="C181" t="s">
        <v>3187</v>
      </c>
      <c r="D181" t="s">
        <v>3622</v>
      </c>
      <c r="E181" s="2">
        <f>SUMIFS(mySheet!N:N,mySheet!A:A,summary!C181,mySheet!B:B,summary!D181,mySheet!O:O,1)</f>
        <v>1851112</v>
      </c>
      <c r="F181" s="2">
        <f>SUMIFS(mySheet!K:K,mySheet!A:A,summary!C181,mySheet!B:B,summary!D181)</f>
        <v>1400509</v>
      </c>
      <c r="G181" s="8">
        <f t="shared" si="6"/>
        <v>0.75657712769405638</v>
      </c>
      <c r="H181">
        <f>COUNTIFS(mySheet!A:A,summary!C181,mySheet!B:B,summary!D181,mySheet!D:D,"FEMALE")</f>
        <v>0</v>
      </c>
      <c r="I181">
        <f>COUNTIFS(mySheet!A:A,summary!C181,mySheet!B:B,summary!D181,mySheet!D:D,"FEMALE",mySheet!O:O,1)</f>
        <v>0</v>
      </c>
      <c r="J181" s="11">
        <f>SUMIFS(mySheet!K:K,mySheet!A:A,summary!C181,mySheet!B:B,summary!D181,mySheet!G:G,"NOTA")/F181</f>
        <v>2.5298659273164256E-2</v>
      </c>
      <c r="K181" s="2">
        <f>SUMIFS(mySheet!K:K,mySheet!A:A,summary!C181,mySheet!B:B,summary!D181,mySheet!O:O,1) - SUMIFS(mySheet!K:K,mySheet!A:A,summary!C181,mySheet!B:B,summary!D181,mySheet!O:O,2)</f>
        <v>90636</v>
      </c>
      <c r="L181" s="11">
        <f t="shared" si="7"/>
        <v>6.4716470940208173E-2</v>
      </c>
      <c r="M181" t="str">
        <f t="array" ref="M181">INDEX(mySheet!G:G,MATCH(1,(mySheet!A:A=summary!C181)*(mySheet!B:B=summary!D181)*(mySheet!O:O=1),0))</f>
        <v>BJP</v>
      </c>
      <c r="N181" t="str">
        <f>VLOOKUP(M181,alliance!A:B,2,FALSE)</f>
        <v>NDA</v>
      </c>
      <c r="O181" t="str">
        <f>VLOOKUP(M181,alliance!A:D,4,FALSE)</f>
        <v>FF4500</v>
      </c>
      <c r="P181" t="str">
        <f t="array" ref="P181">INDEX(mySheet!G:G,MATCH(1,(mySheet!A:A=summary!C181)*(mySheet!B:B=summary!D181)*(mySheet!O:O=2),0))</f>
        <v>INC</v>
      </c>
      <c r="Q181" t="str">
        <f t="shared" si="8"/>
        <v>INC</v>
      </c>
      <c r="R181" t="str">
        <f>VLOOKUP(Q181,alliance!A:B,2,FALSE)</f>
        <v>I.N.D.I.A.</v>
      </c>
      <c r="S181" t="str">
        <f>VLOOKUP(Q181,alliance!A:D,4,FALSE)</f>
        <v>00BFFF</v>
      </c>
    </row>
    <row r="182" spans="1:19" x14ac:dyDescent="0.2">
      <c r="A182" t="str">
        <f>VLOOKUP(C182,stateCodes!A:B,2,FALSE)</f>
        <v>S12</v>
      </c>
      <c r="B182">
        <v>3</v>
      </c>
      <c r="C182" t="s">
        <v>3187</v>
      </c>
      <c r="D182" t="s">
        <v>3632</v>
      </c>
      <c r="E182" s="2">
        <f>SUMIFS(mySheet!N:N,mySheet!A:A,summary!C182,mySheet!B:B,summary!D182,mySheet!O:O,1)</f>
        <v>1786151</v>
      </c>
      <c r="F182" s="2">
        <f>SUMIFS(mySheet!K:K,mySheet!A:A,summary!C182,mySheet!B:B,summary!D182)</f>
        <v>1344132</v>
      </c>
      <c r="G182" s="8">
        <f t="shared" si="6"/>
        <v>0.7525298812922312</v>
      </c>
      <c r="H182">
        <f>COUNTIFS(mySheet!A:A,summary!C182,mySheet!B:B,summary!D182,mySheet!D:D,"FEMALE")</f>
        <v>0</v>
      </c>
      <c r="I182">
        <f>COUNTIFS(mySheet!A:A,summary!C182,mySheet!B:B,summary!D182,mySheet!D:D,"FEMALE",mySheet!O:O,1)</f>
        <v>0</v>
      </c>
      <c r="J182" s="11">
        <f>SUMIFS(mySheet!K:K,mySheet!A:A,summary!C182,mySheet!B:B,summary!D182,mySheet!G:G,"NOTA")/F182</f>
        <v>1.3338719709076192E-2</v>
      </c>
      <c r="K182" s="2">
        <f>SUMIFS(mySheet!K:K,mySheet!A:A,summary!C182,mySheet!B:B,summary!D182,mySheet!O:O,1) - SUMIFS(mySheet!K:K,mySheet!A:A,summary!C182,mySheet!B:B,summary!D182,mySheet!O:O,2)</f>
        <v>156029</v>
      </c>
      <c r="L182" s="11">
        <f t="shared" si="7"/>
        <v>0.11608160508045341</v>
      </c>
      <c r="M182" t="str">
        <f t="array" ref="M182">INDEX(mySheet!G:G,MATCH(1,(mySheet!A:A=summary!C182)*(mySheet!B:B=summary!D182)*(mySheet!O:O=1),0))</f>
        <v>BJP</v>
      </c>
      <c r="N182" t="str">
        <f>VLOOKUP(M182,alliance!A:B,2,FALSE)</f>
        <v>NDA</v>
      </c>
      <c r="O182" t="str">
        <f>VLOOKUP(M182,alliance!A:D,4,FALSE)</f>
        <v>FF4500</v>
      </c>
      <c r="P182" t="str">
        <f t="array" ref="P182">INDEX(mySheet!G:G,MATCH(1,(mySheet!A:A=summary!C182)*(mySheet!B:B=summary!D182)*(mySheet!O:O=2),0))</f>
        <v>INC</v>
      </c>
      <c r="Q182" t="str">
        <f t="shared" si="8"/>
        <v>BJP</v>
      </c>
      <c r="R182" t="str">
        <f>VLOOKUP(Q182,alliance!A:B,2,FALSE)</f>
        <v>NDA</v>
      </c>
      <c r="S182" t="str">
        <f>VLOOKUP(Q182,alliance!A:D,4,FALSE)</f>
        <v>FF4500</v>
      </c>
    </row>
    <row r="183" spans="1:19" x14ac:dyDescent="0.2">
      <c r="A183" t="str">
        <f>VLOOKUP(C183,stateCodes!A:B,2,FALSE)</f>
        <v>S12</v>
      </c>
      <c r="B183">
        <v>4</v>
      </c>
      <c r="C183" t="s">
        <v>3187</v>
      </c>
      <c r="D183" t="s">
        <v>3576</v>
      </c>
      <c r="E183" s="2">
        <f>SUMIFS(mySheet!N:N,mySheet!A:A,summary!C183,mySheet!B:B,summary!D183,mySheet!O:O,1)</f>
        <v>1694329</v>
      </c>
      <c r="F183" s="2">
        <f>SUMIFS(mySheet!K:K,mySheet!A:A,summary!C183,mySheet!B:B,summary!D183)</f>
        <v>1260329</v>
      </c>
      <c r="G183" s="8">
        <f t="shared" si="6"/>
        <v>0.7438514007610092</v>
      </c>
      <c r="H183">
        <f>COUNTIFS(mySheet!A:A,summary!C183,mySheet!B:B,summary!D183,mySheet!D:D,"FEMALE")</f>
        <v>1</v>
      </c>
      <c r="I183">
        <f>COUNTIFS(mySheet!A:A,summary!C183,mySheet!B:B,summary!D183,mySheet!D:D,"FEMALE",mySheet!O:O,1)</f>
        <v>0</v>
      </c>
      <c r="J183" s="11">
        <f>SUMIFS(mySheet!K:K,mySheet!A:A,summary!C183,mySheet!B:B,summary!D183,mySheet!G:G,"NOTA")/F183</f>
        <v>8.2319775233292251E-3</v>
      </c>
      <c r="K183" s="2">
        <f>SUMIFS(mySheet!K:K,mySheet!A:A,summary!C183,mySheet!B:B,summary!D183,mySheet!O:O,1) - SUMIFS(mySheet!K:K,mySheet!A:A,summary!C183,mySheet!B:B,summary!D183,mySheet!O:O,2)</f>
        <v>431019</v>
      </c>
      <c r="L183" s="11">
        <f t="shared" si="7"/>
        <v>0.34198927422918934</v>
      </c>
      <c r="M183" t="str">
        <f t="array" ref="M183">INDEX(mySheet!G:G,MATCH(1,(mySheet!A:A=summary!C183)*(mySheet!B:B=summary!D183)*(mySheet!O:O=1),0))</f>
        <v>BJP</v>
      </c>
      <c r="N183" t="str">
        <f>VLOOKUP(M183,alliance!A:B,2,FALSE)</f>
        <v>NDA</v>
      </c>
      <c r="O183" t="str">
        <f>VLOOKUP(M183,alliance!A:D,4,FALSE)</f>
        <v>FF4500</v>
      </c>
      <c r="P183" t="str">
        <f t="array" ref="P183">INDEX(mySheet!G:G,MATCH(1,(mySheet!A:A=summary!C183)*(mySheet!B:B=summary!D183)*(mySheet!O:O=2),0))</f>
        <v>INC</v>
      </c>
      <c r="Q183" t="str">
        <f t="shared" si="8"/>
        <v>BJP</v>
      </c>
      <c r="R183" t="str">
        <f>VLOOKUP(Q183,alliance!A:B,2,FALSE)</f>
        <v>NDA</v>
      </c>
      <c r="S183" t="str">
        <f>VLOOKUP(Q183,alliance!A:D,4,FALSE)</f>
        <v>FF4500</v>
      </c>
    </row>
    <row r="184" spans="1:19" x14ac:dyDescent="0.2">
      <c r="A184" t="str">
        <f>VLOOKUP(C184,stateCodes!A:B,2,FALSE)</f>
        <v>S12</v>
      </c>
      <c r="B184">
        <v>5</v>
      </c>
      <c r="C184" t="s">
        <v>3187</v>
      </c>
      <c r="D184" t="s">
        <v>3640</v>
      </c>
      <c r="E184" s="2">
        <f>SUMIFS(mySheet!N:N,mySheet!A:A,summary!C184,mySheet!B:B,summary!D184,mySheet!O:O,1)</f>
        <v>2350580</v>
      </c>
      <c r="F184" s="2">
        <f>SUMIFS(mySheet!K:K,mySheet!A:A,summary!C184,mySheet!B:B,summary!D184)</f>
        <v>1629108</v>
      </c>
      <c r="G184" s="8">
        <f t="shared" si="6"/>
        <v>0.69306639212449694</v>
      </c>
      <c r="H184">
        <f>COUNTIFS(mySheet!A:A,summary!C184,mySheet!B:B,summary!D184,mySheet!D:D,"FEMALE")</f>
        <v>1</v>
      </c>
      <c r="I184">
        <f>COUNTIFS(mySheet!A:A,summary!C184,mySheet!B:B,summary!D184,mySheet!D:D,"FEMALE",mySheet!O:O,1)</f>
        <v>0</v>
      </c>
      <c r="J184" s="11">
        <f>SUMIFS(mySheet!K:K,mySheet!A:A,summary!C184,mySheet!B:B,summary!D184,mySheet!G:G,"NOTA")/F184</f>
        <v>3.0967867078180206E-3</v>
      </c>
      <c r="K184" s="2">
        <f>SUMIFS(mySheet!K:K,mySheet!A:A,summary!C184,mySheet!B:B,summary!D184,mySheet!O:O,1) - SUMIFS(mySheet!K:K,mySheet!A:A,summary!C184,mySheet!B:B,summary!D184,mySheet!O:O,2)</f>
        <v>547754</v>
      </c>
      <c r="L184" s="11">
        <f t="shared" si="7"/>
        <v>0.33622939670052571</v>
      </c>
      <c r="M184" t="str">
        <f t="array" ref="M184">INDEX(mySheet!G:G,MATCH(1,(mySheet!A:A=summary!C184)*(mySheet!B:B=summary!D184)*(mySheet!O:O=1),0))</f>
        <v>BJP</v>
      </c>
      <c r="N184" t="str">
        <f>VLOOKUP(M184,alliance!A:B,2,FALSE)</f>
        <v>NDA</v>
      </c>
      <c r="O184" t="str">
        <f>VLOOKUP(M184,alliance!A:D,4,FALSE)</f>
        <v>FF4500</v>
      </c>
      <c r="P184" t="str">
        <f t="array" ref="P184">INDEX(mySheet!G:G,MATCH(1,(mySheet!A:A=summary!C184)*(mySheet!B:B=summary!D184)*(mySheet!O:O=2),0))</f>
        <v>INC</v>
      </c>
      <c r="Q184" t="str">
        <f t="shared" si="8"/>
        <v>BJP</v>
      </c>
      <c r="R184" t="str">
        <f>VLOOKUP(Q184,alliance!A:B,2,FALSE)</f>
        <v>NDA</v>
      </c>
      <c r="S184" t="str">
        <f>VLOOKUP(Q184,alliance!A:D,4,FALSE)</f>
        <v>FF4500</v>
      </c>
    </row>
    <row r="185" spans="1:19" x14ac:dyDescent="0.2">
      <c r="A185" t="str">
        <f>VLOOKUP(C185,stateCodes!A:B,2,FALSE)</f>
        <v>S12</v>
      </c>
      <c r="B185">
        <v>6</v>
      </c>
      <c r="C185" t="s">
        <v>3187</v>
      </c>
      <c r="D185" t="s">
        <v>3526</v>
      </c>
      <c r="E185" s="2">
        <f>SUMIFS(mySheet!N:N,mySheet!A:A,summary!C185,mySheet!B:B,summary!D185,mySheet!O:O,1)</f>
        <v>1741604</v>
      </c>
      <c r="F185" s="2">
        <f>SUMIFS(mySheet!K:K,mySheet!A:A,summary!C185,mySheet!B:B,summary!D185)</f>
        <v>1250244</v>
      </c>
      <c r="G185" s="8">
        <f t="shared" si="6"/>
        <v>0.71786927453083482</v>
      </c>
      <c r="H185">
        <f>COUNTIFS(mySheet!A:A,summary!C185,mySheet!B:B,summary!D185,mySheet!D:D,"FEMALE")</f>
        <v>1</v>
      </c>
      <c r="I185">
        <f>COUNTIFS(mySheet!A:A,summary!C185,mySheet!B:B,summary!D185,mySheet!D:D,"FEMALE",mySheet!O:O,1)</f>
        <v>0</v>
      </c>
      <c r="J185" s="11">
        <f>SUMIFS(mySheet!K:K,mySheet!A:A,summary!C185,mySheet!B:B,summary!D185,mySheet!G:G,"NOTA")/F185</f>
        <v>6.8938543196368071E-3</v>
      </c>
      <c r="K185" s="2">
        <f>SUMIFS(mySheet!K:K,mySheet!A:A,summary!C185,mySheet!B:B,summary!D185,mySheet!O:O,1) - SUMIFS(mySheet!K:K,mySheet!A:A,summary!C185,mySheet!B:B,summary!D185,mySheet!O:O,2)</f>
        <v>503084</v>
      </c>
      <c r="L185" s="11">
        <f t="shared" si="7"/>
        <v>0.40238865373479099</v>
      </c>
      <c r="M185" t="str">
        <f t="array" ref="M185">INDEX(mySheet!G:G,MATCH(1,(mySheet!A:A=summary!C185)*(mySheet!B:B=summary!D185)*(mySheet!O:O=1),0))</f>
        <v>BJP</v>
      </c>
      <c r="N185" t="str">
        <f>VLOOKUP(M185,alliance!A:B,2,FALSE)</f>
        <v>NDA</v>
      </c>
      <c r="O185" t="str">
        <f>VLOOKUP(M185,alliance!A:D,4,FALSE)</f>
        <v>FF4500</v>
      </c>
      <c r="P185" t="str">
        <f t="array" ref="P185">INDEX(mySheet!G:G,MATCH(1,(mySheet!A:A=summary!C185)*(mySheet!B:B=summary!D185)*(mySheet!O:O=2),0))</f>
        <v>INC</v>
      </c>
      <c r="Q185" t="str">
        <f t="shared" si="8"/>
        <v>BJP</v>
      </c>
      <c r="R185" t="str">
        <f>VLOOKUP(Q185,alliance!A:B,2,FALSE)</f>
        <v>NDA</v>
      </c>
      <c r="S185" t="str">
        <f>VLOOKUP(Q185,alliance!A:D,4,FALSE)</f>
        <v>FF4500</v>
      </c>
    </row>
    <row r="186" spans="1:19" x14ac:dyDescent="0.2">
      <c r="A186" t="str">
        <f>VLOOKUP(C186,stateCodes!A:B,2,FALSE)</f>
        <v>S12</v>
      </c>
      <c r="B186">
        <v>7</v>
      </c>
      <c r="C186" t="s">
        <v>3187</v>
      </c>
      <c r="D186" t="s">
        <v>3663</v>
      </c>
      <c r="E186" s="2">
        <f>SUMIFS(mySheet!N:N,mySheet!A:A,summary!C186,mySheet!B:B,summary!D186,mySheet!O:O,1)</f>
        <v>1834385</v>
      </c>
      <c r="F186" s="2">
        <f>SUMIFS(mySheet!K:K,mySheet!A:A,summary!C186,mySheet!B:B,summary!D186)</f>
        <v>1427607</v>
      </c>
      <c r="G186" s="8">
        <f t="shared" si="6"/>
        <v>0.77824829575034682</v>
      </c>
      <c r="H186">
        <f>COUNTIFS(mySheet!A:A,summary!C186,mySheet!B:B,summary!D186,mySheet!D:D,"FEMALE")</f>
        <v>2</v>
      </c>
      <c r="I186">
        <f>COUNTIFS(mySheet!A:A,summary!C186,mySheet!B:B,summary!D186,mySheet!D:D,"FEMALE",mySheet!O:O,1)</f>
        <v>0</v>
      </c>
      <c r="J186" s="11">
        <f>SUMIFS(mySheet!K:K,mySheet!A:A,summary!C186,mySheet!B:B,summary!D186,mySheet!G:G,"NOTA")/F186</f>
        <v>1.2904812038607263E-2</v>
      </c>
      <c r="K186" s="2">
        <f>SUMIFS(mySheet!K:K,mySheet!A:A,summary!C186,mySheet!B:B,summary!D186,mySheet!O:O,1) - SUMIFS(mySheet!K:K,mySheet!A:A,summary!C186,mySheet!B:B,summary!D186,mySheet!O:O,2)</f>
        <v>202510</v>
      </c>
      <c r="L186" s="11">
        <f t="shared" si="7"/>
        <v>0.14185276480151751</v>
      </c>
      <c r="M186" t="str">
        <f t="array" ref="M186">INDEX(mySheet!G:G,MATCH(1,(mySheet!A:A=summary!C186)*(mySheet!B:B=summary!D186)*(mySheet!O:O=1),0))</f>
        <v>BJP</v>
      </c>
      <c r="N186" t="str">
        <f>VLOOKUP(M186,alliance!A:B,2,FALSE)</f>
        <v>NDA</v>
      </c>
      <c r="O186" t="str">
        <f>VLOOKUP(M186,alliance!A:D,4,FALSE)</f>
        <v>FF4500</v>
      </c>
      <c r="P186" t="str">
        <f t="array" ref="P186">INDEX(mySheet!G:G,MATCH(1,(mySheet!A:A=summary!C186)*(mySheet!B:B=summary!D186)*(mySheet!O:O=2),0))</f>
        <v>INC</v>
      </c>
      <c r="Q186" t="str">
        <f t="shared" si="8"/>
        <v>BJP</v>
      </c>
      <c r="R186" t="str">
        <f>VLOOKUP(Q186,alliance!A:B,2,FALSE)</f>
        <v>NDA</v>
      </c>
      <c r="S186" t="str">
        <f>VLOOKUP(Q186,alliance!A:D,4,FALSE)</f>
        <v>FF4500</v>
      </c>
    </row>
    <row r="187" spans="1:19" x14ac:dyDescent="0.2">
      <c r="A187" t="str">
        <f>VLOOKUP(C187,stateCodes!A:B,2,FALSE)</f>
        <v>S12</v>
      </c>
      <c r="B187">
        <v>8</v>
      </c>
      <c r="C187" t="s">
        <v>3187</v>
      </c>
      <c r="D187" t="s">
        <v>3258</v>
      </c>
      <c r="E187" s="2">
        <f>SUMIFS(mySheet!N:N,mySheet!A:A,summary!C187,mySheet!B:B,summary!D187,mySheet!O:O,1)</f>
        <v>1675724</v>
      </c>
      <c r="F187" s="2">
        <f>SUMIFS(mySheet!K:K,mySheet!A:A,summary!C187,mySheet!B:B,summary!D187)</f>
        <v>1178423</v>
      </c>
      <c r="G187" s="8">
        <f t="shared" si="6"/>
        <v>0.70323215517591198</v>
      </c>
      <c r="H187">
        <f>COUNTIFS(mySheet!A:A,summary!C187,mySheet!B:B,summary!D187,mySheet!D:D,"FEMALE")</f>
        <v>1</v>
      </c>
      <c r="I187">
        <f>COUNTIFS(mySheet!A:A,summary!C187,mySheet!B:B,summary!D187,mySheet!D:D,"FEMALE",mySheet!O:O,1)</f>
        <v>0</v>
      </c>
      <c r="J187" s="11">
        <f>SUMIFS(mySheet!K:K,mySheet!A:A,summary!C187,mySheet!B:B,summary!D187,mySheet!G:G,"NOTA")/F187</f>
        <v>1.0525083098344143E-2</v>
      </c>
      <c r="K187" s="2">
        <f>SUMIFS(mySheet!K:K,mySheet!A:A,summary!C187,mySheet!B:B,summary!D187,mySheet!O:O,1) - SUMIFS(mySheet!K:K,mySheet!A:A,summary!C187,mySheet!B:B,summary!D187,mySheet!O:O,2)</f>
        <v>125549</v>
      </c>
      <c r="L187" s="11">
        <f t="shared" si="7"/>
        <v>0.10653984180553162</v>
      </c>
      <c r="M187" t="str">
        <f t="array" ref="M187">INDEX(mySheet!G:G,MATCH(1,(mySheet!A:A=summary!C187)*(mySheet!B:B=summary!D187)*(mySheet!O:O=1),0))</f>
        <v>BJP</v>
      </c>
      <c r="N187" t="str">
        <f>VLOOKUP(M187,alliance!A:B,2,FALSE)</f>
        <v>NDA</v>
      </c>
      <c r="O187" t="str">
        <f>VLOOKUP(M187,alliance!A:D,4,FALSE)</f>
        <v>FF4500</v>
      </c>
      <c r="P187" t="str">
        <f t="array" ref="P187">INDEX(mySheet!G:G,MATCH(1,(mySheet!A:A=summary!C187)*(mySheet!B:B=summary!D187)*(mySheet!O:O=2),0))</f>
        <v>INC</v>
      </c>
      <c r="Q187" t="str">
        <f t="shared" si="8"/>
        <v>BJP</v>
      </c>
      <c r="R187" t="str">
        <f>VLOOKUP(Q187,alliance!A:B,2,FALSE)</f>
        <v>NDA</v>
      </c>
      <c r="S187" t="str">
        <f>VLOOKUP(Q187,alliance!A:D,4,FALSE)</f>
        <v>FF4500</v>
      </c>
    </row>
    <row r="188" spans="1:19" x14ac:dyDescent="0.2">
      <c r="A188" t="str">
        <f>VLOOKUP(C188,stateCodes!A:B,2,FALSE)</f>
        <v>S12</v>
      </c>
      <c r="B188">
        <v>9</v>
      </c>
      <c r="C188" t="s">
        <v>3187</v>
      </c>
      <c r="D188" t="s">
        <v>3590</v>
      </c>
      <c r="E188" s="2">
        <f>SUMIFS(mySheet!N:N,mySheet!A:A,summary!C188,mySheet!B:B,summary!D188,mySheet!O:O,1)</f>
        <v>1760503</v>
      </c>
      <c r="F188" s="2">
        <f>SUMIFS(mySheet!K:K,mySheet!A:A,summary!C188,mySheet!B:B,summary!D188)</f>
        <v>1398946</v>
      </c>
      <c r="G188" s="8">
        <f t="shared" si="6"/>
        <v>0.79462858058179964</v>
      </c>
      <c r="H188">
        <f>COUNTIFS(mySheet!A:A,summary!C188,mySheet!B:B,summary!D188,mySheet!D:D,"FEMALE")</f>
        <v>0</v>
      </c>
      <c r="I188">
        <f>COUNTIFS(mySheet!A:A,summary!C188,mySheet!B:B,summary!D188,mySheet!D:D,"FEMALE",mySheet!O:O,1)</f>
        <v>0</v>
      </c>
      <c r="J188" s="11">
        <f>SUMIFS(mySheet!K:K,mySheet!A:A,summary!C188,mySheet!B:B,summary!D188,mySheet!G:G,"NOTA")/F188</f>
        <v>6.4577188826445055E-3</v>
      </c>
      <c r="K188" s="2">
        <f>SUMIFS(mySheet!K:K,mySheet!A:A,summary!C188,mySheet!B:B,summary!D188,mySheet!O:O,1) - SUMIFS(mySheet!K:K,mySheet!A:A,summary!C188,mySheet!B:B,summary!D188,mySheet!O:O,2)</f>
        <v>372249</v>
      </c>
      <c r="L188" s="11">
        <f t="shared" si="7"/>
        <v>0.26609247247570672</v>
      </c>
      <c r="M188" t="str">
        <f t="array" ref="M188">INDEX(mySheet!G:G,MATCH(1,(mySheet!A:A=summary!C188)*(mySheet!B:B=summary!D188)*(mySheet!O:O=1),0))</f>
        <v>BJP</v>
      </c>
      <c r="N188" t="str">
        <f>VLOOKUP(M188,alliance!A:B,2,FALSE)</f>
        <v>NDA</v>
      </c>
      <c r="O188" t="str">
        <f>VLOOKUP(M188,alliance!A:D,4,FALSE)</f>
        <v>FF4500</v>
      </c>
      <c r="P188" t="str">
        <f t="array" ref="P188">INDEX(mySheet!G:G,MATCH(1,(mySheet!A:A=summary!C188)*(mySheet!B:B=summary!D188)*(mySheet!O:O=2),0))</f>
        <v>INC</v>
      </c>
      <c r="Q188" t="str">
        <f t="shared" si="8"/>
        <v>BJP</v>
      </c>
      <c r="R188" t="str">
        <f>VLOOKUP(Q188,alliance!A:B,2,FALSE)</f>
        <v>NDA</v>
      </c>
      <c r="S188" t="str">
        <f>VLOOKUP(Q188,alliance!A:D,4,FALSE)</f>
        <v>FF4500</v>
      </c>
    </row>
    <row r="189" spans="1:19" x14ac:dyDescent="0.2">
      <c r="A189" t="str">
        <f>VLOOKUP(C189,stateCodes!A:B,2,FALSE)</f>
        <v>S12</v>
      </c>
      <c r="B189">
        <v>10</v>
      </c>
      <c r="C189" t="s">
        <v>3187</v>
      </c>
      <c r="D189" t="s">
        <v>3540</v>
      </c>
      <c r="E189" s="2">
        <f>SUMIFS(mySheet!N:N,mySheet!A:A,summary!C189,mySheet!B:B,summary!D189,mySheet!O:O,1)</f>
        <v>2142861</v>
      </c>
      <c r="F189" s="2">
        <f>SUMIFS(mySheet!K:K,mySheet!A:A,summary!C189,mySheet!B:B,summary!D189)</f>
        <v>1407954</v>
      </c>
      <c r="G189" s="8">
        <f t="shared" si="6"/>
        <v>0.65704401732076878</v>
      </c>
      <c r="H189">
        <f>COUNTIFS(mySheet!A:A,summary!C189,mySheet!B:B,summary!D189,mySheet!D:D,"FEMALE")</f>
        <v>7</v>
      </c>
      <c r="I189">
        <f>COUNTIFS(mySheet!A:A,summary!C189,mySheet!B:B,summary!D189,mySheet!D:D,"FEMALE",mySheet!O:O,1)</f>
        <v>1</v>
      </c>
      <c r="J189" s="11">
        <f>SUMIFS(mySheet!K:K,mySheet!A:A,summary!C189,mySheet!B:B,summary!D189,mySheet!G:G,"NOTA")/F189</f>
        <v>3.8566600897472505E-3</v>
      </c>
      <c r="K189" s="2">
        <f>SUMIFS(mySheet!K:K,mySheet!A:A,summary!C189,mySheet!B:B,summary!D189,mySheet!O:O,1) - SUMIFS(mySheet!K:K,mySheet!A:A,summary!C189,mySheet!B:B,summary!D189,mySheet!O:O,2)</f>
        <v>364822</v>
      </c>
      <c r="L189" s="11">
        <f t="shared" si="7"/>
        <v>0.25911499949572214</v>
      </c>
      <c r="M189" t="str">
        <f t="array" ref="M189">INDEX(mySheet!G:G,MATCH(1,(mySheet!A:A=summary!C189)*(mySheet!B:B=summary!D189)*(mySheet!O:O=1),0))</f>
        <v>BJP</v>
      </c>
      <c r="N189" t="str">
        <f>VLOOKUP(M189,alliance!A:B,2,FALSE)</f>
        <v>NDA</v>
      </c>
      <c r="O189" t="str">
        <f>VLOOKUP(M189,alliance!A:D,4,FALSE)</f>
        <v>FF4500</v>
      </c>
      <c r="P189" t="str">
        <f t="array" ref="P189">INDEX(mySheet!G:G,MATCH(1,(mySheet!A:A=summary!C189)*(mySheet!B:B=summary!D189)*(mySheet!O:O=2),0))</f>
        <v>INC</v>
      </c>
      <c r="Q189" t="str">
        <f t="shared" si="8"/>
        <v>BJP</v>
      </c>
      <c r="R189" t="str">
        <f>VLOOKUP(Q189,alliance!A:B,2,FALSE)</f>
        <v>NDA</v>
      </c>
      <c r="S189" t="str">
        <f>VLOOKUP(Q189,alliance!A:D,4,FALSE)</f>
        <v>FF4500</v>
      </c>
    </row>
    <row r="190" spans="1:19" x14ac:dyDescent="0.2">
      <c r="A190" t="str">
        <f>VLOOKUP(C190,stateCodes!A:B,2,FALSE)</f>
        <v>S12</v>
      </c>
      <c r="B190">
        <v>11</v>
      </c>
      <c r="C190" t="s">
        <v>3187</v>
      </c>
      <c r="D190" t="s">
        <v>3671</v>
      </c>
      <c r="E190" s="2">
        <f>SUMIFS(mySheet!N:N,mySheet!A:A,summary!C190,mySheet!B:B,summary!D190,mySheet!O:O,1)</f>
        <v>1909055</v>
      </c>
      <c r="F190" s="2">
        <f>SUMIFS(mySheet!K:K,mySheet!A:A,summary!C190,mySheet!B:B,summary!D190)</f>
        <v>1468138</v>
      </c>
      <c r="G190" s="8">
        <f t="shared" si="6"/>
        <v>0.76903913192652906</v>
      </c>
      <c r="H190">
        <f>COUNTIFS(mySheet!A:A,summary!C190,mySheet!B:B,summary!D190,mySheet!D:D,"FEMALE")</f>
        <v>1</v>
      </c>
      <c r="I190">
        <f>COUNTIFS(mySheet!A:A,summary!C190,mySheet!B:B,summary!D190,mySheet!D:D,"FEMALE",mySheet!O:O,1)</f>
        <v>0</v>
      </c>
      <c r="J190" s="11">
        <f>SUMIFS(mySheet!K:K,mySheet!A:A,summary!C190,mySheet!B:B,summary!D190,mySheet!G:G,"NOTA")/F190</f>
        <v>1.0901563749456795E-2</v>
      </c>
      <c r="K190" s="2">
        <f>SUMIFS(mySheet!K:K,mySheet!A:A,summary!C190,mySheet!B:B,summary!D190,mySheet!O:O,1) - SUMIFS(mySheet!K:K,mySheet!A:A,summary!C190,mySheet!B:B,summary!D190,mySheet!O:O,2)</f>
        <v>273343</v>
      </c>
      <c r="L190" s="11">
        <f t="shared" si="7"/>
        <v>0.18618345141941697</v>
      </c>
      <c r="M190" t="str">
        <f t="array" ref="M190">INDEX(mySheet!G:G,MATCH(1,(mySheet!A:A=summary!C190)*(mySheet!B:B=summary!D190)*(mySheet!O:O=1),0))</f>
        <v>BJP</v>
      </c>
      <c r="N190" t="str">
        <f>VLOOKUP(M190,alliance!A:B,2,FALSE)</f>
        <v>NDA</v>
      </c>
      <c r="O190" t="str">
        <f>VLOOKUP(M190,alliance!A:D,4,FALSE)</f>
        <v>FF4500</v>
      </c>
      <c r="P190" t="str">
        <f t="array" ref="P190">INDEX(mySheet!G:G,MATCH(1,(mySheet!A:A=summary!C190)*(mySheet!B:B=summary!D190)*(mySheet!O:O=2),0))</f>
        <v>INC</v>
      </c>
      <c r="Q190" t="str">
        <f t="shared" si="8"/>
        <v>BJP</v>
      </c>
      <c r="R190" t="str">
        <f>VLOOKUP(Q190,alliance!A:B,2,FALSE)</f>
        <v>NDA</v>
      </c>
      <c r="S190" t="str">
        <f>VLOOKUP(Q190,alliance!A:D,4,FALSE)</f>
        <v>FF4500</v>
      </c>
    </row>
    <row r="191" spans="1:19" x14ac:dyDescent="0.2">
      <c r="A191" t="str">
        <f>VLOOKUP(C191,stateCodes!A:B,2,FALSE)</f>
        <v>S12</v>
      </c>
      <c r="B191">
        <v>12</v>
      </c>
      <c r="C191" t="s">
        <v>3187</v>
      </c>
      <c r="D191" t="s">
        <v>3272</v>
      </c>
      <c r="E191" s="2">
        <f>SUMIFS(mySheet!N:N,mySheet!A:A,summary!C191,mySheet!B:B,summary!D191,mySheet!O:O,1)</f>
        <v>1583129</v>
      </c>
      <c r="F191" s="2">
        <f>SUMIFS(mySheet!K:K,mySheet!A:A,summary!C191,mySheet!B:B,summary!D191)</f>
        <v>1037175</v>
      </c>
      <c r="G191" s="8">
        <f t="shared" si="6"/>
        <v>0.65514244259311782</v>
      </c>
      <c r="H191">
        <f>COUNTIFS(mySheet!A:A,summary!C191,mySheet!B:B,summary!D191,mySheet!D:D,"FEMALE")</f>
        <v>0</v>
      </c>
      <c r="I191">
        <f>COUNTIFS(mySheet!A:A,summary!C191,mySheet!B:B,summary!D191,mySheet!D:D,"FEMALE",mySheet!O:O,1)</f>
        <v>0</v>
      </c>
      <c r="J191" s="11">
        <f>SUMIFS(mySheet!K:K,mySheet!A:A,summary!C191,mySheet!B:B,summary!D191,mySheet!G:G,"NOTA")/F191</f>
        <v>8.4199869838744671E-3</v>
      </c>
      <c r="K191" s="2">
        <f>SUMIFS(mySheet!K:K,mySheet!A:A,summary!C191,mySheet!B:B,summary!D191,mySheet!O:O,1) - SUMIFS(mySheet!K:K,mySheet!A:A,summary!C191,mySheet!B:B,summary!D191,mySheet!O:O,2)</f>
        <v>305542</v>
      </c>
      <c r="L191" s="11">
        <f t="shared" si="7"/>
        <v>0.29459059464410536</v>
      </c>
      <c r="M191" t="str">
        <f t="array" ref="M191">INDEX(mySheet!G:G,MATCH(1,(mySheet!A:A=summary!C191)*(mySheet!B:B=summary!D191)*(mySheet!O:O=1),0))</f>
        <v>BJP</v>
      </c>
      <c r="N191" t="str">
        <f>VLOOKUP(M191,alliance!A:B,2,FALSE)</f>
        <v>NDA</v>
      </c>
      <c r="O191" t="str">
        <f>VLOOKUP(M191,alliance!A:D,4,FALSE)</f>
        <v>FF4500</v>
      </c>
      <c r="P191" t="str">
        <f t="array" ref="P191">INDEX(mySheet!G:G,MATCH(1,(mySheet!A:A=summary!C191)*(mySheet!B:B=summary!D191)*(mySheet!O:O=2),0))</f>
        <v>INC</v>
      </c>
      <c r="Q191" t="str">
        <f t="shared" si="8"/>
        <v>BJP</v>
      </c>
      <c r="R191" t="str">
        <f>VLOOKUP(Q191,alliance!A:B,2,FALSE)</f>
        <v>NDA</v>
      </c>
      <c r="S191" t="str">
        <f>VLOOKUP(Q191,alliance!A:D,4,FALSE)</f>
        <v>FF4500</v>
      </c>
    </row>
    <row r="192" spans="1:19" x14ac:dyDescent="0.2">
      <c r="A192" t="str">
        <f>VLOOKUP(C192,stateCodes!A:B,2,FALSE)</f>
        <v>S12</v>
      </c>
      <c r="B192">
        <v>13</v>
      </c>
      <c r="C192" t="s">
        <v>3187</v>
      </c>
      <c r="D192" t="s">
        <v>3301</v>
      </c>
      <c r="E192" s="2">
        <f>SUMIFS(mySheet!N:N,mySheet!A:A,summary!C192,mySheet!B:B,summary!D192,mySheet!O:O,1)</f>
        <v>1768777</v>
      </c>
      <c r="F192" s="2">
        <f>SUMIFS(mySheet!K:K,mySheet!A:A,summary!C192,mySheet!B:B,summary!D192)</f>
        <v>1164226</v>
      </c>
      <c r="G192" s="8">
        <f t="shared" si="6"/>
        <v>0.65820959906195076</v>
      </c>
      <c r="H192">
        <f>COUNTIFS(mySheet!A:A,summary!C192,mySheet!B:B,summary!D192,mySheet!D:D,"FEMALE")</f>
        <v>1</v>
      </c>
      <c r="I192">
        <f>COUNTIFS(mySheet!A:A,summary!C192,mySheet!B:B,summary!D192,mySheet!D:D,"FEMALE",mySheet!O:O,1)</f>
        <v>0</v>
      </c>
      <c r="J192" s="11">
        <f>SUMIFS(mySheet!K:K,mySheet!A:A,summary!C192,mySheet!B:B,summary!D192,mySheet!G:G,"NOTA")/F192</f>
        <v>6.5760427958145582E-3</v>
      </c>
      <c r="K192" s="2">
        <f>SUMIFS(mySheet!K:K,mySheet!A:A,summary!C192,mySheet!B:B,summary!D192,mySheet!O:O,1) - SUMIFS(mySheet!K:K,mySheet!A:A,summary!C192,mySheet!B:B,summary!D192,mySheet!O:O,2)</f>
        <v>353411</v>
      </c>
      <c r="L192" s="11">
        <f t="shared" si="7"/>
        <v>0.30355875920998154</v>
      </c>
      <c r="M192" t="str">
        <f t="array" ref="M192">INDEX(mySheet!G:G,MATCH(1,(mySheet!A:A=summary!C192)*(mySheet!B:B=summary!D192)*(mySheet!O:O=1),0))</f>
        <v>BJP</v>
      </c>
      <c r="N192" t="str">
        <f>VLOOKUP(M192,alliance!A:B,2,FALSE)</f>
        <v>NDA</v>
      </c>
      <c r="O192" t="str">
        <f>VLOOKUP(M192,alliance!A:D,4,FALSE)</f>
        <v>FF4500</v>
      </c>
      <c r="P192" t="str">
        <f t="array" ref="P192">INDEX(mySheet!G:G,MATCH(1,(mySheet!A:A=summary!C192)*(mySheet!B:B=summary!D192)*(mySheet!O:O=2),0))</f>
        <v>INC</v>
      </c>
      <c r="Q192" t="str">
        <f t="shared" si="8"/>
        <v>BJP</v>
      </c>
      <c r="R192" t="str">
        <f>VLOOKUP(Q192,alliance!A:B,2,FALSE)</f>
        <v>NDA</v>
      </c>
      <c r="S192" t="str">
        <f>VLOOKUP(Q192,alliance!A:D,4,FALSE)</f>
        <v>FF4500</v>
      </c>
    </row>
    <row r="193" spans="1:19" x14ac:dyDescent="0.2">
      <c r="A193" t="str">
        <f>VLOOKUP(C193,stateCodes!A:B,2,FALSE)</f>
        <v>S12</v>
      </c>
      <c r="B193">
        <v>14</v>
      </c>
      <c r="C193" t="s">
        <v>3187</v>
      </c>
      <c r="D193" t="s">
        <v>3684</v>
      </c>
      <c r="E193" s="2">
        <f>SUMIFS(mySheet!N:N,mySheet!A:A,summary!C193,mySheet!B:B,summary!D193,mySheet!O:O,1)</f>
        <v>1737437</v>
      </c>
      <c r="F193" s="2">
        <f>SUMIFS(mySheet!K:K,mySheet!A:A,summary!C193,mySheet!B:B,summary!D193)</f>
        <v>1357857</v>
      </c>
      <c r="G193" s="8">
        <f t="shared" si="6"/>
        <v>0.78152876910069258</v>
      </c>
      <c r="H193">
        <f>COUNTIFS(mySheet!A:A,summary!C193,mySheet!B:B,summary!D193,mySheet!D:D,"FEMALE")</f>
        <v>2</v>
      </c>
      <c r="I193">
        <f>COUNTIFS(mySheet!A:A,summary!C193,mySheet!B:B,summary!D193,mySheet!D:D,"FEMALE",mySheet!O:O,1)</f>
        <v>0</v>
      </c>
      <c r="J193" s="11">
        <f>SUMIFS(mySheet!K:K,mySheet!A:A,summary!C193,mySheet!B:B,summary!D193,mySheet!G:G,"NOTA")/F193</f>
        <v>1.6781590403113139E-2</v>
      </c>
      <c r="K193" s="2">
        <f>SUMIFS(mySheet!K:K,mySheet!A:A,summary!C193,mySheet!B:B,summary!D193,mySheet!O:O,1) - SUMIFS(mySheet!K:K,mySheet!A:A,summary!C193,mySheet!B:B,summary!D193,mySheet!O:O,2)</f>
        <v>360241</v>
      </c>
      <c r="L193" s="11">
        <f t="shared" si="7"/>
        <v>0.26530113259349108</v>
      </c>
      <c r="M193" t="str">
        <f t="array" ref="M193">INDEX(mySheet!G:G,MATCH(1,(mySheet!A:A=summary!C193)*(mySheet!B:B=summary!D193)*(mySheet!O:O=1),0))</f>
        <v>BJP</v>
      </c>
      <c r="N193" t="str">
        <f>VLOOKUP(M193,alliance!A:B,2,FALSE)</f>
        <v>NDA</v>
      </c>
      <c r="O193" t="str">
        <f>VLOOKUP(M193,alliance!A:D,4,FALSE)</f>
        <v>FF4500</v>
      </c>
      <c r="P193" t="str">
        <f t="array" ref="P193">INDEX(mySheet!G:G,MATCH(1,(mySheet!A:A=summary!C193)*(mySheet!B:B=summary!D193)*(mySheet!O:O=2),0))</f>
        <v>INC</v>
      </c>
      <c r="Q193" t="str">
        <f t="shared" si="8"/>
        <v>BJP</v>
      </c>
      <c r="R193" t="str">
        <f>VLOOKUP(Q193,alliance!A:B,2,FALSE)</f>
        <v>NDA</v>
      </c>
      <c r="S193" t="str">
        <f>VLOOKUP(Q193,alliance!A:D,4,FALSE)</f>
        <v>FF4500</v>
      </c>
    </row>
    <row r="194" spans="1:19" x14ac:dyDescent="0.2">
      <c r="A194" t="str">
        <f>VLOOKUP(C194,stateCodes!A:B,2,FALSE)</f>
        <v>S12</v>
      </c>
      <c r="B194">
        <v>15</v>
      </c>
      <c r="C194" t="s">
        <v>3187</v>
      </c>
      <c r="D194" t="s">
        <v>3283</v>
      </c>
      <c r="E194" s="2">
        <f>SUMIFS(mySheet!N:N,mySheet!A:A,summary!C194,mySheet!B:B,summary!D194,mySheet!O:O,1)</f>
        <v>1647399</v>
      </c>
      <c r="F194" s="2">
        <f>SUMIFS(mySheet!K:K,mySheet!A:A,summary!C194,mySheet!B:B,summary!D194)</f>
        <v>1096712</v>
      </c>
      <c r="G194" s="8">
        <f t="shared" si="6"/>
        <v>0.66572336149287448</v>
      </c>
      <c r="H194">
        <f>COUNTIFS(mySheet!A:A,summary!C194,mySheet!B:B,summary!D194,mySheet!D:D,"FEMALE")</f>
        <v>1</v>
      </c>
      <c r="I194">
        <f>COUNTIFS(mySheet!A:A,summary!C194,mySheet!B:B,summary!D194,mySheet!D:D,"FEMALE",mySheet!O:O,1)</f>
        <v>0</v>
      </c>
      <c r="J194" s="11">
        <f>SUMIFS(mySheet!K:K,mySheet!A:A,summary!C194,mySheet!B:B,summary!D194,mySheet!G:G,"NOTA")/F194</f>
        <v>9.6643421426956203E-3</v>
      </c>
      <c r="K194" s="2">
        <f>SUMIFS(mySheet!K:K,mySheet!A:A,summary!C194,mySheet!B:B,summary!D194,mySheet!O:O,1) - SUMIFS(mySheet!K:K,mySheet!A:A,summary!C194,mySheet!B:B,summary!D194,mySheet!O:O,2)</f>
        <v>348059</v>
      </c>
      <c r="L194" s="11">
        <f t="shared" si="7"/>
        <v>0.31736590827856354</v>
      </c>
      <c r="M194" t="str">
        <f t="array" ref="M194">INDEX(mySheet!G:G,MATCH(1,(mySheet!A:A=summary!C194)*(mySheet!B:B=summary!D194)*(mySheet!O:O=1),0))</f>
        <v>BJP</v>
      </c>
      <c r="N194" t="str">
        <f>VLOOKUP(M194,alliance!A:B,2,FALSE)</f>
        <v>NDA</v>
      </c>
      <c r="O194" t="str">
        <f>VLOOKUP(M194,alliance!A:D,4,FALSE)</f>
        <v>FF4500</v>
      </c>
      <c r="P194" t="str">
        <f t="array" ref="P194">INDEX(mySheet!G:G,MATCH(1,(mySheet!A:A=summary!C194)*(mySheet!B:B=summary!D194)*(mySheet!O:O=2),0))</f>
        <v>INC</v>
      </c>
      <c r="Q194" t="str">
        <f t="shared" si="8"/>
        <v>BJP</v>
      </c>
      <c r="R194" t="str">
        <f>VLOOKUP(Q194,alliance!A:B,2,FALSE)</f>
        <v>NDA</v>
      </c>
      <c r="S194" t="str">
        <f>VLOOKUP(Q194,alliance!A:D,4,FALSE)</f>
        <v>FF4500</v>
      </c>
    </row>
    <row r="195" spans="1:19" x14ac:dyDescent="0.2">
      <c r="A195" t="str">
        <f>VLOOKUP(C195,stateCodes!A:B,2,FALSE)</f>
        <v>S12</v>
      </c>
      <c r="B195">
        <v>16</v>
      </c>
      <c r="C195" t="s">
        <v>3187</v>
      </c>
      <c r="D195" t="s">
        <v>3319</v>
      </c>
      <c r="E195" s="2">
        <f>SUMIFS(mySheet!N:N,mySheet!A:A,summary!C195,mySheet!B:B,summary!D195,mySheet!O:O,1)</f>
        <v>1842095</v>
      </c>
      <c r="F195" s="2">
        <f>SUMIFS(mySheet!K:K,mySheet!A:A,summary!C195,mySheet!B:B,summary!D195)</f>
        <v>1257783</v>
      </c>
      <c r="G195" s="8">
        <f t="shared" ref="G195:G258" si="9">F195/E195</f>
        <v>0.68280028988732933</v>
      </c>
      <c r="H195">
        <f>COUNTIFS(mySheet!A:A,summary!C195,mySheet!B:B,summary!D195,mySheet!D:D,"FEMALE")</f>
        <v>2</v>
      </c>
      <c r="I195">
        <f>COUNTIFS(mySheet!A:A,summary!C195,mySheet!B:B,summary!D195,mySheet!D:D,"FEMALE",mySheet!O:O,1)</f>
        <v>0</v>
      </c>
      <c r="J195" s="11">
        <f>SUMIFS(mySheet!K:K,mySheet!A:A,summary!C195,mySheet!B:B,summary!D195,mySheet!G:G,"NOTA")/F195</f>
        <v>8.1937822342963776E-3</v>
      </c>
      <c r="K195" s="2">
        <f>SUMIFS(mySheet!K:K,mySheet!A:A,summary!C195,mySheet!B:B,summary!D195,mySheet!O:O,1) - SUMIFS(mySheet!K:K,mySheet!A:A,summary!C195,mySheet!B:B,summary!D195,mySheet!O:O,2)</f>
        <v>492382</v>
      </c>
      <c r="L195" s="11">
        <f t="shared" ref="L195:L258" si="10">K195/F195</f>
        <v>0.39146816263218698</v>
      </c>
      <c r="M195" t="str">
        <f t="array" ref="M195">INDEX(mySheet!G:G,MATCH(1,(mySheet!A:A=summary!C195)*(mySheet!B:B=summary!D195)*(mySheet!O:O=1),0))</f>
        <v>BJP</v>
      </c>
      <c r="N195" t="str">
        <f>VLOOKUP(M195,alliance!A:B,2,FALSE)</f>
        <v>NDA</v>
      </c>
      <c r="O195" t="str">
        <f>VLOOKUP(M195,alliance!A:D,4,FALSE)</f>
        <v>FF4500</v>
      </c>
      <c r="P195" t="str">
        <f t="array" ref="P195">INDEX(mySheet!G:G,MATCH(1,(mySheet!A:A=summary!C195)*(mySheet!B:B=summary!D195)*(mySheet!O:O=2),0))</f>
        <v>INC</v>
      </c>
      <c r="Q195" t="str">
        <f t="shared" ref="Q195:Q258" si="11">IF(L195&gt;0.1,M195,P195)</f>
        <v>BJP</v>
      </c>
      <c r="R195" t="str">
        <f>VLOOKUP(Q195,alliance!A:B,2,FALSE)</f>
        <v>NDA</v>
      </c>
      <c r="S195" t="str">
        <f>VLOOKUP(Q195,alliance!A:D,4,FALSE)</f>
        <v>FF4500</v>
      </c>
    </row>
    <row r="196" spans="1:19" x14ac:dyDescent="0.2">
      <c r="A196" t="str">
        <f>VLOOKUP(C196,stateCodes!A:B,2,FALSE)</f>
        <v>S12</v>
      </c>
      <c r="B196">
        <v>17</v>
      </c>
      <c r="C196" t="s">
        <v>3187</v>
      </c>
      <c r="D196" t="s">
        <v>3514</v>
      </c>
      <c r="E196" s="2">
        <f>SUMIFS(mySheet!N:N,mySheet!A:A,summary!C196,mySheet!B:B,summary!D196,mySheet!O:O,1)</f>
        <v>1706141</v>
      </c>
      <c r="F196" s="2">
        <f>SUMIFS(mySheet!K:K,mySheet!A:A,summary!C196,mySheet!B:B,summary!D196)</f>
        <v>1265869</v>
      </c>
      <c r="G196" s="8">
        <f t="shared" si="9"/>
        <v>0.7419486431660689</v>
      </c>
      <c r="H196">
        <f>COUNTIFS(mySheet!A:A,summary!C196,mySheet!B:B,summary!D196,mySheet!D:D,"FEMALE")</f>
        <v>0</v>
      </c>
      <c r="I196">
        <f>COUNTIFS(mySheet!A:A,summary!C196,mySheet!B:B,summary!D196,mySheet!D:D,"FEMALE",mySheet!O:O,1)</f>
        <v>0</v>
      </c>
      <c r="J196" s="11">
        <f>SUMIFS(mySheet!K:K,mySheet!A:A,summary!C196,mySheet!B:B,summary!D196,mySheet!G:G,"NOTA")/F196</f>
        <v>1.4545738935071481E-2</v>
      </c>
      <c r="K196" s="2">
        <f>SUMIFS(mySheet!K:K,mySheet!A:A,summary!C196,mySheet!B:B,summary!D196,mySheet!O:O,1) - SUMIFS(mySheet!K:K,mySheet!A:A,summary!C196,mySheet!B:B,summary!D196,mySheet!O:O,2)</f>
        <v>553682</v>
      </c>
      <c r="L196" s="11">
        <f t="shared" si="10"/>
        <v>0.43739281078847814</v>
      </c>
      <c r="M196" t="str">
        <f t="array" ref="M196">INDEX(mySheet!G:G,MATCH(1,(mySheet!A:A=summary!C196)*(mySheet!B:B=summary!D196)*(mySheet!O:O=1),0))</f>
        <v>BJP</v>
      </c>
      <c r="N196" t="str">
        <f>VLOOKUP(M196,alliance!A:B,2,FALSE)</f>
        <v>NDA</v>
      </c>
      <c r="O196" t="str">
        <f>VLOOKUP(M196,alliance!A:D,4,FALSE)</f>
        <v>FF4500</v>
      </c>
      <c r="P196" t="str">
        <f t="array" ref="P196">INDEX(mySheet!G:G,MATCH(1,(mySheet!A:A=summary!C196)*(mySheet!B:B=summary!D196)*(mySheet!O:O=2),0))</f>
        <v>INC</v>
      </c>
      <c r="Q196" t="str">
        <f t="shared" si="11"/>
        <v>BJP</v>
      </c>
      <c r="R196" t="str">
        <f>VLOOKUP(Q196,alliance!A:B,2,FALSE)</f>
        <v>NDA</v>
      </c>
      <c r="S196" t="str">
        <f>VLOOKUP(Q196,alliance!A:D,4,FALSE)</f>
        <v>FF4500</v>
      </c>
    </row>
    <row r="197" spans="1:19" x14ac:dyDescent="0.2">
      <c r="A197" t="str">
        <f>VLOOKUP(C197,stateCodes!A:B,2,FALSE)</f>
        <v>S12</v>
      </c>
      <c r="B197">
        <v>18</v>
      </c>
      <c r="C197" t="s">
        <v>3187</v>
      </c>
      <c r="D197" t="s">
        <v>3336</v>
      </c>
      <c r="E197" s="2">
        <f>SUMIFS(mySheet!N:N,mySheet!A:A,summary!C197,mySheet!B:B,summary!D197,mySheet!O:O,1)</f>
        <v>1575064</v>
      </c>
      <c r="F197" s="2">
        <f>SUMIFS(mySheet!K:K,mySheet!A:A,summary!C197,mySheet!B:B,summary!D197)</f>
        <v>1113656</v>
      </c>
      <c r="G197" s="8">
        <f t="shared" si="9"/>
        <v>0.70705444350197832</v>
      </c>
      <c r="H197">
        <f>COUNTIFS(mySheet!A:A,summary!C197,mySheet!B:B,summary!D197,mySheet!D:D,"FEMALE")</f>
        <v>1</v>
      </c>
      <c r="I197">
        <f>COUNTIFS(mySheet!A:A,summary!C197,mySheet!B:B,summary!D197,mySheet!D:D,"FEMALE",mySheet!O:O,1)</f>
        <v>0</v>
      </c>
      <c r="J197" s="11">
        <f>SUMIFS(mySheet!K:K,mySheet!A:A,summary!C197,mySheet!B:B,summary!D197,mySheet!G:G,"NOTA")/F197</f>
        <v>2.3741622188539371E-3</v>
      </c>
      <c r="K197" s="2">
        <f>SUMIFS(mySheet!K:K,mySheet!A:A,summary!C197,mySheet!B:B,summary!D197,mySheet!O:O,1) - SUMIFS(mySheet!K:K,mySheet!A:A,summary!C197,mySheet!B:B,summary!D197,mySheet!O:O,2)</f>
        <v>231473</v>
      </c>
      <c r="L197" s="11">
        <f t="shared" si="10"/>
        <v>0.20784964118183713</v>
      </c>
      <c r="M197" t="str">
        <f t="array" ref="M197">INDEX(mySheet!G:G,MATCH(1,(mySheet!A:A=summary!C197)*(mySheet!B:B=summary!D197)*(mySheet!O:O=1),0))</f>
        <v>BJP</v>
      </c>
      <c r="N197" t="str">
        <f>VLOOKUP(M197,alliance!A:B,2,FALSE)</f>
        <v>NDA</v>
      </c>
      <c r="O197" t="str">
        <f>VLOOKUP(M197,alliance!A:D,4,FALSE)</f>
        <v>FF4500</v>
      </c>
      <c r="P197" t="str">
        <f t="array" ref="P197">INDEX(mySheet!G:G,MATCH(1,(mySheet!A:A=summary!C197)*(mySheet!B:B=summary!D197)*(mySheet!O:O=2),0))</f>
        <v>INC</v>
      </c>
      <c r="Q197" t="str">
        <f t="shared" si="11"/>
        <v>BJP</v>
      </c>
      <c r="R197" t="str">
        <f>VLOOKUP(Q197,alliance!A:B,2,FALSE)</f>
        <v>NDA</v>
      </c>
      <c r="S197" t="str">
        <f>VLOOKUP(Q197,alliance!A:D,4,FALSE)</f>
        <v>FF4500</v>
      </c>
    </row>
    <row r="198" spans="1:19" x14ac:dyDescent="0.2">
      <c r="A198" t="str">
        <f>VLOOKUP(C198,stateCodes!A:B,2,FALSE)</f>
        <v>S12</v>
      </c>
      <c r="B198">
        <v>19</v>
      </c>
      <c r="C198" t="s">
        <v>3187</v>
      </c>
      <c r="D198" t="s">
        <v>3497</v>
      </c>
      <c r="E198" s="2">
        <f>SUMIFS(mySheet!N:N,mySheet!A:A,summary!C198,mySheet!B:B,summary!D198,mySheet!O:O,1)</f>
        <v>1514783</v>
      </c>
      <c r="F198" s="2">
        <f>SUMIFS(mySheet!K:K,mySheet!A:A,summary!C198,mySheet!B:B,summary!D198)</f>
        <v>1248031</v>
      </c>
      <c r="G198" s="8">
        <f t="shared" si="9"/>
        <v>0.82390084916453377</v>
      </c>
      <c r="H198">
        <f>COUNTIFS(mySheet!A:A,summary!C198,mySheet!B:B,summary!D198,mySheet!D:D,"FEMALE")</f>
        <v>0</v>
      </c>
      <c r="I198">
        <f>COUNTIFS(mySheet!A:A,summary!C198,mySheet!B:B,summary!D198,mySheet!D:D,"FEMALE",mySheet!O:O,1)</f>
        <v>0</v>
      </c>
      <c r="J198" s="11">
        <f>SUMIFS(mySheet!K:K,mySheet!A:A,summary!C198,mySheet!B:B,summary!D198,mySheet!G:G,"NOTA")/F198</f>
        <v>1.6284851898710848E-2</v>
      </c>
      <c r="K198" s="2">
        <f>SUMIFS(mySheet!K:K,mySheet!A:A,summary!C198,mySheet!B:B,summary!D198,mySheet!O:O,1) - SUMIFS(mySheet!K:K,mySheet!A:A,summary!C198,mySheet!B:B,summary!D198,mySheet!O:O,2)</f>
        <v>37536</v>
      </c>
      <c r="L198" s="11">
        <f t="shared" si="10"/>
        <v>3.0076175992423265E-2</v>
      </c>
      <c r="M198" t="str">
        <f t="array" ref="M198">INDEX(mySheet!G:G,MATCH(1,(mySheet!A:A=summary!C198)*(mySheet!B:B=summary!D198)*(mySheet!O:O=1),0))</f>
        <v>INC</v>
      </c>
      <c r="N198" t="str">
        <f>VLOOKUP(M198,alliance!A:B,2,FALSE)</f>
        <v>I.N.D.I.A.</v>
      </c>
      <c r="O198" t="str">
        <f>VLOOKUP(M198,alliance!A:D,4,FALSE)</f>
        <v>00BFFF</v>
      </c>
      <c r="P198" t="str">
        <f t="array" ref="P198">INDEX(mySheet!G:G,MATCH(1,(mySheet!A:A=summary!C198)*(mySheet!B:B=summary!D198)*(mySheet!O:O=2),0))</f>
        <v>BJP</v>
      </c>
      <c r="Q198" t="str">
        <f t="shared" si="11"/>
        <v>BJP</v>
      </c>
      <c r="R198" t="str">
        <f>VLOOKUP(Q198,alliance!A:B,2,FALSE)</f>
        <v>NDA</v>
      </c>
      <c r="S198" t="str">
        <f>VLOOKUP(Q198,alliance!A:D,4,FALSE)</f>
        <v>FF4500</v>
      </c>
    </row>
    <row r="199" spans="1:19" x14ac:dyDescent="0.2">
      <c r="A199" t="str">
        <f>VLOOKUP(C199,stateCodes!A:B,2,FALSE)</f>
        <v>S12</v>
      </c>
      <c r="B199">
        <v>20</v>
      </c>
      <c r="C199" t="s">
        <v>3187</v>
      </c>
      <c r="D199" t="s">
        <v>3218</v>
      </c>
      <c r="E199" s="2">
        <f>SUMIFS(mySheet!N:N,mySheet!A:A,summary!C199,mySheet!B:B,summary!D199,mySheet!O:O,1)</f>
        <v>1765334</v>
      </c>
      <c r="F199" s="2">
        <f>SUMIFS(mySheet!K:K,mySheet!A:A,summary!C199,mySheet!B:B,summary!D199)</f>
        <v>960687</v>
      </c>
      <c r="G199" s="8">
        <f t="shared" si="9"/>
        <v>0.5441956026451652</v>
      </c>
      <c r="H199">
        <f>COUNTIFS(mySheet!A:A,summary!C199,mySheet!B:B,summary!D199,mySheet!D:D,"FEMALE")</f>
        <v>1</v>
      </c>
      <c r="I199">
        <f>COUNTIFS(mySheet!A:A,summary!C199,mySheet!B:B,summary!D199,mySheet!D:D,"FEMALE",mySheet!O:O,1)</f>
        <v>1</v>
      </c>
      <c r="J199" s="11">
        <f>SUMIFS(mySheet!K:K,mySheet!A:A,summary!C199,mySheet!B:B,summary!D199,mySheet!G:G,"NOTA")/F199</f>
        <v>4.8194677350687585E-3</v>
      </c>
      <c r="K199" s="2">
        <f>SUMIFS(mySheet!K:K,mySheet!A:A,summary!C199,mySheet!B:B,summary!D199,mySheet!O:O,1) - SUMIFS(mySheet!K:K,mySheet!A:A,summary!C199,mySheet!B:B,summary!D199,mySheet!O:O,2)</f>
        <v>199885</v>
      </c>
      <c r="L199" s="11">
        <f t="shared" si="10"/>
        <v>0.20806464540479885</v>
      </c>
      <c r="M199" t="str">
        <f t="array" ref="M199">INDEX(mySheet!G:G,MATCH(1,(mySheet!A:A=summary!C199)*(mySheet!B:B=summary!D199)*(mySheet!O:O=1),0))</f>
        <v>BJP</v>
      </c>
      <c r="N199" t="str">
        <f>VLOOKUP(M199,alliance!A:B,2,FALSE)</f>
        <v>NDA</v>
      </c>
      <c r="O199" t="str">
        <f>VLOOKUP(M199,alliance!A:D,4,FALSE)</f>
        <v>FF4500</v>
      </c>
      <c r="P199" t="str">
        <f t="array" ref="P199">INDEX(mySheet!G:G,MATCH(1,(mySheet!A:A=summary!C199)*(mySheet!B:B=summary!D199)*(mySheet!O:O=2),0))</f>
        <v>INC</v>
      </c>
      <c r="Q199" t="str">
        <f t="shared" si="11"/>
        <v>BJP</v>
      </c>
      <c r="R199" t="str">
        <f>VLOOKUP(Q199,alliance!A:B,2,FALSE)</f>
        <v>NDA</v>
      </c>
      <c r="S199" t="str">
        <f>VLOOKUP(Q199,alliance!A:D,4,FALSE)</f>
        <v>FF4500</v>
      </c>
    </row>
    <row r="200" spans="1:19" x14ac:dyDescent="0.2">
      <c r="A200" t="str">
        <f>VLOOKUP(C200,stateCodes!A:B,2,FALSE)</f>
        <v>S12</v>
      </c>
      <c r="B200">
        <v>21</v>
      </c>
      <c r="C200" t="s">
        <v>3187</v>
      </c>
      <c r="D200" t="s">
        <v>3364</v>
      </c>
      <c r="E200" s="2">
        <f>SUMIFS(mySheet!N:N,mySheet!A:A,summary!C200,mySheet!B:B,summary!D200,mySheet!O:O,1)</f>
        <v>1679534</v>
      </c>
      <c r="F200" s="2">
        <f>SUMIFS(mySheet!K:K,mySheet!A:A,summary!C200,mySheet!B:B,summary!D200)</f>
        <v>1013251</v>
      </c>
      <c r="G200" s="8">
        <f t="shared" si="9"/>
        <v>0.60329293720758259</v>
      </c>
      <c r="H200">
        <f>COUNTIFS(mySheet!A:A,summary!C200,mySheet!B:B,summary!D200,mySheet!D:D,"FEMALE")</f>
        <v>2</v>
      </c>
      <c r="I200">
        <f>COUNTIFS(mySheet!A:A,summary!C200,mySheet!B:B,summary!D200,mySheet!D:D,"FEMALE",mySheet!O:O,1)</f>
        <v>0</v>
      </c>
      <c r="J200" s="11">
        <f>SUMIFS(mySheet!K:K,mySheet!A:A,summary!C200,mySheet!B:B,summary!D200,mySheet!G:G,"NOTA")/F200</f>
        <v>2.8531923481940804E-3</v>
      </c>
      <c r="K200" s="2">
        <f>SUMIFS(mySheet!K:K,mySheet!A:A,summary!C200,mySheet!B:B,summary!D200,mySheet!O:O,1) - SUMIFS(mySheet!K:K,mySheet!A:A,summary!C200,mySheet!B:B,summary!D200,mySheet!O:O,2)</f>
        <v>312808</v>
      </c>
      <c r="L200" s="11">
        <f t="shared" si="10"/>
        <v>0.30871718853472635</v>
      </c>
      <c r="M200" t="str">
        <f t="array" ref="M200">INDEX(mySheet!G:G,MATCH(1,(mySheet!A:A=summary!C200)*(mySheet!B:B=summary!D200)*(mySheet!O:O=1),0))</f>
        <v>BJP</v>
      </c>
      <c r="N200" t="str">
        <f>VLOOKUP(M200,alliance!A:B,2,FALSE)</f>
        <v>NDA</v>
      </c>
      <c r="O200" t="str">
        <f>VLOOKUP(M200,alliance!A:D,4,FALSE)</f>
        <v>FF4500</v>
      </c>
      <c r="P200" t="str">
        <f t="array" ref="P200">INDEX(mySheet!G:G,MATCH(1,(mySheet!A:A=summary!C200)*(mySheet!B:B=summary!D200)*(mySheet!O:O=2),0))</f>
        <v>INC</v>
      </c>
      <c r="Q200" t="str">
        <f t="shared" si="11"/>
        <v>BJP</v>
      </c>
      <c r="R200" t="str">
        <f>VLOOKUP(Q200,alliance!A:B,2,FALSE)</f>
        <v>NDA</v>
      </c>
      <c r="S200" t="str">
        <f>VLOOKUP(Q200,alliance!A:D,4,FALSE)</f>
        <v>FF4500</v>
      </c>
    </row>
    <row r="201" spans="1:19" x14ac:dyDescent="0.2">
      <c r="A201" t="str">
        <f>VLOOKUP(C201,stateCodes!A:B,2,FALSE)</f>
        <v>S12</v>
      </c>
      <c r="B201">
        <v>22</v>
      </c>
      <c r="C201" t="s">
        <v>3187</v>
      </c>
      <c r="D201" t="s">
        <v>3463</v>
      </c>
      <c r="E201" s="2">
        <f>SUMIFS(mySheet!N:N,mySheet!A:A,summary!C201,mySheet!B:B,summary!D201,mySheet!O:O,1)</f>
        <v>1951267</v>
      </c>
      <c r="F201" s="2">
        <f>SUMIFS(mySheet!K:K,mySheet!A:A,summary!C201,mySheet!B:B,summary!D201)</f>
        <v>1517255</v>
      </c>
      <c r="G201" s="8">
        <f t="shared" si="9"/>
        <v>0.77757426328636725</v>
      </c>
      <c r="H201">
        <f>COUNTIFS(mySheet!A:A,summary!C201,mySheet!B:B,summary!D201,mySheet!D:D,"FEMALE")</f>
        <v>1</v>
      </c>
      <c r="I201">
        <f>COUNTIFS(mySheet!A:A,summary!C201,mySheet!B:B,summary!D201,mySheet!D:D,"FEMALE",mySheet!O:O,1)</f>
        <v>0</v>
      </c>
      <c r="J201" s="11">
        <f>SUMIFS(mySheet!K:K,mySheet!A:A,summary!C201,mySheet!B:B,summary!D201,mySheet!G:G,"NOTA")/F201</f>
        <v>2.124890015191909E-2</v>
      </c>
      <c r="K201" s="2">
        <f>SUMIFS(mySheet!K:K,mySheet!A:A,summary!C201,mySheet!B:B,summary!D201,mySheet!O:O,1) - SUMIFS(mySheet!K:K,mySheet!A:A,summary!C201,mySheet!B:B,summary!D201,mySheet!O:O,2)</f>
        <v>97674</v>
      </c>
      <c r="L201" s="11">
        <f t="shared" si="10"/>
        <v>6.4375467538416414E-2</v>
      </c>
      <c r="M201" t="str">
        <f t="array" ref="M201">INDEX(mySheet!G:G,MATCH(1,(mySheet!A:A=summary!C201)*(mySheet!B:B=summary!D201)*(mySheet!O:O=1),0))</f>
        <v>BJP</v>
      </c>
      <c r="N201" t="str">
        <f>VLOOKUP(M201,alliance!A:B,2,FALSE)</f>
        <v>NDA</v>
      </c>
      <c r="O201" t="str">
        <f>VLOOKUP(M201,alliance!A:D,4,FALSE)</f>
        <v>FF4500</v>
      </c>
      <c r="P201" t="str">
        <f t="array" ref="P201">INDEX(mySheet!G:G,MATCH(1,(mySheet!A:A=summary!C201)*(mySheet!B:B=summary!D201)*(mySheet!O:O=2),0))</f>
        <v>INC</v>
      </c>
      <c r="Q201" t="str">
        <f t="shared" si="11"/>
        <v>INC</v>
      </c>
      <c r="R201" t="str">
        <f>VLOOKUP(Q201,alliance!A:B,2,FALSE)</f>
        <v>I.N.D.I.A.</v>
      </c>
      <c r="S201" t="str">
        <f>VLOOKUP(Q201,alliance!A:D,4,FALSE)</f>
        <v>00BFFF</v>
      </c>
    </row>
    <row r="202" spans="1:19" x14ac:dyDescent="0.2">
      <c r="A202" t="str">
        <f>VLOOKUP(C202,stateCodes!A:B,2,FALSE)</f>
        <v>S12</v>
      </c>
      <c r="B202">
        <v>23</v>
      </c>
      <c r="C202" t="s">
        <v>3187</v>
      </c>
      <c r="D202" t="s">
        <v>3394</v>
      </c>
      <c r="E202" s="2">
        <f>SUMIFS(mySheet!N:N,mySheet!A:A,summary!C202,mySheet!B:B,summary!D202,mySheet!O:O,1)</f>
        <v>1845547</v>
      </c>
      <c r="F202" s="2">
        <f>SUMIFS(mySheet!K:K,mySheet!A:A,summary!C202,mySheet!B:B,summary!D202)</f>
        <v>1282705</v>
      </c>
      <c r="G202" s="8">
        <f t="shared" si="9"/>
        <v>0.69502700283439001</v>
      </c>
      <c r="H202">
        <f>COUNTIFS(mySheet!A:A,summary!C202,mySheet!B:B,summary!D202,mySheet!D:D,"FEMALE")</f>
        <v>2</v>
      </c>
      <c r="I202">
        <f>COUNTIFS(mySheet!A:A,summary!C202,mySheet!B:B,summary!D202,mySheet!D:D,"FEMALE",mySheet!O:O,1)</f>
        <v>1</v>
      </c>
      <c r="J202" s="11">
        <f>SUMIFS(mySheet!K:K,mySheet!A:A,summary!C202,mySheet!B:B,summary!D202,mySheet!G:G,"NOTA")/F202</f>
        <v>4.3868231588712918E-3</v>
      </c>
      <c r="K202" s="2">
        <f>SUMIFS(mySheet!K:K,mySheet!A:A,summary!C202,mySheet!B:B,summary!D202,mySheet!O:O,1) - SUMIFS(mySheet!K:K,mySheet!A:A,summary!C202,mySheet!B:B,summary!D202,mySheet!O:O,2)</f>
        <v>286524</v>
      </c>
      <c r="L202" s="11">
        <f t="shared" si="10"/>
        <v>0.22337482117868099</v>
      </c>
      <c r="M202" t="str">
        <f t="array" ref="M202">INDEX(mySheet!G:G,MATCH(1,(mySheet!A:A=summary!C202)*(mySheet!B:B=summary!D202)*(mySheet!O:O=1),0))</f>
        <v>BJP</v>
      </c>
      <c r="N202" t="str">
        <f>VLOOKUP(M202,alliance!A:B,2,FALSE)</f>
        <v>NDA</v>
      </c>
      <c r="O202" t="str">
        <f>VLOOKUP(M202,alliance!A:D,4,FALSE)</f>
        <v>FF4500</v>
      </c>
      <c r="P202" t="str">
        <f t="array" ref="P202">INDEX(mySheet!G:G,MATCH(1,(mySheet!A:A=summary!C202)*(mySheet!B:B=summary!D202)*(mySheet!O:O=2),0))</f>
        <v>INC</v>
      </c>
      <c r="Q202" t="str">
        <f t="shared" si="11"/>
        <v>BJP</v>
      </c>
      <c r="R202" t="str">
        <f>VLOOKUP(Q202,alliance!A:B,2,FALSE)</f>
        <v>NDA</v>
      </c>
      <c r="S202" t="str">
        <f>VLOOKUP(Q202,alliance!A:D,4,FALSE)</f>
        <v>FF4500</v>
      </c>
    </row>
    <row r="203" spans="1:19" x14ac:dyDescent="0.2">
      <c r="A203" t="str">
        <f>VLOOKUP(C203,stateCodes!A:B,2,FALSE)</f>
        <v>S12</v>
      </c>
      <c r="B203">
        <v>24</v>
      </c>
      <c r="C203" t="s">
        <v>3187</v>
      </c>
      <c r="D203" t="s">
        <v>3439</v>
      </c>
      <c r="E203" s="2">
        <f>SUMIFS(mySheet!N:N,mySheet!A:A,summary!C203,mySheet!B:B,summary!D203,mySheet!O:O,1)</f>
        <v>1819893</v>
      </c>
      <c r="F203" s="2">
        <f>SUMIFS(mySheet!K:K,mySheet!A:A,summary!C203,mySheet!B:B,summary!D203)</f>
        <v>1263573</v>
      </c>
      <c r="G203" s="8">
        <f t="shared" si="9"/>
        <v>0.69431169854491448</v>
      </c>
      <c r="H203">
        <f>COUNTIFS(mySheet!A:A,summary!C203,mySheet!B:B,summary!D203,mySheet!D:D,"FEMALE")</f>
        <v>1</v>
      </c>
      <c r="I203">
        <f>COUNTIFS(mySheet!A:A,summary!C203,mySheet!B:B,summary!D203,mySheet!D:D,"FEMALE",mySheet!O:O,1)</f>
        <v>0</v>
      </c>
      <c r="J203" s="11">
        <f>SUMIFS(mySheet!K:K,mySheet!A:A,summary!C203,mySheet!B:B,summary!D203,mySheet!G:G,"NOTA")/F203</f>
        <v>3.2463498349521555E-3</v>
      </c>
      <c r="K203" s="2">
        <f>SUMIFS(mySheet!K:K,mySheet!A:A,summary!C203,mySheet!B:B,summary!D203,mySheet!O:O,1) - SUMIFS(mySheet!K:K,mySheet!A:A,summary!C203,mySheet!B:B,summary!D203,mySheet!O:O,2)</f>
        <v>454744</v>
      </c>
      <c r="L203" s="11">
        <f t="shared" si="10"/>
        <v>0.35988739867027864</v>
      </c>
      <c r="M203" t="str">
        <f t="array" ref="M203">INDEX(mySheet!G:G,MATCH(1,(mySheet!A:A=summary!C203)*(mySheet!B:B=summary!D203)*(mySheet!O:O=1),0))</f>
        <v>BJP</v>
      </c>
      <c r="N203" t="str">
        <f>VLOOKUP(M203,alliance!A:B,2,FALSE)</f>
        <v>NDA</v>
      </c>
      <c r="O203" t="str">
        <f>VLOOKUP(M203,alliance!A:D,4,FALSE)</f>
        <v>FF4500</v>
      </c>
      <c r="P203" t="str">
        <f t="array" ref="P203">INDEX(mySheet!G:G,MATCH(1,(mySheet!A:A=summary!C203)*(mySheet!B:B=summary!D203)*(mySheet!O:O=2),0))</f>
        <v>INC</v>
      </c>
      <c r="Q203" t="str">
        <f t="shared" si="11"/>
        <v>BJP</v>
      </c>
      <c r="R203" t="str">
        <f>VLOOKUP(Q203,alliance!A:B,2,FALSE)</f>
        <v>NDA</v>
      </c>
      <c r="S203" t="str">
        <f>VLOOKUP(Q203,alliance!A:D,4,FALSE)</f>
        <v>FF4500</v>
      </c>
    </row>
    <row r="204" spans="1:19" x14ac:dyDescent="0.2">
      <c r="A204" t="str">
        <f>VLOOKUP(C204,stateCodes!A:B,2,FALSE)</f>
        <v>S12</v>
      </c>
      <c r="B204">
        <v>25</v>
      </c>
      <c r="C204" t="s">
        <v>3187</v>
      </c>
      <c r="D204" t="s">
        <v>3474</v>
      </c>
      <c r="E204" s="2">
        <f>SUMIFS(mySheet!N:N,mySheet!A:A,summary!C204,mySheet!B:B,summary!D204,mySheet!O:O,1)</f>
        <v>1767725</v>
      </c>
      <c r="F204" s="2">
        <f>SUMIFS(mySheet!K:K,mySheet!A:A,summary!C204,mySheet!B:B,summary!D204)</f>
        <v>1372018</v>
      </c>
      <c r="G204" s="8">
        <f t="shared" si="9"/>
        <v>0.77614900507714724</v>
      </c>
      <c r="H204">
        <f>COUNTIFS(mySheet!A:A,summary!C204,mySheet!B:B,summary!D204,mySheet!D:D,"FEMALE")</f>
        <v>1</v>
      </c>
      <c r="I204">
        <f>COUNTIFS(mySheet!A:A,summary!C204,mySheet!B:B,summary!D204,mySheet!D:D,"FEMALE",mySheet!O:O,1)</f>
        <v>0</v>
      </c>
      <c r="J204" s="11">
        <f>SUMIFS(mySheet!K:K,mySheet!A:A,summary!C204,mySheet!B:B,summary!D204,mySheet!G:G,"NOTA")/F204</f>
        <v>3.0917961717703414E-3</v>
      </c>
      <c r="K204" s="2">
        <f>SUMIFS(mySheet!K:K,mySheet!A:A,summary!C204,mySheet!B:B,summary!D204,mySheet!O:O,1) - SUMIFS(mySheet!K:K,mySheet!A:A,summary!C204,mySheet!B:B,summary!D204,mySheet!O:O,2)</f>
        <v>242066</v>
      </c>
      <c r="L204" s="11">
        <f t="shared" si="10"/>
        <v>0.17643062991884947</v>
      </c>
      <c r="M204" t="str">
        <f t="array" ref="M204">INDEX(mySheet!G:G,MATCH(1,(mySheet!A:A=summary!C204)*(mySheet!B:B=summary!D204)*(mySheet!O:O=1),0))</f>
        <v>BJP</v>
      </c>
      <c r="N204" t="str">
        <f>VLOOKUP(M204,alliance!A:B,2,FALSE)</f>
        <v>NDA</v>
      </c>
      <c r="O204" t="str">
        <f>VLOOKUP(M204,alliance!A:D,4,FALSE)</f>
        <v>FF4500</v>
      </c>
      <c r="P204" t="str">
        <f t="array" ref="P204">INDEX(mySheet!G:G,MATCH(1,(mySheet!A:A=summary!C204)*(mySheet!B:B=summary!D204)*(mySheet!O:O=2),0))</f>
        <v>INC</v>
      </c>
      <c r="Q204" t="str">
        <f t="shared" si="11"/>
        <v>BJP</v>
      </c>
      <c r="R204" t="str">
        <f>VLOOKUP(Q204,alliance!A:B,2,FALSE)</f>
        <v>NDA</v>
      </c>
      <c r="S204" t="str">
        <f>VLOOKUP(Q204,alliance!A:D,4,FALSE)</f>
        <v>FF4500</v>
      </c>
    </row>
    <row r="205" spans="1:19" x14ac:dyDescent="0.2">
      <c r="A205" t="str">
        <f>VLOOKUP(C205,stateCodes!A:B,2,FALSE)</f>
        <v>S12</v>
      </c>
      <c r="B205">
        <v>26</v>
      </c>
      <c r="C205" t="s">
        <v>3187</v>
      </c>
      <c r="D205" t="s">
        <v>3188</v>
      </c>
      <c r="E205" s="2">
        <f>SUMIFS(mySheet!N:N,mySheet!A:A,summary!C205,mySheet!B:B,summary!D205,mySheet!O:O,1)</f>
        <v>1837723</v>
      </c>
      <c r="F205" s="2">
        <f>SUMIFS(mySheet!K:K,mySheet!A:A,summary!C205,mySheet!B:B,summary!D205)</f>
        <v>1137290</v>
      </c>
      <c r="G205" s="8">
        <f t="shared" si="9"/>
        <v>0.61885822836194571</v>
      </c>
      <c r="H205">
        <f>COUNTIFS(mySheet!A:A,summary!C205,mySheet!B:B,summary!D205,mySheet!D:D,"FEMALE")</f>
        <v>2</v>
      </c>
      <c r="I205">
        <f>COUNTIFS(mySheet!A:A,summary!C205,mySheet!B:B,summary!D205,mySheet!D:D,"FEMALE",mySheet!O:O,1)</f>
        <v>0</v>
      </c>
      <c r="J205" s="11">
        <f>SUMIFS(mySheet!K:K,mySheet!A:A,summary!C205,mySheet!B:B,summary!D205,mySheet!G:G,"NOTA")/F205</f>
        <v>1.8447361710733411E-3</v>
      </c>
      <c r="K205" s="2">
        <f>SUMIFS(mySheet!K:K,mySheet!A:A,summary!C205,mySheet!B:B,summary!D205,mySheet!O:O,1) - SUMIFS(mySheet!K:K,mySheet!A:A,summary!C205,mySheet!B:B,summary!D205,mySheet!O:O,2)</f>
        <v>113341</v>
      </c>
      <c r="L205" s="11">
        <f t="shared" si="10"/>
        <v>9.9658838115168513E-2</v>
      </c>
      <c r="M205" t="str">
        <f t="array" ref="M205">INDEX(mySheet!G:G,MATCH(1,(mySheet!A:A=summary!C205)*(mySheet!B:B=summary!D205)*(mySheet!O:O=1),0))</f>
        <v>BJP</v>
      </c>
      <c r="N205" t="str">
        <f>VLOOKUP(M205,alliance!A:B,2,FALSE)</f>
        <v>NDA</v>
      </c>
      <c r="O205" t="str">
        <f>VLOOKUP(M205,alliance!A:D,4,FALSE)</f>
        <v>FF4500</v>
      </c>
      <c r="P205" t="str">
        <f t="array" ref="P205">INDEX(mySheet!G:G,MATCH(1,(mySheet!A:A=summary!C205)*(mySheet!B:B=summary!D205)*(mySheet!O:O=2),0))</f>
        <v>INC</v>
      </c>
      <c r="Q205" t="str">
        <f t="shared" si="11"/>
        <v>INC</v>
      </c>
      <c r="R205" t="str">
        <f>VLOOKUP(Q205,alliance!A:B,2,FALSE)</f>
        <v>I.N.D.I.A.</v>
      </c>
      <c r="S205" t="str">
        <f>VLOOKUP(Q205,alliance!A:D,4,FALSE)</f>
        <v>00BFFF</v>
      </c>
    </row>
    <row r="206" spans="1:19" x14ac:dyDescent="0.2">
      <c r="A206" t="str">
        <f>VLOOKUP(C206,stateCodes!A:B,2,FALSE)</f>
        <v>S12</v>
      </c>
      <c r="B206">
        <v>27</v>
      </c>
      <c r="C206" t="s">
        <v>3187</v>
      </c>
      <c r="D206" t="s">
        <v>3237</v>
      </c>
      <c r="E206" s="2">
        <f>SUMIFS(mySheet!N:N,mySheet!A:A,summary!C206,mySheet!B:B,summary!D206,mySheet!O:O,1)</f>
        <v>2000744</v>
      </c>
      <c r="F206" s="2">
        <f>SUMIFS(mySheet!K:K,mySheet!A:A,summary!C206,mySheet!B:B,summary!D206)</f>
        <v>1196096</v>
      </c>
      <c r="G206" s="8">
        <f t="shared" si="9"/>
        <v>0.597825608873499</v>
      </c>
      <c r="H206">
        <f>COUNTIFS(mySheet!A:A,summary!C206,mySheet!B:B,summary!D206,mySheet!D:D,"FEMALE")</f>
        <v>2</v>
      </c>
      <c r="I206">
        <f>COUNTIFS(mySheet!A:A,summary!C206,mySheet!B:B,summary!D206,mySheet!D:D,"FEMALE",mySheet!O:O,1)</f>
        <v>0</v>
      </c>
      <c r="J206" s="11">
        <f>SUMIFS(mySheet!K:K,mySheet!A:A,summary!C206,mySheet!B:B,summary!D206,mySheet!G:G,"NOTA")/F206</f>
        <v>4.4670327465353953E-3</v>
      </c>
      <c r="K206" s="2">
        <f>SUMIFS(mySheet!K:K,mySheet!A:A,summary!C206,mySheet!B:B,summary!D206,mySheet!O:O,1) - SUMIFS(mySheet!K:K,mySheet!A:A,summary!C206,mySheet!B:B,summary!D206,mySheet!O:O,2)</f>
        <v>146842</v>
      </c>
      <c r="L206" s="11">
        <f t="shared" si="10"/>
        <v>0.12276773770667238</v>
      </c>
      <c r="M206" t="str">
        <f t="array" ref="M206">INDEX(mySheet!G:G,MATCH(1,(mySheet!A:A=summary!C206)*(mySheet!B:B=summary!D206)*(mySheet!O:O=1),0))</f>
        <v>BJP</v>
      </c>
      <c r="N206" t="str">
        <f>VLOOKUP(M206,alliance!A:B,2,FALSE)</f>
        <v>NDA</v>
      </c>
      <c r="O206" t="str">
        <f>VLOOKUP(M206,alliance!A:D,4,FALSE)</f>
        <v>FF4500</v>
      </c>
      <c r="P206" t="str">
        <f t="array" ref="P206">INDEX(mySheet!G:G,MATCH(1,(mySheet!A:A=summary!C206)*(mySheet!B:B=summary!D206)*(mySheet!O:O=2),0))</f>
        <v>INC</v>
      </c>
      <c r="Q206" t="str">
        <f t="shared" si="11"/>
        <v>BJP</v>
      </c>
      <c r="R206" t="str">
        <f>VLOOKUP(Q206,alliance!A:B,2,FALSE)</f>
        <v>NDA</v>
      </c>
      <c r="S206" t="str">
        <f>VLOOKUP(Q206,alliance!A:D,4,FALSE)</f>
        <v>FF4500</v>
      </c>
    </row>
    <row r="207" spans="1:19" x14ac:dyDescent="0.2">
      <c r="A207" t="str">
        <f>VLOOKUP(C207,stateCodes!A:B,2,FALSE)</f>
        <v>S12</v>
      </c>
      <c r="B207">
        <v>28</v>
      </c>
      <c r="C207" t="s">
        <v>3187</v>
      </c>
      <c r="D207" t="s">
        <v>3423</v>
      </c>
      <c r="E207" s="2">
        <f>SUMIFS(mySheet!N:N,mySheet!A:A,summary!C207,mySheet!B:B,summary!D207,mySheet!O:O,1)</f>
        <v>1656474</v>
      </c>
      <c r="F207" s="2">
        <f>SUMIFS(mySheet!K:K,mySheet!A:A,summary!C207,mySheet!B:B,summary!D207)</f>
        <v>1237858</v>
      </c>
      <c r="G207" s="8">
        <f t="shared" si="9"/>
        <v>0.74728489550696242</v>
      </c>
      <c r="H207">
        <f>COUNTIFS(mySheet!A:A,summary!C207,mySheet!B:B,summary!D207,mySheet!D:D,"FEMALE")</f>
        <v>5</v>
      </c>
      <c r="I207">
        <f>COUNTIFS(mySheet!A:A,summary!C207,mySheet!B:B,summary!D207,mySheet!D:D,"FEMALE",mySheet!O:O,1)</f>
        <v>1</v>
      </c>
      <c r="J207" s="11">
        <f>SUMIFS(mySheet!K:K,mySheet!A:A,summary!C207,mySheet!B:B,summary!D207,mySheet!G:G,"NOTA")/F207</f>
        <v>1.6178753944313482E-2</v>
      </c>
      <c r="K207" s="2">
        <f>SUMIFS(mySheet!K:K,mySheet!A:A,summary!C207,mySheet!B:B,summary!D207,mySheet!O:O,1) - SUMIFS(mySheet!K:K,mySheet!A:A,summary!C207,mySheet!B:B,summary!D207,mySheet!O:O,2)</f>
        <v>403333</v>
      </c>
      <c r="L207" s="11">
        <f t="shared" si="10"/>
        <v>0.32583139584669646</v>
      </c>
      <c r="M207" t="str">
        <f t="array" ref="M207">INDEX(mySheet!G:G,MATCH(1,(mySheet!A:A=summary!C207)*(mySheet!B:B=summary!D207)*(mySheet!O:O=1),0))</f>
        <v>BJP</v>
      </c>
      <c r="N207" t="str">
        <f>VLOOKUP(M207,alliance!A:B,2,FALSE)</f>
        <v>NDA</v>
      </c>
      <c r="O207" t="str">
        <f>VLOOKUP(M207,alliance!A:D,4,FALSE)</f>
        <v>FF4500</v>
      </c>
      <c r="P207" t="str">
        <f t="array" ref="P207">INDEX(mySheet!G:G,MATCH(1,(mySheet!A:A=summary!C207)*(mySheet!B:B=summary!D207)*(mySheet!O:O=2),0))</f>
        <v>INC</v>
      </c>
      <c r="Q207" t="str">
        <f t="shared" si="11"/>
        <v>BJP</v>
      </c>
      <c r="R207" t="str">
        <f>VLOOKUP(Q207,alliance!A:B,2,FALSE)</f>
        <v>NDA</v>
      </c>
      <c r="S207" t="str">
        <f>VLOOKUP(Q207,alliance!A:D,4,FALSE)</f>
        <v>FF4500</v>
      </c>
    </row>
    <row r="208" spans="1:19" x14ac:dyDescent="0.2">
      <c r="A208" t="str">
        <f>VLOOKUP(C208,stateCodes!A:B,2,FALSE)</f>
        <v>S13</v>
      </c>
      <c r="B208">
        <v>0</v>
      </c>
      <c r="C208" t="s">
        <v>3694</v>
      </c>
      <c r="D208" t="s">
        <v>4080</v>
      </c>
      <c r="E208" s="2">
        <f>SUMIFS(mySheet!N:N,mySheet!A:A,summary!C208,mySheet!B:B,summary!D208,mySheet!O:O,1)</f>
        <v>1885064</v>
      </c>
      <c r="F208" s="2">
        <f>SUMIFS(mySheet!K:K,mySheet!A:A,summary!C208,mySheet!B:B,summary!D208)</f>
        <v>1121232</v>
      </c>
      <c r="G208" s="8">
        <f t="shared" si="9"/>
        <v>0.59479784240747269</v>
      </c>
      <c r="H208">
        <f>COUNTIFS(mySheet!A:A,summary!C208,mySheet!B:B,summary!D208,mySheet!D:D,"FEMALE")</f>
        <v>3</v>
      </c>
      <c r="I208">
        <f>COUNTIFS(mySheet!A:A,summary!C208,mySheet!B:B,summary!D208,mySheet!D:D,"FEMALE",mySheet!O:O,1)</f>
        <v>0</v>
      </c>
      <c r="J208" s="11">
        <f>SUMIFS(mySheet!K:K,mySheet!A:A,summary!C208,mySheet!B:B,summary!D208,mySheet!G:G,"NOTA")/F208</f>
        <v>6.2252950326069896E-3</v>
      </c>
      <c r="K208" s="2">
        <f>SUMIFS(mySheet!K:K,mySheet!A:A,summary!C208,mySheet!B:B,summary!D208,mySheet!O:O,1) - SUMIFS(mySheet!K:K,mySheet!A:A,summary!C208,mySheet!B:B,summary!D208,mySheet!O:O,2)</f>
        <v>292204</v>
      </c>
      <c r="L208" s="11">
        <f t="shared" si="10"/>
        <v>0.26060975783780699</v>
      </c>
      <c r="M208" t="str">
        <f t="array" ref="M208">INDEX(mySheet!G:G,MATCH(1,(mySheet!A:A=summary!C208)*(mySheet!B:B=summary!D208)*(mySheet!O:O=1),0))</f>
        <v>SHS</v>
      </c>
      <c r="N208" t="str">
        <f>VLOOKUP(M208,alliance!A:B,2,FALSE)</f>
        <v>NDA</v>
      </c>
      <c r="O208" t="str">
        <f>VLOOKUP(M208,alliance!A:D,4,FALSE)</f>
        <v>E30022</v>
      </c>
      <c r="P208" t="str">
        <f t="array" ref="P208">INDEX(mySheet!G:G,MATCH(1,(mySheet!A:A=summary!C208)*(mySheet!B:B=summary!D208)*(mySheet!O:O=2),0))</f>
        <v>NCP</v>
      </c>
      <c r="Q208" t="str">
        <f t="shared" si="11"/>
        <v>SHS</v>
      </c>
      <c r="R208" t="str">
        <f>VLOOKUP(Q208,alliance!A:B,2,FALSE)</f>
        <v>NDA</v>
      </c>
      <c r="S208" t="str">
        <f>VLOOKUP(Q208,alliance!A:D,4,FALSE)</f>
        <v>E30022</v>
      </c>
    </row>
    <row r="209" spans="1:19" x14ac:dyDescent="0.2">
      <c r="A209" t="str">
        <f>VLOOKUP(C209,stateCodes!A:B,2,FALSE)</f>
        <v>S13</v>
      </c>
      <c r="B209">
        <v>1</v>
      </c>
      <c r="C209" t="s">
        <v>3694</v>
      </c>
      <c r="D209" t="s">
        <v>4230</v>
      </c>
      <c r="E209" s="2">
        <f>SUMIFS(mySheet!N:N,mySheet!A:A,summary!C209,mySheet!B:B,summary!D209,mySheet!O:O,1)</f>
        <v>1588693</v>
      </c>
      <c r="F209" s="2">
        <f>SUMIFS(mySheet!K:K,mySheet!A:A,summary!C209,mySheet!B:B,summary!D209)</f>
        <v>908993</v>
      </c>
      <c r="G209" s="8">
        <f t="shared" si="9"/>
        <v>0.57216403672704541</v>
      </c>
      <c r="H209">
        <f>COUNTIFS(mySheet!A:A,summary!C209,mySheet!B:B,summary!D209,mySheet!D:D,"FEMALE")</f>
        <v>7</v>
      </c>
      <c r="I209">
        <f>COUNTIFS(mySheet!A:A,summary!C209,mySheet!B:B,summary!D209,mySheet!D:D,"FEMALE",mySheet!O:O,1)</f>
        <v>0</v>
      </c>
      <c r="J209" s="11">
        <f>SUMIFS(mySheet!K:K,mySheet!A:A,summary!C209,mySheet!B:B,summary!D209,mySheet!G:G,"NOTA")/F209</f>
        <v>1.3714077006093556E-2</v>
      </c>
      <c r="K209" s="2">
        <f>SUMIFS(mySheet!K:K,mySheet!A:A,summary!C209,mySheet!B:B,summary!D209,mySheet!O:O,1) - SUMIFS(mySheet!K:K,mySheet!A:A,summary!C209,mySheet!B:B,summary!D209,mySheet!O:O,2)</f>
        <v>226486</v>
      </c>
      <c r="L209" s="11">
        <f t="shared" si="10"/>
        <v>0.24916143468651575</v>
      </c>
      <c r="M209" t="str">
        <f t="array" ref="M209">INDEX(mySheet!G:G,MATCH(1,(mySheet!A:A=summary!C209)*(mySheet!B:B=summary!D209)*(mySheet!O:O=1),0))</f>
        <v>BJP</v>
      </c>
      <c r="N209" t="str">
        <f>VLOOKUP(M209,alliance!A:B,2,FALSE)</f>
        <v>NDA</v>
      </c>
      <c r="O209" t="str">
        <f>VLOOKUP(M209,alliance!A:D,4,FALSE)</f>
        <v>FF4500</v>
      </c>
      <c r="P209" t="str">
        <f t="array" ref="P209">INDEX(mySheet!G:G,MATCH(1,(mySheet!A:A=summary!C209)*(mySheet!B:B=summary!D209)*(mySheet!O:O=2),0))</f>
        <v>NCP</v>
      </c>
      <c r="Q209" t="str">
        <f t="shared" si="11"/>
        <v>BJP</v>
      </c>
      <c r="R209" t="str">
        <f>VLOOKUP(Q209,alliance!A:B,2,FALSE)</f>
        <v>NDA</v>
      </c>
      <c r="S209" t="str">
        <f>VLOOKUP(Q209,alliance!A:D,4,FALSE)</f>
        <v>FF4500</v>
      </c>
    </row>
    <row r="210" spans="1:19" x14ac:dyDescent="0.2">
      <c r="A210" t="str">
        <f>VLOOKUP(C210,stateCodes!A:B,2,FALSE)</f>
        <v>S13</v>
      </c>
      <c r="B210">
        <v>2</v>
      </c>
      <c r="C210" t="s">
        <v>3694</v>
      </c>
      <c r="D210" t="s">
        <v>4206</v>
      </c>
      <c r="E210" s="2">
        <f>SUMIFS(mySheet!N:N,mySheet!A:A,summary!C210,mySheet!B:B,summary!D210,mySheet!O:O,1)</f>
        <v>1732263</v>
      </c>
      <c r="F210" s="2">
        <f>SUMIFS(mySheet!K:K,mySheet!A:A,summary!C210,mySheet!B:B,summary!D210)</f>
        <v>941497</v>
      </c>
      <c r="G210" s="8">
        <f t="shared" si="9"/>
        <v>0.54350696170269752</v>
      </c>
      <c r="H210">
        <f>COUNTIFS(mySheet!A:A,summary!C210,mySheet!B:B,summary!D210,mySheet!D:D,"FEMALE")</f>
        <v>2</v>
      </c>
      <c r="I210">
        <f>COUNTIFS(mySheet!A:A,summary!C210,mySheet!B:B,summary!D210,mySheet!D:D,"FEMALE",mySheet!O:O,1)</f>
        <v>0</v>
      </c>
      <c r="J210" s="11">
        <f>SUMIFS(mySheet!K:K,mySheet!A:A,summary!C210,mySheet!B:B,summary!D210,mySheet!G:G,"NOTA")/F210</f>
        <v>1.9357470071598742E-2</v>
      </c>
      <c r="K210" s="2">
        <f>SUMIFS(mySheet!K:K,mySheet!A:A,summary!C210,mySheet!B:B,summary!D210,mySheet!O:O,1) - SUMIFS(mySheet!K:K,mySheet!A:A,summary!C210,mySheet!B:B,summary!D210,mySheet!O:O,2)</f>
        <v>260328</v>
      </c>
      <c r="L210" s="11">
        <f t="shared" si="10"/>
        <v>0.27650433299309501</v>
      </c>
      <c r="M210" t="str">
        <f t="array" ref="M210">INDEX(mySheet!G:G,MATCH(1,(mySheet!A:A=summary!C210)*(mySheet!B:B=summary!D210)*(mySheet!O:O=1),0))</f>
        <v>SHS</v>
      </c>
      <c r="N210" t="str">
        <f>VLOOKUP(M210,alliance!A:B,2,FALSE)</f>
        <v>NDA</v>
      </c>
      <c r="O210" t="str">
        <f>VLOOKUP(M210,alliance!A:D,4,FALSE)</f>
        <v>E30022</v>
      </c>
      <c r="P210" t="str">
        <f t="array" ref="P210">INDEX(mySheet!G:G,MATCH(1,(mySheet!A:A=summary!C210)*(mySheet!B:B=summary!D210)*(mySheet!O:O=2),0))</f>
        <v>INC</v>
      </c>
      <c r="Q210" t="str">
        <f t="shared" si="11"/>
        <v>SHS</v>
      </c>
      <c r="R210" t="str">
        <f>VLOOKUP(Q210,alliance!A:B,2,FALSE)</f>
        <v>NDA</v>
      </c>
      <c r="S210" t="str">
        <f>VLOOKUP(Q210,alliance!A:D,4,FALSE)</f>
        <v>E30022</v>
      </c>
    </row>
    <row r="211" spans="1:19" x14ac:dyDescent="0.2">
      <c r="A211" t="str">
        <f>VLOOKUP(C211,stateCodes!A:B,2,FALSE)</f>
        <v>S13</v>
      </c>
      <c r="B211">
        <v>3</v>
      </c>
      <c r="C211" t="s">
        <v>3694</v>
      </c>
      <c r="D211" t="s">
        <v>4258</v>
      </c>
      <c r="E211" s="2">
        <f>SUMIFS(mySheet!N:N,mySheet!A:A,summary!C211,mySheet!B:B,summary!D211,mySheet!O:O,1)</f>
        <v>1679891</v>
      </c>
      <c r="F211" s="2">
        <f>SUMIFS(mySheet!K:K,mySheet!A:A,summary!C211,mySheet!B:B,summary!D211)</f>
        <v>901784</v>
      </c>
      <c r="G211" s="8">
        <f t="shared" si="9"/>
        <v>0.53681101928637032</v>
      </c>
      <c r="H211">
        <f>COUNTIFS(mySheet!A:A,summary!C211,mySheet!B:B,summary!D211,mySheet!D:D,"FEMALE")</f>
        <v>3</v>
      </c>
      <c r="I211">
        <f>COUNTIFS(mySheet!A:A,summary!C211,mySheet!B:B,summary!D211,mySheet!D:D,"FEMALE",mySheet!O:O,1)</f>
        <v>1</v>
      </c>
      <c r="J211" s="11">
        <f>SUMIFS(mySheet!K:K,mySheet!A:A,summary!C211,mySheet!B:B,summary!D211,mySheet!G:G,"NOTA")/F211</f>
        <v>1.1830992787629854E-2</v>
      </c>
      <c r="K211" s="2">
        <f>SUMIFS(mySheet!K:K,mySheet!A:A,summary!C211,mySheet!B:B,summary!D211,mySheet!O:O,1) - SUMIFS(mySheet!K:K,mySheet!A:A,summary!C211,mySheet!B:B,summary!D211,mySheet!O:O,2)</f>
        <v>130005</v>
      </c>
      <c r="L211" s="11">
        <f t="shared" si="10"/>
        <v>0.14416423445082194</v>
      </c>
      <c r="M211" t="str">
        <f t="array" ref="M211">INDEX(mySheet!G:G,MATCH(1,(mySheet!A:A=summary!C211)*(mySheet!B:B=summary!D211)*(mySheet!O:O=1),0))</f>
        <v>BJP</v>
      </c>
      <c r="N211" t="str">
        <f>VLOOKUP(M211,alliance!A:B,2,FALSE)</f>
        <v>NDA</v>
      </c>
      <c r="O211" t="str">
        <f>VLOOKUP(M211,alliance!A:D,4,FALSE)</f>
        <v>FF4500</v>
      </c>
      <c r="P211" t="str">
        <f t="array" ref="P211">INDEX(mySheet!G:G,MATCH(1,(mySheet!A:A=summary!C211)*(mySheet!B:B=summary!D211)*(mySheet!O:O=2),0))</f>
        <v>INC</v>
      </c>
      <c r="Q211" t="str">
        <f t="shared" si="11"/>
        <v>BJP</v>
      </c>
      <c r="R211" t="str">
        <f>VLOOKUP(Q211,alliance!A:B,2,FALSE)</f>
        <v>NDA</v>
      </c>
      <c r="S211" t="str">
        <f>VLOOKUP(Q211,alliance!A:D,4,FALSE)</f>
        <v>FF4500</v>
      </c>
    </row>
    <row r="212" spans="1:19" x14ac:dyDescent="0.2">
      <c r="A212" t="str">
        <f>VLOOKUP(C212,stateCodes!A:B,2,FALSE)</f>
        <v>S13</v>
      </c>
      <c r="B212">
        <v>4</v>
      </c>
      <c r="C212" t="s">
        <v>3694</v>
      </c>
      <c r="D212" t="s">
        <v>4161</v>
      </c>
      <c r="E212" s="2">
        <f>SUMIFS(mySheet!N:N,mySheet!A:A,summary!C212,mySheet!B:B,summary!D212,mySheet!O:O,1)</f>
        <v>2370903</v>
      </c>
      <c r="F212" s="2">
        <f>SUMIFS(mySheet!K:K,mySheet!A:A,summary!C212,mySheet!B:B,summary!D212)</f>
        <v>1170518</v>
      </c>
      <c r="G212" s="8">
        <f t="shared" si="9"/>
        <v>0.49370134501495844</v>
      </c>
      <c r="H212">
        <f>COUNTIFS(mySheet!A:A,summary!C212,mySheet!B:B,summary!D212,mySheet!D:D,"FEMALE")</f>
        <v>2</v>
      </c>
      <c r="I212">
        <f>COUNTIFS(mySheet!A:A,summary!C212,mySheet!B:B,summary!D212,mySheet!D:D,"FEMALE",mySheet!O:O,1)</f>
        <v>0</v>
      </c>
      <c r="J212" s="11">
        <f>SUMIFS(mySheet!K:K,mySheet!A:A,summary!C212,mySheet!B:B,summary!D212,mySheet!G:G,"NOTA")/F212</f>
        <v>1.7450393757293778E-2</v>
      </c>
      <c r="K212" s="2">
        <f>SUMIFS(mySheet!K:K,mySheet!A:A,summary!C212,mySheet!B:B,summary!D212,mySheet!O:O,1) - SUMIFS(mySheet!K:K,mySheet!A:A,summary!C212,mySheet!B:B,summary!D212,mySheet!O:O,2)</f>
        <v>412145</v>
      </c>
      <c r="L212" s="11">
        <f t="shared" si="10"/>
        <v>0.35210479462938632</v>
      </c>
      <c r="M212" t="str">
        <f t="array" ref="M212">INDEX(mySheet!G:G,MATCH(1,(mySheet!A:A=summary!C212)*(mySheet!B:B=summary!D212)*(mySheet!O:O=1),0))</f>
        <v>SHS</v>
      </c>
      <c r="N212" t="str">
        <f>VLOOKUP(M212,alliance!A:B,2,FALSE)</f>
        <v>NDA</v>
      </c>
      <c r="O212" t="str">
        <f>VLOOKUP(M212,alliance!A:D,4,FALSE)</f>
        <v>E30022</v>
      </c>
      <c r="P212" t="str">
        <f t="array" ref="P212">INDEX(mySheet!G:G,MATCH(1,(mySheet!A:A=summary!C212)*(mySheet!B:B=summary!D212)*(mySheet!O:O=2),0))</f>
        <v>NCP</v>
      </c>
      <c r="Q212" t="str">
        <f t="shared" si="11"/>
        <v>SHS</v>
      </c>
      <c r="R212" t="str">
        <f>VLOOKUP(Q212,alliance!A:B,2,FALSE)</f>
        <v>NDA</v>
      </c>
      <c r="S212" t="str">
        <f>VLOOKUP(Q212,alliance!A:D,4,FALSE)</f>
        <v>E30022</v>
      </c>
    </row>
    <row r="213" spans="1:19" x14ac:dyDescent="0.2">
      <c r="A213" t="str">
        <f>VLOOKUP(C213,stateCodes!A:B,2,FALSE)</f>
        <v>S13</v>
      </c>
      <c r="B213">
        <v>5</v>
      </c>
      <c r="C213" t="s">
        <v>3694</v>
      </c>
      <c r="D213" t="s">
        <v>4186</v>
      </c>
      <c r="E213" s="2">
        <f>SUMIFS(mySheet!N:N,mySheet!A:A,summary!C213,mySheet!B:B,summary!D213,mySheet!O:O,1)</f>
        <v>1647350</v>
      </c>
      <c r="F213" s="2">
        <f>SUMIFS(mySheet!K:K,mySheet!A:A,summary!C213,mySheet!B:B,summary!D213)</f>
        <v>989759</v>
      </c>
      <c r="G213" s="8">
        <f t="shared" si="9"/>
        <v>0.60081889094606489</v>
      </c>
      <c r="H213">
        <f>COUNTIFS(mySheet!A:A,summary!C213,mySheet!B:B,summary!D213,mySheet!D:D,"FEMALE")</f>
        <v>1</v>
      </c>
      <c r="I213">
        <f>COUNTIFS(mySheet!A:A,summary!C213,mySheet!B:B,summary!D213,mySheet!D:D,"FEMALE",mySheet!O:O,1)</f>
        <v>0</v>
      </c>
      <c r="J213" s="11">
        <f>SUMIFS(mySheet!K:K,mySheet!A:A,summary!C213,mySheet!B:B,summary!D213,mySheet!G:G,"NOTA")/F213</f>
        <v>1.2089811762257277E-2</v>
      </c>
      <c r="K213" s="2">
        <f>SUMIFS(mySheet!K:K,mySheet!A:A,summary!C213,mySheet!B:B,summary!D213,mySheet!O:O,1) - SUMIFS(mySheet!K:K,mySheet!A:A,summary!C213,mySheet!B:B,summary!D213,mySheet!O:O,2)</f>
        <v>465247</v>
      </c>
      <c r="L213" s="11">
        <f t="shared" si="10"/>
        <v>0.47006089361147513</v>
      </c>
      <c r="M213" t="str">
        <f t="array" ref="M213">INDEX(mySheet!G:G,MATCH(1,(mySheet!A:A=summary!C213)*(mySheet!B:B=summary!D213)*(mySheet!O:O=1),0))</f>
        <v>BJP</v>
      </c>
      <c r="N213" t="str">
        <f>VLOOKUP(M213,alliance!A:B,2,FALSE)</f>
        <v>NDA</v>
      </c>
      <c r="O213" t="str">
        <f>VLOOKUP(M213,alliance!A:D,4,FALSE)</f>
        <v>FF4500</v>
      </c>
      <c r="P213" t="str">
        <f t="array" ref="P213">INDEX(mySheet!G:G,MATCH(1,(mySheet!A:A=summary!C213)*(mySheet!B:B=summary!D213)*(mySheet!O:O=2),0))</f>
        <v>INC</v>
      </c>
      <c r="Q213" t="str">
        <f t="shared" si="11"/>
        <v>BJP</v>
      </c>
      <c r="R213" t="str">
        <f>VLOOKUP(Q213,alliance!A:B,2,FALSE)</f>
        <v>NDA</v>
      </c>
      <c r="S213" t="str">
        <f>VLOOKUP(Q213,alliance!A:D,4,FALSE)</f>
        <v>FF4500</v>
      </c>
    </row>
    <row r="214" spans="1:19" x14ac:dyDescent="0.2">
      <c r="A214" t="str">
        <f>VLOOKUP(C214,stateCodes!A:B,2,FALSE)</f>
        <v>S13</v>
      </c>
      <c r="B214">
        <v>6</v>
      </c>
      <c r="C214" t="s">
        <v>3694</v>
      </c>
      <c r="D214" t="s">
        <v>4333</v>
      </c>
      <c r="E214" s="2">
        <f>SUMIFS(mySheet!N:N,mySheet!A:A,summary!C214,mySheet!B:B,summary!D214,mySheet!O:O,1)</f>
        <v>2298080</v>
      </c>
      <c r="F214" s="2">
        <f>SUMIFS(mySheet!K:K,mySheet!A:A,summary!C214,mySheet!B:B,summary!D214)</f>
        <v>1368872</v>
      </c>
      <c r="G214" s="8">
        <f t="shared" si="9"/>
        <v>0.59565898489173574</v>
      </c>
      <c r="H214">
        <f>COUNTIFS(mySheet!A:A,summary!C214,mySheet!B:B,summary!D214,mySheet!D:D,"FEMALE")</f>
        <v>2</v>
      </c>
      <c r="I214">
        <f>COUNTIFS(mySheet!A:A,summary!C214,mySheet!B:B,summary!D214,mySheet!D:D,"FEMALE",mySheet!O:O,1)</f>
        <v>0</v>
      </c>
      <c r="J214" s="11">
        <f>SUMIFS(mySheet!K:K,mySheet!A:A,summary!C214,mySheet!B:B,summary!D214,mySheet!G:G,"NOTA")/F214</f>
        <v>1.1527009099462915E-2</v>
      </c>
      <c r="K214" s="2">
        <f>SUMIFS(mySheet!K:K,mySheet!A:A,summary!C214,mySheet!B:B,summary!D214,mySheet!O:O,1) - SUMIFS(mySheet!K:K,mySheet!A:A,summary!C214,mySheet!B:B,summary!D214,mySheet!O:O,2)</f>
        <v>215913</v>
      </c>
      <c r="L214" s="11">
        <f t="shared" si="10"/>
        <v>0.15773059862426875</v>
      </c>
      <c r="M214" t="str">
        <f t="array" ref="M214">INDEX(mySheet!G:G,MATCH(1,(mySheet!A:A=summary!C214)*(mySheet!B:B=summary!D214)*(mySheet!O:O=1),0))</f>
        <v>SHS</v>
      </c>
      <c r="N214" t="str">
        <f>VLOOKUP(M214,alliance!A:B,2,FALSE)</f>
        <v>NDA</v>
      </c>
      <c r="O214" t="str">
        <f>VLOOKUP(M214,alliance!A:D,4,FALSE)</f>
        <v>E30022</v>
      </c>
      <c r="P214" t="str">
        <f t="array" ref="P214">INDEX(mySheet!G:G,MATCH(1,(mySheet!A:A=summary!C214)*(mySheet!B:B=summary!D214)*(mySheet!O:O=2),0))</f>
        <v>NCP</v>
      </c>
      <c r="Q214" t="str">
        <f t="shared" si="11"/>
        <v>SHS</v>
      </c>
      <c r="R214" t="str">
        <f>VLOOKUP(Q214,alliance!A:B,2,FALSE)</f>
        <v>NDA</v>
      </c>
      <c r="S214" t="str">
        <f>VLOOKUP(Q214,alliance!A:D,4,FALSE)</f>
        <v>E30022</v>
      </c>
    </row>
    <row r="215" spans="1:19" x14ac:dyDescent="0.2">
      <c r="A215" t="str">
        <f>VLOOKUP(C215,stateCodes!A:B,2,FALSE)</f>
        <v>S13</v>
      </c>
      <c r="B215">
        <v>7</v>
      </c>
      <c r="C215" t="s">
        <v>3694</v>
      </c>
      <c r="D215" t="s">
        <v>4603</v>
      </c>
      <c r="E215" s="2">
        <f>SUMIFS(mySheet!N:N,mySheet!A:A,summary!C215,mySheet!B:B,summary!D215,mySheet!O:O,1)</f>
        <v>1848489</v>
      </c>
      <c r="F215" s="2">
        <f>SUMIFS(mySheet!K:K,mySheet!A:A,summary!C215,mySheet!B:B,summary!D215)</f>
        <v>1115434</v>
      </c>
      <c r="G215" s="8">
        <f t="shared" si="9"/>
        <v>0.60343015295195157</v>
      </c>
      <c r="H215">
        <f>COUNTIFS(mySheet!A:A,summary!C215,mySheet!B:B,summary!D215,mySheet!D:D,"FEMALE")</f>
        <v>0</v>
      </c>
      <c r="I215">
        <f>COUNTIFS(mySheet!A:A,summary!C215,mySheet!B:B,summary!D215,mySheet!D:D,"FEMALE",mySheet!O:O,1)</f>
        <v>0</v>
      </c>
      <c r="J215" s="11">
        <f>SUMIFS(mySheet!K:K,mySheet!A:A,summary!C215,mySheet!B:B,summary!D215,mySheet!G:G,"NOTA")/F215</f>
        <v>8.2721165035313602E-3</v>
      </c>
      <c r="K215" s="2">
        <f>SUMIFS(mySheet!K:K,mySheet!A:A,summary!C215,mySheet!B:B,summary!D215,mySheet!O:O,1) - SUMIFS(mySheet!K:K,mySheet!A:A,summary!C215,mySheet!B:B,summary!D215,mySheet!O:O,2)</f>
        <v>126528</v>
      </c>
      <c r="L215" s="11">
        <f t="shared" si="10"/>
        <v>0.11343387416915747</v>
      </c>
      <c r="M215" t="str">
        <f t="array" ref="M215">INDEX(mySheet!G:G,MATCH(1,(mySheet!A:A=summary!C215)*(mySheet!B:B=summary!D215)*(mySheet!O:O=1),0))</f>
        <v>NCP</v>
      </c>
      <c r="N215" t="str">
        <f>VLOOKUP(M215,alliance!A:B,2,FALSE)</f>
        <v>I.N.D.I.A.</v>
      </c>
      <c r="O215" t="str">
        <f>VLOOKUP(M215,alliance!A:D,4,FALSE)</f>
        <v>0F7FFF</v>
      </c>
      <c r="P215" t="str">
        <f t="array" ref="P215">INDEX(mySheet!G:G,MATCH(1,(mySheet!A:A=summary!C215)*(mySheet!B:B=summary!D215)*(mySheet!O:O=2),0))</f>
        <v>SHS</v>
      </c>
      <c r="Q215" t="str">
        <f t="shared" si="11"/>
        <v>NCP</v>
      </c>
      <c r="R215" t="str">
        <f>VLOOKUP(Q215,alliance!A:B,2,FALSE)</f>
        <v>I.N.D.I.A.</v>
      </c>
      <c r="S215" t="str">
        <f>VLOOKUP(Q215,alliance!A:D,4,FALSE)</f>
        <v>0F7FFF</v>
      </c>
    </row>
    <row r="216" spans="1:19" x14ac:dyDescent="0.2">
      <c r="A216" t="str">
        <f>VLOOKUP(C216,stateCodes!A:B,2,FALSE)</f>
        <v>S13</v>
      </c>
      <c r="B216">
        <v>8</v>
      </c>
      <c r="C216" t="s">
        <v>3694</v>
      </c>
      <c r="D216" t="s">
        <v>4626</v>
      </c>
      <c r="E216" s="2">
        <f>SUMIFS(mySheet!N:N,mySheet!A:A,summary!C216,mySheet!B:B,summary!D216,mySheet!O:O,1)</f>
        <v>1880496</v>
      </c>
      <c r="F216" s="2">
        <f>SUMIFS(mySheet!K:K,mySheet!A:A,summary!C216,mySheet!B:B,summary!D216)</f>
        <v>1330852</v>
      </c>
      <c r="G216" s="8">
        <f t="shared" si="9"/>
        <v>0.70771328415481871</v>
      </c>
      <c r="H216">
        <f>COUNTIFS(mySheet!A:A,summary!C216,mySheet!B:B,summary!D216,mySheet!D:D,"FEMALE")</f>
        <v>1</v>
      </c>
      <c r="I216">
        <f>COUNTIFS(mySheet!A:A,summary!C216,mySheet!B:B,summary!D216,mySheet!D:D,"FEMALE",mySheet!O:O,1)</f>
        <v>0</v>
      </c>
      <c r="J216" s="11">
        <f>SUMIFS(mySheet!K:K,mySheet!A:A,summary!C216,mySheet!B:B,summary!D216,mySheet!G:G,"NOTA")/F216</f>
        <v>6.5304030801321255E-3</v>
      </c>
      <c r="K216" s="2">
        <f>SUMIFS(mySheet!K:K,mySheet!A:A,summary!C216,mySheet!B:B,summary!D216,mySheet!O:O,1) - SUMIFS(mySheet!K:K,mySheet!A:A,summary!C216,mySheet!B:B,summary!D216,mySheet!O:O,2)</f>
        <v>270568</v>
      </c>
      <c r="L216" s="11">
        <f t="shared" si="10"/>
        <v>0.20330434939422265</v>
      </c>
      <c r="M216" t="str">
        <f t="array" ref="M216">INDEX(mySheet!G:G,MATCH(1,(mySheet!A:A=summary!C216)*(mySheet!B:B=summary!D216)*(mySheet!O:O=1),0))</f>
        <v>SHS</v>
      </c>
      <c r="N216" t="str">
        <f>VLOOKUP(M216,alliance!A:B,2,FALSE)</f>
        <v>NDA</v>
      </c>
      <c r="O216" t="str">
        <f>VLOOKUP(M216,alliance!A:D,4,FALSE)</f>
        <v>E30022</v>
      </c>
      <c r="P216" t="str">
        <f t="array" ref="P216">INDEX(mySheet!G:G,MATCH(1,(mySheet!A:A=summary!C216)*(mySheet!B:B=summary!D216)*(mySheet!O:O=2),0))</f>
        <v>NCP</v>
      </c>
      <c r="Q216" t="str">
        <f t="shared" si="11"/>
        <v>SHS</v>
      </c>
      <c r="R216" t="str">
        <f>VLOOKUP(Q216,alliance!A:B,2,FALSE)</f>
        <v>NDA</v>
      </c>
      <c r="S216" t="str">
        <f>VLOOKUP(Q216,alliance!A:D,4,FALSE)</f>
        <v>E30022</v>
      </c>
    </row>
    <row r="217" spans="1:19" x14ac:dyDescent="0.2">
      <c r="A217" t="str">
        <f>VLOOKUP(C217,stateCodes!A:B,2,FALSE)</f>
        <v>S13</v>
      </c>
      <c r="B217">
        <v>9</v>
      </c>
      <c r="C217" t="s">
        <v>3694</v>
      </c>
      <c r="D217" t="s">
        <v>4316</v>
      </c>
      <c r="E217" s="2">
        <f>SUMIFS(mySheet!N:N,mySheet!A:A,summary!C217,mySheet!B:B,summary!D217,mySheet!O:O,1)</f>
        <v>1652965</v>
      </c>
      <c r="F217" s="2">
        <f>SUMIFS(mySheet!K:K,mySheet!A:A,summary!C217,mySheet!B:B,summary!D217)</f>
        <v>1025467</v>
      </c>
      <c r="G217" s="8">
        <f t="shared" si="9"/>
        <v>0.62038034683130017</v>
      </c>
      <c r="H217">
        <f>COUNTIFS(mySheet!A:A,summary!C217,mySheet!B:B,summary!D217,mySheet!D:D,"FEMALE")</f>
        <v>1</v>
      </c>
      <c r="I217">
        <f>COUNTIFS(mySheet!A:A,summary!C217,mySheet!B:B,summary!D217,mySheet!D:D,"FEMALE",mySheet!O:O,1)</f>
        <v>0</v>
      </c>
      <c r="J217" s="11">
        <f>SUMIFS(mySheet!K:K,mySheet!A:A,summary!C217,mySheet!B:B,summary!D217,mySheet!G:G,"NOTA")/F217</f>
        <v>1.1204651149183738E-2</v>
      </c>
      <c r="K217" s="2">
        <f>SUMIFS(mySheet!K:K,mySheet!A:A,summary!C217,mySheet!B:B,summary!D217,mySheet!O:O,1) - SUMIFS(mySheet!K:K,mySheet!A:A,summary!C217,mySheet!B:B,summary!D217,mySheet!O:O,2)</f>
        <v>31438</v>
      </c>
      <c r="L217" s="11">
        <f t="shared" si="10"/>
        <v>3.0657251769193938E-2</v>
      </c>
      <c r="M217" t="str">
        <f t="array" ref="M217">INDEX(mySheet!G:G,MATCH(1,(mySheet!A:A=summary!C217)*(mySheet!B:B=summary!D217)*(mySheet!O:O=1),0))</f>
        <v>NCP</v>
      </c>
      <c r="N217" t="str">
        <f>VLOOKUP(M217,alliance!A:B,2,FALSE)</f>
        <v>I.N.D.I.A.</v>
      </c>
      <c r="O217" t="str">
        <f>VLOOKUP(M217,alliance!A:D,4,FALSE)</f>
        <v>0F7FFF</v>
      </c>
      <c r="P217" t="str">
        <f t="array" ref="P217">INDEX(mySheet!G:G,MATCH(1,(mySheet!A:A=summary!C217)*(mySheet!B:B=summary!D217)*(mySheet!O:O=2),0))</f>
        <v>SHS</v>
      </c>
      <c r="Q217" t="str">
        <f t="shared" si="11"/>
        <v>SHS</v>
      </c>
      <c r="R217" t="str">
        <f>VLOOKUP(Q217,alliance!A:B,2,FALSE)</f>
        <v>NDA</v>
      </c>
      <c r="S217" t="str">
        <f>VLOOKUP(Q217,alliance!A:D,4,FALSE)</f>
        <v>E30022</v>
      </c>
    </row>
    <row r="218" spans="1:19" x14ac:dyDescent="0.2">
      <c r="A218" t="str">
        <f>VLOOKUP(C218,stateCodes!A:B,2,FALSE)</f>
        <v>S13</v>
      </c>
      <c r="B218">
        <v>10</v>
      </c>
      <c r="C218" t="s">
        <v>3694</v>
      </c>
      <c r="D218" t="s">
        <v>4613</v>
      </c>
      <c r="E218" s="2">
        <f>SUMIFS(mySheet!N:N,mySheet!A:A,summary!C218,mySheet!B:B,summary!D218,mySheet!O:O,1)</f>
        <v>1455577</v>
      </c>
      <c r="F218" s="2">
        <f>SUMIFS(mySheet!K:K,mySheet!A:A,summary!C218,mySheet!B:B,summary!D218)</f>
        <v>901102</v>
      </c>
      <c r="G218" s="8">
        <f t="shared" si="9"/>
        <v>0.61906858929482944</v>
      </c>
      <c r="H218">
        <f>COUNTIFS(mySheet!A:A,summary!C218,mySheet!B:B,summary!D218,mySheet!D:D,"FEMALE")</f>
        <v>0</v>
      </c>
      <c r="I218">
        <f>COUNTIFS(mySheet!A:A,summary!C218,mySheet!B:B,summary!D218,mySheet!D:D,"FEMALE",mySheet!O:O,1)</f>
        <v>0</v>
      </c>
      <c r="J218" s="11">
        <f>SUMIFS(mySheet!K:K,mySheet!A:A,summary!C218,mySheet!B:B,summary!D218,mySheet!G:G,"NOTA")/F218</f>
        <v>1.5289057176657026E-2</v>
      </c>
      <c r="K218" s="2">
        <f>SUMIFS(mySheet!K:K,mySheet!A:A,summary!C218,mySheet!B:B,summary!D218,mySheet!O:O,1) - SUMIFS(mySheet!K:K,mySheet!A:A,summary!C218,mySheet!B:B,summary!D218,mySheet!O:O,2)</f>
        <v>178322</v>
      </c>
      <c r="L218" s="11">
        <f t="shared" si="10"/>
        <v>0.1978932462695677</v>
      </c>
      <c r="M218" t="str">
        <f t="array" ref="M218">INDEX(mySheet!G:G,MATCH(1,(mySheet!A:A=summary!C218)*(mySheet!B:B=summary!D218)*(mySheet!O:O=1),0))</f>
        <v>SHS</v>
      </c>
      <c r="N218" t="str">
        <f>VLOOKUP(M218,alliance!A:B,2,FALSE)</f>
        <v>NDA</v>
      </c>
      <c r="O218" t="str">
        <f>VLOOKUP(M218,alliance!A:D,4,FALSE)</f>
        <v>E30022</v>
      </c>
      <c r="P218" t="str">
        <f t="array" ref="P218">INDEX(mySheet!G:G,MATCH(1,(mySheet!A:A=summary!C218)*(mySheet!B:B=summary!D218)*(mySheet!O:O=2),0))</f>
        <v>MSHP</v>
      </c>
      <c r="Q218" t="str">
        <f t="shared" si="11"/>
        <v>SHS</v>
      </c>
      <c r="R218" t="str">
        <f>VLOOKUP(Q218,alliance!A:B,2,FALSE)</f>
        <v>NDA</v>
      </c>
      <c r="S218" t="str">
        <f>VLOOKUP(Q218,alliance!A:D,4,FALSE)</f>
        <v>E30022</v>
      </c>
    </row>
    <row r="219" spans="1:19" x14ac:dyDescent="0.2">
      <c r="A219" t="str">
        <f>VLOOKUP(C219,stateCodes!A:B,2,FALSE)</f>
        <v>S13</v>
      </c>
      <c r="B219">
        <v>11</v>
      </c>
      <c r="C219" t="s">
        <v>3694</v>
      </c>
      <c r="D219" t="s">
        <v>3695</v>
      </c>
      <c r="E219" s="2">
        <f>SUMIFS(mySheet!N:N,mySheet!A:A,summary!C219,mySheet!B:B,summary!D219,mySheet!O:O,1)</f>
        <v>1871099</v>
      </c>
      <c r="F219" s="2">
        <f>SUMIFS(mySheet!K:K,mySheet!A:A,summary!C219,mySheet!B:B,summary!D219)</f>
        <v>1281738</v>
      </c>
      <c r="G219" s="8">
        <f t="shared" si="9"/>
        <v>0.68501880445663221</v>
      </c>
      <c r="H219">
        <f>COUNTIFS(mySheet!A:A,summary!C219,mySheet!B:B,summary!D219,mySheet!D:D,"FEMALE")</f>
        <v>2</v>
      </c>
      <c r="I219">
        <f>COUNTIFS(mySheet!A:A,summary!C219,mySheet!B:B,summary!D219,mySheet!D:D,"FEMALE",mySheet!O:O,1)</f>
        <v>1</v>
      </c>
      <c r="J219" s="11">
        <f>SUMIFS(mySheet!K:K,mySheet!A:A,summary!C219,mySheet!B:B,summary!D219,mySheet!G:G,"NOTA")/F219</f>
        <v>1.7105679943951103E-2</v>
      </c>
      <c r="K219" s="2">
        <f>SUMIFS(mySheet!K:K,mySheet!A:A,summary!C219,mySheet!B:B,summary!D219,mySheet!O:O,1) - SUMIFS(mySheet!K:K,mySheet!A:A,summary!C219,mySheet!B:B,summary!D219,mySheet!O:O,2)</f>
        <v>95629</v>
      </c>
      <c r="L219" s="11">
        <f t="shared" si="10"/>
        <v>7.4608851418932726E-2</v>
      </c>
      <c r="M219" t="str">
        <f t="array" ref="M219">INDEX(mySheet!G:G,MATCH(1,(mySheet!A:A=summary!C219)*(mySheet!B:B=summary!D219)*(mySheet!O:O=1),0))</f>
        <v>BJP</v>
      </c>
      <c r="N219" t="str">
        <f>VLOOKUP(M219,alliance!A:B,2,FALSE)</f>
        <v>NDA</v>
      </c>
      <c r="O219" t="str">
        <f>VLOOKUP(M219,alliance!A:D,4,FALSE)</f>
        <v>FF4500</v>
      </c>
      <c r="P219" t="str">
        <f t="array" ref="P219">INDEX(mySheet!G:G,MATCH(1,(mySheet!A:A=summary!C219)*(mySheet!B:B=summary!D219)*(mySheet!O:O=2),0))</f>
        <v>INC</v>
      </c>
      <c r="Q219" t="str">
        <f t="shared" si="11"/>
        <v>INC</v>
      </c>
      <c r="R219" t="str">
        <f>VLOOKUP(Q219,alliance!A:B,2,FALSE)</f>
        <v>I.N.D.I.A.</v>
      </c>
      <c r="S219" t="str">
        <f>VLOOKUP(Q219,alliance!A:D,4,FALSE)</f>
        <v>00BFFF</v>
      </c>
    </row>
    <row r="220" spans="1:19" x14ac:dyDescent="0.2">
      <c r="A220" t="str">
        <f>VLOOKUP(C220,stateCodes!A:B,2,FALSE)</f>
        <v>S13</v>
      </c>
      <c r="B220">
        <v>12</v>
      </c>
      <c r="C220" t="s">
        <v>3694</v>
      </c>
      <c r="D220" t="s">
        <v>3708</v>
      </c>
      <c r="E220" s="2">
        <f>SUMIFS(mySheet!N:N,mySheet!A:A,summary!C220,mySheet!B:B,summary!D220,mySheet!O:O,1)</f>
        <v>1908173</v>
      </c>
      <c r="F220" s="2">
        <f>SUMIFS(mySheet!K:K,mySheet!A:A,summary!C220,mySheet!B:B,summary!D220)</f>
        <v>1085038</v>
      </c>
      <c r="G220" s="8">
        <f t="shared" si="9"/>
        <v>0.5686266391988567</v>
      </c>
      <c r="H220">
        <f>COUNTIFS(mySheet!A:A,summary!C220,mySheet!B:B,summary!D220,mySheet!D:D,"FEMALE")</f>
        <v>3</v>
      </c>
      <c r="I220">
        <f>COUNTIFS(mySheet!A:A,summary!C220,mySheet!B:B,summary!D220,mySheet!D:D,"FEMALE",mySheet!O:O,1)</f>
        <v>0</v>
      </c>
      <c r="J220" s="11">
        <f>SUMIFS(mySheet!K:K,mySheet!A:A,summary!C220,mySheet!B:B,summary!D220,mySheet!G:G,"NOTA")/F220</f>
        <v>2.2810261023116243E-3</v>
      </c>
      <c r="K220" s="2">
        <f>SUMIFS(mySheet!K:K,mySheet!A:A,summary!C220,mySheet!B:B,summary!D220,mySheet!O:O,1) - SUMIFS(mySheet!K:K,mySheet!A:A,summary!C220,mySheet!B:B,summary!D220,mySheet!O:O,2)</f>
        <v>229243</v>
      </c>
      <c r="L220" s="11">
        <f t="shared" si="10"/>
        <v>0.21127647142312067</v>
      </c>
      <c r="M220" t="str">
        <f t="array" ref="M220">INDEX(mySheet!G:G,MATCH(1,(mySheet!A:A=summary!C220)*(mySheet!B:B=summary!D220)*(mySheet!O:O=1),0))</f>
        <v>BJP</v>
      </c>
      <c r="N220" t="str">
        <f>VLOOKUP(M220,alliance!A:B,2,FALSE)</f>
        <v>NDA</v>
      </c>
      <c r="O220" t="str">
        <f>VLOOKUP(M220,alliance!A:D,4,FALSE)</f>
        <v>FF4500</v>
      </c>
      <c r="P220" t="str">
        <f t="array" ref="P220">INDEX(mySheet!G:G,MATCH(1,(mySheet!A:A=summary!C220)*(mySheet!B:B=summary!D220)*(mySheet!O:O=2),0))</f>
        <v>INC</v>
      </c>
      <c r="Q220" t="str">
        <f t="shared" si="11"/>
        <v>BJP</v>
      </c>
      <c r="R220" t="str">
        <f>VLOOKUP(Q220,alliance!A:B,2,FALSE)</f>
        <v>NDA</v>
      </c>
      <c r="S220" t="str">
        <f>VLOOKUP(Q220,alliance!A:D,4,FALSE)</f>
        <v>FF4500</v>
      </c>
    </row>
    <row r="221" spans="1:19" x14ac:dyDescent="0.2">
      <c r="A221" t="str">
        <f>VLOOKUP(C221,stateCodes!A:B,2,FALSE)</f>
        <v>S13</v>
      </c>
      <c r="B221">
        <v>13</v>
      </c>
      <c r="C221" t="s">
        <v>3694</v>
      </c>
      <c r="D221" t="s">
        <v>4071</v>
      </c>
      <c r="E221" s="2">
        <f>SUMIFS(mySheet!N:N,mySheet!A:A,summary!C221,mySheet!B:B,summary!D221,mySheet!O:O,1)</f>
        <v>1732936</v>
      </c>
      <c r="F221" s="2">
        <f>SUMIFS(mySheet!K:K,mySheet!A:A,summary!C221,mySheet!B:B,summary!D221)</f>
        <v>1137631</v>
      </c>
      <c r="G221" s="8">
        <f t="shared" si="9"/>
        <v>0.65647606143562143</v>
      </c>
      <c r="H221">
        <f>COUNTIFS(mySheet!A:A,summary!C221,mySheet!B:B,summary!D221,mySheet!D:D,"FEMALE")</f>
        <v>1</v>
      </c>
      <c r="I221">
        <f>COUNTIFS(mySheet!A:A,summary!C221,mySheet!B:B,summary!D221,mySheet!D:D,"FEMALE",mySheet!O:O,1)</f>
        <v>1</v>
      </c>
      <c r="J221" s="11">
        <f>SUMIFS(mySheet!K:K,mySheet!A:A,summary!C221,mySheet!B:B,summary!D221,mySheet!G:G,"NOTA")/F221</f>
        <v>8.3032195852609497E-3</v>
      </c>
      <c r="K221" s="2">
        <f>SUMIFS(mySheet!K:K,mySheet!A:A,summary!C221,mySheet!B:B,summary!D221,mySheet!O:O,1) - SUMIFS(mySheet!K:K,mySheet!A:A,summary!C221,mySheet!B:B,summary!D221,mySheet!O:O,2)</f>
        <v>198779</v>
      </c>
      <c r="L221" s="11">
        <f t="shared" si="10"/>
        <v>0.17473064640467778</v>
      </c>
      <c r="M221" t="str">
        <f t="array" ref="M221">INDEX(mySheet!G:G,MATCH(1,(mySheet!A:A=summary!C221)*(mySheet!B:B=summary!D221)*(mySheet!O:O=1),0))</f>
        <v>BJP</v>
      </c>
      <c r="N221" t="str">
        <f>VLOOKUP(M221,alliance!A:B,2,FALSE)</f>
        <v>NDA</v>
      </c>
      <c r="O221" t="str">
        <f>VLOOKUP(M221,alliance!A:D,4,FALSE)</f>
        <v>FF4500</v>
      </c>
      <c r="P221" t="str">
        <f t="array" ref="P221">INDEX(mySheet!G:G,MATCH(1,(mySheet!A:A=summary!C221)*(mySheet!B:B=summary!D221)*(mySheet!O:O=2),0))</f>
        <v>NCP</v>
      </c>
      <c r="Q221" t="str">
        <f t="shared" si="11"/>
        <v>BJP</v>
      </c>
      <c r="R221" t="str">
        <f>VLOOKUP(Q221,alliance!A:B,2,FALSE)</f>
        <v>NDA</v>
      </c>
      <c r="S221" t="str">
        <f>VLOOKUP(Q221,alliance!A:D,4,FALSE)</f>
        <v>FF4500</v>
      </c>
    </row>
    <row r="222" spans="1:19" x14ac:dyDescent="0.2">
      <c r="A222" t="str">
        <f>VLOOKUP(C222,stateCodes!A:B,2,FALSE)</f>
        <v>S13</v>
      </c>
      <c r="B222">
        <v>14</v>
      </c>
      <c r="C222" t="s">
        <v>3694</v>
      </c>
      <c r="D222" t="s">
        <v>1454</v>
      </c>
      <c r="E222" s="2">
        <f>SUMIFS(mySheet!N:N,mySheet!A:A,summary!C222,mySheet!B:B,summary!D222,mySheet!O:O,1)</f>
        <v>1886284</v>
      </c>
      <c r="F222" s="2">
        <f>SUMIFS(mySheet!K:K,mySheet!A:A,summary!C222,mySheet!B:B,summary!D222)</f>
        <v>1198221</v>
      </c>
      <c r="G222" s="8">
        <f t="shared" si="9"/>
        <v>0.63522831132533597</v>
      </c>
      <c r="H222">
        <f>COUNTIFS(mySheet!A:A,summary!C222,mySheet!B:B,summary!D222,mySheet!D:D,"FEMALE")</f>
        <v>3</v>
      </c>
      <c r="I222">
        <f>COUNTIFS(mySheet!A:A,summary!C222,mySheet!B:B,summary!D222,mySheet!D:D,"FEMALE",mySheet!O:O,1)</f>
        <v>0</v>
      </c>
      <c r="J222" s="11">
        <f>SUMIFS(mySheet!K:K,mySheet!A:A,summary!C222,mySheet!B:B,summary!D222,mySheet!G:G,"NOTA")/F222</f>
        <v>4.1135984096422945E-3</v>
      </c>
      <c r="K222" s="2">
        <f>SUMIFS(mySheet!K:K,mySheet!A:A,summary!C222,mySheet!B:B,summary!D222,mySheet!O:O,1) - SUMIFS(mySheet!K:K,mySheet!A:A,summary!C222,mySheet!B:B,summary!D222,mySheet!O:O,2)</f>
        <v>4492</v>
      </c>
      <c r="L222" s="11">
        <f t="shared" si="10"/>
        <v>3.7488910643362116E-3</v>
      </c>
      <c r="M222" t="str">
        <f t="array" ref="M222">INDEX(mySheet!G:G,MATCH(1,(mySheet!A:A=summary!C222)*(mySheet!B:B=summary!D222)*(mySheet!O:O=1),0))</f>
        <v>AIMIM</v>
      </c>
      <c r="N222" t="str">
        <f>VLOOKUP(M222,alliance!A:B,2,FALSE)</f>
        <v>Unallied</v>
      </c>
      <c r="O222" t="str">
        <f>VLOOKUP(M222,alliance!A:D,4,FALSE)</f>
        <v>004225</v>
      </c>
      <c r="P222" t="str">
        <f t="array" ref="P222">INDEX(mySheet!G:G,MATCH(1,(mySheet!A:A=summary!C222)*(mySheet!B:B=summary!D222)*(mySheet!O:O=2),0))</f>
        <v>SHS</v>
      </c>
      <c r="Q222" t="str">
        <f t="shared" si="11"/>
        <v>SHS</v>
      </c>
      <c r="R222" t="str">
        <f>VLOOKUP(Q222,alliance!A:B,2,FALSE)</f>
        <v>NDA</v>
      </c>
      <c r="S222" t="str">
        <f>VLOOKUP(Q222,alliance!A:D,4,FALSE)</f>
        <v>E30022</v>
      </c>
    </row>
    <row r="223" spans="1:19" x14ac:dyDescent="0.2">
      <c r="A223" t="str">
        <f>VLOOKUP(C223,stateCodes!A:B,2,FALSE)</f>
        <v>S13</v>
      </c>
      <c r="B223">
        <v>15</v>
      </c>
      <c r="C223" t="s">
        <v>3694</v>
      </c>
      <c r="D223" t="s">
        <v>4130</v>
      </c>
      <c r="E223" s="2">
        <f>SUMIFS(mySheet!N:N,mySheet!A:A,summary!C223,mySheet!B:B,summary!D223,mySheet!O:O,1)</f>
        <v>1965676</v>
      </c>
      <c r="F223" s="2">
        <f>SUMIFS(mySheet!K:K,mySheet!A:A,summary!C223,mySheet!B:B,summary!D223)</f>
        <v>890313</v>
      </c>
      <c r="G223" s="8">
        <f t="shared" si="9"/>
        <v>0.45292967915363469</v>
      </c>
      <c r="H223">
        <f>COUNTIFS(mySheet!A:A,summary!C223,mySheet!B:B,summary!D223,mySheet!D:D,"FEMALE")</f>
        <v>3</v>
      </c>
      <c r="I223">
        <f>COUNTIFS(mySheet!A:A,summary!C223,mySheet!B:B,summary!D223,mySheet!D:D,"FEMALE",mySheet!O:O,1)</f>
        <v>0</v>
      </c>
      <c r="J223" s="11">
        <f>SUMIFS(mySheet!K:K,mySheet!A:A,summary!C223,mySheet!B:B,summary!D223,mySheet!G:G,"NOTA")/F223</f>
        <v>1.461508480725318E-2</v>
      </c>
      <c r="K223" s="2">
        <f>SUMIFS(mySheet!K:K,mySheet!A:A,summary!C223,mySheet!B:B,summary!D223,mySheet!O:O,1) - SUMIFS(mySheet!K:K,mySheet!A:A,summary!C223,mySheet!B:B,summary!D223,mySheet!O:O,2)</f>
        <v>344343</v>
      </c>
      <c r="L223" s="11">
        <f t="shared" si="10"/>
        <v>0.38676622715831399</v>
      </c>
      <c r="M223" t="str">
        <f t="array" ref="M223">INDEX(mySheet!G:G,MATCH(1,(mySheet!A:A=summary!C223)*(mySheet!B:B=summary!D223)*(mySheet!O:O=1),0))</f>
        <v>SHS</v>
      </c>
      <c r="N223" t="str">
        <f>VLOOKUP(M223,alliance!A:B,2,FALSE)</f>
        <v>NDA</v>
      </c>
      <c r="O223" t="str">
        <f>VLOOKUP(M223,alliance!A:D,4,FALSE)</f>
        <v>E30022</v>
      </c>
      <c r="P223" t="str">
        <f t="array" ref="P223">INDEX(mySheet!G:G,MATCH(1,(mySheet!A:A=summary!C223)*(mySheet!B:B=summary!D223)*(mySheet!O:O=2),0))</f>
        <v>NCP</v>
      </c>
      <c r="Q223" t="str">
        <f t="shared" si="11"/>
        <v>SHS</v>
      </c>
      <c r="R223" t="str">
        <f>VLOOKUP(Q223,alliance!A:B,2,FALSE)</f>
        <v>NDA</v>
      </c>
      <c r="S223" t="str">
        <f>VLOOKUP(Q223,alliance!A:D,4,FALSE)</f>
        <v>E30022</v>
      </c>
    </row>
    <row r="224" spans="1:19" x14ac:dyDescent="0.2">
      <c r="A224" t="str">
        <f>VLOOKUP(C224,stateCodes!A:B,2,FALSE)</f>
        <v>S13</v>
      </c>
      <c r="B224">
        <v>16</v>
      </c>
      <c r="C224" t="s">
        <v>3694</v>
      </c>
      <c r="D224" t="s">
        <v>4356</v>
      </c>
      <c r="E224" s="2">
        <f>SUMIFS(mySheet!N:N,mySheet!A:A,summary!C224,mySheet!B:B,summary!D224,mySheet!O:O,1)</f>
        <v>2075824</v>
      </c>
      <c r="F224" s="2">
        <f>SUMIFS(mySheet!K:K,mySheet!A:A,summary!C224,mySheet!B:B,summary!D224)</f>
        <v>1035236</v>
      </c>
      <c r="G224" s="8">
        <f t="shared" si="9"/>
        <v>0.49871087336884051</v>
      </c>
      <c r="H224">
        <f>COUNTIFS(mySheet!A:A,summary!C224,mySheet!B:B,summary!D224,mySheet!D:D,"FEMALE")</f>
        <v>1</v>
      </c>
      <c r="I224">
        <f>COUNTIFS(mySheet!A:A,summary!C224,mySheet!B:B,summary!D224,mySheet!D:D,"FEMALE",mySheet!O:O,1)</f>
        <v>0</v>
      </c>
      <c r="J224" s="11">
        <f>SUMIFS(mySheet!K:K,mySheet!A:A,summary!C224,mySheet!B:B,summary!D224,mySheet!G:G,"NOTA")/F224</f>
        <v>1.0626562445664563E-2</v>
      </c>
      <c r="K224" s="2">
        <f>SUMIFS(mySheet!K:K,mySheet!A:A,summary!C224,mySheet!B:B,summary!D224,mySheet!O:O,1) - SUMIFS(mySheet!K:K,mySheet!A:A,summary!C224,mySheet!B:B,summary!D224,mySheet!O:O,2)</f>
        <v>324628</v>
      </c>
      <c r="L224" s="11">
        <f t="shared" si="10"/>
        <v>0.31357873953378745</v>
      </c>
      <c r="M224" t="str">
        <f t="array" ref="M224">INDEX(mySheet!G:G,MATCH(1,(mySheet!A:A=summary!C224)*(mySheet!B:B=summary!D224)*(mySheet!O:O=1),0))</f>
        <v>BJP</v>
      </c>
      <c r="N224" t="str">
        <f>VLOOKUP(M224,alliance!A:B,2,FALSE)</f>
        <v>NDA</v>
      </c>
      <c r="O224" t="str">
        <f>VLOOKUP(M224,alliance!A:D,4,FALSE)</f>
        <v>FF4500</v>
      </c>
      <c r="P224" t="str">
        <f t="array" ref="P224">INDEX(mySheet!G:G,MATCH(1,(mySheet!A:A=summary!C224)*(mySheet!B:B=summary!D224)*(mySheet!O:O=2),0))</f>
        <v>INC</v>
      </c>
      <c r="Q224" t="str">
        <f t="shared" si="11"/>
        <v>BJP</v>
      </c>
      <c r="R224" t="str">
        <f>VLOOKUP(Q224,alliance!A:B,2,FALSE)</f>
        <v>NDA</v>
      </c>
      <c r="S224" t="str">
        <f>VLOOKUP(Q224,alliance!A:D,4,FALSE)</f>
        <v>FF4500</v>
      </c>
    </row>
    <row r="225" spans="1:19" x14ac:dyDescent="0.2">
      <c r="A225" t="str">
        <f>VLOOKUP(C225,stateCodes!A:B,2,FALSE)</f>
        <v>S13</v>
      </c>
      <c r="B225">
        <v>17</v>
      </c>
      <c r="C225" t="s">
        <v>3694</v>
      </c>
      <c r="D225" t="s">
        <v>4554</v>
      </c>
      <c r="E225" s="2">
        <f>SUMIFS(mySheet!N:N,mySheet!A:A,summary!C225,mySheet!B:B,summary!D225,mySheet!O:O,1)</f>
        <v>1909574</v>
      </c>
      <c r="F225" s="2">
        <f>SUMIFS(mySheet!K:K,mySheet!A:A,summary!C225,mySheet!B:B,summary!D225)</f>
        <v>1216319</v>
      </c>
      <c r="G225" s="8">
        <f t="shared" si="9"/>
        <v>0.63695829541038995</v>
      </c>
      <c r="H225">
        <f>COUNTIFS(mySheet!A:A,summary!C225,mySheet!B:B,summary!D225,mySheet!D:D,"FEMALE")</f>
        <v>2</v>
      </c>
      <c r="I225">
        <f>COUNTIFS(mySheet!A:A,summary!C225,mySheet!B:B,summary!D225,mySheet!D:D,"FEMALE",mySheet!O:O,1)</f>
        <v>0</v>
      </c>
      <c r="J225" s="11">
        <f>SUMIFS(mySheet!K:K,mySheet!A:A,summary!C225,mySheet!B:B,summary!D225,mySheet!G:G,"NOTA")/F225</f>
        <v>3.0140119491679405E-3</v>
      </c>
      <c r="K225" s="2">
        <f>SUMIFS(mySheet!K:K,mySheet!A:A,summary!C225,mySheet!B:B,summary!D225,mySheet!O:O,1) - SUMIFS(mySheet!K:K,mySheet!A:A,summary!C225,mySheet!B:B,summary!D225,mySheet!O:O,2)</f>
        <v>85764</v>
      </c>
      <c r="L225" s="11">
        <f t="shared" si="10"/>
        <v>7.051110769460972E-2</v>
      </c>
      <c r="M225" t="str">
        <f t="array" ref="M225">INDEX(mySheet!G:G,MATCH(1,(mySheet!A:A=summary!C225)*(mySheet!B:B=summary!D225)*(mySheet!O:O=1),0))</f>
        <v>BJP</v>
      </c>
      <c r="N225" t="str">
        <f>VLOOKUP(M225,alliance!A:B,2,FALSE)</f>
        <v>NDA</v>
      </c>
      <c r="O225" t="str">
        <f>VLOOKUP(M225,alliance!A:D,4,FALSE)</f>
        <v>FF4500</v>
      </c>
      <c r="P225" t="str">
        <f t="array" ref="P225">INDEX(mySheet!G:G,MATCH(1,(mySheet!A:A=summary!C225)*(mySheet!B:B=summary!D225)*(mySheet!O:O=2),0))</f>
        <v>NCP</v>
      </c>
      <c r="Q225" t="str">
        <f t="shared" si="11"/>
        <v>NCP</v>
      </c>
      <c r="R225" t="str">
        <f>VLOOKUP(Q225,alliance!A:B,2,FALSE)</f>
        <v>I.N.D.I.A.</v>
      </c>
      <c r="S225" t="str">
        <f>VLOOKUP(Q225,alliance!A:D,4,FALSE)</f>
        <v>0F7FFF</v>
      </c>
    </row>
    <row r="226" spans="1:19" x14ac:dyDescent="0.2">
      <c r="A226" t="str">
        <f>VLOOKUP(C226,stateCodes!A:B,2,FALSE)</f>
        <v>S13</v>
      </c>
      <c r="B226">
        <v>18</v>
      </c>
      <c r="C226" t="s">
        <v>3694</v>
      </c>
      <c r="D226" t="s">
        <v>4642</v>
      </c>
      <c r="E226" s="2">
        <f>SUMIFS(mySheet!N:N,mySheet!A:A,summary!C226,mySheet!B:B,summary!D226,mySheet!O:O,1)</f>
        <v>1776555</v>
      </c>
      <c r="F226" s="2">
        <f>SUMIFS(mySheet!K:K,mySheet!A:A,summary!C226,mySheet!B:B,summary!D226)</f>
        <v>1252211</v>
      </c>
      <c r="G226" s="8">
        <f t="shared" si="9"/>
        <v>0.7048534945442162</v>
      </c>
      <c r="H226">
        <f>COUNTIFS(mySheet!A:A,summary!C226,mySheet!B:B,summary!D226,mySheet!D:D,"FEMALE")</f>
        <v>0</v>
      </c>
      <c r="I226">
        <f>COUNTIFS(mySheet!A:A,summary!C226,mySheet!B:B,summary!D226,mySheet!D:D,"FEMALE",mySheet!O:O,1)</f>
        <v>0</v>
      </c>
      <c r="J226" s="11">
        <f>SUMIFS(mySheet!K:K,mySheet!A:A,summary!C226,mySheet!B:B,summary!D226,mySheet!G:G,"NOTA")/F226</f>
        <v>5.6763596550421618E-3</v>
      </c>
      <c r="K226" s="2">
        <f>SUMIFS(mySheet!K:K,mySheet!A:A,summary!C226,mySheet!B:B,summary!D226,mySheet!O:O,1) - SUMIFS(mySheet!K:K,mySheet!A:A,summary!C226,mySheet!B:B,summary!D226,mySheet!O:O,2)</f>
        <v>96039</v>
      </c>
      <c r="L226" s="11">
        <f t="shared" si="10"/>
        <v>7.6695540927207956E-2</v>
      </c>
      <c r="M226" t="str">
        <f t="array" ref="M226">INDEX(mySheet!G:G,MATCH(1,(mySheet!A:A=summary!C226)*(mySheet!B:B=summary!D226)*(mySheet!O:O=1),0))</f>
        <v>SHS</v>
      </c>
      <c r="N226" t="str">
        <f>VLOOKUP(M226,alliance!A:B,2,FALSE)</f>
        <v>NDA</v>
      </c>
      <c r="O226" t="str">
        <f>VLOOKUP(M226,alliance!A:D,4,FALSE)</f>
        <v>E30022</v>
      </c>
      <c r="P226" t="str">
        <f t="array" ref="P226">INDEX(mySheet!G:G,MATCH(1,(mySheet!A:A=summary!C226)*(mySheet!B:B=summary!D226)*(mySheet!O:O=2),0))</f>
        <v>SWP</v>
      </c>
      <c r="Q226" t="str">
        <f t="shared" si="11"/>
        <v>SWP</v>
      </c>
      <c r="R226" t="e">
        <f>VLOOKUP(Q226,alliance!A:B,2,FALSE)</f>
        <v>#N/A</v>
      </c>
      <c r="S226" t="e">
        <f>VLOOKUP(Q226,alliance!A:D,4,FALSE)</f>
        <v>#N/A</v>
      </c>
    </row>
    <row r="227" spans="1:19" x14ac:dyDescent="0.2">
      <c r="A227" t="str">
        <f>VLOOKUP(C227,stateCodes!A:B,2,FALSE)</f>
        <v>S13</v>
      </c>
      <c r="B227">
        <v>19</v>
      </c>
      <c r="C227" t="s">
        <v>3694</v>
      </c>
      <c r="D227" t="s">
        <v>4100</v>
      </c>
      <c r="E227" s="2">
        <f>SUMIFS(mySheet!N:N,mySheet!A:A,summary!C227,mySheet!B:B,summary!D227,mySheet!O:O,1)</f>
        <v>1885600</v>
      </c>
      <c r="F227" s="2">
        <f>SUMIFS(mySheet!K:K,mySheet!A:A,summary!C227,mySheet!B:B,summary!D227)</f>
        <v>1201941</v>
      </c>
      <c r="G227" s="8">
        <f t="shared" si="9"/>
        <v>0.63743158676283407</v>
      </c>
      <c r="H227">
        <f>COUNTIFS(mySheet!A:A,summary!C227,mySheet!B:B,summary!D227,mySheet!D:D,"FEMALE")</f>
        <v>1</v>
      </c>
      <c r="I227">
        <f>COUNTIFS(mySheet!A:A,summary!C227,mySheet!B:B,summary!D227,mySheet!D:D,"FEMALE",mySheet!O:O,1)</f>
        <v>0</v>
      </c>
      <c r="J227" s="11">
        <f>SUMIFS(mySheet!K:K,mySheet!A:A,summary!C227,mySheet!B:B,summary!D227,mySheet!G:G,"NOTA")/F227</f>
        <v>2.452616226586829E-2</v>
      </c>
      <c r="K227" s="2">
        <f>SUMIFS(mySheet!K:K,mySheet!A:A,summary!C227,mySheet!B:B,summary!D227,mySheet!O:O,1) - SUMIFS(mySheet!K:K,mySheet!A:A,summary!C227,mySheet!B:B,summary!D227,mySheet!O:O,2)</f>
        <v>88883</v>
      </c>
      <c r="L227" s="11">
        <f t="shared" si="10"/>
        <v>7.3949553264261725E-2</v>
      </c>
      <c r="M227" t="str">
        <f t="array" ref="M227">INDEX(mySheet!G:G,MATCH(1,(mySheet!A:A=summary!C227)*(mySheet!B:B=summary!D227)*(mySheet!O:O=1),0))</f>
        <v>SHS</v>
      </c>
      <c r="N227" t="str">
        <f>VLOOKUP(M227,alliance!A:B,2,FALSE)</f>
        <v>NDA</v>
      </c>
      <c r="O227" t="str">
        <f>VLOOKUP(M227,alliance!A:D,4,FALSE)</f>
        <v>E30022</v>
      </c>
      <c r="P227" t="str">
        <f t="array" ref="P227">INDEX(mySheet!G:G,MATCH(1,(mySheet!A:A=summary!C227)*(mySheet!B:B=summary!D227)*(mySheet!O:O=2),0))</f>
        <v>BVA</v>
      </c>
      <c r="Q227" t="str">
        <f t="shared" si="11"/>
        <v>BVA</v>
      </c>
      <c r="R227" t="e">
        <f>VLOOKUP(Q227,alliance!A:B,2,FALSE)</f>
        <v>#N/A</v>
      </c>
      <c r="S227" t="e">
        <f>VLOOKUP(Q227,alliance!A:D,4,FALSE)</f>
        <v>#N/A</v>
      </c>
    </row>
    <row r="228" spans="1:19" x14ac:dyDescent="0.2">
      <c r="A228" t="str">
        <f>VLOOKUP(C228,stateCodes!A:B,2,FALSE)</f>
        <v>S13</v>
      </c>
      <c r="B228">
        <v>20</v>
      </c>
      <c r="C228" t="s">
        <v>3694</v>
      </c>
      <c r="D228" t="s">
        <v>3758</v>
      </c>
      <c r="E228" s="2">
        <f>SUMIFS(mySheet!N:N,mySheet!A:A,summary!C228,mySheet!B:B,summary!D228,mySheet!O:O,1)</f>
        <v>1775051</v>
      </c>
      <c r="F228" s="2">
        <f>SUMIFS(mySheet!K:K,mySheet!A:A,summary!C228,mySheet!B:B,summary!D228)</f>
        <v>1092971</v>
      </c>
      <c r="G228" s="8">
        <f t="shared" si="9"/>
        <v>0.61574061815688674</v>
      </c>
      <c r="H228">
        <f>COUNTIFS(mySheet!A:A,summary!C228,mySheet!B:B,summary!D228,mySheet!D:D,"FEMALE")</f>
        <v>3</v>
      </c>
      <c r="I228">
        <f>COUNTIFS(mySheet!A:A,summary!C228,mySheet!B:B,summary!D228,mySheet!D:D,"FEMALE",mySheet!O:O,1)</f>
        <v>1</v>
      </c>
      <c r="J228" s="11">
        <f>SUMIFS(mySheet!K:K,mySheet!A:A,summary!C228,mySheet!B:B,summary!D228,mySheet!G:G,"NOTA")/F228</f>
        <v>8.4320626988273247E-3</v>
      </c>
      <c r="K228" s="2">
        <f>SUMIFS(mySheet!K:K,mySheet!A:A,summary!C228,mySheet!B:B,summary!D228,mySheet!O:O,1) - SUMIFS(mySheet!K:K,mySheet!A:A,summary!C228,mySheet!B:B,summary!D228,mySheet!O:O,2)</f>
        <v>335882</v>
      </c>
      <c r="L228" s="11">
        <f t="shared" si="10"/>
        <v>0.30731098995307288</v>
      </c>
      <c r="M228" t="str">
        <f t="array" ref="M228">INDEX(mySheet!G:G,MATCH(1,(mySheet!A:A=summary!C228)*(mySheet!B:B=summary!D228)*(mySheet!O:O=1),0))</f>
        <v>BJP</v>
      </c>
      <c r="N228" t="str">
        <f>VLOOKUP(M228,alliance!A:B,2,FALSE)</f>
        <v>NDA</v>
      </c>
      <c r="O228" t="str">
        <f>VLOOKUP(M228,alliance!A:D,4,FALSE)</f>
        <v>FF4500</v>
      </c>
      <c r="P228" t="str">
        <f t="array" ref="P228">INDEX(mySheet!G:G,MATCH(1,(mySheet!A:A=summary!C228)*(mySheet!B:B=summary!D228)*(mySheet!O:O=2),0))</f>
        <v>INC</v>
      </c>
      <c r="Q228" t="str">
        <f t="shared" si="11"/>
        <v>BJP</v>
      </c>
      <c r="R228" t="str">
        <f>VLOOKUP(Q228,alliance!A:B,2,FALSE)</f>
        <v>NDA</v>
      </c>
      <c r="S228" t="str">
        <f>VLOOKUP(Q228,alliance!A:D,4,FALSE)</f>
        <v>FF4500</v>
      </c>
    </row>
    <row r="229" spans="1:19" x14ac:dyDescent="0.2">
      <c r="A229" t="str">
        <f>VLOOKUP(C229,stateCodes!A:B,2,FALSE)</f>
        <v>S13</v>
      </c>
      <c r="B229">
        <v>21</v>
      </c>
      <c r="C229" t="s">
        <v>3694</v>
      </c>
      <c r="D229" t="s">
        <v>4114</v>
      </c>
      <c r="E229" s="2">
        <f>SUMIFS(mySheet!N:N,mySheet!A:A,summary!C229,mySheet!B:B,summary!D229,mySheet!O:O,1)</f>
        <v>1890100</v>
      </c>
      <c r="F229" s="2">
        <f>SUMIFS(mySheet!K:K,mySheet!A:A,summary!C229,mySheet!B:B,summary!D229)</f>
        <v>1005172</v>
      </c>
      <c r="G229" s="8">
        <f t="shared" si="9"/>
        <v>0.5318088990000529</v>
      </c>
      <c r="H229">
        <f>COUNTIFS(mySheet!A:A,summary!C229,mySheet!B:B,summary!D229,mySheet!D:D,"FEMALE")</f>
        <v>0</v>
      </c>
      <c r="I229">
        <f>COUNTIFS(mySheet!A:A,summary!C229,mySheet!B:B,summary!D229,mySheet!D:D,"FEMALE",mySheet!O:O,1)</f>
        <v>0</v>
      </c>
      <c r="J229" s="11">
        <f>SUMIFS(mySheet!K:K,mySheet!A:A,summary!C229,mySheet!B:B,summary!D229,mySheet!G:G,"NOTA")/F229</f>
        <v>1.6312631072095123E-2</v>
      </c>
      <c r="K229" s="2">
        <f>SUMIFS(mySheet!K:K,mySheet!A:A,summary!C229,mySheet!B:B,summary!D229,mySheet!O:O,1) - SUMIFS(mySheet!K:K,mySheet!A:A,summary!C229,mySheet!B:B,summary!D229,mySheet!O:O,2)</f>
        <v>156329</v>
      </c>
      <c r="L229" s="11">
        <f t="shared" si="10"/>
        <v>0.15552462663106414</v>
      </c>
      <c r="M229" t="str">
        <f t="array" ref="M229">INDEX(mySheet!G:G,MATCH(1,(mySheet!A:A=summary!C229)*(mySheet!B:B=summary!D229)*(mySheet!O:O=1),0))</f>
        <v>BJP</v>
      </c>
      <c r="N229" t="str">
        <f>VLOOKUP(M229,alliance!A:B,2,FALSE)</f>
        <v>NDA</v>
      </c>
      <c r="O229" t="str">
        <f>VLOOKUP(M229,alliance!A:D,4,FALSE)</f>
        <v>FF4500</v>
      </c>
      <c r="P229" t="str">
        <f t="array" ref="P229">INDEX(mySheet!G:G,MATCH(1,(mySheet!A:A=summary!C229)*(mySheet!B:B=summary!D229)*(mySheet!O:O=2),0))</f>
        <v>INC</v>
      </c>
      <c r="Q229" t="str">
        <f t="shared" si="11"/>
        <v>BJP</v>
      </c>
      <c r="R229" t="str">
        <f>VLOOKUP(Q229,alliance!A:B,2,FALSE)</f>
        <v>NDA</v>
      </c>
      <c r="S229" t="str">
        <f>VLOOKUP(Q229,alliance!A:D,4,FALSE)</f>
        <v>FF4500</v>
      </c>
    </row>
    <row r="230" spans="1:19" x14ac:dyDescent="0.2">
      <c r="A230" t="str">
        <f>VLOOKUP(C230,stateCodes!A:B,2,FALSE)</f>
        <v>S13</v>
      </c>
      <c r="B230">
        <v>22</v>
      </c>
      <c r="C230" t="s">
        <v>3694</v>
      </c>
      <c r="D230" t="s">
        <v>4453</v>
      </c>
      <c r="E230" s="2">
        <f>SUMIFS(mySheet!N:N,mySheet!A:A,summary!C230,mySheet!B:B,summary!D230,mySheet!O:O,1)</f>
        <v>1587079</v>
      </c>
      <c r="F230" s="2">
        <f>SUMIFS(mySheet!K:K,mySheet!A:A,summary!C230,mySheet!B:B,summary!D230)</f>
        <v>1029362</v>
      </c>
      <c r="G230" s="8">
        <f t="shared" si="9"/>
        <v>0.64858901163710192</v>
      </c>
      <c r="H230">
        <f>COUNTIFS(mySheet!A:A,summary!C230,mySheet!B:B,summary!D230,mySheet!D:D,"FEMALE")</f>
        <v>0</v>
      </c>
      <c r="I230">
        <f>COUNTIFS(mySheet!A:A,summary!C230,mySheet!B:B,summary!D230,mySheet!D:D,"FEMALE",mySheet!O:O,1)</f>
        <v>0</v>
      </c>
      <c r="J230" s="11">
        <f>SUMIFS(mySheet!K:K,mySheet!A:A,summary!C230,mySheet!B:B,summary!D230,mySheet!G:G,"NOTA")/F230</f>
        <v>5.2401390375786169E-3</v>
      </c>
      <c r="K230" s="2">
        <f>SUMIFS(mySheet!K:K,mySheet!A:A,summary!C230,mySheet!B:B,summary!D230,mySheet!O:O,1) - SUMIFS(mySheet!K:K,mySheet!A:A,summary!C230,mySheet!B:B,summary!D230,mySheet!O:O,2)</f>
        <v>120195</v>
      </c>
      <c r="L230" s="11">
        <f t="shared" si="10"/>
        <v>0.11676650196918091</v>
      </c>
      <c r="M230" t="str">
        <f t="array" ref="M230">INDEX(mySheet!G:G,MATCH(1,(mySheet!A:A=summary!C230)*(mySheet!B:B=summary!D230)*(mySheet!O:O=1),0))</f>
        <v>SHS</v>
      </c>
      <c r="N230" t="str">
        <f>VLOOKUP(M230,alliance!A:B,2,FALSE)</f>
        <v>NDA</v>
      </c>
      <c r="O230" t="str">
        <f>VLOOKUP(M230,alliance!A:D,4,FALSE)</f>
        <v>E30022</v>
      </c>
      <c r="P230" t="str">
        <f t="array" ref="P230">INDEX(mySheet!G:G,MATCH(1,(mySheet!A:A=summary!C230)*(mySheet!B:B=summary!D230)*(mySheet!O:O=2),0))</f>
        <v>INC</v>
      </c>
      <c r="Q230" t="str">
        <f t="shared" si="11"/>
        <v>SHS</v>
      </c>
      <c r="R230" t="str">
        <f>VLOOKUP(Q230,alliance!A:B,2,FALSE)</f>
        <v>NDA</v>
      </c>
      <c r="S230" t="str">
        <f>VLOOKUP(Q230,alliance!A:D,4,FALSE)</f>
        <v>E30022</v>
      </c>
    </row>
    <row r="231" spans="1:19" x14ac:dyDescent="0.2">
      <c r="A231" t="str">
        <f>VLOOKUP(C231,stateCodes!A:B,2,FALSE)</f>
        <v>S13</v>
      </c>
      <c r="B231">
        <v>23</v>
      </c>
      <c r="C231" t="s">
        <v>3694</v>
      </c>
      <c r="D231" t="s">
        <v>4409</v>
      </c>
      <c r="E231" s="2">
        <f>SUMIFS(mySheet!N:N,mySheet!A:A,summary!C231,mySheet!B:B,summary!D231,mySheet!O:O,1)</f>
        <v>2175529</v>
      </c>
      <c r="F231" s="2">
        <f>SUMIFS(mySheet!K:K,mySheet!A:A,summary!C231,mySheet!B:B,summary!D231)</f>
        <v>1293117</v>
      </c>
      <c r="G231" s="8">
        <f t="shared" si="9"/>
        <v>0.59439198466212129</v>
      </c>
      <c r="H231">
        <f>COUNTIFS(mySheet!A:A,summary!C231,mySheet!B:B,summary!D231,mySheet!D:D,"FEMALE")</f>
        <v>4</v>
      </c>
      <c r="I231">
        <f>COUNTIFS(mySheet!A:A,summary!C231,mySheet!B:B,summary!D231,mySheet!D:D,"FEMALE",mySheet!O:O,1)</f>
        <v>0</v>
      </c>
      <c r="J231" s="11">
        <f>SUMIFS(mySheet!K:K,mySheet!A:A,summary!C231,mySheet!B:B,summary!D231,mySheet!G:G,"NOTA")/F231</f>
        <v>4.6793909599827394E-3</v>
      </c>
      <c r="K231" s="2">
        <f>SUMIFS(mySheet!K:K,mySheet!A:A,summary!C231,mySheet!B:B,summary!D231,mySheet!O:O,1) - SUMIFS(mySheet!K:K,mySheet!A:A,summary!C231,mySheet!B:B,summary!D231,mySheet!O:O,2)</f>
        <v>58483</v>
      </c>
      <c r="L231" s="11">
        <f t="shared" si="10"/>
        <v>4.522637936087763E-2</v>
      </c>
      <c r="M231" t="str">
        <f t="array" ref="M231">INDEX(mySheet!G:G,MATCH(1,(mySheet!A:A=summary!C231)*(mySheet!B:B=summary!D231)*(mySheet!O:O=1),0))</f>
        <v>NCP</v>
      </c>
      <c r="N231" t="str">
        <f>VLOOKUP(M231,alliance!A:B,2,FALSE)</f>
        <v>I.N.D.I.A.</v>
      </c>
      <c r="O231" t="str">
        <f>VLOOKUP(M231,alliance!A:D,4,FALSE)</f>
        <v>0F7FFF</v>
      </c>
      <c r="P231" t="str">
        <f t="array" ref="P231">INDEX(mySheet!G:G,MATCH(1,(mySheet!A:A=summary!C231)*(mySheet!B:B=summary!D231)*(mySheet!O:O=2),0))</f>
        <v>SHS</v>
      </c>
      <c r="Q231" t="str">
        <f t="shared" si="11"/>
        <v>SHS</v>
      </c>
      <c r="R231" t="str">
        <f>VLOOKUP(Q231,alliance!A:B,2,FALSE)</f>
        <v>NDA</v>
      </c>
      <c r="S231" t="str">
        <f>VLOOKUP(Q231,alliance!A:D,4,FALSE)</f>
        <v>E30022</v>
      </c>
    </row>
    <row r="232" spans="1:19" x14ac:dyDescent="0.2">
      <c r="A232" t="str">
        <f>VLOOKUP(C232,stateCodes!A:B,2,FALSE)</f>
        <v>S13</v>
      </c>
      <c r="B232">
        <v>24</v>
      </c>
      <c r="C232" t="s">
        <v>3694</v>
      </c>
      <c r="D232" t="s">
        <v>4390</v>
      </c>
      <c r="E232" s="2">
        <f>SUMIFS(mySheet!N:N,mySheet!A:A,summary!C232,mySheet!B:B,summary!D232,mySheet!O:O,1)</f>
        <v>2114663</v>
      </c>
      <c r="F232" s="2">
        <f>SUMIFS(mySheet!K:K,mySheet!A:A,summary!C232,mySheet!B:B,summary!D232)</f>
        <v>1304728</v>
      </c>
      <c r="G232" s="8">
        <f t="shared" si="9"/>
        <v>0.6169909815417397</v>
      </c>
      <c r="H232">
        <f>COUNTIFS(mySheet!A:A,summary!C232,mySheet!B:B,summary!D232,mySheet!D:D,"FEMALE")</f>
        <v>4</v>
      </c>
      <c r="I232">
        <f>COUNTIFS(mySheet!A:A,summary!C232,mySheet!B:B,summary!D232,mySheet!D:D,"FEMALE",mySheet!O:O,1)</f>
        <v>1</v>
      </c>
      <c r="J232" s="11">
        <f>SUMIFS(mySheet!K:K,mySheet!A:A,summary!C232,mySheet!B:B,summary!D232,mySheet!G:G,"NOTA")/F232</f>
        <v>6.030375679835184E-3</v>
      </c>
      <c r="K232" s="2">
        <f>SUMIFS(mySheet!K:K,mySheet!A:A,summary!C232,mySheet!B:B,summary!D232,mySheet!O:O,1) - SUMIFS(mySheet!K:K,mySheet!A:A,summary!C232,mySheet!B:B,summary!D232,mySheet!O:O,2)</f>
        <v>155774</v>
      </c>
      <c r="L232" s="11">
        <f t="shared" si="10"/>
        <v>0.11939193456413903</v>
      </c>
      <c r="M232" t="str">
        <f t="array" ref="M232">INDEX(mySheet!G:G,MATCH(1,(mySheet!A:A=summary!C232)*(mySheet!B:B=summary!D232)*(mySheet!O:O=1),0))</f>
        <v>NCP</v>
      </c>
      <c r="N232" t="str">
        <f>VLOOKUP(M232,alliance!A:B,2,FALSE)</f>
        <v>I.N.D.I.A.</v>
      </c>
      <c r="O232" t="str">
        <f>VLOOKUP(M232,alliance!A:D,4,FALSE)</f>
        <v>0F7FFF</v>
      </c>
      <c r="P232" t="str">
        <f t="array" ref="P232">INDEX(mySheet!G:G,MATCH(1,(mySheet!A:A=summary!C232)*(mySheet!B:B=summary!D232)*(mySheet!O:O=2),0))</f>
        <v>BJP</v>
      </c>
      <c r="Q232" t="str">
        <f t="shared" si="11"/>
        <v>NCP</v>
      </c>
      <c r="R232" t="str">
        <f>VLOOKUP(Q232,alliance!A:B,2,FALSE)</f>
        <v>I.N.D.I.A.</v>
      </c>
      <c r="S232" t="str">
        <f>VLOOKUP(Q232,alliance!A:D,4,FALSE)</f>
        <v>0F7FFF</v>
      </c>
    </row>
    <row r="233" spans="1:19" x14ac:dyDescent="0.2">
      <c r="A233" t="str">
        <f>VLOOKUP(C233,stateCodes!A:B,2,FALSE)</f>
        <v>S13</v>
      </c>
      <c r="B233">
        <v>25</v>
      </c>
      <c r="C233" t="s">
        <v>3694</v>
      </c>
      <c r="D233" t="s">
        <v>4589</v>
      </c>
      <c r="E233" s="2">
        <f>SUMIFS(mySheet!N:N,mySheet!A:A,summary!C233,mySheet!B:B,summary!D233,mySheet!O:O,1)</f>
        <v>1809109</v>
      </c>
      <c r="F233" s="2">
        <f>SUMIFS(mySheet!K:K,mySheet!A:A,summary!C233,mySheet!B:B,summary!D233)</f>
        <v>1189958</v>
      </c>
      <c r="G233" s="8">
        <f t="shared" si="9"/>
        <v>0.65775915105170557</v>
      </c>
      <c r="H233">
        <f>COUNTIFS(mySheet!A:A,summary!C233,mySheet!B:B,summary!D233,mySheet!D:D,"FEMALE")</f>
        <v>0</v>
      </c>
      <c r="I233">
        <f>COUNTIFS(mySheet!A:A,summary!C233,mySheet!B:B,summary!D233,mySheet!D:D,"FEMALE",mySheet!O:O,1)</f>
        <v>0</v>
      </c>
      <c r="J233" s="11">
        <f>SUMIFS(mySheet!K:K,mySheet!A:A,summary!C233,mySheet!B:B,summary!D233,mySheet!G:G,"NOTA")/F233</f>
        <v>5.5338087562754315E-3</v>
      </c>
      <c r="K233" s="2">
        <f>SUMIFS(mySheet!K:K,mySheet!A:A,summary!C233,mySheet!B:B,summary!D233,mySheet!O:O,1) - SUMIFS(mySheet!K:K,mySheet!A:A,summary!C233,mySheet!B:B,summary!D233,mySheet!O:O,2)</f>
        <v>164352</v>
      </c>
      <c r="L233" s="11">
        <f t="shared" si="10"/>
        <v>0.13811579904500831</v>
      </c>
      <c r="M233" t="str">
        <f t="array" ref="M233">INDEX(mySheet!G:G,MATCH(1,(mySheet!A:A=summary!C233)*(mySheet!B:B=summary!D233)*(mySheet!O:O=1),0))</f>
        <v>BJP</v>
      </c>
      <c r="N233" t="str">
        <f>VLOOKUP(M233,alliance!A:B,2,FALSE)</f>
        <v>NDA</v>
      </c>
      <c r="O233" t="str">
        <f>VLOOKUP(M233,alliance!A:D,4,FALSE)</f>
        <v>FF4500</v>
      </c>
      <c r="P233" t="str">
        <f t="array" ref="P233">INDEX(mySheet!G:G,MATCH(1,(mySheet!A:A=summary!C233)*(mySheet!B:B=summary!D233)*(mySheet!O:O=2),0))</f>
        <v>SWP</v>
      </c>
      <c r="Q233" t="str">
        <f t="shared" si="11"/>
        <v>BJP</v>
      </c>
      <c r="R233" t="str">
        <f>VLOOKUP(Q233,alliance!A:B,2,FALSE)</f>
        <v>NDA</v>
      </c>
      <c r="S233" t="str">
        <f>VLOOKUP(Q233,alliance!A:D,4,FALSE)</f>
        <v>FF4500</v>
      </c>
    </row>
    <row r="234" spans="1:19" x14ac:dyDescent="0.2">
      <c r="A234" t="str">
        <f>VLOOKUP(C234,stateCodes!A:B,2,FALSE)</f>
        <v>S13</v>
      </c>
      <c r="B234">
        <v>26</v>
      </c>
      <c r="C234" t="s">
        <v>3694</v>
      </c>
      <c r="D234" t="s">
        <v>3772</v>
      </c>
      <c r="E234" s="2">
        <f>SUMIFS(mySheet!N:N,mySheet!A:A,summary!C234,mySheet!B:B,summary!D234,mySheet!O:O,1)</f>
        <v>1762918</v>
      </c>
      <c r="F234" s="2">
        <f>SUMIFS(mySheet!K:K,mySheet!A:A,summary!C234,mySheet!B:B,summary!D234)</f>
        <v>1120359</v>
      </c>
      <c r="G234" s="8">
        <f t="shared" si="9"/>
        <v>0.63551396037705665</v>
      </c>
      <c r="H234">
        <f>COUNTIFS(mySheet!A:A,summary!C234,mySheet!B:B,summary!D234,mySheet!D:D,"FEMALE")</f>
        <v>0</v>
      </c>
      <c r="I234">
        <f>COUNTIFS(mySheet!A:A,summary!C234,mySheet!B:B,summary!D234,mySheet!D:D,"FEMALE",mySheet!O:O,1)</f>
        <v>0</v>
      </c>
      <c r="J234" s="11">
        <f>SUMIFS(mySheet!K:K,mySheet!A:A,summary!C234,mySheet!B:B,summary!D234,mySheet!G:G,"NOTA")/F234</f>
        <v>6.855838173299808E-3</v>
      </c>
      <c r="K234" s="2">
        <f>SUMIFS(mySheet!K:K,mySheet!A:A,summary!C234,mySheet!B:B,summary!D234,mySheet!O:O,1) - SUMIFS(mySheet!K:K,mySheet!A:A,summary!C234,mySheet!B:B,summary!D234,mySheet!O:O,2)</f>
        <v>133287</v>
      </c>
      <c r="L234" s="11">
        <f t="shared" si="10"/>
        <v>0.11896811646981012</v>
      </c>
      <c r="M234" t="str">
        <f t="array" ref="M234">INDEX(mySheet!G:G,MATCH(1,(mySheet!A:A=summary!C234)*(mySheet!B:B=summary!D234)*(mySheet!O:O=1),0))</f>
        <v>SHS</v>
      </c>
      <c r="N234" t="str">
        <f>VLOOKUP(M234,alliance!A:B,2,FALSE)</f>
        <v>NDA</v>
      </c>
      <c r="O234" t="str">
        <f>VLOOKUP(M234,alliance!A:D,4,FALSE)</f>
        <v>E30022</v>
      </c>
      <c r="P234" t="str">
        <f t="array" ref="P234">INDEX(mySheet!G:G,MATCH(1,(mySheet!A:A=summary!C234)*(mySheet!B:B=summary!D234)*(mySheet!O:O=2),0))</f>
        <v>NCP</v>
      </c>
      <c r="Q234" t="str">
        <f t="shared" si="11"/>
        <v>SHS</v>
      </c>
      <c r="R234" t="str">
        <f>VLOOKUP(Q234,alliance!A:B,2,FALSE)</f>
        <v>NDA</v>
      </c>
      <c r="S234" t="str">
        <f>VLOOKUP(Q234,alliance!A:D,4,FALSE)</f>
        <v>E30022</v>
      </c>
    </row>
    <row r="235" spans="1:19" x14ac:dyDescent="0.2">
      <c r="A235" t="str">
        <f>VLOOKUP(C235,stateCodes!A:B,2,FALSE)</f>
        <v>S13</v>
      </c>
      <c r="B235">
        <v>27</v>
      </c>
      <c r="C235" t="s">
        <v>3694</v>
      </c>
      <c r="D235" t="s">
        <v>4024</v>
      </c>
      <c r="E235" s="2">
        <f>SUMIFS(mySheet!N:N,mySheet!A:A,summary!C235,mySheet!B:B,summary!D235,mySheet!O:O,1)</f>
        <v>1867220</v>
      </c>
      <c r="F235" s="2">
        <f>SUMIFS(mySheet!K:K,mySheet!A:A,summary!C235,mySheet!B:B,summary!D235)</f>
        <v>1208139</v>
      </c>
      <c r="G235" s="8">
        <f t="shared" si="9"/>
        <v>0.64702552457664331</v>
      </c>
      <c r="H235">
        <f>COUNTIFS(mySheet!A:A,summary!C235,mySheet!B:B,summary!D235,mySheet!D:D,"FEMALE")</f>
        <v>2</v>
      </c>
      <c r="I235">
        <f>COUNTIFS(mySheet!A:A,summary!C235,mySheet!B:B,summary!D235,mySheet!D:D,"FEMALE",mySheet!O:O,1)</f>
        <v>0</v>
      </c>
      <c r="J235" s="11">
        <f>SUMIFS(mySheet!K:K,mySheet!A:A,summary!C235,mySheet!B:B,summary!D235,mySheet!G:G,"NOTA")/F235</f>
        <v>1.294304711626725E-2</v>
      </c>
      <c r="K235" s="2">
        <f>SUMIFS(mySheet!K:K,mySheet!A:A,summary!C235,mySheet!B:B,summary!D235,mySheet!O:O,1) - SUMIFS(mySheet!K:K,mySheet!A:A,summary!C235,mySheet!B:B,summary!D235,mySheet!O:O,2)</f>
        <v>332815</v>
      </c>
      <c r="L235" s="11">
        <f t="shared" si="10"/>
        <v>0.27547740781482927</v>
      </c>
      <c r="M235" t="str">
        <f t="array" ref="M235">INDEX(mySheet!G:G,MATCH(1,(mySheet!A:A=summary!C235)*(mySheet!B:B=summary!D235)*(mySheet!O:O=1),0))</f>
        <v>BJP</v>
      </c>
      <c r="N235" t="str">
        <f>VLOOKUP(M235,alliance!A:B,2,FALSE)</f>
        <v>NDA</v>
      </c>
      <c r="O235" t="str">
        <f>VLOOKUP(M235,alliance!A:D,4,FALSE)</f>
        <v>FF4500</v>
      </c>
      <c r="P235" t="str">
        <f t="array" ref="P235">INDEX(mySheet!G:G,MATCH(1,(mySheet!A:A=summary!C235)*(mySheet!B:B=summary!D235)*(mySheet!O:O=2),0))</f>
        <v>INC</v>
      </c>
      <c r="Q235" t="str">
        <f t="shared" si="11"/>
        <v>BJP</v>
      </c>
      <c r="R235" t="str">
        <f>VLOOKUP(Q235,alliance!A:B,2,FALSE)</f>
        <v>NDA</v>
      </c>
      <c r="S235" t="str">
        <f>VLOOKUP(Q235,alliance!A:D,4,FALSE)</f>
        <v>FF4500</v>
      </c>
    </row>
    <row r="236" spans="1:19" x14ac:dyDescent="0.2">
      <c r="A236" t="str">
        <f>VLOOKUP(C236,stateCodes!A:B,2,FALSE)</f>
        <v>S13</v>
      </c>
      <c r="B236">
        <v>28</v>
      </c>
      <c r="C236" t="s">
        <v>3694</v>
      </c>
      <c r="D236" t="s">
        <v>4003</v>
      </c>
      <c r="E236" s="2">
        <f>SUMIFS(mySheet!N:N,mySheet!A:A,summary!C236,mySheet!B:B,summary!D236,mySheet!O:O,1)</f>
        <v>1985228</v>
      </c>
      <c r="F236" s="2">
        <f>SUMIFS(mySheet!K:K,mySheet!A:A,summary!C236,mySheet!B:B,summary!D236)</f>
        <v>1252782</v>
      </c>
      <c r="G236" s="8">
        <f t="shared" si="9"/>
        <v>0.63105194970048784</v>
      </c>
      <c r="H236">
        <f>COUNTIFS(mySheet!A:A,summary!C236,mySheet!B:B,summary!D236,mySheet!D:D,"FEMALE")</f>
        <v>1</v>
      </c>
      <c r="I236">
        <f>COUNTIFS(mySheet!A:A,summary!C236,mySheet!B:B,summary!D236,mySheet!D:D,"FEMALE",mySheet!O:O,1)</f>
        <v>0</v>
      </c>
      <c r="J236" s="11">
        <f>SUMIFS(mySheet!K:K,mySheet!A:A,summary!C236,mySheet!B:B,summary!D236,mySheet!G:G,"NOTA")/F236</f>
        <v>3.6319168059566627E-3</v>
      </c>
      <c r="K236" s="2">
        <f>SUMIFS(mySheet!K:K,mySheet!A:A,summary!C236,mySheet!B:B,summary!D236,mySheet!O:O,1) - SUMIFS(mySheet!K:K,mySheet!A:A,summary!C236,mySheet!B:B,summary!D236,mySheet!O:O,2)</f>
        <v>42199</v>
      </c>
      <c r="L236" s="11">
        <f t="shared" si="10"/>
        <v>3.3684232372431913E-2</v>
      </c>
      <c r="M236" t="str">
        <f t="array" ref="M236">INDEX(mySheet!G:G,MATCH(1,(mySheet!A:A=summary!C236)*(mySheet!B:B=summary!D236)*(mySheet!O:O=1),0))</f>
        <v>SHS</v>
      </c>
      <c r="N236" t="str">
        <f>VLOOKUP(M236,alliance!A:B,2,FALSE)</f>
        <v>NDA</v>
      </c>
      <c r="O236" t="str">
        <f>VLOOKUP(M236,alliance!A:D,4,FALSE)</f>
        <v>E30022</v>
      </c>
      <c r="P236" t="str">
        <f t="array" ref="P236">INDEX(mySheet!G:G,MATCH(1,(mySheet!A:A=summary!C236)*(mySheet!B:B=summary!D236)*(mySheet!O:O=2),0))</f>
        <v>NCP</v>
      </c>
      <c r="Q236" t="str">
        <f t="shared" si="11"/>
        <v>NCP</v>
      </c>
      <c r="R236" t="str">
        <f>VLOOKUP(Q236,alliance!A:B,2,FALSE)</f>
        <v>I.N.D.I.A.</v>
      </c>
      <c r="S236" t="str">
        <f>VLOOKUP(Q236,alliance!A:D,4,FALSE)</f>
        <v>0F7FFF</v>
      </c>
    </row>
    <row r="237" spans="1:19" x14ac:dyDescent="0.2">
      <c r="A237" t="str">
        <f>VLOOKUP(C237,stateCodes!A:B,2,FALSE)</f>
        <v>S13</v>
      </c>
      <c r="B237">
        <v>29</v>
      </c>
      <c r="C237" t="s">
        <v>3694</v>
      </c>
      <c r="D237" t="s">
        <v>4433</v>
      </c>
      <c r="E237" s="2">
        <f>SUMIFS(mySheet!N:N,mySheet!A:A,summary!C237,mySheet!B:B,summary!D237,mySheet!O:O,1)</f>
        <v>1861396</v>
      </c>
      <c r="F237" s="2">
        <f>SUMIFS(mySheet!K:K,mySheet!A:A,summary!C237,mySheet!B:B,summary!D237)</f>
        <v>1203797</v>
      </c>
      <c r="G237" s="8">
        <f t="shared" si="9"/>
        <v>0.64671730249769532</v>
      </c>
      <c r="H237">
        <f>COUNTIFS(mySheet!A:A,summary!C237,mySheet!B:B,summary!D237,mySheet!D:D,"FEMALE")</f>
        <v>1</v>
      </c>
      <c r="I237">
        <f>COUNTIFS(mySheet!A:A,summary!C237,mySheet!B:B,summary!D237,mySheet!D:D,"FEMALE",mySheet!O:O,1)</f>
        <v>0</v>
      </c>
      <c r="J237" s="11">
        <f>SUMIFS(mySheet!K:K,mySheet!A:A,summary!C237,mySheet!B:B,summary!D237,mySheet!G:G,"NOTA")/F237</f>
        <v>3.3826301278371686E-3</v>
      </c>
      <c r="K237" s="2">
        <f>SUMIFS(mySheet!K:K,mySheet!A:A,summary!C237,mySheet!B:B,summary!D237,mySheet!O:O,1) - SUMIFS(mySheet!K:K,mySheet!A:A,summary!C237,mySheet!B:B,summary!D237,mySheet!O:O,2)</f>
        <v>281474</v>
      </c>
      <c r="L237" s="11">
        <f t="shared" si="10"/>
        <v>0.23382181547221001</v>
      </c>
      <c r="M237" t="str">
        <f t="array" ref="M237">INDEX(mySheet!G:G,MATCH(1,(mySheet!A:A=summary!C237)*(mySheet!B:B=summary!D237)*(mySheet!O:O=1),0))</f>
        <v>BJP</v>
      </c>
      <c r="N237" t="str">
        <f>VLOOKUP(M237,alliance!A:B,2,FALSE)</f>
        <v>NDA</v>
      </c>
      <c r="O237" t="str">
        <f>VLOOKUP(M237,alliance!A:D,4,FALSE)</f>
        <v>FF4500</v>
      </c>
      <c r="P237" t="str">
        <f t="array" ref="P237">INDEX(mySheet!G:G,MATCH(1,(mySheet!A:A=summary!C237)*(mySheet!B:B=summary!D237)*(mySheet!O:O=2),0))</f>
        <v>NCP</v>
      </c>
      <c r="Q237" t="str">
        <f t="shared" si="11"/>
        <v>BJP</v>
      </c>
      <c r="R237" t="str">
        <f>VLOOKUP(Q237,alliance!A:B,2,FALSE)</f>
        <v>NDA</v>
      </c>
      <c r="S237" t="str">
        <f>VLOOKUP(Q237,alliance!A:D,4,FALSE)</f>
        <v>FF4500</v>
      </c>
    </row>
    <row r="238" spans="1:19" x14ac:dyDescent="0.2">
      <c r="A238" t="str">
        <f>VLOOKUP(C238,stateCodes!A:B,2,FALSE)</f>
        <v>S13</v>
      </c>
      <c r="B238">
        <v>30</v>
      </c>
      <c r="C238" t="s">
        <v>3694</v>
      </c>
      <c r="D238" t="s">
        <v>4513</v>
      </c>
      <c r="E238" s="2">
        <f>SUMIFS(mySheet!N:N,mySheet!A:A,summary!C238,mySheet!B:B,summary!D238,mySheet!O:O,1)</f>
        <v>1889740</v>
      </c>
      <c r="F238" s="2">
        <f>SUMIFS(mySheet!K:K,mySheet!A:A,summary!C238,mySheet!B:B,summary!D238)</f>
        <v>1204730</v>
      </c>
      <c r="G238" s="8">
        <f t="shared" si="9"/>
        <v>0.63751098034650266</v>
      </c>
      <c r="H238">
        <f>COUNTIFS(mySheet!A:A,summary!C238,mySheet!B:B,summary!D238,mySheet!D:D,"FEMALE")</f>
        <v>0</v>
      </c>
      <c r="I238">
        <f>COUNTIFS(mySheet!A:A,summary!C238,mySheet!B:B,summary!D238,mySheet!D:D,"FEMALE",mySheet!O:O,1)</f>
        <v>0</v>
      </c>
      <c r="J238" s="11">
        <f>SUMIFS(mySheet!K:K,mySheet!A:A,summary!C238,mySheet!B:B,summary!D238,mySheet!G:G,"NOTA")/F238</f>
        <v>8.320536551758486E-3</v>
      </c>
      <c r="K238" s="2">
        <f>SUMIFS(mySheet!K:K,mySheet!A:A,summary!C238,mySheet!B:B,summary!D238,mySheet!O:O,1) - SUMIFS(mySheet!K:K,mySheet!A:A,summary!C238,mySheet!B:B,summary!D238,mySheet!O:O,2)</f>
        <v>127566</v>
      </c>
      <c r="L238" s="11">
        <f t="shared" si="10"/>
        <v>0.10588762627310684</v>
      </c>
      <c r="M238" t="str">
        <f t="array" ref="M238">INDEX(mySheet!G:G,MATCH(1,(mySheet!A:A=summary!C238)*(mySheet!B:B=summary!D238)*(mySheet!O:O=1),0))</f>
        <v>SHS</v>
      </c>
      <c r="N238" t="str">
        <f>VLOOKUP(M238,alliance!A:B,2,FALSE)</f>
        <v>NDA</v>
      </c>
      <c r="O238" t="str">
        <f>VLOOKUP(M238,alliance!A:D,4,FALSE)</f>
        <v>E30022</v>
      </c>
      <c r="P238" t="str">
        <f t="array" ref="P238">INDEX(mySheet!G:G,MATCH(1,(mySheet!A:A=summary!C238)*(mySheet!B:B=summary!D238)*(mySheet!O:O=2),0))</f>
        <v>NCP</v>
      </c>
      <c r="Q238" t="str">
        <f t="shared" si="11"/>
        <v>SHS</v>
      </c>
      <c r="R238" t="str">
        <f>VLOOKUP(Q238,alliance!A:B,2,FALSE)</f>
        <v>NDA</v>
      </c>
      <c r="S238" t="str">
        <f>VLOOKUP(Q238,alliance!A:D,4,FALSE)</f>
        <v>E30022</v>
      </c>
    </row>
    <row r="239" spans="1:19" x14ac:dyDescent="0.2">
      <c r="A239" t="str">
        <f>VLOOKUP(C239,stateCodes!A:B,2,FALSE)</f>
        <v>S13</v>
      </c>
      <c r="B239">
        <v>31</v>
      </c>
      <c r="C239" t="s">
        <v>3694</v>
      </c>
      <c r="D239" t="s">
        <v>4540</v>
      </c>
      <c r="E239" s="2">
        <f>SUMIFS(mySheet!N:N,mySheet!A:A,summary!C239,mySheet!B:B,summary!D239,mySheet!O:O,1)</f>
        <v>1851654</v>
      </c>
      <c r="F239" s="2">
        <f>SUMIFS(mySheet!K:K,mySheet!A:A,summary!C239,mySheet!B:B,summary!D239)</f>
        <v>1084514</v>
      </c>
      <c r="G239" s="8">
        <f t="shared" si="9"/>
        <v>0.5857001362025519</v>
      </c>
      <c r="H239">
        <f>COUNTIFS(mySheet!A:A,summary!C239,mySheet!B:B,summary!D239,mySheet!D:D,"FEMALE")</f>
        <v>1</v>
      </c>
      <c r="I239">
        <f>COUNTIFS(mySheet!A:A,summary!C239,mySheet!B:B,summary!D239,mySheet!D:D,"FEMALE",mySheet!O:O,1)</f>
        <v>0</v>
      </c>
      <c r="J239" s="11">
        <f>SUMIFS(mySheet!K:K,mySheet!A:A,summary!C239,mySheet!B:B,summary!D239,mySheet!G:G,"NOTA")/F239</f>
        <v>5.7085477919141658E-3</v>
      </c>
      <c r="K239" s="2">
        <f>SUMIFS(mySheet!K:K,mySheet!A:A,summary!C239,mySheet!B:B,summary!D239,mySheet!O:O,1) - SUMIFS(mySheet!K:K,mySheet!A:A,summary!C239,mySheet!B:B,summary!D239,mySheet!O:O,2)</f>
        <v>158608</v>
      </c>
      <c r="L239" s="11">
        <f t="shared" si="10"/>
        <v>0.14624799679856598</v>
      </c>
      <c r="M239" t="str">
        <f t="array" ref="M239">INDEX(mySheet!G:G,MATCH(1,(mySheet!A:A=summary!C239)*(mySheet!B:B=summary!D239)*(mySheet!O:O=1),0))</f>
        <v>BJP</v>
      </c>
      <c r="N239" t="str">
        <f>VLOOKUP(M239,alliance!A:B,2,FALSE)</f>
        <v>NDA</v>
      </c>
      <c r="O239" t="str">
        <f>VLOOKUP(M239,alliance!A:D,4,FALSE)</f>
        <v>FF4500</v>
      </c>
      <c r="P239" t="str">
        <f t="array" ref="P239">INDEX(mySheet!G:G,MATCH(1,(mySheet!A:A=summary!C239)*(mySheet!B:B=summary!D239)*(mySheet!O:O=2),0))</f>
        <v>INC</v>
      </c>
      <c r="Q239" t="str">
        <f t="shared" si="11"/>
        <v>BJP</v>
      </c>
      <c r="R239" t="str">
        <f>VLOOKUP(Q239,alliance!A:B,2,FALSE)</f>
        <v>NDA</v>
      </c>
      <c r="S239" t="str">
        <f>VLOOKUP(Q239,alliance!A:D,4,FALSE)</f>
        <v>FF4500</v>
      </c>
    </row>
    <row r="240" spans="1:19" x14ac:dyDescent="0.2">
      <c r="A240" t="str">
        <f>VLOOKUP(C240,stateCodes!A:B,2,FALSE)</f>
        <v>S13</v>
      </c>
      <c r="B240">
        <v>32</v>
      </c>
      <c r="C240" t="s">
        <v>3694</v>
      </c>
      <c r="D240" t="s">
        <v>3785</v>
      </c>
      <c r="E240" s="2">
        <f>SUMIFS(mySheet!N:N,mySheet!A:A,summary!C240,mySheet!B:B,summary!D240,mySheet!O:O,1)</f>
        <v>1865169</v>
      </c>
      <c r="F240" s="2">
        <f>SUMIFS(mySheet!K:K,mySheet!A:A,summary!C240,mySheet!B:B,summary!D240)</f>
        <v>1119440</v>
      </c>
      <c r="G240" s="8">
        <f t="shared" si="9"/>
        <v>0.60018153850937905</v>
      </c>
      <c r="H240">
        <f>COUNTIFS(mySheet!A:A,summary!C240,mySheet!B:B,summary!D240,mySheet!D:D,"FEMALE")</f>
        <v>1</v>
      </c>
      <c r="I240">
        <f>COUNTIFS(mySheet!A:A,summary!C240,mySheet!B:B,summary!D240,mySheet!D:D,"FEMALE",mySheet!O:O,1)</f>
        <v>0</v>
      </c>
      <c r="J240" s="11">
        <f>SUMIFS(mySheet!K:K,mySheet!A:A,summary!C240,mySheet!B:B,summary!D240,mySheet!G:G,"NOTA")/F240</f>
        <v>7.9200314442935751E-3</v>
      </c>
      <c r="K240" s="2">
        <f>SUMIFS(mySheet!K:K,mySheet!A:A,summary!C240,mySheet!B:B,summary!D240,mySheet!O:O,1) - SUMIFS(mySheet!K:K,mySheet!A:A,summary!C240,mySheet!B:B,summary!D240,mySheet!O:O,2)</f>
        <v>275596</v>
      </c>
      <c r="L240" s="11">
        <f t="shared" si="10"/>
        <v>0.24619095261916674</v>
      </c>
      <c r="M240" t="str">
        <f t="array" ref="M240">INDEX(mySheet!G:G,MATCH(1,(mySheet!A:A=summary!C240)*(mySheet!B:B=summary!D240)*(mySheet!O:O=1),0))</f>
        <v>BJP</v>
      </c>
      <c r="N240" t="str">
        <f>VLOOKUP(M240,alliance!A:B,2,FALSE)</f>
        <v>NDA</v>
      </c>
      <c r="O240" t="str">
        <f>VLOOKUP(M240,alliance!A:D,4,FALSE)</f>
        <v>FF4500</v>
      </c>
      <c r="P240" t="str">
        <f t="array" ref="P240">INDEX(mySheet!G:G,MATCH(1,(mySheet!A:A=summary!C240)*(mySheet!B:B=summary!D240)*(mySheet!O:O=2),0))</f>
        <v>VBA</v>
      </c>
      <c r="Q240" t="str">
        <f t="shared" si="11"/>
        <v>BJP</v>
      </c>
      <c r="R240" t="str">
        <f>VLOOKUP(Q240,alliance!A:B,2,FALSE)</f>
        <v>NDA</v>
      </c>
      <c r="S240" t="str">
        <f>VLOOKUP(Q240,alliance!A:D,4,FALSE)</f>
        <v>FF4500</v>
      </c>
    </row>
    <row r="241" spans="1:19" x14ac:dyDescent="0.2">
      <c r="A241" t="str">
        <f>VLOOKUP(C241,stateCodes!A:B,2,FALSE)</f>
        <v>S13</v>
      </c>
      <c r="B241">
        <v>33</v>
      </c>
      <c r="C241" t="s">
        <v>3694</v>
      </c>
      <c r="D241" t="s">
        <v>3929</v>
      </c>
      <c r="E241" s="2">
        <f>SUMIFS(mySheet!N:N,mySheet!A:A,summary!C241,mySheet!B:B,summary!D241,mySheet!O:O,1)</f>
        <v>1916185</v>
      </c>
      <c r="F241" s="2">
        <f>SUMIFS(mySheet!K:K,mySheet!A:A,summary!C241,mySheet!B:B,summary!D241)</f>
        <v>1174220</v>
      </c>
      <c r="G241" s="8">
        <f t="shared" si="9"/>
        <v>0.6127905186607765</v>
      </c>
      <c r="H241">
        <f>COUNTIFS(mySheet!A:A,summary!C241,mySheet!B:B,summary!D241,mySheet!D:D,"FEMALE")</f>
        <v>3</v>
      </c>
      <c r="I241">
        <f>COUNTIFS(mySheet!A:A,summary!C241,mySheet!B:B,summary!D241,mySheet!D:D,"FEMALE",mySheet!O:O,1)</f>
        <v>1</v>
      </c>
      <c r="J241" s="11">
        <f>SUMIFS(mySheet!K:K,mySheet!A:A,summary!C241,mySheet!B:B,summary!D241,mySheet!G:G,"NOTA")/F241</f>
        <v>3.3775612747185364E-3</v>
      </c>
      <c r="K241" s="2">
        <f>SUMIFS(mySheet!K:K,mySheet!A:A,summary!C241,mySheet!B:B,summary!D241,mySheet!O:O,1) - SUMIFS(mySheet!K:K,mySheet!A:A,summary!C241,mySheet!B:B,summary!D241,mySheet!O:O,2)</f>
        <v>117939</v>
      </c>
      <c r="L241" s="11">
        <f t="shared" si="10"/>
        <v>0.10044029227912997</v>
      </c>
      <c r="M241" t="str">
        <f t="array" ref="M241">INDEX(mySheet!G:G,MATCH(1,(mySheet!A:A=summary!C241)*(mySheet!B:B=summary!D241)*(mySheet!O:O=1),0))</f>
        <v>SHS</v>
      </c>
      <c r="N241" t="str">
        <f>VLOOKUP(M241,alliance!A:B,2,FALSE)</f>
        <v>NDA</v>
      </c>
      <c r="O241" t="str">
        <f>VLOOKUP(M241,alliance!A:D,4,FALSE)</f>
        <v>E30022</v>
      </c>
      <c r="P241" t="str">
        <f t="array" ref="P241">INDEX(mySheet!G:G,MATCH(1,(mySheet!A:A=summary!C241)*(mySheet!B:B=summary!D241)*(mySheet!O:O=2),0))</f>
        <v>INC</v>
      </c>
      <c r="Q241" t="str">
        <f t="shared" si="11"/>
        <v>SHS</v>
      </c>
      <c r="R241" t="str">
        <f>VLOOKUP(Q241,alliance!A:B,2,FALSE)</f>
        <v>NDA</v>
      </c>
      <c r="S241" t="str">
        <f>VLOOKUP(Q241,alliance!A:D,4,FALSE)</f>
        <v>E30022</v>
      </c>
    </row>
    <row r="242" spans="1:19" x14ac:dyDescent="0.2">
      <c r="A242" t="str">
        <f>VLOOKUP(C242,stateCodes!A:B,2,FALSE)</f>
        <v>S13</v>
      </c>
      <c r="B242">
        <v>34</v>
      </c>
      <c r="C242" t="s">
        <v>3694</v>
      </c>
      <c r="D242" t="s">
        <v>3742</v>
      </c>
      <c r="E242" s="2">
        <f>SUMIFS(mySheet!N:N,mySheet!A:A,summary!C242,mySheet!B:B,summary!D242,mySheet!O:O,1)</f>
        <v>1931400</v>
      </c>
      <c r="F242" s="2">
        <f>SUMIFS(mySheet!K:K,mySheet!A:A,summary!C242,mySheet!B:B,summary!D242)</f>
        <v>1088277</v>
      </c>
      <c r="G242" s="8">
        <f t="shared" si="9"/>
        <v>0.56346536191363783</v>
      </c>
      <c r="H242">
        <f>COUNTIFS(mySheet!A:A,summary!C242,mySheet!B:B,summary!D242,mySheet!D:D,"FEMALE")</f>
        <v>1</v>
      </c>
      <c r="I242">
        <f>COUNTIFS(mySheet!A:A,summary!C242,mySheet!B:B,summary!D242,mySheet!D:D,"FEMALE",mySheet!O:O,1)</f>
        <v>0</v>
      </c>
      <c r="J242" s="11">
        <f>SUMIFS(mySheet!K:K,mySheet!A:A,summary!C242,mySheet!B:B,summary!D242,mySheet!G:G,"NOTA")/F242</f>
        <v>9.493906422721422E-3</v>
      </c>
      <c r="K242" s="2">
        <f>SUMIFS(mySheet!K:K,mySheet!A:A,summary!C242,mySheet!B:B,summary!D242,mySheet!O:O,1) - SUMIFS(mySheet!K:K,mySheet!A:A,summary!C242,mySheet!B:B,summary!D242,mySheet!O:O,2)</f>
        <v>411617</v>
      </c>
      <c r="L242" s="11">
        <f t="shared" si="10"/>
        <v>0.37822815331023257</v>
      </c>
      <c r="M242" t="str">
        <f t="array" ref="M242">INDEX(mySheet!G:G,MATCH(1,(mySheet!A:A=summary!C242)*(mySheet!B:B=summary!D242)*(mySheet!O:O=1),0))</f>
        <v>BJP</v>
      </c>
      <c r="N242" t="str">
        <f>VLOOKUP(M242,alliance!A:B,2,FALSE)</f>
        <v>NDA</v>
      </c>
      <c r="O242" t="str">
        <f>VLOOKUP(M242,alliance!A:D,4,FALSE)</f>
        <v>FF4500</v>
      </c>
      <c r="P242" t="str">
        <f t="array" ref="P242">INDEX(mySheet!G:G,MATCH(1,(mySheet!A:A=summary!C242)*(mySheet!B:B=summary!D242)*(mySheet!O:O=2),0))</f>
        <v>NCP</v>
      </c>
      <c r="Q242" t="str">
        <f t="shared" si="11"/>
        <v>BJP</v>
      </c>
      <c r="R242" t="str">
        <f>VLOOKUP(Q242,alliance!A:B,2,FALSE)</f>
        <v>NDA</v>
      </c>
      <c r="S242" t="str">
        <f>VLOOKUP(Q242,alliance!A:D,4,FALSE)</f>
        <v>FF4500</v>
      </c>
    </row>
    <row r="243" spans="1:19" x14ac:dyDescent="0.2">
      <c r="A243" t="str">
        <f>VLOOKUP(C243,stateCodes!A:B,2,FALSE)</f>
        <v>S13</v>
      </c>
      <c r="B243">
        <v>35</v>
      </c>
      <c r="C243" t="s">
        <v>3694</v>
      </c>
      <c r="D243" t="s">
        <v>4475</v>
      </c>
      <c r="E243" s="2">
        <f>SUMIFS(mySheet!N:N,mySheet!A:A,summary!C243,mySheet!B:B,summary!D243,mySheet!O:O,1)</f>
        <v>2045405</v>
      </c>
      <c r="F243" s="2">
        <f>SUMIFS(mySheet!K:K,mySheet!A:A,summary!C243,mySheet!B:B,summary!D243)</f>
        <v>1352399</v>
      </c>
      <c r="G243" s="8">
        <f t="shared" si="9"/>
        <v>0.66118885990793996</v>
      </c>
      <c r="H243">
        <f>COUNTIFS(mySheet!A:A,summary!C243,mySheet!B:B,summary!D243,mySheet!D:D,"FEMALE")</f>
        <v>2</v>
      </c>
      <c r="I243">
        <f>COUNTIFS(mySheet!A:A,summary!C243,mySheet!B:B,summary!D243,mySheet!D:D,"FEMALE",mySheet!O:O,1)</f>
        <v>1</v>
      </c>
      <c r="J243" s="11">
        <f>SUMIFS(mySheet!K:K,mySheet!A:A,summary!C243,mySheet!B:B,summary!D243,mySheet!G:G,"NOTA")/F243</f>
        <v>1.8485668800405797E-3</v>
      </c>
      <c r="K243" s="2">
        <f>SUMIFS(mySheet!K:K,mySheet!A:A,summary!C243,mySheet!B:B,summary!D243,mySheet!O:O,1) - SUMIFS(mySheet!K:K,mySheet!A:A,summary!C243,mySheet!B:B,summary!D243,mySheet!O:O,2)</f>
        <v>168368</v>
      </c>
      <c r="L243" s="11">
        <f t="shared" si="10"/>
        <v>0.12449580338346893</v>
      </c>
      <c r="M243" t="str">
        <f t="array" ref="M243">INDEX(mySheet!G:G,MATCH(1,(mySheet!A:A=summary!C243)*(mySheet!B:B=summary!D243)*(mySheet!O:O=1),0))</f>
        <v>BJP</v>
      </c>
      <c r="N243" t="str">
        <f>VLOOKUP(M243,alliance!A:B,2,FALSE)</f>
        <v>NDA</v>
      </c>
      <c r="O243" t="str">
        <f>VLOOKUP(M243,alliance!A:D,4,FALSE)</f>
        <v>FF4500</v>
      </c>
      <c r="P243" t="str">
        <f t="array" ref="P243">INDEX(mySheet!G:G,MATCH(1,(mySheet!A:A=summary!C243)*(mySheet!B:B=summary!D243)*(mySheet!O:O=2),0))</f>
        <v>NCP</v>
      </c>
      <c r="Q243" t="str">
        <f t="shared" si="11"/>
        <v>BJP</v>
      </c>
      <c r="R243" t="str">
        <f>VLOOKUP(Q243,alliance!A:B,2,FALSE)</f>
        <v>NDA</v>
      </c>
      <c r="S243" t="str">
        <f>VLOOKUP(Q243,alliance!A:D,4,FALSE)</f>
        <v>FF4500</v>
      </c>
    </row>
    <row r="244" spans="1:19" x14ac:dyDescent="0.2">
      <c r="A244" t="str">
        <f>VLOOKUP(C244,stateCodes!A:B,2,FALSE)</f>
        <v>S13</v>
      </c>
      <c r="B244">
        <v>36</v>
      </c>
      <c r="C244" t="s">
        <v>3694</v>
      </c>
      <c r="D244" t="s">
        <v>3988</v>
      </c>
      <c r="E244" s="2">
        <f>SUMIFS(mySheet!N:N,mySheet!A:A,summary!C244,mySheet!B:B,summary!D244,mySheet!O:O,1)</f>
        <v>1719322</v>
      </c>
      <c r="F244" s="2">
        <f>SUMIFS(mySheet!K:K,mySheet!A:A,summary!C244,mySheet!B:B,summary!D244)</f>
        <v>1129350</v>
      </c>
      <c r="G244" s="8">
        <f t="shared" si="9"/>
        <v>0.65685776137337859</v>
      </c>
      <c r="H244">
        <f>COUNTIFS(mySheet!A:A,summary!C244,mySheet!B:B,summary!D244,mySheet!D:D,"FEMALE")</f>
        <v>0</v>
      </c>
      <c r="I244">
        <f>COUNTIFS(mySheet!A:A,summary!C244,mySheet!B:B,summary!D244,mySheet!D:D,"FEMALE",mySheet!O:O,1)</f>
        <v>0</v>
      </c>
      <c r="J244" s="11">
        <f>SUMIFS(mySheet!K:K,mySheet!A:A,summary!C244,mySheet!B:B,summary!D244,mySheet!G:G,"NOTA")/F244</f>
        <v>5.4137335635542566E-3</v>
      </c>
      <c r="K244" s="2">
        <f>SUMIFS(mySheet!K:K,mySheet!A:A,summary!C244,mySheet!B:B,summary!D244,mySheet!O:O,1) - SUMIFS(mySheet!K:K,mySheet!A:A,summary!C244,mySheet!B:B,summary!D244,mySheet!O:O,2)</f>
        <v>40148</v>
      </c>
      <c r="L244" s="11">
        <f t="shared" si="10"/>
        <v>3.5549652454951966E-2</v>
      </c>
      <c r="M244" t="str">
        <f t="array" ref="M244">INDEX(mySheet!G:G,MATCH(1,(mySheet!A:A=summary!C244)*(mySheet!B:B=summary!D244)*(mySheet!O:O=1),0))</f>
        <v>BJP</v>
      </c>
      <c r="N244" t="str">
        <f>VLOOKUP(M244,alliance!A:B,2,FALSE)</f>
        <v>NDA</v>
      </c>
      <c r="O244" t="str">
        <f>VLOOKUP(M244,alliance!A:D,4,FALSE)</f>
        <v>FF4500</v>
      </c>
      <c r="P244" t="str">
        <f t="array" ref="P244">INDEX(mySheet!G:G,MATCH(1,(mySheet!A:A=summary!C244)*(mySheet!B:B=summary!D244)*(mySheet!O:O=2),0))</f>
        <v>INC</v>
      </c>
      <c r="Q244" t="str">
        <f t="shared" si="11"/>
        <v>INC</v>
      </c>
      <c r="R244" t="str">
        <f>VLOOKUP(Q244,alliance!A:B,2,FALSE)</f>
        <v>I.N.D.I.A.</v>
      </c>
      <c r="S244" t="str">
        <f>VLOOKUP(Q244,alliance!A:D,4,FALSE)</f>
        <v>00BFFF</v>
      </c>
    </row>
    <row r="245" spans="1:19" x14ac:dyDescent="0.2">
      <c r="A245" t="str">
        <f>VLOOKUP(C245,stateCodes!A:B,2,FALSE)</f>
        <v>S13</v>
      </c>
      <c r="B245">
        <v>37</v>
      </c>
      <c r="C245" t="s">
        <v>3694</v>
      </c>
      <c r="D245" t="s">
        <v>3824</v>
      </c>
      <c r="E245" s="2">
        <f>SUMIFS(mySheet!N:N,mySheet!A:A,summary!C245,mySheet!B:B,summary!D245,mySheet!O:O,1)</f>
        <v>1743283</v>
      </c>
      <c r="F245" s="2">
        <f>SUMIFS(mySheet!K:K,mySheet!A:A,summary!C245,mySheet!B:B,summary!D245)</f>
        <v>1072570</v>
      </c>
      <c r="G245" s="8">
        <f t="shared" si="9"/>
        <v>0.61525868146479945</v>
      </c>
      <c r="H245">
        <f>COUNTIFS(mySheet!A:A,summary!C245,mySheet!B:B,summary!D245,mySheet!D:D,"FEMALE")</f>
        <v>1</v>
      </c>
      <c r="I245">
        <f>COUNTIFS(mySheet!A:A,summary!C245,mySheet!B:B,summary!D245,mySheet!D:D,"FEMALE",mySheet!O:O,1)</f>
        <v>0</v>
      </c>
      <c r="J245" s="11">
        <f>SUMIFS(mySheet!K:K,mySheet!A:A,summary!C245,mySheet!B:B,summary!D245,mySheet!G:G,"NOTA")/F245</f>
        <v>6.0695339231938246E-3</v>
      </c>
      <c r="K245" s="2">
        <f>SUMIFS(mySheet!K:K,mySheet!A:A,summary!C245,mySheet!B:B,summary!D245,mySheet!O:O,1) - SUMIFS(mySheet!K:K,mySheet!A:A,summary!C245,mySheet!B:B,summary!D245,mySheet!O:O,2)</f>
        <v>187191</v>
      </c>
      <c r="L245" s="11">
        <f t="shared" si="10"/>
        <v>0.17452567198411292</v>
      </c>
      <c r="M245" t="str">
        <f t="array" ref="M245">INDEX(mySheet!G:G,MATCH(1,(mySheet!A:A=summary!C245)*(mySheet!B:B=summary!D245)*(mySheet!O:O=1),0))</f>
        <v>BJP</v>
      </c>
      <c r="N245" t="str">
        <f>VLOOKUP(M245,alliance!A:B,2,FALSE)</f>
        <v>NDA</v>
      </c>
      <c r="O245" t="str">
        <f>VLOOKUP(M245,alliance!A:D,4,FALSE)</f>
        <v>FF4500</v>
      </c>
      <c r="P245" t="str">
        <f t="array" ref="P245">INDEX(mySheet!G:G,MATCH(1,(mySheet!A:A=summary!C245)*(mySheet!B:B=summary!D245)*(mySheet!O:O=2),0))</f>
        <v>INC</v>
      </c>
      <c r="Q245" t="str">
        <f t="shared" si="11"/>
        <v>BJP</v>
      </c>
      <c r="R245" t="str">
        <f>VLOOKUP(Q245,alliance!A:B,2,FALSE)</f>
        <v>NDA</v>
      </c>
      <c r="S245" t="str">
        <f>VLOOKUP(Q245,alliance!A:D,4,FALSE)</f>
        <v>FF4500</v>
      </c>
    </row>
    <row r="246" spans="1:19" x14ac:dyDescent="0.2">
      <c r="A246" t="str">
        <f>VLOOKUP(C246,stateCodes!A:B,2,FALSE)</f>
        <v>S13</v>
      </c>
      <c r="B246">
        <v>38</v>
      </c>
      <c r="C246" t="s">
        <v>3694</v>
      </c>
      <c r="D246" t="s">
        <v>3797</v>
      </c>
      <c r="E246" s="2">
        <f>SUMIFS(mySheet!N:N,mySheet!A:A,summary!C246,mySheet!B:B,summary!D246,mySheet!O:O,1)</f>
        <v>1833091</v>
      </c>
      <c r="F246" s="2">
        <f>SUMIFS(mySheet!K:K,mySheet!A:A,summary!C246,mySheet!B:B,summary!D246)</f>
        <v>1112385</v>
      </c>
      <c r="G246" s="8">
        <f t="shared" si="9"/>
        <v>0.60683566718728099</v>
      </c>
      <c r="H246">
        <f>COUNTIFS(mySheet!A:A,summary!C246,mySheet!B:B,summary!D246,mySheet!D:D,"FEMALE")</f>
        <v>4</v>
      </c>
      <c r="I246">
        <f>COUNTIFS(mySheet!A:A,summary!C246,mySheet!B:B,summary!D246,mySheet!D:D,"FEMALE",mySheet!O:O,1)</f>
        <v>1</v>
      </c>
      <c r="J246" s="11">
        <f>SUMIFS(mySheet!K:K,mySheet!A:A,summary!C246,mySheet!B:B,summary!D246,mySheet!G:G,"NOTA")/F246</f>
        <v>4.7843147831011746E-3</v>
      </c>
      <c r="K246" s="2">
        <f>SUMIFS(mySheet!K:K,mySheet!A:A,summary!C246,mySheet!B:B,summary!D246,mySheet!O:O,1) - SUMIFS(mySheet!K:K,mySheet!A:A,summary!C246,mySheet!B:B,summary!D246,mySheet!O:O,2)</f>
        <v>36951</v>
      </c>
      <c r="L246" s="11">
        <f t="shared" si="10"/>
        <v>3.3217815774214864E-2</v>
      </c>
      <c r="M246" t="str">
        <f t="array" ref="M246">INDEX(mySheet!G:G,MATCH(1,(mySheet!A:A=summary!C246)*(mySheet!B:B=summary!D246)*(mySheet!O:O=1),0))</f>
        <v>IND</v>
      </c>
      <c r="N246" t="str">
        <f>VLOOKUP(M246,alliance!A:B,2,FALSE)</f>
        <v>Unallied</v>
      </c>
      <c r="O246" t="str">
        <f>VLOOKUP(M246,alliance!A:D,4,FALSE)</f>
        <v>AAAAAA</v>
      </c>
      <c r="P246" t="str">
        <f t="array" ref="P246">INDEX(mySheet!G:G,MATCH(1,(mySheet!A:A=summary!C246)*(mySheet!B:B=summary!D246)*(mySheet!O:O=2),0))</f>
        <v>SHS</v>
      </c>
      <c r="Q246" t="str">
        <f t="shared" si="11"/>
        <v>SHS</v>
      </c>
      <c r="R246" t="str">
        <f>VLOOKUP(Q246,alliance!A:B,2,FALSE)</f>
        <v>NDA</v>
      </c>
      <c r="S246" t="str">
        <f>VLOOKUP(Q246,alliance!A:D,4,FALSE)</f>
        <v>E30022</v>
      </c>
    </row>
    <row r="247" spans="1:19" x14ac:dyDescent="0.2">
      <c r="A247" t="str">
        <f>VLOOKUP(C247,stateCodes!A:B,2,FALSE)</f>
        <v>S13</v>
      </c>
      <c r="B247">
        <v>39</v>
      </c>
      <c r="C247" t="s">
        <v>3694</v>
      </c>
      <c r="D247" t="s">
        <v>3958</v>
      </c>
      <c r="E247" s="2">
        <f>SUMIFS(mySheet!N:N,mySheet!A:A,summary!C247,mySheet!B:B,summary!D247,mySheet!O:O,1)</f>
        <v>1733729</v>
      </c>
      <c r="F247" s="2">
        <f>SUMIFS(mySheet!K:K,mySheet!A:A,summary!C247,mySheet!B:B,summary!D247)</f>
        <v>1157516</v>
      </c>
      <c r="G247" s="8">
        <f t="shared" si="9"/>
        <v>0.66764528943104717</v>
      </c>
      <c r="H247">
        <f>COUNTIFS(mySheet!A:A,summary!C247,mySheet!B:B,summary!D247,mySheet!D:D,"FEMALE")</f>
        <v>2</v>
      </c>
      <c r="I247">
        <f>COUNTIFS(mySheet!A:A,summary!C247,mySheet!B:B,summary!D247,mySheet!D:D,"FEMALE",mySheet!O:O,1)</f>
        <v>0</v>
      </c>
      <c r="J247" s="11">
        <f>SUMIFS(mySheet!K:K,mySheet!A:A,summary!C247,mySheet!B:B,summary!D247,mySheet!G:G,"NOTA")/F247</f>
        <v>3.664744159044022E-3</v>
      </c>
      <c r="K247" s="2">
        <f>SUMIFS(mySheet!K:K,mySheet!A:A,summary!C247,mySheet!B:B,summary!D247,mySheet!O:O,1) - SUMIFS(mySheet!K:K,mySheet!A:A,summary!C247,mySheet!B:B,summary!D247,mySheet!O:O,2)</f>
        <v>277856</v>
      </c>
      <c r="L247" s="11">
        <f t="shared" si="10"/>
        <v>0.24004506201210177</v>
      </c>
      <c r="M247" t="str">
        <f t="array" ref="M247">INDEX(mySheet!G:G,MATCH(1,(mySheet!A:A=summary!C247)*(mySheet!B:B=summary!D247)*(mySheet!O:O=1),0))</f>
        <v>SHS</v>
      </c>
      <c r="N247" t="str">
        <f>VLOOKUP(M247,alliance!A:B,2,FALSE)</f>
        <v>NDA</v>
      </c>
      <c r="O247" t="str">
        <f>VLOOKUP(M247,alliance!A:D,4,FALSE)</f>
        <v>E30022</v>
      </c>
      <c r="P247" t="str">
        <f t="array" ref="P247">INDEX(mySheet!G:G,MATCH(1,(mySheet!A:A=summary!C247)*(mySheet!B:B=summary!D247)*(mySheet!O:O=2),0))</f>
        <v>INC</v>
      </c>
      <c r="Q247" t="str">
        <f t="shared" si="11"/>
        <v>SHS</v>
      </c>
      <c r="R247" t="str">
        <f>VLOOKUP(Q247,alliance!A:B,2,FALSE)</f>
        <v>NDA</v>
      </c>
      <c r="S247" t="str">
        <f>VLOOKUP(Q247,alliance!A:D,4,FALSE)</f>
        <v>E30022</v>
      </c>
    </row>
    <row r="248" spans="1:19" x14ac:dyDescent="0.2">
      <c r="A248" t="str">
        <f>VLOOKUP(C248,stateCodes!A:B,2,FALSE)</f>
        <v>S13</v>
      </c>
      <c r="B248">
        <v>40</v>
      </c>
      <c r="C248" t="s">
        <v>3694</v>
      </c>
      <c r="D248" t="s">
        <v>3857</v>
      </c>
      <c r="E248" s="2">
        <f>SUMIFS(mySheet!N:N,mySheet!A:A,summary!C248,mySheet!B:B,summary!D248,mySheet!O:O,1)</f>
        <v>2161096</v>
      </c>
      <c r="F248" s="2">
        <f>SUMIFS(mySheet!K:K,mySheet!A:A,summary!C248,mySheet!B:B,summary!D248)</f>
        <v>1186051</v>
      </c>
      <c r="G248" s="8">
        <f t="shared" si="9"/>
        <v>0.54881921025257552</v>
      </c>
      <c r="H248">
        <f>COUNTIFS(mySheet!A:A,summary!C248,mySheet!B:B,summary!D248,mySheet!D:D,"FEMALE")</f>
        <v>4</v>
      </c>
      <c r="I248">
        <f>COUNTIFS(mySheet!A:A,summary!C248,mySheet!B:B,summary!D248,mySheet!D:D,"FEMALE",mySheet!O:O,1)</f>
        <v>0</v>
      </c>
      <c r="J248" s="11">
        <f>SUMIFS(mySheet!K:K,mySheet!A:A,summary!C248,mySheet!B:B,summary!D248,mySheet!G:G,"NOTA")/F248</f>
        <v>3.8598677459906867E-3</v>
      </c>
      <c r="K248" s="2">
        <f>SUMIFS(mySheet!K:K,mySheet!A:A,summary!C248,mySheet!B:B,summary!D248,mySheet!O:O,1) - SUMIFS(mySheet!K:K,mySheet!A:A,summary!C248,mySheet!B:B,summary!D248,mySheet!O:O,2)</f>
        <v>216009</v>
      </c>
      <c r="L248" s="11">
        <f t="shared" si="10"/>
        <v>0.18212454607769818</v>
      </c>
      <c r="M248" t="str">
        <f t="array" ref="M248">INDEX(mySheet!G:G,MATCH(1,(mySheet!A:A=summary!C248)*(mySheet!B:B=summary!D248)*(mySheet!O:O=1),0))</f>
        <v>BJP</v>
      </c>
      <c r="N248" t="str">
        <f>VLOOKUP(M248,alliance!A:B,2,FALSE)</f>
        <v>NDA</v>
      </c>
      <c r="O248" t="str">
        <f>VLOOKUP(M248,alliance!A:D,4,FALSE)</f>
        <v>FF4500</v>
      </c>
      <c r="P248" t="str">
        <f t="array" ref="P248">INDEX(mySheet!G:G,MATCH(1,(mySheet!A:A=summary!C248)*(mySheet!B:B=summary!D248)*(mySheet!O:O=2),0))</f>
        <v>INC</v>
      </c>
      <c r="Q248" t="str">
        <f t="shared" si="11"/>
        <v>BJP</v>
      </c>
      <c r="R248" t="str">
        <f>VLOOKUP(Q248,alliance!A:B,2,FALSE)</f>
        <v>NDA</v>
      </c>
      <c r="S248" t="str">
        <f>VLOOKUP(Q248,alliance!A:D,4,FALSE)</f>
        <v>FF4500</v>
      </c>
    </row>
    <row r="249" spans="1:19" x14ac:dyDescent="0.2">
      <c r="A249" t="str">
        <f>VLOOKUP(C249,stateCodes!A:B,2,FALSE)</f>
        <v>S13</v>
      </c>
      <c r="B249">
        <v>41</v>
      </c>
      <c r="C249" t="s">
        <v>3694</v>
      </c>
      <c r="D249" t="s">
        <v>3914</v>
      </c>
      <c r="E249" s="2">
        <f>SUMIFS(mySheet!N:N,mySheet!A:A,summary!C249,mySheet!B:B,summary!D249,mySheet!O:O,1)</f>
        <v>1910188</v>
      </c>
      <c r="F249" s="2">
        <f>SUMIFS(mySheet!K:K,mySheet!A:A,summary!C249,mySheet!B:B,summary!D249)</f>
        <v>1238474</v>
      </c>
      <c r="G249" s="8">
        <f t="shared" si="9"/>
        <v>0.64835188997103954</v>
      </c>
      <c r="H249">
        <f>COUNTIFS(mySheet!A:A,summary!C249,mySheet!B:B,summary!D249,mySheet!D:D,"FEMALE")</f>
        <v>0</v>
      </c>
      <c r="I249">
        <f>COUNTIFS(mySheet!A:A,summary!C249,mySheet!B:B,summary!D249,mySheet!D:D,"FEMALE",mySheet!O:O,1)</f>
        <v>0</v>
      </c>
      <c r="J249" s="11">
        <f>SUMIFS(mySheet!K:K,mySheet!A:A,summary!C249,mySheet!B:B,summary!D249,mySheet!G:G,"NOTA")/F249</f>
        <v>9.1863050818991755E-3</v>
      </c>
      <c r="K249" s="2">
        <f>SUMIFS(mySheet!K:K,mySheet!A:A,summary!C249,mySheet!B:B,summary!D249,mySheet!O:O,1) - SUMIFS(mySheet!K:K,mySheet!A:A,summary!C249,mySheet!B:B,summary!D249,mySheet!O:O,2)</f>
        <v>44763</v>
      </c>
      <c r="L249" s="11">
        <f t="shared" si="10"/>
        <v>3.6143673585396219E-2</v>
      </c>
      <c r="M249" t="str">
        <f t="array" ref="M249">INDEX(mySheet!G:G,MATCH(1,(mySheet!A:A=summary!C249)*(mySheet!B:B=summary!D249)*(mySheet!O:O=1),0))</f>
        <v>INC</v>
      </c>
      <c r="N249" t="str">
        <f>VLOOKUP(M249,alliance!A:B,2,FALSE)</f>
        <v>I.N.D.I.A.</v>
      </c>
      <c r="O249" t="str">
        <f>VLOOKUP(M249,alliance!A:D,4,FALSE)</f>
        <v>00BFFF</v>
      </c>
      <c r="P249" t="str">
        <f t="array" ref="P249">INDEX(mySheet!G:G,MATCH(1,(mySheet!A:A=summary!C249)*(mySheet!B:B=summary!D249)*(mySheet!O:O=2),0))</f>
        <v>BJP</v>
      </c>
      <c r="Q249" t="str">
        <f t="shared" si="11"/>
        <v>BJP</v>
      </c>
      <c r="R249" t="str">
        <f>VLOOKUP(Q249,alliance!A:B,2,FALSE)</f>
        <v>NDA</v>
      </c>
      <c r="S249" t="str">
        <f>VLOOKUP(Q249,alliance!A:D,4,FALSE)</f>
        <v>FF4500</v>
      </c>
    </row>
    <row r="250" spans="1:19" x14ac:dyDescent="0.2">
      <c r="A250" t="str">
        <f>VLOOKUP(C250,stateCodes!A:B,2,FALSE)</f>
        <v>S13</v>
      </c>
      <c r="B250">
        <v>42</v>
      </c>
      <c r="C250" t="s">
        <v>3694</v>
      </c>
      <c r="D250" t="s">
        <v>3840</v>
      </c>
      <c r="E250" s="2">
        <f>SUMIFS(mySheet!N:N,mySheet!A:A,summary!C250,mySheet!B:B,summary!D250,mySheet!O:O,1)</f>
        <v>1922764</v>
      </c>
      <c r="F250" s="2">
        <f>SUMIFS(mySheet!K:K,mySheet!A:A,summary!C250,mySheet!B:B,summary!D250)</f>
        <v>1196744</v>
      </c>
      <c r="G250" s="8">
        <f t="shared" si="9"/>
        <v>0.62240815825551132</v>
      </c>
      <c r="H250">
        <f>COUNTIFS(mySheet!A:A,summary!C250,mySheet!B:B,summary!D250,mySheet!D:D,"FEMALE")</f>
        <v>3</v>
      </c>
      <c r="I250">
        <f>COUNTIFS(mySheet!A:A,summary!C250,mySheet!B:B,summary!D250,mySheet!D:D,"FEMALE",mySheet!O:O,1)</f>
        <v>0</v>
      </c>
      <c r="J250" s="11">
        <f>SUMIFS(mySheet!K:K,mySheet!A:A,summary!C250,mySheet!B:B,summary!D250,mySheet!G:G,"NOTA")/F250</f>
        <v>9.9603591077122595E-3</v>
      </c>
      <c r="K250" s="2">
        <f>SUMIFS(mySheet!K:K,mySheet!A:A,summary!C250,mySheet!B:B,summary!D250,mySheet!O:O,1) - SUMIFS(mySheet!K:K,mySheet!A:A,summary!C250,mySheet!B:B,summary!D250,mySheet!O:O,2)</f>
        <v>126783</v>
      </c>
      <c r="L250" s="11">
        <f t="shared" si="10"/>
        <v>0.10593995039874861</v>
      </c>
      <c r="M250" t="str">
        <f t="array" ref="M250">INDEX(mySheet!G:G,MATCH(1,(mySheet!A:A=summary!C250)*(mySheet!B:B=summary!D250)*(mySheet!O:O=1),0))</f>
        <v>SHS</v>
      </c>
      <c r="N250" t="str">
        <f>VLOOKUP(M250,alliance!A:B,2,FALSE)</f>
        <v>NDA</v>
      </c>
      <c r="O250" t="str">
        <f>VLOOKUP(M250,alliance!A:D,4,FALSE)</f>
        <v>E30022</v>
      </c>
      <c r="P250" t="str">
        <f t="array" ref="P250">INDEX(mySheet!G:G,MATCH(1,(mySheet!A:A=summary!C250)*(mySheet!B:B=summary!D250)*(mySheet!O:O=2),0))</f>
        <v>INC</v>
      </c>
      <c r="Q250" t="str">
        <f t="shared" si="11"/>
        <v>SHS</v>
      </c>
      <c r="R250" t="str">
        <f>VLOOKUP(Q250,alliance!A:B,2,FALSE)</f>
        <v>NDA</v>
      </c>
      <c r="S250" t="str">
        <f>VLOOKUP(Q250,alliance!A:D,4,FALSE)</f>
        <v>E30022</v>
      </c>
    </row>
    <row r="251" spans="1:19" x14ac:dyDescent="0.2">
      <c r="A251" t="str">
        <f>VLOOKUP(C251,stateCodes!A:B,2,FALSE)</f>
        <v>S13</v>
      </c>
      <c r="B251">
        <v>43</v>
      </c>
      <c r="C251" t="s">
        <v>3694</v>
      </c>
      <c r="D251" t="s">
        <v>3908</v>
      </c>
      <c r="E251" s="2">
        <f>SUMIFS(mySheet!N:N,mySheet!A:A,summary!C251,mySheet!B:B,summary!D251,mySheet!O:O,1)</f>
        <v>1581366</v>
      </c>
      <c r="F251" s="2">
        <f>SUMIFS(mySheet!K:K,mySheet!A:A,summary!C251,mySheet!B:B,summary!D251)</f>
        <v>1142698</v>
      </c>
      <c r="G251" s="8">
        <f t="shared" si="9"/>
        <v>0.72260185181672043</v>
      </c>
      <c r="H251">
        <f>COUNTIFS(mySheet!A:A,summary!C251,mySheet!B:B,summary!D251,mySheet!D:D,"FEMALE")</f>
        <v>0</v>
      </c>
      <c r="I251">
        <f>COUNTIFS(mySheet!A:A,summary!C251,mySheet!B:B,summary!D251,mySheet!D:D,"FEMALE",mySheet!O:O,1)</f>
        <v>0</v>
      </c>
      <c r="J251" s="11">
        <f>SUMIFS(mySheet!K:K,mySheet!A:A,summary!C251,mySheet!B:B,summary!D251,mySheet!G:G,"NOTA")/F251</f>
        <v>2.1527122651829267E-2</v>
      </c>
      <c r="K251" s="2">
        <f>SUMIFS(mySheet!K:K,mySheet!A:A,summary!C251,mySheet!B:B,summary!D251,mySheet!O:O,1) - SUMIFS(mySheet!K:K,mySheet!A:A,summary!C251,mySheet!B:B,summary!D251,mySheet!O:O,2)</f>
        <v>77526</v>
      </c>
      <c r="L251" s="11">
        <f t="shared" si="10"/>
        <v>6.784469737410935E-2</v>
      </c>
      <c r="M251" t="str">
        <f t="array" ref="M251">INDEX(mySheet!G:G,MATCH(1,(mySheet!A:A=summary!C251)*(mySheet!B:B=summary!D251)*(mySheet!O:O=1),0))</f>
        <v>BJP</v>
      </c>
      <c r="N251" t="str">
        <f>VLOOKUP(M251,alliance!A:B,2,FALSE)</f>
        <v>NDA</v>
      </c>
      <c r="O251" t="str">
        <f>VLOOKUP(M251,alliance!A:D,4,FALSE)</f>
        <v>FF4500</v>
      </c>
      <c r="P251" t="str">
        <f t="array" ref="P251">INDEX(mySheet!G:G,MATCH(1,(mySheet!A:A=summary!C251)*(mySheet!B:B=summary!D251)*(mySheet!O:O=2),0))</f>
        <v>INC</v>
      </c>
      <c r="Q251" t="str">
        <f t="shared" si="11"/>
        <v>INC</v>
      </c>
      <c r="R251" t="str">
        <f>VLOOKUP(Q251,alliance!A:B,2,FALSE)</f>
        <v>I.N.D.I.A.</v>
      </c>
      <c r="S251" t="str">
        <f>VLOOKUP(Q251,alliance!A:D,4,FALSE)</f>
        <v>00BFFF</v>
      </c>
    </row>
    <row r="252" spans="1:19" x14ac:dyDescent="0.2">
      <c r="A252" t="str">
        <f>VLOOKUP(C252,stateCodes!A:B,2,FALSE)</f>
        <v>S13</v>
      </c>
      <c r="B252">
        <v>44</v>
      </c>
      <c r="C252" t="s">
        <v>3694</v>
      </c>
      <c r="D252" t="s">
        <v>3893</v>
      </c>
      <c r="E252" s="2">
        <f>SUMIFS(mySheet!N:N,mySheet!A:A,summary!C252,mySheet!B:B,summary!D252,mySheet!O:O,1)</f>
        <v>1811556</v>
      </c>
      <c r="F252" s="2">
        <f>SUMIFS(mySheet!K:K,mySheet!A:A,summary!C252,mySheet!B:B,summary!D252)</f>
        <v>1244931</v>
      </c>
      <c r="G252" s="8">
        <f t="shared" si="9"/>
        <v>0.68721640401952799</v>
      </c>
      <c r="H252">
        <f>COUNTIFS(mySheet!A:A,summary!C252,mySheet!B:B,summary!D252,mySheet!D:D,"FEMALE")</f>
        <v>1</v>
      </c>
      <c r="I252">
        <f>COUNTIFS(mySheet!A:A,summary!C252,mySheet!B:B,summary!D252,mySheet!D:D,"FEMALE",mySheet!O:O,1)</f>
        <v>0</v>
      </c>
      <c r="J252" s="11">
        <f>SUMIFS(mySheet!K:K,mySheet!A:A,summary!C252,mySheet!B:B,summary!D252,mySheet!G:G,"NOTA")/F252</f>
        <v>8.4534805543439763E-3</v>
      </c>
      <c r="K252" s="2">
        <f>SUMIFS(mySheet!K:K,mySheet!A:A,summary!C252,mySheet!B:B,summary!D252,mySheet!O:O,1) - SUMIFS(mySheet!K:K,mySheet!A:A,summary!C252,mySheet!B:B,summary!D252,mySheet!O:O,2)</f>
        <v>197394</v>
      </c>
      <c r="L252" s="11">
        <f t="shared" si="10"/>
        <v>0.15855818515243014</v>
      </c>
      <c r="M252" t="str">
        <f t="array" ref="M252">INDEX(mySheet!G:G,MATCH(1,(mySheet!A:A=summary!C252)*(mySheet!B:B=summary!D252)*(mySheet!O:O=1),0))</f>
        <v>BJP</v>
      </c>
      <c r="N252" t="str">
        <f>VLOOKUP(M252,alliance!A:B,2,FALSE)</f>
        <v>NDA</v>
      </c>
      <c r="O252" t="str">
        <f>VLOOKUP(M252,alliance!A:D,4,FALSE)</f>
        <v>FF4500</v>
      </c>
      <c r="P252" t="str">
        <f t="array" ref="P252">INDEX(mySheet!G:G,MATCH(1,(mySheet!A:A=summary!C252)*(mySheet!B:B=summary!D252)*(mySheet!O:O=2),0))</f>
        <v>NCP</v>
      </c>
      <c r="Q252" t="str">
        <f t="shared" si="11"/>
        <v>BJP</v>
      </c>
      <c r="R252" t="str">
        <f>VLOOKUP(Q252,alliance!A:B,2,FALSE)</f>
        <v>NDA</v>
      </c>
      <c r="S252" t="str">
        <f>VLOOKUP(Q252,alliance!A:D,4,FALSE)</f>
        <v>FF4500</v>
      </c>
    </row>
    <row r="253" spans="1:19" x14ac:dyDescent="0.2">
      <c r="A253" t="str">
        <f>VLOOKUP(C253,stateCodes!A:B,2,FALSE)</f>
        <v>S13</v>
      </c>
      <c r="B253">
        <v>45</v>
      </c>
      <c r="C253" t="s">
        <v>3694</v>
      </c>
      <c r="D253" t="s">
        <v>4280</v>
      </c>
      <c r="E253" s="2">
        <f>SUMIFS(mySheet!N:N,mySheet!A:A,summary!C253,mySheet!B:B,summary!D253,mySheet!O:O,1)</f>
        <v>1440380</v>
      </c>
      <c r="F253" s="2">
        <f>SUMIFS(mySheet!K:K,mySheet!A:A,summary!C253,mySheet!B:B,summary!D253)</f>
        <v>797250</v>
      </c>
      <c r="G253" s="8">
        <f t="shared" si="9"/>
        <v>0.55349977089379188</v>
      </c>
      <c r="H253">
        <f>COUNTIFS(mySheet!A:A,summary!C253,mySheet!B:B,summary!D253,mySheet!D:D,"FEMALE")</f>
        <v>2</v>
      </c>
      <c r="I253">
        <f>COUNTIFS(mySheet!A:A,summary!C253,mySheet!B:B,summary!D253,mySheet!D:D,"FEMALE",mySheet!O:O,1)</f>
        <v>0</v>
      </c>
      <c r="J253" s="11">
        <f>SUMIFS(mySheet!K:K,mySheet!A:A,summary!C253,mySheet!B:B,summary!D253,mySheet!G:G,"NOTA")/F253</f>
        <v>1.7352148008780183E-2</v>
      </c>
      <c r="K253" s="2">
        <f>SUMIFS(mySheet!K:K,mySheet!A:A,summary!C253,mySheet!B:B,summary!D253,mySheet!O:O,1) - SUMIFS(mySheet!K:K,mySheet!A:A,summary!C253,mySheet!B:B,summary!D253,mySheet!O:O,2)</f>
        <v>152139</v>
      </c>
      <c r="L253" s="11">
        <f t="shared" si="10"/>
        <v>0.19082972718720603</v>
      </c>
      <c r="M253" t="str">
        <f t="array" ref="M253">INDEX(mySheet!G:G,MATCH(1,(mySheet!A:A=summary!C253)*(mySheet!B:B=summary!D253)*(mySheet!O:O=1),0))</f>
        <v>SHS</v>
      </c>
      <c r="N253" t="str">
        <f>VLOOKUP(M253,alliance!A:B,2,FALSE)</f>
        <v>NDA</v>
      </c>
      <c r="O253" t="str">
        <f>VLOOKUP(M253,alliance!A:D,4,FALSE)</f>
        <v>E30022</v>
      </c>
      <c r="P253" t="str">
        <f t="array" ref="P253">INDEX(mySheet!G:G,MATCH(1,(mySheet!A:A=summary!C253)*(mySheet!B:B=summary!D253)*(mySheet!O:O=2),0))</f>
        <v>INC</v>
      </c>
      <c r="Q253" t="str">
        <f t="shared" si="11"/>
        <v>SHS</v>
      </c>
      <c r="R253" t="str">
        <f>VLOOKUP(Q253,alliance!A:B,2,FALSE)</f>
        <v>NDA</v>
      </c>
      <c r="S253" t="str">
        <f>VLOOKUP(Q253,alliance!A:D,4,FALSE)</f>
        <v>E30022</v>
      </c>
    </row>
    <row r="254" spans="1:19" x14ac:dyDescent="0.2">
      <c r="A254" t="str">
        <f>VLOOKUP(C254,stateCodes!A:B,2,FALSE)</f>
        <v>S13</v>
      </c>
      <c r="B254">
        <v>46</v>
      </c>
      <c r="C254" t="s">
        <v>3694</v>
      </c>
      <c r="D254" t="s">
        <v>4529</v>
      </c>
      <c r="E254" s="2">
        <f>SUMIFS(mySheet!N:N,mySheet!A:A,summary!C254,mySheet!B:B,summary!D254,mySheet!O:O,1)</f>
        <v>1886657</v>
      </c>
      <c r="F254" s="2">
        <f>SUMIFS(mySheet!K:K,mySheet!A:A,summary!C254,mySheet!B:B,summary!D254)</f>
        <v>1176542</v>
      </c>
      <c r="G254" s="8">
        <f t="shared" si="9"/>
        <v>0.62361202910756963</v>
      </c>
      <c r="H254">
        <f>COUNTIFS(mySheet!A:A,summary!C254,mySheet!B:B,summary!D254,mySheet!D:D,"FEMALE")</f>
        <v>1</v>
      </c>
      <c r="I254">
        <f>COUNTIFS(mySheet!A:A,summary!C254,mySheet!B:B,summary!D254,mySheet!D:D,"FEMALE",mySheet!O:O,1)</f>
        <v>0</v>
      </c>
      <c r="J254" s="11">
        <f>SUMIFS(mySheet!K:K,mySheet!A:A,summary!C254,mySheet!B:B,summary!D254,mySheet!G:G,"NOTA")/F254</f>
        <v>5.5790613509759954E-3</v>
      </c>
      <c r="K254" s="2">
        <f>SUMIFS(mySheet!K:K,mySheet!A:A,summary!C254,mySheet!B:B,summary!D254,mySheet!O:O,1) - SUMIFS(mySheet!K:K,mySheet!A:A,summary!C254,mySheet!B:B,summary!D254,mySheet!O:O,2)</f>
        <v>289111</v>
      </c>
      <c r="L254" s="11">
        <f t="shared" si="10"/>
        <v>0.24572943422334265</v>
      </c>
      <c r="M254" t="str">
        <f t="array" ref="M254">INDEX(mySheet!G:G,MATCH(1,(mySheet!A:A=summary!C254)*(mySheet!B:B=summary!D254)*(mySheet!O:O=1),0))</f>
        <v>BJP</v>
      </c>
      <c r="N254" t="str">
        <f>VLOOKUP(M254,alliance!A:B,2,FALSE)</f>
        <v>NDA</v>
      </c>
      <c r="O254" t="str">
        <f>VLOOKUP(M254,alliance!A:D,4,FALSE)</f>
        <v>FF4500</v>
      </c>
      <c r="P254" t="str">
        <f t="array" ref="P254">INDEX(mySheet!G:G,MATCH(1,(mySheet!A:A=summary!C254)*(mySheet!B:B=summary!D254)*(mySheet!O:O=2),0))</f>
        <v>INC</v>
      </c>
      <c r="Q254" t="str">
        <f t="shared" si="11"/>
        <v>BJP</v>
      </c>
      <c r="R254" t="str">
        <f>VLOOKUP(Q254,alliance!A:B,2,FALSE)</f>
        <v>NDA</v>
      </c>
      <c r="S254" t="str">
        <f>VLOOKUP(Q254,alliance!A:D,4,FALSE)</f>
        <v>FF4500</v>
      </c>
    </row>
    <row r="255" spans="1:19" x14ac:dyDescent="0.2">
      <c r="A255" t="str">
        <f>VLOOKUP(C255,stateCodes!A:B,2,FALSE)</f>
        <v>S13</v>
      </c>
      <c r="B255">
        <v>47</v>
      </c>
      <c r="C255" t="s">
        <v>3694</v>
      </c>
      <c r="D255" t="s">
        <v>4300</v>
      </c>
      <c r="E255" s="2">
        <f>SUMIFS(mySheet!N:N,mySheet!A:A,summary!C255,mySheet!B:B,summary!D255,mySheet!O:O,1)</f>
        <v>1554176</v>
      </c>
      <c r="F255" s="2">
        <f>SUMIFS(mySheet!K:K,mySheet!A:A,summary!C255,mySheet!B:B,summary!D255)</f>
        <v>801611</v>
      </c>
      <c r="G255" s="8">
        <f t="shared" si="9"/>
        <v>0.51577877923735793</v>
      </c>
      <c r="H255">
        <f>COUNTIFS(mySheet!A:A,summary!C255,mySheet!B:B,summary!D255,mySheet!D:D,"FEMALE")</f>
        <v>0</v>
      </c>
      <c r="I255">
        <f>COUNTIFS(mySheet!A:A,summary!C255,mySheet!B:B,summary!D255,mySheet!D:D,"FEMALE",mySheet!O:O,1)</f>
        <v>0</v>
      </c>
      <c r="J255" s="11">
        <f>SUMIFS(mySheet!K:K,mySheet!A:A,summary!C255,mySheet!B:B,summary!D255,mySheet!G:G,"NOTA")/F255</f>
        <v>1.8855779174686973E-2</v>
      </c>
      <c r="K255" s="2">
        <f>SUMIFS(mySheet!K:K,mySheet!A:A,summary!C255,mySheet!B:B,summary!D255,mySheet!O:O,1) - SUMIFS(mySheet!K:K,mySheet!A:A,summary!C255,mySheet!B:B,summary!D255,mySheet!O:O,2)</f>
        <v>100067</v>
      </c>
      <c r="L255" s="11">
        <f t="shared" si="10"/>
        <v>0.12483236881729418</v>
      </c>
      <c r="M255" t="str">
        <f t="array" ref="M255">INDEX(mySheet!G:G,MATCH(1,(mySheet!A:A=summary!C255)*(mySheet!B:B=summary!D255)*(mySheet!O:O=1),0))</f>
        <v>SHS</v>
      </c>
      <c r="N255" t="str">
        <f>VLOOKUP(M255,alliance!A:B,2,FALSE)</f>
        <v>NDA</v>
      </c>
      <c r="O255" t="str">
        <f>VLOOKUP(M255,alliance!A:D,4,FALSE)</f>
        <v>E30022</v>
      </c>
      <c r="P255" t="str">
        <f t="array" ref="P255">INDEX(mySheet!G:G,MATCH(1,(mySheet!A:A=summary!C255)*(mySheet!B:B=summary!D255)*(mySheet!O:O=2),0))</f>
        <v>INC</v>
      </c>
      <c r="Q255" t="str">
        <f t="shared" si="11"/>
        <v>SHS</v>
      </c>
      <c r="R255" t="str">
        <f>VLOOKUP(Q255,alliance!A:B,2,FALSE)</f>
        <v>NDA</v>
      </c>
      <c r="S255" t="str">
        <f>VLOOKUP(Q255,alliance!A:D,4,FALSE)</f>
        <v>E30022</v>
      </c>
    </row>
    <row r="256" spans="1:19"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 t="shared" si="9"/>
        <v>0.80995216882994969</v>
      </c>
      <c r="H256">
        <f>COUNTIFS(mySheet!A:A,summary!C256,mySheet!B:B,summary!D256,mySheet!D:D,"FEMALE")</f>
        <v>0</v>
      </c>
      <c r="I256">
        <f>COUNTIFS(mySheet!A:A,summary!C256,mySheet!B:B,summary!D256,mySheet!D:D,"FEMALE",mySheet!O:O,1)</f>
        <v>0</v>
      </c>
      <c r="J256" s="11">
        <f>SUMIFS(mySheet!K:K,mySheet!A:A,summary!C256,mySheet!B:B,summary!D256,mySheet!G:G,"NOTA")/F256</f>
        <v>3.442640007059124E-3</v>
      </c>
      <c r="K256" s="2">
        <f>SUMIFS(mySheet!K:K,mySheet!A:A,summary!C256,mySheet!B:B,summary!D256,mySheet!O:O,1) - SUMIFS(mySheet!K:K,mySheet!A:A,summary!C256,mySheet!B:B,summary!D256,mySheet!O:O,2)</f>
        <v>17755</v>
      </c>
      <c r="L256" s="11">
        <f t="shared" si="10"/>
        <v>2.3383348632492251E-2</v>
      </c>
      <c r="M256" t="str">
        <f t="array" ref="M256">INDEX(mySheet!G:G,MATCH(1,(mySheet!A:A=summary!C256)*(mySheet!B:B=summary!D256)*(mySheet!O:O=1),0))</f>
        <v>BJP</v>
      </c>
      <c r="N256" t="str">
        <f>VLOOKUP(M256,alliance!A:B,2,FALSE)</f>
        <v>NDA</v>
      </c>
      <c r="O256" t="str">
        <f>VLOOKUP(M256,alliance!A:D,4,FALSE)</f>
        <v>FF4500</v>
      </c>
      <c r="P256" t="str">
        <f t="array" ref="P256">INDEX(mySheet!G:G,MATCH(1,(mySheet!A:A=summary!C256)*(mySheet!B:B=summary!D256)*(mySheet!O:O=2),0))</f>
        <v>INC</v>
      </c>
      <c r="Q256" t="str">
        <f t="shared" si="11"/>
        <v>INC</v>
      </c>
      <c r="R256" t="str">
        <f>VLOOKUP(Q256,alliance!A:B,2,FALSE)</f>
        <v>I.N.D.I.A.</v>
      </c>
      <c r="S256" t="str">
        <f>VLOOKUP(Q256,alliance!A:D,4,FALSE)</f>
        <v>00BFFF</v>
      </c>
    </row>
    <row r="257" spans="1:19"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 t="shared" si="9"/>
        <v>0.83947738917658665</v>
      </c>
      <c r="H257">
        <f>COUNTIFS(mySheet!A:A,summary!C257,mySheet!B:B,summary!D257,mySheet!D:D,"FEMALE")</f>
        <v>0</v>
      </c>
      <c r="I257">
        <f>COUNTIFS(mySheet!A:A,summary!C257,mySheet!B:B,summary!D257,mySheet!D:D,"FEMALE",mySheet!O:O,1)</f>
        <v>0</v>
      </c>
      <c r="J257" s="11">
        <f>SUMIFS(mySheet!K:K,mySheet!A:A,summary!C257,mySheet!B:B,summary!D257,mySheet!G:G,"NOTA")/F257</f>
        <v>3.2341564212864599E-3</v>
      </c>
      <c r="K257" s="2">
        <f>SUMIFS(mySheet!K:K,mySheet!A:A,summary!C257,mySheet!B:B,summary!D257,mySheet!O:O,1) - SUMIFS(mySheet!K:K,mySheet!A:A,summary!C257,mySheet!B:B,summary!D257,mySheet!O:O,2)</f>
        <v>73782</v>
      </c>
      <c r="L257" s="11">
        <f t="shared" si="10"/>
        <v>8.5990100567696431E-2</v>
      </c>
      <c r="M257" t="str">
        <f t="array" ref="M257">INDEX(mySheet!G:G,MATCH(1,(mySheet!A:A=summary!C257)*(mySheet!B:B=summary!D257)*(mySheet!O:O=1),0))</f>
        <v>NPF</v>
      </c>
      <c r="N257" t="str">
        <f>VLOOKUP(M257,alliance!A:B,2,FALSE)</f>
        <v>NDA</v>
      </c>
      <c r="O257" t="str">
        <f>VLOOKUP(M257,alliance!A:D,4,FALSE)</f>
        <v>FFA964</v>
      </c>
      <c r="P257" t="str">
        <f t="array" ref="P257">INDEX(mySheet!G:G,MATCH(1,(mySheet!A:A=summary!C257)*(mySheet!B:B=summary!D257)*(mySheet!O:O=2),0))</f>
        <v>BJP</v>
      </c>
      <c r="Q257" t="str">
        <f t="shared" si="11"/>
        <v>BJP</v>
      </c>
      <c r="R257" t="str">
        <f>VLOOKUP(Q257,alliance!A:B,2,FALSE)</f>
        <v>NDA</v>
      </c>
      <c r="S257" t="str">
        <f>VLOOKUP(Q257,alliance!A:D,4,FALSE)</f>
        <v>FF4500</v>
      </c>
    </row>
    <row r="258" spans="1:19" x14ac:dyDescent="0.2">
      <c r="A258" t="str">
        <f>VLOOKUP(C258,stateCodes!A:B,2,FALSE)</f>
        <v>S15</v>
      </c>
      <c r="B258">
        <v>0</v>
      </c>
      <c r="C258" t="s">
        <v>4688</v>
      </c>
      <c r="D258" t="s">
        <v>4698</v>
      </c>
      <c r="E258" s="2">
        <f>SUMIFS(mySheet!N:N,mySheet!A:A,summary!C258,mySheet!B:B,summary!D258,mySheet!O:O,1)</f>
        <v>716990</v>
      </c>
      <c r="F258" s="2">
        <f>SUMIFS(mySheet!K:K,mySheet!A:A,summary!C258,mySheet!B:B,summary!D258)</f>
        <v>583041</v>
      </c>
      <c r="G258" s="8">
        <f t="shared" si="9"/>
        <v>0.81317870542127502</v>
      </c>
      <c r="H258">
        <f>COUNTIFS(mySheet!A:A,summary!C258,mySheet!B:B,summary!D258,mySheet!D:D,"FEMALE")</f>
        <v>1</v>
      </c>
      <c r="I258">
        <f>COUNTIFS(mySheet!A:A,summary!C258,mySheet!B:B,summary!D258,mySheet!D:D,"FEMALE",mySheet!O:O,1)</f>
        <v>1</v>
      </c>
      <c r="J258" s="11">
        <f>SUMIFS(mySheet!K:K,mySheet!A:A,summary!C258,mySheet!B:B,summary!D258,mySheet!G:G,"NOTA")/F258</f>
        <v>1.1069547424623655E-2</v>
      </c>
      <c r="K258" s="2">
        <f>SUMIFS(mySheet!K:K,mySheet!A:A,summary!C258,mySheet!B:B,summary!D258,mySheet!O:O,1) - SUMIFS(mySheet!K:K,mySheet!A:A,summary!C258,mySheet!B:B,summary!D258,mySheet!O:O,2)</f>
        <v>64030</v>
      </c>
      <c r="L258" s="11">
        <f t="shared" si="10"/>
        <v>0.10982075017022816</v>
      </c>
      <c r="M258" t="str">
        <f t="array" ref="M258">INDEX(mySheet!G:G,MATCH(1,(mySheet!A:A=summary!C258)*(mySheet!B:B=summary!D258)*(mySheet!O:O=1),0))</f>
        <v>NPEP</v>
      </c>
      <c r="N258" t="str">
        <f>VLOOKUP(M258,alliance!A:B,2,FALSE)</f>
        <v>NDA</v>
      </c>
      <c r="O258" t="str">
        <f>VLOOKUP(M258,alliance!A:D,4,FALSE)</f>
        <v>FFA964</v>
      </c>
      <c r="P258" t="str">
        <f t="array" ref="P258">INDEX(mySheet!G:G,MATCH(1,(mySheet!A:A=summary!C258)*(mySheet!B:B=summary!D258)*(mySheet!O:O=2),0))</f>
        <v>INC</v>
      </c>
      <c r="Q258" t="str">
        <f t="shared" si="11"/>
        <v>NPEP</v>
      </c>
      <c r="R258" t="str">
        <f>VLOOKUP(Q258,alliance!A:B,2,FALSE)</f>
        <v>NDA</v>
      </c>
      <c r="S258" t="str">
        <f>VLOOKUP(Q258,alliance!A:D,4,FALSE)</f>
        <v>FFA964</v>
      </c>
    </row>
    <row r="259" spans="1:19" x14ac:dyDescent="0.2">
      <c r="A259" t="str">
        <f>VLOOKUP(C259,stateCodes!A:B,2,FALSE)</f>
        <v>S15</v>
      </c>
      <c r="B259">
        <v>1</v>
      </c>
      <c r="C259" t="s">
        <v>4688</v>
      </c>
      <c r="D259" t="s">
        <v>4689</v>
      </c>
      <c r="E259" s="2">
        <f>SUMIFS(mySheet!N:N,mySheet!A:A,summary!C259,mySheet!B:B,summary!D259,mySheet!O:O,1)</f>
        <v>1197806</v>
      </c>
      <c r="F259" s="2">
        <f>SUMIFS(mySheet!K:K,mySheet!A:A,summary!C259,mySheet!B:B,summary!D259)</f>
        <v>784190</v>
      </c>
      <c r="G259" s="8">
        <f t="shared" ref="G259:G322" si="12">F259/E259</f>
        <v>0.65468865575894597</v>
      </c>
      <c r="H259">
        <f>COUNTIFS(mySheet!A:A,summary!C259,mySheet!B:B,summary!D259,mySheet!D:D,"FEMALE")</f>
        <v>0</v>
      </c>
      <c r="I259">
        <f>COUNTIFS(mySheet!A:A,summary!C259,mySheet!B:B,summary!D259,mySheet!D:D,"FEMALE",mySheet!O:O,1)</f>
        <v>0</v>
      </c>
      <c r="J259" s="11">
        <f>SUMIFS(mySheet!K:K,mySheet!A:A,summary!C259,mySheet!B:B,summary!D259,mySheet!G:G,"NOTA")/F259</f>
        <v>5.636389140386896E-3</v>
      </c>
      <c r="K259" s="2">
        <f>SUMIFS(mySheet!K:K,mySheet!A:A,summary!C259,mySheet!B:B,summary!D259,mySheet!O:O,1) - SUMIFS(mySheet!K:K,mySheet!A:A,summary!C259,mySheet!B:B,summary!D259,mySheet!O:O,2)</f>
        <v>152433</v>
      </c>
      <c r="L259" s="11">
        <f t="shared" ref="L259:L322" si="13">K259/F259</f>
        <v>0.19438273887705784</v>
      </c>
      <c r="M259" t="str">
        <f t="array" ref="M259">INDEX(mySheet!G:G,MATCH(1,(mySheet!A:A=summary!C259)*(mySheet!B:B=summary!D259)*(mySheet!O:O=1),0))</f>
        <v>INC</v>
      </c>
      <c r="N259" t="str">
        <f>VLOOKUP(M259,alliance!A:B,2,FALSE)</f>
        <v>I.N.D.I.A.</v>
      </c>
      <c r="O259" t="str">
        <f>VLOOKUP(M259,alliance!A:D,4,FALSE)</f>
        <v>00BFFF</v>
      </c>
      <c r="P259" t="str">
        <f t="array" ref="P259">INDEX(mySheet!G:G,MATCH(1,(mySheet!A:A=summary!C259)*(mySheet!B:B=summary!D259)*(mySheet!O:O=2),0))</f>
        <v>UDP</v>
      </c>
      <c r="Q259" t="str">
        <f t="shared" ref="Q259:Q322" si="14">IF(L259&gt;0.1,M259,P259)</f>
        <v>INC</v>
      </c>
      <c r="R259" t="str">
        <f>VLOOKUP(Q259,alliance!A:B,2,FALSE)</f>
        <v>I.N.D.I.A.</v>
      </c>
      <c r="S259" t="str">
        <f>VLOOKUP(Q259,alliance!A:D,4,FALSE)</f>
        <v>00BFFF</v>
      </c>
    </row>
    <row r="260" spans="1:19"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 t="shared" si="12"/>
        <v>0.63046523249005637</v>
      </c>
      <c r="H260">
        <f>COUNTIFS(mySheet!A:A,summary!C260,mySheet!B:B,summary!D260,mySheet!D:D,"FEMALE")</f>
        <v>1</v>
      </c>
      <c r="I260">
        <f>COUNTIFS(mySheet!A:A,summary!C260,mySheet!B:B,summary!D260,mySheet!D:D,"FEMALE",mySheet!O:O,1)</f>
        <v>0</v>
      </c>
      <c r="J260" s="11">
        <f>SUMIFS(mySheet!K:K,mySheet!A:A,summary!C260,mySheet!B:B,summary!D260,mySheet!G:G,"NOTA")/F260</f>
        <v>5.0218065293492469E-3</v>
      </c>
      <c r="K260" s="2">
        <f>SUMIFS(mySheet!K:K,mySheet!A:A,summary!C260,mySheet!B:B,summary!D260,mySheet!O:O,1) - SUMIFS(mySheet!K:K,mySheet!A:A,summary!C260,mySheet!B:B,summary!D260,mySheet!O:O,2)</f>
        <v>8140</v>
      </c>
      <c r="L260" s="11">
        <f t="shared" si="13"/>
        <v>1.6292349600997555E-2</v>
      </c>
      <c r="M260" t="str">
        <f t="array" ref="M260">INDEX(mySheet!G:G,MATCH(1,(mySheet!A:A=summary!C260)*(mySheet!B:B=summary!D260)*(mySheet!O:O=1),0))</f>
        <v>MNF</v>
      </c>
      <c r="N260" t="str">
        <f>VLOOKUP(M260,alliance!A:B,2,FALSE)</f>
        <v>NDA</v>
      </c>
      <c r="O260" t="str">
        <f>VLOOKUP(M260,alliance!A:D,4,FALSE)</f>
        <v>FFBD78</v>
      </c>
      <c r="P260" t="str">
        <f t="array" ref="P260">INDEX(mySheet!G:G,MATCH(1,(mySheet!A:A=summary!C260)*(mySheet!B:B=summary!D260)*(mySheet!O:O=2),0))</f>
        <v>IND</v>
      </c>
      <c r="Q260" t="str">
        <f t="shared" si="14"/>
        <v>IND</v>
      </c>
      <c r="R260" t="str">
        <f>VLOOKUP(Q260,alliance!A:B,2,FALSE)</f>
        <v>Unallied</v>
      </c>
      <c r="S260" t="str">
        <f>VLOOKUP(Q260,alliance!A:D,4,FALSE)</f>
        <v>AAAAAA</v>
      </c>
    </row>
    <row r="261" spans="1:19"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 t="shared" si="12"/>
        <v>0.82911193736575994</v>
      </c>
      <c r="H261">
        <f>COUNTIFS(mySheet!A:A,summary!C261,mySheet!B:B,summary!D261,mySheet!D:D,"FEMALE")</f>
        <v>0</v>
      </c>
      <c r="I261">
        <f>COUNTIFS(mySheet!A:A,summary!C261,mySheet!B:B,summary!D261,mySheet!D:D,"FEMALE",mySheet!O:O,1)</f>
        <v>0</v>
      </c>
      <c r="J261" s="11">
        <f>SUMIFS(mySheet!K:K,mySheet!A:A,summary!C261,mySheet!B:B,summary!D261,mySheet!G:G,"NOTA")/F261</f>
        <v>2.0509620343476518E-3</v>
      </c>
      <c r="K261" s="2">
        <f>SUMIFS(mySheet!K:K,mySheet!A:A,summary!C261,mySheet!B:B,summary!D261,mySheet!O:O,1) - SUMIFS(mySheet!K:K,mySheet!A:A,summary!C261,mySheet!B:B,summary!D261,mySheet!O:O,2)</f>
        <v>16344</v>
      </c>
      <c r="L261" s="11">
        <f t="shared" si="13"/>
        <v>1.6240757504543617E-2</v>
      </c>
      <c r="M261" t="str">
        <f t="array" ref="M261">INDEX(mySheet!G:G,MATCH(1,(mySheet!A:A=summary!C261)*(mySheet!B:B=summary!D261)*(mySheet!O:O=1),0))</f>
        <v>NDPP</v>
      </c>
      <c r="N261" t="str">
        <f>VLOOKUP(M261,alliance!A:B,2,FALSE)</f>
        <v>NDA</v>
      </c>
      <c r="O261" t="str">
        <f>VLOOKUP(M261,alliance!A:D,4,FALSE)</f>
        <v>FFBD78</v>
      </c>
      <c r="P261" t="str">
        <f t="array" ref="P261">INDEX(mySheet!G:G,MATCH(1,(mySheet!A:A=summary!C261)*(mySheet!B:B=summary!D261)*(mySheet!O:O=2),0))</f>
        <v>INC</v>
      </c>
      <c r="Q261" t="str">
        <f t="shared" si="14"/>
        <v>INC</v>
      </c>
      <c r="R261" t="str">
        <f>VLOOKUP(Q261,alliance!A:B,2,FALSE)</f>
        <v>I.N.D.I.A.</v>
      </c>
      <c r="S261" t="str">
        <f>VLOOKUP(Q261,alliance!A:D,4,FALSE)</f>
        <v>00BFFF</v>
      </c>
    </row>
    <row r="262" spans="1:19" x14ac:dyDescent="0.2">
      <c r="A262" t="str">
        <f>VLOOKUP(C262,stateCodes!A:B,2,FALSE)</f>
        <v>S18</v>
      </c>
      <c r="B262">
        <v>0</v>
      </c>
      <c r="C262" t="s">
        <v>4720</v>
      </c>
      <c r="D262" t="s">
        <v>4831</v>
      </c>
      <c r="E262" s="2">
        <f>SUMIFS(mySheet!N:N,mySheet!A:A,summary!C262,mySheet!B:B,summary!D262,mySheet!O:O,1)</f>
        <v>1461004</v>
      </c>
      <c r="F262" s="2">
        <f>SUMIFS(mySheet!K:K,mySheet!A:A,summary!C262,mySheet!B:B,summary!D262)</f>
        <v>1159700</v>
      </c>
      <c r="G262" s="8">
        <f t="shared" si="12"/>
        <v>0.79376921623760099</v>
      </c>
      <c r="H262">
        <f>COUNTIFS(mySheet!A:A,summary!C262,mySheet!B:B,summary!D262,mySheet!D:D,"FEMALE")</f>
        <v>0</v>
      </c>
      <c r="I262">
        <f>COUNTIFS(mySheet!A:A,summary!C262,mySheet!B:B,summary!D262,mySheet!D:D,"FEMALE",mySheet!O:O,1)</f>
        <v>0</v>
      </c>
      <c r="J262" s="11">
        <f>SUMIFS(mySheet!K:K,mySheet!A:A,summary!C262,mySheet!B:B,summary!D262,mySheet!G:G,"NOTA")/F262</f>
        <v>3.8442700698456497E-2</v>
      </c>
      <c r="K262" s="2">
        <f>SUMIFS(mySheet!K:K,mySheet!A:A,summary!C262,mySheet!B:B,summary!D262,mySheet!O:O,1) - SUMIFS(mySheet!K:K,mySheet!A:A,summary!C262,mySheet!B:B,summary!D262,mySheet!O:O,2)</f>
        <v>41634</v>
      </c>
      <c r="L262" s="11">
        <f t="shared" si="13"/>
        <v>3.5900663964818488E-2</v>
      </c>
      <c r="M262" t="str">
        <f t="array" ref="M262">INDEX(mySheet!G:G,MATCH(1,(mySheet!A:A=summary!C262)*(mySheet!B:B=summary!D262)*(mySheet!O:O=1),0))</f>
        <v>BJD</v>
      </c>
      <c r="N262" t="str">
        <f>VLOOKUP(M262,alliance!A:B,2,FALSE)</f>
        <v>Unallied</v>
      </c>
      <c r="O262" t="str">
        <f>VLOOKUP(M262,alliance!A:D,4,FALSE)</f>
        <v>138808</v>
      </c>
      <c r="P262" t="str">
        <f t="array" ref="P262">INDEX(mySheet!G:G,MATCH(1,(mySheet!A:A=summary!C262)*(mySheet!B:B=summary!D262)*(mySheet!O:O=2),0))</f>
        <v>INC</v>
      </c>
      <c r="Q262" t="str">
        <f t="shared" si="14"/>
        <v>INC</v>
      </c>
      <c r="R262" t="str">
        <f>VLOOKUP(Q262,alliance!A:B,2,FALSE)</f>
        <v>I.N.D.I.A.</v>
      </c>
      <c r="S262" t="str">
        <f>VLOOKUP(Q262,alliance!A:D,4,FALSE)</f>
        <v>00BFFF</v>
      </c>
    </row>
    <row r="263" spans="1:19" x14ac:dyDescent="0.2">
      <c r="A263" t="str">
        <f>VLOOKUP(C263,stateCodes!A:B,2,FALSE)</f>
        <v>S18</v>
      </c>
      <c r="B263">
        <v>1</v>
      </c>
      <c r="C263" t="s">
        <v>4720</v>
      </c>
      <c r="D263" t="s">
        <v>4814</v>
      </c>
      <c r="E263" s="2">
        <f>SUMIFS(mySheet!N:N,mySheet!A:A,summary!C263,mySheet!B:B,summary!D263,mySheet!O:O,1)</f>
        <v>1744446</v>
      </c>
      <c r="F263" s="2">
        <f>SUMIFS(mySheet!K:K,mySheet!A:A,summary!C263,mySheet!B:B,summary!D263)</f>
        <v>1306705</v>
      </c>
      <c r="G263" s="8">
        <f t="shared" si="12"/>
        <v>0.74906589255270728</v>
      </c>
      <c r="H263">
        <f>COUNTIFS(mySheet!A:A,summary!C263,mySheet!B:B,summary!D263,mySheet!D:D,"FEMALE")</f>
        <v>1</v>
      </c>
      <c r="I263">
        <f>COUNTIFS(mySheet!A:A,summary!C263,mySheet!B:B,summary!D263,mySheet!D:D,"FEMALE",mySheet!O:O,1)</f>
        <v>1</v>
      </c>
      <c r="J263" s="11">
        <f>SUMIFS(mySheet!K:K,mySheet!A:A,summary!C263,mySheet!B:B,summary!D263,mySheet!G:G,"NOTA")/F263</f>
        <v>1.2245304028070605E-2</v>
      </c>
      <c r="K263" s="2">
        <f>SUMIFS(mySheet!K:K,mySheet!A:A,summary!C263,mySheet!B:B,summary!D263,mySheet!O:O,1) - SUMIFS(mySheet!K:K,mySheet!A:A,summary!C263,mySheet!B:B,summary!D263,mySheet!O:O,2)</f>
        <v>19516</v>
      </c>
      <c r="L263" s="11">
        <f t="shared" si="13"/>
        <v>1.4935276133480778E-2</v>
      </c>
      <c r="M263" t="str">
        <f t="array" ref="M263">INDEX(mySheet!G:G,MATCH(1,(mySheet!A:A=summary!C263)*(mySheet!B:B=summary!D263)*(mySheet!O:O=1),0))</f>
        <v>BJP</v>
      </c>
      <c r="N263" t="str">
        <f>VLOOKUP(M263,alliance!A:B,2,FALSE)</f>
        <v>NDA</v>
      </c>
      <c r="O263" t="str">
        <f>VLOOKUP(M263,alliance!A:D,4,FALSE)</f>
        <v>FF4500</v>
      </c>
      <c r="P263" t="str">
        <f t="array" ref="P263">INDEX(mySheet!G:G,MATCH(1,(mySheet!A:A=summary!C263)*(mySheet!B:B=summary!D263)*(mySheet!O:O=2),0))</f>
        <v>BJD</v>
      </c>
      <c r="Q263" t="str">
        <f t="shared" si="14"/>
        <v>BJD</v>
      </c>
      <c r="R263" t="str">
        <f>VLOOKUP(Q263,alliance!A:B,2,FALSE)</f>
        <v>Unallied</v>
      </c>
      <c r="S263" t="str">
        <f>VLOOKUP(Q263,alliance!A:D,4,FALSE)</f>
        <v>138808</v>
      </c>
    </row>
    <row r="264" spans="1:19" x14ac:dyDescent="0.2">
      <c r="A264" t="str">
        <f>VLOOKUP(C264,stateCodes!A:B,2,FALSE)</f>
        <v>S18</v>
      </c>
      <c r="B264">
        <v>2</v>
      </c>
      <c r="C264" t="s">
        <v>4720</v>
      </c>
      <c r="D264" t="s">
        <v>4823</v>
      </c>
      <c r="E264" s="2">
        <f>SUMIFS(mySheet!N:N,mySheet!A:A,summary!C264,mySheet!B:B,summary!D264,mySheet!O:O,1)</f>
        <v>1611056</v>
      </c>
      <c r="F264" s="2">
        <f>SUMIFS(mySheet!K:K,mySheet!A:A,summary!C264,mySheet!B:B,summary!D264)</f>
        <v>1228292</v>
      </c>
      <c r="G264" s="8">
        <f t="shared" si="12"/>
        <v>0.76241421775531082</v>
      </c>
      <c r="H264">
        <f>COUNTIFS(mySheet!A:A,summary!C264,mySheet!B:B,summary!D264,mySheet!D:D,"FEMALE")</f>
        <v>1</v>
      </c>
      <c r="I264">
        <f>COUNTIFS(mySheet!A:A,summary!C264,mySheet!B:B,summary!D264,mySheet!D:D,"FEMALE",mySheet!O:O,1)</f>
        <v>0</v>
      </c>
      <c r="J264" s="11">
        <f>SUMIFS(mySheet!K:K,mySheet!A:A,summary!C264,mySheet!B:B,summary!D264,mySheet!G:G,"NOTA")/F264</f>
        <v>1.7258925402103081E-2</v>
      </c>
      <c r="K264" s="2">
        <f>SUMIFS(mySheet!K:K,mySheet!A:A,summary!C264,mySheet!B:B,summary!D264,mySheet!O:O,1) - SUMIFS(mySheet!K:K,mySheet!A:A,summary!C264,mySheet!B:B,summary!D264,mySheet!O:O,2)</f>
        <v>26814</v>
      </c>
      <c r="L264" s="11">
        <f t="shared" si="13"/>
        <v>2.183031396443191E-2</v>
      </c>
      <c r="M264" t="str">
        <f t="array" ref="M264">INDEX(mySheet!G:G,MATCH(1,(mySheet!A:A=summary!C264)*(mySheet!B:B=summary!D264)*(mySheet!O:O=1),0))</f>
        <v>BJP</v>
      </c>
      <c r="N264" t="str">
        <f>VLOOKUP(M264,alliance!A:B,2,FALSE)</f>
        <v>NDA</v>
      </c>
      <c r="O264" t="str">
        <f>VLOOKUP(M264,alliance!A:D,4,FALSE)</f>
        <v>FF4500</v>
      </c>
      <c r="P264" t="str">
        <f t="array" ref="P264">INDEX(mySheet!G:G,MATCH(1,(mySheet!A:A=summary!C264)*(mySheet!B:B=summary!D264)*(mySheet!O:O=2),0))</f>
        <v>BJD</v>
      </c>
      <c r="Q264" t="str">
        <f t="shared" si="14"/>
        <v>BJD</v>
      </c>
      <c r="R264" t="str">
        <f>VLOOKUP(Q264,alliance!A:B,2,FALSE)</f>
        <v>Unallied</v>
      </c>
      <c r="S264" t="str">
        <f>VLOOKUP(Q264,alliance!A:D,4,FALSE)</f>
        <v>138808</v>
      </c>
    </row>
    <row r="265" spans="1:19" x14ac:dyDescent="0.2">
      <c r="A265" t="str">
        <f>VLOOKUP(C265,stateCodes!A:B,2,FALSE)</f>
        <v>S18</v>
      </c>
      <c r="B265">
        <v>3</v>
      </c>
      <c r="C265" t="s">
        <v>4720</v>
      </c>
      <c r="D265" t="s">
        <v>4836</v>
      </c>
      <c r="E265" s="2">
        <f>SUMIFS(mySheet!N:N,mySheet!A:A,summary!C265,mySheet!B:B,summary!D265,mySheet!O:O,1)</f>
        <v>1288666</v>
      </c>
      <c r="F265" s="2">
        <f>SUMIFS(mySheet!K:K,mySheet!A:A,summary!C265,mySheet!B:B,summary!D265)</f>
        <v>941985</v>
      </c>
      <c r="G265" s="8">
        <f t="shared" si="12"/>
        <v>0.73097683961554039</v>
      </c>
      <c r="H265">
        <f>COUNTIFS(mySheet!A:A,summary!C265,mySheet!B:B,summary!D265,mySheet!D:D,"FEMALE")</f>
        <v>0</v>
      </c>
      <c r="I265">
        <f>COUNTIFS(mySheet!A:A,summary!C265,mySheet!B:B,summary!D265,mySheet!D:D,"FEMALE",mySheet!O:O,1)</f>
        <v>0</v>
      </c>
      <c r="J265" s="11">
        <f>SUMIFS(mySheet!K:K,mySheet!A:A,summary!C265,mySheet!B:B,summary!D265,mySheet!G:G,"NOTA")/F265</f>
        <v>1.4069226155405871E-2</v>
      </c>
      <c r="K265" s="2">
        <f>SUMIFS(mySheet!K:K,mySheet!A:A,summary!C265,mySheet!B:B,summary!D265,mySheet!O:O,1) - SUMIFS(mySheet!K:K,mySheet!A:A,summary!C265,mySheet!B:B,summary!D265,mySheet!O:O,2)</f>
        <v>149216</v>
      </c>
      <c r="L265" s="11">
        <f t="shared" si="13"/>
        <v>0.15840591941485269</v>
      </c>
      <c r="M265" t="str">
        <f t="array" ref="M265">INDEX(mySheet!G:G,MATCH(1,(mySheet!A:A=summary!C265)*(mySheet!B:B=summary!D265)*(mySheet!O:O=1),0))</f>
        <v>BJD</v>
      </c>
      <c r="N265" t="str">
        <f>VLOOKUP(M265,alliance!A:B,2,FALSE)</f>
        <v>Unallied</v>
      </c>
      <c r="O265" t="str">
        <f>VLOOKUP(M265,alliance!A:D,4,FALSE)</f>
        <v>138808</v>
      </c>
      <c r="P265" t="str">
        <f t="array" ref="P265">INDEX(mySheet!G:G,MATCH(1,(mySheet!A:A=summary!C265)*(mySheet!B:B=summary!D265)*(mySheet!O:O=2),0))</f>
        <v>BJP</v>
      </c>
      <c r="Q265" t="str">
        <f t="shared" si="14"/>
        <v>BJD</v>
      </c>
      <c r="R265" t="str">
        <f>VLOOKUP(Q265,alliance!A:B,2,FALSE)</f>
        <v>Unallied</v>
      </c>
      <c r="S265" t="str">
        <f>VLOOKUP(Q265,alliance!A:D,4,FALSE)</f>
        <v>138808</v>
      </c>
    </row>
    <row r="266" spans="1:19" x14ac:dyDescent="0.2">
      <c r="A266" t="str">
        <f>VLOOKUP(C266,stateCodes!A:B,2,FALSE)</f>
        <v>S18</v>
      </c>
      <c r="B266">
        <v>4</v>
      </c>
      <c r="C266" t="s">
        <v>4720</v>
      </c>
      <c r="D266" t="s">
        <v>4721</v>
      </c>
      <c r="E266" s="2">
        <f>SUMIFS(mySheet!N:N,mySheet!A:A,summary!C266,mySheet!B:B,summary!D266,mySheet!O:O,1)</f>
        <v>1596290</v>
      </c>
      <c r="F266" s="2">
        <f>SUMIFS(mySheet!K:K,mySheet!A:A,summary!C266,mySheet!B:B,summary!D266)</f>
        <v>1247912</v>
      </c>
      <c r="G266" s="8">
        <f t="shared" si="12"/>
        <v>0.78175770066842487</v>
      </c>
      <c r="H266">
        <f>COUNTIFS(mySheet!A:A,summary!C266,mySheet!B:B,summary!D266,mySheet!D:D,"FEMALE")</f>
        <v>0</v>
      </c>
      <c r="I266">
        <f>COUNTIFS(mySheet!A:A,summary!C266,mySheet!B:B,summary!D266,mySheet!D:D,"FEMALE",mySheet!O:O,1)</f>
        <v>0</v>
      </c>
      <c r="J266" s="11">
        <f>SUMIFS(mySheet!K:K,mySheet!A:A,summary!C266,mySheet!B:B,summary!D266,mySheet!G:G,"NOTA")/F266</f>
        <v>1.135256332177269E-2</v>
      </c>
      <c r="K266" s="2">
        <f>SUMIFS(mySheet!K:K,mySheet!A:A,summary!C266,mySheet!B:B,summary!D266,mySheet!O:O,1) - SUMIFS(mySheet!K:K,mySheet!A:A,summary!C266,mySheet!B:B,summary!D266,mySheet!O:O,2)</f>
        <v>63939</v>
      </c>
      <c r="L266" s="11">
        <f t="shared" si="13"/>
        <v>5.1236785927212813E-2</v>
      </c>
      <c r="M266" t="str">
        <f t="array" ref="M266">INDEX(mySheet!G:G,MATCH(1,(mySheet!A:A=summary!C266)*(mySheet!B:B=summary!D266)*(mySheet!O:O=1),0))</f>
        <v>BJP</v>
      </c>
      <c r="N266" t="str">
        <f>VLOOKUP(M266,alliance!A:B,2,FALSE)</f>
        <v>NDA</v>
      </c>
      <c r="O266" t="str">
        <f>VLOOKUP(M266,alliance!A:D,4,FALSE)</f>
        <v>FF4500</v>
      </c>
      <c r="P266" t="str">
        <f t="array" ref="P266">INDEX(mySheet!G:G,MATCH(1,(mySheet!A:A=summary!C266)*(mySheet!B:B=summary!D266)*(mySheet!O:O=2),0))</f>
        <v>BJD</v>
      </c>
      <c r="Q266" t="str">
        <f t="shared" si="14"/>
        <v>BJD</v>
      </c>
      <c r="R266" t="str">
        <f>VLOOKUP(Q266,alliance!A:B,2,FALSE)</f>
        <v>Unallied</v>
      </c>
      <c r="S266" t="str">
        <f>VLOOKUP(Q266,alliance!A:D,4,FALSE)</f>
        <v>138808</v>
      </c>
    </row>
    <row r="267" spans="1:19" x14ac:dyDescent="0.2">
      <c r="A267" t="str">
        <f>VLOOKUP(C267,stateCodes!A:B,2,FALSE)</f>
        <v>S18</v>
      </c>
      <c r="B267">
        <v>5</v>
      </c>
      <c r="C267" t="s">
        <v>4720</v>
      </c>
      <c r="D267" t="s">
        <v>4905</v>
      </c>
      <c r="E267" s="2">
        <f>SUMIFS(mySheet!N:N,mySheet!A:A,summary!C267,mySheet!B:B,summary!D267,mySheet!O:O,1)</f>
        <v>1502455</v>
      </c>
      <c r="F267" s="2">
        <f>SUMIFS(mySheet!K:K,mySheet!A:A,summary!C267,mySheet!B:B,summary!D267)</f>
        <v>989910</v>
      </c>
      <c r="G267" s="8">
        <f t="shared" si="12"/>
        <v>0.65886166307809557</v>
      </c>
      <c r="H267">
        <f>COUNTIFS(mySheet!A:A,summary!C267,mySheet!B:B,summary!D267,mySheet!D:D,"FEMALE")</f>
        <v>0</v>
      </c>
      <c r="I267">
        <f>COUNTIFS(mySheet!A:A,summary!C267,mySheet!B:B,summary!D267,mySheet!D:D,"FEMALE",mySheet!O:O,1)</f>
        <v>0</v>
      </c>
      <c r="J267" s="11">
        <f>SUMIFS(mySheet!K:K,mySheet!A:A,summary!C267,mySheet!B:B,summary!D267,mySheet!G:G,"NOTA")/F267</f>
        <v>1.4527583315654959E-2</v>
      </c>
      <c r="K267" s="2">
        <f>SUMIFS(mySheet!K:K,mySheet!A:A,summary!C267,mySheet!B:B,summary!D267,mySheet!O:O,1) - SUMIFS(mySheet!K:K,mySheet!A:A,summary!C267,mySheet!B:B,summary!D267,mySheet!O:O,2)</f>
        <v>94844</v>
      </c>
      <c r="L267" s="11">
        <f t="shared" si="13"/>
        <v>9.5810730268408237E-2</v>
      </c>
      <c r="M267" t="str">
        <f t="array" ref="M267">INDEX(mySheet!G:G,MATCH(1,(mySheet!A:A=summary!C267)*(mySheet!B:B=summary!D267)*(mySheet!O:O=1),0))</f>
        <v>BJD</v>
      </c>
      <c r="N267" t="str">
        <f>VLOOKUP(M267,alliance!A:B,2,FALSE)</f>
        <v>Unallied</v>
      </c>
      <c r="O267" t="str">
        <f>VLOOKUP(M267,alliance!A:D,4,FALSE)</f>
        <v>138808</v>
      </c>
      <c r="P267" t="str">
        <f t="array" ref="P267">INDEX(mySheet!G:G,MATCH(1,(mySheet!A:A=summary!C267)*(mySheet!B:B=summary!D267)*(mySheet!O:O=2),0))</f>
        <v>BJP</v>
      </c>
      <c r="Q267" t="str">
        <f t="shared" si="14"/>
        <v>BJP</v>
      </c>
      <c r="R267" t="str">
        <f>VLOOKUP(Q267,alliance!A:B,2,FALSE)</f>
        <v>NDA</v>
      </c>
      <c r="S267" t="str">
        <f>VLOOKUP(Q267,alliance!A:D,4,FALSE)</f>
        <v>FF4500</v>
      </c>
    </row>
    <row r="268" spans="1:19" x14ac:dyDescent="0.2">
      <c r="A268" t="str">
        <f>VLOOKUP(C268,stateCodes!A:B,2,FALSE)</f>
        <v>S18</v>
      </c>
      <c r="B268">
        <v>6</v>
      </c>
      <c r="C268" t="s">
        <v>4720</v>
      </c>
      <c r="D268" t="s">
        <v>4915</v>
      </c>
      <c r="E268" s="2">
        <f>SUMIFS(mySheet!N:N,mySheet!A:A,summary!C268,mySheet!B:B,summary!D268,mySheet!O:O,1)</f>
        <v>1434384</v>
      </c>
      <c r="F268" s="2">
        <f>SUMIFS(mySheet!K:K,mySheet!A:A,summary!C268,mySheet!B:B,summary!D268)</f>
        <v>1080161</v>
      </c>
      <c r="G268" s="8">
        <f t="shared" si="12"/>
        <v>0.75304869546788034</v>
      </c>
      <c r="H268">
        <f>COUNTIFS(mySheet!A:A,summary!C268,mySheet!B:B,summary!D268,mySheet!D:D,"FEMALE")</f>
        <v>1</v>
      </c>
      <c r="I268">
        <f>COUNTIFS(mySheet!A:A,summary!C268,mySheet!B:B,summary!D268,mySheet!D:D,"FEMALE",mySheet!O:O,1)</f>
        <v>0</v>
      </c>
      <c r="J268" s="11">
        <f>SUMIFS(mySheet!K:K,mySheet!A:A,summary!C268,mySheet!B:B,summary!D268,mySheet!G:G,"NOTA")/F268</f>
        <v>3.3847731958476561E-2</v>
      </c>
      <c r="K268" s="2">
        <f>SUMIFS(mySheet!K:K,mySheet!A:A,summary!C268,mySheet!B:B,summary!D268,mySheet!O:O,1) - SUMIFS(mySheet!K:K,mySheet!A:A,summary!C268,mySheet!B:B,summary!D268,mySheet!O:O,2)</f>
        <v>3613</v>
      </c>
      <c r="L268" s="11">
        <f t="shared" si="13"/>
        <v>3.3448717367133233E-3</v>
      </c>
      <c r="M268" t="str">
        <f t="array" ref="M268">INDEX(mySheet!G:G,MATCH(1,(mySheet!A:A=summary!C268)*(mySheet!B:B=summary!D268)*(mySheet!O:O=1),0))</f>
        <v>INC</v>
      </c>
      <c r="N268" t="str">
        <f>VLOOKUP(M268,alliance!A:B,2,FALSE)</f>
        <v>I.N.D.I.A.</v>
      </c>
      <c r="O268" t="str">
        <f>VLOOKUP(M268,alliance!A:D,4,FALSE)</f>
        <v>00BFFF</v>
      </c>
      <c r="P268" t="str">
        <f t="array" ref="P268">INDEX(mySheet!G:G,MATCH(1,(mySheet!A:A=summary!C268)*(mySheet!B:B=summary!D268)*(mySheet!O:O=2),0))</f>
        <v>BJD</v>
      </c>
      <c r="Q268" t="str">
        <f t="shared" si="14"/>
        <v>BJD</v>
      </c>
      <c r="R268" t="str">
        <f>VLOOKUP(Q268,alliance!A:B,2,FALSE)</f>
        <v>Unallied</v>
      </c>
      <c r="S268" t="str">
        <f>VLOOKUP(Q268,alliance!A:D,4,FALSE)</f>
        <v>138808</v>
      </c>
    </row>
    <row r="269" spans="1:19" x14ac:dyDescent="0.2">
      <c r="A269" t="str">
        <f>VLOOKUP(C269,stateCodes!A:B,2,FALSE)</f>
        <v>S18</v>
      </c>
      <c r="B269">
        <v>7</v>
      </c>
      <c r="C269" t="s">
        <v>4720</v>
      </c>
      <c r="D269" t="s">
        <v>4803</v>
      </c>
      <c r="E269" s="2">
        <f>SUMIFS(mySheet!N:N,mySheet!A:A,summary!C269,mySheet!B:B,summary!D269,mySheet!O:O,1)</f>
        <v>1504403</v>
      </c>
      <c r="F269" s="2">
        <f>SUMIFS(mySheet!K:K,mySheet!A:A,summary!C269,mySheet!B:B,summary!D269)</f>
        <v>1131522</v>
      </c>
      <c r="G269" s="8">
        <f t="shared" si="12"/>
        <v>0.75214021774750517</v>
      </c>
      <c r="H269">
        <f>COUNTIFS(mySheet!A:A,summary!C269,mySheet!B:B,summary!D269,mySheet!D:D,"FEMALE")</f>
        <v>1</v>
      </c>
      <c r="I269">
        <f>COUNTIFS(mySheet!A:A,summary!C269,mySheet!B:B,summary!D269,mySheet!D:D,"FEMALE",mySheet!O:O,1)</f>
        <v>0</v>
      </c>
      <c r="J269" s="11">
        <f>SUMIFS(mySheet!K:K,mySheet!A:A,summary!C269,mySheet!B:B,summary!D269,mySheet!G:G,"NOTA")/F269</f>
        <v>9.9458958818299595E-3</v>
      </c>
      <c r="K269" s="2">
        <f>SUMIFS(mySheet!K:K,mySheet!A:A,summary!C269,mySheet!B:B,summary!D269,mySheet!O:O,1) - SUMIFS(mySheet!K:K,mySheet!A:A,summary!C269,mySheet!B:B,summary!D269,mySheet!O:O,2)</f>
        <v>35412</v>
      </c>
      <c r="L269" s="11">
        <f t="shared" si="13"/>
        <v>3.1295900565786614E-2</v>
      </c>
      <c r="M269" t="str">
        <f t="array" ref="M269">INDEX(mySheet!G:G,MATCH(1,(mySheet!A:A=summary!C269)*(mySheet!B:B=summary!D269)*(mySheet!O:O=1),0))</f>
        <v>BJD</v>
      </c>
      <c r="N269" t="str">
        <f>VLOOKUP(M269,alliance!A:B,2,FALSE)</f>
        <v>Unallied</v>
      </c>
      <c r="O269" t="str">
        <f>VLOOKUP(M269,alliance!A:D,4,FALSE)</f>
        <v>138808</v>
      </c>
      <c r="P269" t="str">
        <f t="array" ref="P269">INDEX(mySheet!G:G,MATCH(1,(mySheet!A:A=summary!C269)*(mySheet!B:B=summary!D269)*(mySheet!O:O=2),0))</f>
        <v>BJP</v>
      </c>
      <c r="Q269" t="str">
        <f t="shared" si="14"/>
        <v>BJP</v>
      </c>
      <c r="R269" t="str">
        <f>VLOOKUP(Q269,alliance!A:B,2,FALSE)</f>
        <v>NDA</v>
      </c>
      <c r="S269" t="str">
        <f>VLOOKUP(Q269,alliance!A:D,4,FALSE)</f>
        <v>FF4500</v>
      </c>
    </row>
    <row r="270" spans="1:19" x14ac:dyDescent="0.2">
      <c r="A270" t="str">
        <f>VLOOKUP(C270,stateCodes!A:B,2,FALSE)</f>
        <v>S18</v>
      </c>
      <c r="B270">
        <v>8</v>
      </c>
      <c r="C270" t="s">
        <v>4720</v>
      </c>
      <c r="D270" t="s">
        <v>4855</v>
      </c>
      <c r="E270" s="2">
        <f>SUMIFS(mySheet!N:N,mySheet!A:A,summary!C270,mySheet!B:B,summary!D270,mySheet!O:O,1)</f>
        <v>1710916</v>
      </c>
      <c r="F270" s="2">
        <f>SUMIFS(mySheet!K:K,mySheet!A:A,summary!C270,mySheet!B:B,summary!D270)</f>
        <v>1238214</v>
      </c>
      <c r="G270" s="8">
        <f t="shared" si="12"/>
        <v>0.72371408064452025</v>
      </c>
      <c r="H270">
        <f>COUNTIFS(mySheet!A:A,summary!C270,mySheet!B:B,summary!D270,mySheet!D:D,"FEMALE")</f>
        <v>0</v>
      </c>
      <c r="I270">
        <f>COUNTIFS(mySheet!A:A,summary!C270,mySheet!B:B,summary!D270,mySheet!D:D,"FEMALE",mySheet!O:O,1)</f>
        <v>0</v>
      </c>
      <c r="J270" s="11">
        <f>SUMIFS(mySheet!K:K,mySheet!A:A,summary!C270,mySheet!B:B,summary!D270,mySheet!G:G,"NOTA")/F270</f>
        <v>5.3213741728005016E-3</v>
      </c>
      <c r="K270" s="2">
        <f>SUMIFS(mySheet!K:K,mySheet!A:A,summary!C270,mySheet!B:B,summary!D270,mySheet!O:O,1) - SUMIFS(mySheet!K:K,mySheet!A:A,summary!C270,mySheet!B:B,summary!D270,mySheet!O:O,2)</f>
        <v>153581</v>
      </c>
      <c r="L270" s="11">
        <f t="shared" si="13"/>
        <v>0.12403429455651446</v>
      </c>
      <c r="M270" t="str">
        <f t="array" ref="M270">INDEX(mySheet!G:G,MATCH(1,(mySheet!A:A=summary!C270)*(mySheet!B:B=summary!D270)*(mySheet!O:O=1),0))</f>
        <v>BJD</v>
      </c>
      <c r="N270" t="str">
        <f>VLOOKUP(M270,alliance!A:B,2,FALSE)</f>
        <v>Unallied</v>
      </c>
      <c r="O270" t="str">
        <f>VLOOKUP(M270,alliance!A:D,4,FALSE)</f>
        <v>138808</v>
      </c>
      <c r="P270" t="str">
        <f t="array" ref="P270">INDEX(mySheet!G:G,MATCH(1,(mySheet!A:A=summary!C270)*(mySheet!B:B=summary!D270)*(mySheet!O:O=2),0))</f>
        <v>BJP</v>
      </c>
      <c r="Q270" t="str">
        <f t="shared" si="14"/>
        <v>BJD</v>
      </c>
      <c r="R270" t="str">
        <f>VLOOKUP(Q270,alliance!A:B,2,FALSE)</f>
        <v>Unallied</v>
      </c>
      <c r="S270" t="str">
        <f>VLOOKUP(Q270,alliance!A:D,4,FALSE)</f>
        <v>138808</v>
      </c>
    </row>
    <row r="271" spans="1:19" x14ac:dyDescent="0.2">
      <c r="A271" t="str">
        <f>VLOOKUP(C271,stateCodes!A:B,2,FALSE)</f>
        <v>S18</v>
      </c>
      <c r="B271">
        <v>9</v>
      </c>
      <c r="C271" t="s">
        <v>4720</v>
      </c>
      <c r="D271" t="s">
        <v>4873</v>
      </c>
      <c r="E271" s="2">
        <f>SUMIFS(mySheet!N:N,mySheet!A:A,summary!C271,mySheet!B:B,summary!D271,mySheet!O:O,1)</f>
        <v>1562331</v>
      </c>
      <c r="F271" s="2">
        <f>SUMIFS(mySheet!K:K,mySheet!A:A,summary!C271,mySheet!B:B,summary!D271)</f>
        <v>1135620</v>
      </c>
      <c r="G271" s="8">
        <f t="shared" si="12"/>
        <v>0.72687541884530227</v>
      </c>
      <c r="H271">
        <f>COUNTIFS(mySheet!A:A,summary!C271,mySheet!B:B,summary!D271,mySheet!D:D,"FEMALE")</f>
        <v>1</v>
      </c>
      <c r="I271">
        <f>COUNTIFS(mySheet!A:A,summary!C271,mySheet!B:B,summary!D271,mySheet!D:D,"FEMALE",mySheet!O:O,1)</f>
        <v>0</v>
      </c>
      <c r="J271" s="11">
        <f>SUMIFS(mySheet!K:K,mySheet!A:A,summary!C271,mySheet!B:B,summary!D271,mySheet!G:G,"NOTA")/F271</f>
        <v>6.355118789736003E-3</v>
      </c>
      <c r="K271" s="2">
        <f>SUMIFS(mySheet!K:K,mySheet!A:A,summary!C271,mySheet!B:B,summary!D271,mySheet!O:O,1) - SUMIFS(mySheet!K:K,mySheet!A:A,summary!C271,mySheet!B:B,summary!D271,mySheet!O:O,2)</f>
        <v>11714</v>
      </c>
      <c r="L271" s="11">
        <f t="shared" si="13"/>
        <v>1.0315070181927052E-2</v>
      </c>
      <c r="M271" t="str">
        <f t="array" ref="M271">INDEX(mySheet!G:G,MATCH(1,(mySheet!A:A=summary!C271)*(mySheet!B:B=summary!D271)*(mySheet!O:O=1),0))</f>
        <v>BJD</v>
      </c>
      <c r="N271" t="str">
        <f>VLOOKUP(M271,alliance!A:B,2,FALSE)</f>
        <v>Unallied</v>
      </c>
      <c r="O271" t="str">
        <f>VLOOKUP(M271,alliance!A:D,4,FALSE)</f>
        <v>138808</v>
      </c>
      <c r="P271" t="str">
        <f t="array" ref="P271">INDEX(mySheet!G:G,MATCH(1,(mySheet!A:A=summary!C271)*(mySheet!B:B=summary!D271)*(mySheet!O:O=2),0))</f>
        <v>BJP</v>
      </c>
      <c r="Q271" t="str">
        <f t="shared" si="14"/>
        <v>BJP</v>
      </c>
      <c r="R271" t="str">
        <f>VLOOKUP(Q271,alliance!A:B,2,FALSE)</f>
        <v>NDA</v>
      </c>
      <c r="S271" t="str">
        <f>VLOOKUP(Q271,alliance!A:D,4,FALSE)</f>
        <v>FF4500</v>
      </c>
    </row>
    <row r="272" spans="1:19" x14ac:dyDescent="0.2">
      <c r="A272" t="str">
        <f>VLOOKUP(C272,stateCodes!A:B,2,FALSE)</f>
        <v>S18</v>
      </c>
      <c r="B272">
        <v>10</v>
      </c>
      <c r="C272" t="s">
        <v>4720</v>
      </c>
      <c r="D272" t="s">
        <v>4783</v>
      </c>
      <c r="E272" s="2">
        <f>SUMIFS(mySheet!N:N,mySheet!A:A,summary!C272,mySheet!B:B,summary!D272,mySheet!O:O,1)</f>
        <v>1661661</v>
      </c>
      <c r="F272" s="2">
        <f>SUMIFS(mySheet!K:K,mySheet!A:A,summary!C272,mySheet!B:B,summary!D272)</f>
        <v>1225156</v>
      </c>
      <c r="G272" s="8">
        <f t="shared" si="12"/>
        <v>0.73730803094012554</v>
      </c>
      <c r="H272">
        <f>COUNTIFS(mySheet!A:A,summary!C272,mySheet!B:B,summary!D272,mySheet!D:D,"FEMALE")</f>
        <v>4</v>
      </c>
      <c r="I272">
        <f>COUNTIFS(mySheet!A:A,summary!C272,mySheet!B:B,summary!D272,mySheet!D:D,"FEMALE",mySheet!O:O,1)</f>
        <v>1</v>
      </c>
      <c r="J272" s="11">
        <f>SUMIFS(mySheet!K:K,mySheet!A:A,summary!C272,mySheet!B:B,summary!D272,mySheet!G:G,"NOTA")/F272</f>
        <v>5.3340146071194196E-3</v>
      </c>
      <c r="K272" s="2">
        <f>SUMIFS(mySheet!K:K,mySheet!A:A,summary!C272,mySheet!B:B,summary!D272,mySheet!O:O,1) - SUMIFS(mySheet!K:K,mySheet!A:A,summary!C272,mySheet!B:B,summary!D272,mySheet!O:O,2)</f>
        <v>28791</v>
      </c>
      <c r="L272" s="11">
        <f t="shared" si="13"/>
        <v>2.3499864507050532E-2</v>
      </c>
      <c r="M272" t="str">
        <f t="array" ref="M272">INDEX(mySheet!G:G,MATCH(1,(mySheet!A:A=summary!C272)*(mySheet!B:B=summary!D272)*(mySheet!O:O=1),0))</f>
        <v>BJD</v>
      </c>
      <c r="N272" t="str">
        <f>VLOOKUP(M272,alliance!A:B,2,FALSE)</f>
        <v>Unallied</v>
      </c>
      <c r="O272" t="str">
        <f>VLOOKUP(M272,alliance!A:D,4,FALSE)</f>
        <v>138808</v>
      </c>
      <c r="P272" t="str">
        <f t="array" ref="P272">INDEX(mySheet!G:G,MATCH(1,(mySheet!A:A=summary!C272)*(mySheet!B:B=summary!D272)*(mySheet!O:O=2),0))</f>
        <v>BJP</v>
      </c>
      <c r="Q272" t="str">
        <f t="shared" si="14"/>
        <v>BJP</v>
      </c>
      <c r="R272" t="str">
        <f>VLOOKUP(Q272,alliance!A:B,2,FALSE)</f>
        <v>NDA</v>
      </c>
      <c r="S272" t="str">
        <f>VLOOKUP(Q272,alliance!A:D,4,FALSE)</f>
        <v>FF4500</v>
      </c>
    </row>
    <row r="273" spans="1:19" x14ac:dyDescent="0.2">
      <c r="A273" t="str">
        <f>VLOOKUP(C273,stateCodes!A:B,2,FALSE)</f>
        <v>S18</v>
      </c>
      <c r="B273">
        <v>11</v>
      </c>
      <c r="C273" t="s">
        <v>4720</v>
      </c>
      <c r="D273" t="s">
        <v>4863</v>
      </c>
      <c r="E273" s="2">
        <f>SUMIFS(mySheet!N:N,mySheet!A:A,summary!C273,mySheet!B:B,summary!D273,mySheet!O:O,1)</f>
        <v>1643595</v>
      </c>
      <c r="F273" s="2">
        <f>SUMIFS(mySheet!K:K,mySheet!A:A,summary!C273,mySheet!B:B,summary!D273)</f>
        <v>1229190</v>
      </c>
      <c r="G273" s="8">
        <f t="shared" si="12"/>
        <v>0.74786671899099233</v>
      </c>
      <c r="H273">
        <f>COUNTIFS(mySheet!A:A,summary!C273,mySheet!B:B,summary!D273,mySheet!D:D,"FEMALE")</f>
        <v>3</v>
      </c>
      <c r="I273">
        <f>COUNTIFS(mySheet!A:A,summary!C273,mySheet!B:B,summary!D273,mySheet!D:D,"FEMALE",mySheet!O:O,1)</f>
        <v>1</v>
      </c>
      <c r="J273" s="11">
        <f>SUMIFS(mySheet!K:K,mySheet!A:A,summary!C273,mySheet!B:B,summary!D273,mySheet!G:G,"NOTA")/F273</f>
        <v>4.9276352720083955E-3</v>
      </c>
      <c r="K273" s="2">
        <f>SUMIFS(mySheet!K:K,mySheet!A:A,summary!C273,mySheet!B:B,summary!D273,mySheet!O:O,1) - SUMIFS(mySheet!K:K,mySheet!A:A,summary!C273,mySheet!B:B,summary!D273,mySheet!O:O,2)</f>
        <v>271655</v>
      </c>
      <c r="L273" s="11">
        <f t="shared" si="13"/>
        <v>0.22100326231095274</v>
      </c>
      <c r="M273" t="str">
        <f t="array" ref="M273">INDEX(mySheet!G:G,MATCH(1,(mySheet!A:A=summary!C273)*(mySheet!B:B=summary!D273)*(mySheet!O:O=1),0))</f>
        <v>BJD</v>
      </c>
      <c r="N273" t="str">
        <f>VLOOKUP(M273,alliance!A:B,2,FALSE)</f>
        <v>Unallied</v>
      </c>
      <c r="O273" t="str">
        <f>VLOOKUP(M273,alliance!A:D,4,FALSE)</f>
        <v>138808</v>
      </c>
      <c r="P273" t="str">
        <f t="array" ref="P273">INDEX(mySheet!G:G,MATCH(1,(mySheet!A:A=summary!C273)*(mySheet!B:B=summary!D273)*(mySheet!O:O=2),0))</f>
        <v>BJP</v>
      </c>
      <c r="Q273" t="str">
        <f t="shared" si="14"/>
        <v>BJD</v>
      </c>
      <c r="R273" t="str">
        <f>VLOOKUP(Q273,alliance!A:B,2,FALSE)</f>
        <v>Unallied</v>
      </c>
      <c r="S273" t="str">
        <f>VLOOKUP(Q273,alliance!A:D,4,FALSE)</f>
        <v>138808</v>
      </c>
    </row>
    <row r="274" spans="1:19" x14ac:dyDescent="0.2">
      <c r="A274" t="str">
        <f>VLOOKUP(C274,stateCodes!A:B,2,FALSE)</f>
        <v>S18</v>
      </c>
      <c r="B274">
        <v>12</v>
      </c>
      <c r="C274" t="s">
        <v>4720</v>
      </c>
      <c r="D274" t="s">
        <v>4751</v>
      </c>
      <c r="E274" s="2">
        <f>SUMIFS(mySheet!N:N,mySheet!A:A,summary!C274,mySheet!B:B,summary!D274,mySheet!O:O,1)</f>
        <v>1516688</v>
      </c>
      <c r="F274" s="2">
        <f>SUMIFS(mySheet!K:K,mySheet!A:A,summary!C274,mySheet!B:B,summary!D274)</f>
        <v>1176292</v>
      </c>
      <c r="G274" s="8">
        <f t="shared" si="12"/>
        <v>0.77556623379363454</v>
      </c>
      <c r="H274">
        <f>COUNTIFS(mySheet!A:A,summary!C274,mySheet!B:B,summary!D274,mySheet!D:D,"FEMALE")</f>
        <v>1</v>
      </c>
      <c r="I274">
        <f>COUNTIFS(mySheet!A:A,summary!C274,mySheet!B:B,summary!D274,mySheet!D:D,"FEMALE",mySheet!O:O,1)</f>
        <v>1</v>
      </c>
      <c r="J274" s="11">
        <f>SUMIFS(mySheet!K:K,mySheet!A:A,summary!C274,mySheet!B:B,summary!D274,mySheet!G:G,"NOTA")/F274</f>
        <v>1.63284286554699E-2</v>
      </c>
      <c r="K274" s="2">
        <f>SUMIFS(mySheet!K:K,mySheet!A:A,summary!C274,mySheet!B:B,summary!D274,mySheet!O:O,1) - SUMIFS(mySheet!K:K,mySheet!A:A,summary!C274,mySheet!B:B,summary!D274,mySheet!O:O,2)</f>
        <v>66203</v>
      </c>
      <c r="L274" s="11">
        <f t="shared" si="13"/>
        <v>5.6281093469988747E-2</v>
      </c>
      <c r="M274" t="str">
        <f t="array" ref="M274">INDEX(mySheet!G:G,MATCH(1,(mySheet!A:A=summary!C274)*(mySheet!B:B=summary!D274)*(mySheet!O:O=1),0))</f>
        <v>BJD</v>
      </c>
      <c r="N274" t="str">
        <f>VLOOKUP(M274,alliance!A:B,2,FALSE)</f>
        <v>Unallied</v>
      </c>
      <c r="O274" t="str">
        <f>VLOOKUP(M274,alliance!A:D,4,FALSE)</f>
        <v>138808</v>
      </c>
      <c r="P274" t="str">
        <f t="array" ref="P274">INDEX(mySheet!G:G,MATCH(1,(mySheet!A:A=summary!C274)*(mySheet!B:B=summary!D274)*(mySheet!O:O=2),0))</f>
        <v>BJP</v>
      </c>
      <c r="Q274" t="str">
        <f t="shared" si="14"/>
        <v>BJP</v>
      </c>
      <c r="R274" t="str">
        <f>VLOOKUP(Q274,alliance!A:B,2,FALSE)</f>
        <v>NDA</v>
      </c>
      <c r="S274" t="str">
        <f>VLOOKUP(Q274,alliance!A:D,4,FALSE)</f>
        <v>FF4500</v>
      </c>
    </row>
    <row r="275" spans="1:19" x14ac:dyDescent="0.2">
      <c r="A275" t="str">
        <f>VLOOKUP(C275,stateCodes!A:B,2,FALSE)</f>
        <v>S18</v>
      </c>
      <c r="B275">
        <v>13</v>
      </c>
      <c r="C275" t="s">
        <v>4720</v>
      </c>
      <c r="D275" t="s">
        <v>4761</v>
      </c>
      <c r="E275" s="2">
        <f>SUMIFS(mySheet!N:N,mySheet!A:A,summary!C275,mySheet!B:B,summary!D275,mySheet!O:O,1)</f>
        <v>1493205</v>
      </c>
      <c r="F275" s="2">
        <f>SUMIFS(mySheet!K:K,mySheet!A:A,summary!C275,mySheet!B:B,summary!D275)</f>
        <v>1150357</v>
      </c>
      <c r="G275" s="8">
        <f t="shared" si="12"/>
        <v>0.77039455399626977</v>
      </c>
      <c r="H275">
        <f>COUNTIFS(mySheet!A:A,summary!C275,mySheet!B:B,summary!D275,mySheet!D:D,"FEMALE")</f>
        <v>2</v>
      </c>
      <c r="I275">
        <f>COUNTIFS(mySheet!A:A,summary!C275,mySheet!B:B,summary!D275,mySheet!D:D,"FEMALE",mySheet!O:O,1)</f>
        <v>0</v>
      </c>
      <c r="J275" s="11">
        <f>SUMIFS(mySheet!K:K,mySheet!A:A,summary!C275,mySheet!B:B,summary!D275,mySheet!G:G,"NOTA")/F275</f>
        <v>1.8565540958154731E-2</v>
      </c>
      <c r="K275" s="2">
        <f>SUMIFS(mySheet!K:K,mySheet!A:A,summary!C275,mySheet!B:B,summary!D275,mySheet!O:O,1) - SUMIFS(mySheet!K:K,mySheet!A:A,summary!C275,mySheet!B:B,summary!D275,mySheet!O:O,2)</f>
        <v>25256</v>
      </c>
      <c r="L275" s="11">
        <f t="shared" si="13"/>
        <v>2.1954923558512706E-2</v>
      </c>
      <c r="M275" t="str">
        <f t="array" ref="M275">INDEX(mySheet!G:G,MATCH(1,(mySheet!A:A=summary!C275)*(mySheet!B:B=summary!D275)*(mySheet!O:O=1),0))</f>
        <v>BJP</v>
      </c>
      <c r="N275" t="str">
        <f>VLOOKUP(M275,alliance!A:B,2,FALSE)</f>
        <v>NDA</v>
      </c>
      <c r="O275" t="str">
        <f>VLOOKUP(M275,alliance!A:D,4,FALSE)</f>
        <v>FF4500</v>
      </c>
      <c r="P275" t="str">
        <f t="array" ref="P275">INDEX(mySheet!G:G,MATCH(1,(mySheet!A:A=summary!C275)*(mySheet!B:B=summary!D275)*(mySheet!O:O=2),0))</f>
        <v>BJD</v>
      </c>
      <c r="Q275" t="str">
        <f t="shared" si="14"/>
        <v>BJD</v>
      </c>
      <c r="R275" t="str">
        <f>VLOOKUP(Q275,alliance!A:B,2,FALSE)</f>
        <v>Unallied</v>
      </c>
      <c r="S275" t="str">
        <f>VLOOKUP(Q275,alliance!A:D,4,FALSE)</f>
        <v>138808</v>
      </c>
    </row>
    <row r="276" spans="1:19" x14ac:dyDescent="0.2">
      <c r="A276" t="str">
        <f>VLOOKUP(C276,stateCodes!A:B,2,FALSE)</f>
        <v>S18</v>
      </c>
      <c r="B276">
        <v>14</v>
      </c>
      <c r="C276" t="s">
        <v>4720</v>
      </c>
      <c r="D276" t="s">
        <v>4730</v>
      </c>
      <c r="E276" s="2">
        <f>SUMIFS(mySheet!N:N,mySheet!A:A,summary!C276,mySheet!B:B,summary!D276,mySheet!O:O,1)</f>
        <v>1531525</v>
      </c>
      <c r="F276" s="2">
        <f>SUMIFS(mySheet!K:K,mySheet!A:A,summary!C276,mySheet!B:B,summary!D276)</f>
        <v>1100129</v>
      </c>
      <c r="G276" s="8">
        <f t="shared" si="12"/>
        <v>0.71832258696397377</v>
      </c>
      <c r="H276">
        <f>COUNTIFS(mySheet!A:A,summary!C276,mySheet!B:B,summary!D276,mySheet!D:D,"FEMALE")</f>
        <v>2</v>
      </c>
      <c r="I276">
        <f>COUNTIFS(mySheet!A:A,summary!C276,mySheet!B:B,summary!D276,mySheet!D:D,"FEMALE",mySheet!O:O,1)</f>
        <v>0</v>
      </c>
      <c r="J276" s="11">
        <f>SUMIFS(mySheet!K:K,mySheet!A:A,summary!C276,mySheet!B:B,summary!D276,mySheet!G:G,"NOTA")/F276</f>
        <v>1.2430360439548453E-2</v>
      </c>
      <c r="K276" s="2">
        <f>SUMIFS(mySheet!K:K,mySheet!A:A,summary!C276,mySheet!B:B,summary!D276,mySheet!O:O,1) - SUMIFS(mySheet!K:K,mySheet!A:A,summary!C276,mySheet!B:B,summary!D276,mySheet!O:O,2)</f>
        <v>223065</v>
      </c>
      <c r="L276" s="11">
        <f t="shared" si="13"/>
        <v>0.20276258511501832</v>
      </c>
      <c r="M276" t="str">
        <f t="array" ref="M276">INDEX(mySheet!G:G,MATCH(1,(mySheet!A:A=summary!C276)*(mySheet!B:B=summary!D276)*(mySheet!O:O=1),0))</f>
        <v>BJP</v>
      </c>
      <c r="N276" t="str">
        <f>VLOOKUP(M276,alliance!A:B,2,FALSE)</f>
        <v>NDA</v>
      </c>
      <c r="O276" t="str">
        <f>VLOOKUP(M276,alliance!A:D,4,FALSE)</f>
        <v>FF4500</v>
      </c>
      <c r="P276" t="str">
        <f t="array" ref="P276">INDEX(mySheet!G:G,MATCH(1,(mySheet!A:A=summary!C276)*(mySheet!B:B=summary!D276)*(mySheet!O:O=2),0))</f>
        <v>BJD</v>
      </c>
      <c r="Q276" t="str">
        <f t="shared" si="14"/>
        <v>BJP</v>
      </c>
      <c r="R276" t="str">
        <f>VLOOKUP(Q276,alliance!A:B,2,FALSE)</f>
        <v>NDA</v>
      </c>
      <c r="S276" t="str">
        <f>VLOOKUP(Q276,alliance!A:D,4,FALSE)</f>
        <v>FF4500</v>
      </c>
    </row>
    <row r="277" spans="1:19" x14ac:dyDescent="0.2">
      <c r="A277" t="str">
        <f>VLOOKUP(C277,stateCodes!A:B,2,FALSE)</f>
        <v>S18</v>
      </c>
      <c r="B277">
        <v>15</v>
      </c>
      <c r="C277" t="s">
        <v>4720</v>
      </c>
      <c r="D277" t="s">
        <v>4842</v>
      </c>
      <c r="E277" s="2">
        <f>SUMIFS(mySheet!N:N,mySheet!A:A,summary!C277,mySheet!B:B,summary!D277,mySheet!O:O,1)</f>
        <v>1518996</v>
      </c>
      <c r="F277" s="2">
        <f>SUMIFS(mySheet!K:K,mySheet!A:A,summary!C277,mySheet!B:B,summary!D277)</f>
        <v>1059490</v>
      </c>
      <c r="G277" s="8">
        <f t="shared" si="12"/>
        <v>0.69749360761976986</v>
      </c>
      <c r="H277">
        <f>COUNTIFS(mySheet!A:A,summary!C277,mySheet!B:B,summary!D277,mySheet!D:D,"FEMALE")</f>
        <v>0</v>
      </c>
      <c r="I277">
        <f>COUNTIFS(mySheet!A:A,summary!C277,mySheet!B:B,summary!D277,mySheet!D:D,"FEMALE",mySheet!O:O,1)</f>
        <v>0</v>
      </c>
      <c r="J277" s="11">
        <f>SUMIFS(mySheet!K:K,mySheet!A:A,summary!C277,mySheet!B:B,summary!D277,mySheet!G:G,"NOTA")/F277</f>
        <v>6.8297010825963435E-3</v>
      </c>
      <c r="K277" s="2">
        <f>SUMIFS(mySheet!K:K,mySheet!A:A,summary!C277,mySheet!B:B,summary!D277,mySheet!O:O,1) - SUMIFS(mySheet!K:K,mySheet!A:A,summary!C277,mySheet!B:B,summary!D277,mySheet!O:O,2)</f>
        <v>121201</v>
      </c>
      <c r="L277" s="11">
        <f t="shared" si="13"/>
        <v>0.11439560543280257</v>
      </c>
      <c r="M277" t="str">
        <f t="array" ref="M277">INDEX(mySheet!G:G,MATCH(1,(mySheet!A:A=summary!C277)*(mySheet!B:B=summary!D277)*(mySheet!O:O=1),0))</f>
        <v>BJD</v>
      </c>
      <c r="N277" t="str">
        <f>VLOOKUP(M277,alliance!A:B,2,FALSE)</f>
        <v>Unallied</v>
      </c>
      <c r="O277" t="str">
        <f>VLOOKUP(M277,alliance!A:D,4,FALSE)</f>
        <v>138808</v>
      </c>
      <c r="P277" t="str">
        <f t="array" ref="P277">INDEX(mySheet!G:G,MATCH(1,(mySheet!A:A=summary!C277)*(mySheet!B:B=summary!D277)*(mySheet!O:O=2),0))</f>
        <v>BJP</v>
      </c>
      <c r="Q277" t="str">
        <f t="shared" si="14"/>
        <v>BJD</v>
      </c>
      <c r="R277" t="str">
        <f>VLOOKUP(Q277,alliance!A:B,2,FALSE)</f>
        <v>Unallied</v>
      </c>
      <c r="S277" t="str">
        <f>VLOOKUP(Q277,alliance!A:D,4,FALSE)</f>
        <v>138808</v>
      </c>
    </row>
    <row r="278" spans="1:19" x14ac:dyDescent="0.2">
      <c r="A278" t="str">
        <f>VLOOKUP(C278,stateCodes!A:B,2,FALSE)</f>
        <v>S18</v>
      </c>
      <c r="B278">
        <v>16</v>
      </c>
      <c r="C278" t="s">
        <v>4720</v>
      </c>
      <c r="D278" t="s">
        <v>4770</v>
      </c>
      <c r="E278" s="2">
        <f>SUMIFS(mySheet!N:N,mySheet!A:A,summary!C278,mySheet!B:B,summary!D278,mySheet!O:O,1)</f>
        <v>1531781</v>
      </c>
      <c r="F278" s="2">
        <f>SUMIFS(mySheet!K:K,mySheet!A:A,summary!C278,mySheet!B:B,summary!D278)</f>
        <v>1157871</v>
      </c>
      <c r="G278" s="8">
        <f t="shared" si="12"/>
        <v>0.75589852596422069</v>
      </c>
      <c r="H278">
        <f>COUNTIFS(mySheet!A:A,summary!C278,mySheet!B:B,summary!D278,mySheet!D:D,"FEMALE")</f>
        <v>1</v>
      </c>
      <c r="I278">
        <f>COUNTIFS(mySheet!A:A,summary!C278,mySheet!B:B,summary!D278,mySheet!D:D,"FEMALE",mySheet!O:O,1)</f>
        <v>0</v>
      </c>
      <c r="J278" s="11">
        <f>SUMIFS(mySheet!K:K,mySheet!A:A,summary!C278,mySheet!B:B,summary!D278,mySheet!G:G,"NOTA")/F278</f>
        <v>6.4221316536989008E-3</v>
      </c>
      <c r="K278" s="2">
        <f>SUMIFS(mySheet!K:K,mySheet!A:A,summary!C278,mySheet!B:B,summary!D278,mySheet!O:O,1) - SUMIFS(mySheet!K:K,mySheet!A:A,summary!C278,mySheet!B:B,summary!D278,mySheet!O:O,2)</f>
        <v>12956</v>
      </c>
      <c r="L278" s="11">
        <f t="shared" si="13"/>
        <v>1.1189502112066025E-2</v>
      </c>
      <c r="M278" t="str">
        <f t="array" ref="M278">INDEX(mySheet!G:G,MATCH(1,(mySheet!A:A=summary!C278)*(mySheet!B:B=summary!D278)*(mySheet!O:O=1),0))</f>
        <v>BJP</v>
      </c>
      <c r="N278" t="str">
        <f>VLOOKUP(M278,alliance!A:B,2,FALSE)</f>
        <v>NDA</v>
      </c>
      <c r="O278" t="str">
        <f>VLOOKUP(M278,alliance!A:D,4,FALSE)</f>
        <v>FF4500</v>
      </c>
      <c r="P278" t="str">
        <f t="array" ref="P278">INDEX(mySheet!G:G,MATCH(1,(mySheet!A:A=summary!C278)*(mySheet!B:B=summary!D278)*(mySheet!O:O=2),0))</f>
        <v>BJD</v>
      </c>
      <c r="Q278" t="str">
        <f t="shared" si="14"/>
        <v>BJD</v>
      </c>
      <c r="R278" t="str">
        <f>VLOOKUP(Q278,alliance!A:B,2,FALSE)</f>
        <v>Unallied</v>
      </c>
      <c r="S278" t="str">
        <f>VLOOKUP(Q278,alliance!A:D,4,FALSE)</f>
        <v>138808</v>
      </c>
    </row>
    <row r="279" spans="1:19" x14ac:dyDescent="0.2">
      <c r="A279" t="str">
        <f>VLOOKUP(C279,stateCodes!A:B,2,FALSE)</f>
        <v>S18</v>
      </c>
      <c r="B279">
        <v>17</v>
      </c>
      <c r="C279" t="s">
        <v>4720</v>
      </c>
      <c r="D279" t="s">
        <v>4793</v>
      </c>
      <c r="E279" s="2">
        <f>SUMIFS(mySheet!N:N,mySheet!A:A,summary!C279,mySheet!B:B,summary!D279,mySheet!O:O,1)</f>
        <v>1475007</v>
      </c>
      <c r="F279" s="2">
        <f>SUMIFS(mySheet!K:K,mySheet!A:A,summary!C279,mySheet!B:B,summary!D279)</f>
        <v>1092084</v>
      </c>
      <c r="G279" s="8">
        <f t="shared" si="12"/>
        <v>0.74039241847665804</v>
      </c>
      <c r="H279">
        <f>COUNTIFS(mySheet!A:A,summary!C279,mySheet!B:B,summary!D279,mySheet!D:D,"FEMALE")</f>
        <v>2</v>
      </c>
      <c r="I279">
        <f>COUNTIFS(mySheet!A:A,summary!C279,mySheet!B:B,summary!D279,mySheet!D:D,"FEMALE",mySheet!O:O,1)</f>
        <v>1</v>
      </c>
      <c r="J279" s="11">
        <f>SUMIFS(mySheet!K:K,mySheet!A:A,summary!C279,mySheet!B:B,summary!D279,mySheet!G:G,"NOTA")/F279</f>
        <v>6.5571879086224133E-3</v>
      </c>
      <c r="K279" s="2">
        <f>SUMIFS(mySheet!K:K,mySheet!A:A,summary!C279,mySheet!B:B,summary!D279,mySheet!O:O,1) - SUMIFS(mySheet!K:K,mySheet!A:A,summary!C279,mySheet!B:B,summary!D279,mySheet!O:O,2)</f>
        <v>101693</v>
      </c>
      <c r="L279" s="11">
        <f t="shared" si="13"/>
        <v>9.3118294929694048E-2</v>
      </c>
      <c r="M279" t="str">
        <f t="array" ref="M279">INDEX(mySheet!G:G,MATCH(1,(mySheet!A:A=summary!C279)*(mySheet!B:B=summary!D279)*(mySheet!O:O=1),0))</f>
        <v>BJD</v>
      </c>
      <c r="N279" t="str">
        <f>VLOOKUP(M279,alliance!A:B,2,FALSE)</f>
        <v>Unallied</v>
      </c>
      <c r="O279" t="str">
        <f>VLOOKUP(M279,alliance!A:D,4,FALSE)</f>
        <v>138808</v>
      </c>
      <c r="P279" t="str">
        <f t="array" ref="P279">INDEX(mySheet!G:G,MATCH(1,(mySheet!A:A=summary!C279)*(mySheet!B:B=summary!D279)*(mySheet!O:O=2),0))</f>
        <v>BJP</v>
      </c>
      <c r="Q279" t="str">
        <f t="shared" si="14"/>
        <v>BJP</v>
      </c>
      <c r="R279" t="str">
        <f>VLOOKUP(Q279,alliance!A:B,2,FALSE)</f>
        <v>NDA</v>
      </c>
      <c r="S279" t="str">
        <f>VLOOKUP(Q279,alliance!A:D,4,FALSE)</f>
        <v>FF4500</v>
      </c>
    </row>
    <row r="280" spans="1:19" x14ac:dyDescent="0.2">
      <c r="A280" t="str">
        <f>VLOOKUP(C280,stateCodes!A:B,2,FALSE)</f>
        <v>S18</v>
      </c>
      <c r="B280">
        <v>18</v>
      </c>
      <c r="C280" t="s">
        <v>4720</v>
      </c>
      <c r="D280" t="s">
        <v>4896</v>
      </c>
      <c r="E280" s="2">
        <f>SUMIFS(mySheet!N:N,mySheet!A:A,summary!C280,mySheet!B:B,summary!D280,mySheet!O:O,1)</f>
        <v>1541145</v>
      </c>
      <c r="F280" s="2">
        <f>SUMIFS(mySheet!K:K,mySheet!A:A,summary!C280,mySheet!B:B,summary!D280)</f>
        <v>1013862</v>
      </c>
      <c r="G280" s="8">
        <f t="shared" si="12"/>
        <v>0.65786282277138097</v>
      </c>
      <c r="H280">
        <f>COUNTIFS(mySheet!A:A,summary!C280,mySheet!B:B,summary!D280,mySheet!D:D,"FEMALE")</f>
        <v>2</v>
      </c>
      <c r="I280">
        <f>COUNTIFS(mySheet!A:A,summary!C280,mySheet!B:B,summary!D280,mySheet!D:D,"FEMALE",mySheet!O:O,1)</f>
        <v>1</v>
      </c>
      <c r="J280" s="11">
        <f>SUMIFS(mySheet!K:K,mySheet!A:A,summary!C280,mySheet!B:B,summary!D280,mySheet!G:G,"NOTA")/F280</f>
        <v>1.7106864642328048E-2</v>
      </c>
      <c r="K280" s="2">
        <f>SUMIFS(mySheet!K:K,mySheet!A:A,summary!C280,mySheet!B:B,summary!D280,mySheet!O:O,1) - SUMIFS(mySheet!K:K,mySheet!A:A,summary!C280,mySheet!B:B,summary!D280,mySheet!O:O,2)</f>
        <v>204707</v>
      </c>
      <c r="L280" s="11">
        <f t="shared" si="13"/>
        <v>0.20190814923530026</v>
      </c>
      <c r="M280" t="str">
        <f t="array" ref="M280">INDEX(mySheet!G:G,MATCH(1,(mySheet!A:A=summary!C280)*(mySheet!B:B=summary!D280)*(mySheet!O:O=1),0))</f>
        <v>BJD</v>
      </c>
      <c r="N280" t="str">
        <f>VLOOKUP(M280,alliance!A:B,2,FALSE)</f>
        <v>Unallied</v>
      </c>
      <c r="O280" t="str">
        <f>VLOOKUP(M280,alliance!A:D,4,FALSE)</f>
        <v>138808</v>
      </c>
      <c r="P280" t="str">
        <f t="array" ref="P280">INDEX(mySheet!G:G,MATCH(1,(mySheet!A:A=summary!C280)*(mySheet!B:B=summary!D280)*(mySheet!O:O=2),0))</f>
        <v>BJP</v>
      </c>
      <c r="Q280" t="str">
        <f t="shared" si="14"/>
        <v>BJD</v>
      </c>
      <c r="R280" t="str">
        <f>VLOOKUP(Q280,alliance!A:B,2,FALSE)</f>
        <v>Unallied</v>
      </c>
      <c r="S280" t="str">
        <f>VLOOKUP(Q280,alliance!A:D,4,FALSE)</f>
        <v>138808</v>
      </c>
    </row>
    <row r="281" spans="1:19" x14ac:dyDescent="0.2">
      <c r="A281" t="str">
        <f>VLOOKUP(C281,stateCodes!A:B,2,FALSE)</f>
        <v>S18</v>
      </c>
      <c r="B281">
        <v>19</v>
      </c>
      <c r="C281" t="s">
        <v>4720</v>
      </c>
      <c r="D281" t="s">
        <v>4739</v>
      </c>
      <c r="E281" s="2">
        <f>SUMIFS(mySheet!N:N,mySheet!A:A,summary!C281,mySheet!B:B,summary!D281,mySheet!O:O,1)</f>
        <v>1468530</v>
      </c>
      <c r="F281" s="2">
        <f>SUMIFS(mySheet!K:K,mySheet!A:A,summary!C281,mySheet!B:B,summary!D281)</f>
        <v>1124455</v>
      </c>
      <c r="G281" s="8">
        <f t="shared" si="12"/>
        <v>0.76570107522488473</v>
      </c>
      <c r="H281">
        <f>COUNTIFS(mySheet!A:A,summary!C281,mySheet!B:B,summary!D281,mySheet!D:D,"FEMALE")</f>
        <v>1</v>
      </c>
      <c r="I281">
        <f>COUNTIFS(mySheet!A:A,summary!C281,mySheet!B:B,summary!D281,mySheet!D:D,"FEMALE",mySheet!O:O,1)</f>
        <v>0</v>
      </c>
      <c r="J281" s="11">
        <f>SUMIFS(mySheet!K:K,mySheet!A:A,summary!C281,mySheet!B:B,summary!D281,mySheet!G:G,"NOTA")/F281</f>
        <v>1.1966686083480442E-2</v>
      </c>
      <c r="K281" s="2">
        <f>SUMIFS(mySheet!K:K,mySheet!A:A,summary!C281,mySheet!B:B,summary!D281,mySheet!O:O,1) - SUMIFS(mySheet!K:K,mySheet!A:A,summary!C281,mySheet!B:B,summary!D281,mySheet!O:O,2)</f>
        <v>9162</v>
      </c>
      <c r="L281" s="11">
        <f t="shared" si="13"/>
        <v>8.1479472277681195E-3</v>
      </c>
      <c r="M281" t="str">
        <f t="array" ref="M281">INDEX(mySheet!G:G,MATCH(1,(mySheet!A:A=summary!C281)*(mySheet!B:B=summary!D281)*(mySheet!O:O=1),0))</f>
        <v>BJP</v>
      </c>
      <c r="N281" t="str">
        <f>VLOOKUP(M281,alliance!A:B,2,FALSE)</f>
        <v>NDA</v>
      </c>
      <c r="O281" t="str">
        <f>VLOOKUP(M281,alliance!A:D,4,FALSE)</f>
        <v>FF4500</v>
      </c>
      <c r="P281" t="str">
        <f t="array" ref="P281">INDEX(mySheet!G:G,MATCH(1,(mySheet!A:A=summary!C281)*(mySheet!B:B=summary!D281)*(mySheet!O:O=2),0))</f>
        <v>BJD</v>
      </c>
      <c r="Q281" t="str">
        <f t="shared" si="14"/>
        <v>BJD</v>
      </c>
      <c r="R281" t="str">
        <f>VLOOKUP(Q281,alliance!A:B,2,FALSE)</f>
        <v>Unallied</v>
      </c>
      <c r="S281" t="str">
        <f>VLOOKUP(Q281,alliance!A:D,4,FALSE)</f>
        <v>138808</v>
      </c>
    </row>
    <row r="282" spans="1:19" x14ac:dyDescent="0.2">
      <c r="A282" t="str">
        <f>VLOOKUP(C282,stateCodes!A:B,2,FALSE)</f>
        <v>S18</v>
      </c>
      <c r="B282">
        <v>20</v>
      </c>
      <c r="C282" t="s">
        <v>4720</v>
      </c>
      <c r="D282" t="s">
        <v>4882</v>
      </c>
      <c r="E282" s="2">
        <f>SUMIFS(mySheet!N:N,mySheet!A:A,summary!C282,mySheet!B:B,summary!D282,mySheet!O:O,1)</f>
        <v>1699678</v>
      </c>
      <c r="F282" s="2">
        <f>SUMIFS(mySheet!K:K,mySheet!A:A,summary!C282,mySheet!B:B,summary!D282)</f>
        <v>1005215</v>
      </c>
      <c r="G282" s="8">
        <f t="shared" si="12"/>
        <v>0.59141496212812072</v>
      </c>
      <c r="H282">
        <f>COUNTIFS(mySheet!A:A,summary!C282,mySheet!B:B,summary!D282,mySheet!D:D,"FEMALE")</f>
        <v>2</v>
      </c>
      <c r="I282">
        <f>COUNTIFS(mySheet!A:A,summary!C282,mySheet!B:B,summary!D282,mySheet!D:D,"FEMALE",mySheet!O:O,1)</f>
        <v>1</v>
      </c>
      <c r="J282" s="11">
        <f>SUMIFS(mySheet!K:K,mySheet!A:A,summary!C282,mySheet!B:B,summary!D282,mySheet!G:G,"NOTA")/F282</f>
        <v>6.1240630113955719E-3</v>
      </c>
      <c r="K282" s="2">
        <f>SUMIFS(mySheet!K:K,mySheet!A:A,summary!C282,mySheet!B:B,summary!D282,mySheet!O:O,1) - SUMIFS(mySheet!K:K,mySheet!A:A,summary!C282,mySheet!B:B,summary!D282,mySheet!O:O,2)</f>
        <v>23839</v>
      </c>
      <c r="L282" s="11">
        <f t="shared" si="13"/>
        <v>2.3715324582303288E-2</v>
      </c>
      <c r="M282" t="str">
        <f t="array" ref="M282">INDEX(mySheet!G:G,MATCH(1,(mySheet!A:A=summary!C282)*(mySheet!B:B=summary!D282)*(mySheet!O:O=1),0))</f>
        <v>BJP</v>
      </c>
      <c r="N282" t="str">
        <f>VLOOKUP(M282,alliance!A:B,2,FALSE)</f>
        <v>NDA</v>
      </c>
      <c r="O282" t="str">
        <f>VLOOKUP(M282,alliance!A:D,4,FALSE)</f>
        <v>FF4500</v>
      </c>
      <c r="P282" t="str">
        <f t="array" ref="P282">INDEX(mySheet!G:G,MATCH(1,(mySheet!A:A=summary!C282)*(mySheet!B:B=summary!D282)*(mySheet!O:O=2),0))</f>
        <v>BJD</v>
      </c>
      <c r="Q282" t="str">
        <f t="shared" si="14"/>
        <v>BJD</v>
      </c>
      <c r="R282" t="str">
        <f>VLOOKUP(Q282,alliance!A:B,2,FALSE)</f>
        <v>Unallied</v>
      </c>
      <c r="S282" t="str">
        <f>VLOOKUP(Q282,alliance!A:D,4,FALSE)</f>
        <v>138808</v>
      </c>
    </row>
    <row r="283" spans="1:19" x14ac:dyDescent="0.2">
      <c r="A283" t="str">
        <f>VLOOKUP(C283,stateCodes!A:B,2,FALSE)</f>
        <v>S19</v>
      </c>
      <c r="B283">
        <v>0</v>
      </c>
      <c r="C283" t="s">
        <v>4923</v>
      </c>
      <c r="D283" t="s">
        <v>5112</v>
      </c>
      <c r="E283" s="2">
        <f>SUMIFS(mySheet!N:N,mySheet!A:A,summary!C283,mySheet!B:B,summary!D283,mySheet!O:O,1)</f>
        <v>1541971</v>
      </c>
      <c r="F283" s="2">
        <f>SUMIFS(mySheet!K:K,mySheet!A:A,summary!C283,mySheet!B:B,summary!D283)</f>
        <v>974947</v>
      </c>
      <c r="G283" s="8">
        <f t="shared" si="12"/>
        <v>0.6322732398988048</v>
      </c>
      <c r="H283">
        <f>COUNTIFS(mySheet!A:A,summary!C283,mySheet!B:B,summary!D283,mySheet!D:D,"FEMALE")</f>
        <v>3</v>
      </c>
      <c r="I283">
        <f>COUNTIFS(mySheet!A:A,summary!C283,mySheet!B:B,summary!D283,mySheet!D:D,"FEMALE",mySheet!O:O,1)</f>
        <v>0</v>
      </c>
      <c r="J283" s="11">
        <f>SUMIFS(mySheet!K:K,mySheet!A:A,summary!C283,mySheet!B:B,summary!D283,mySheet!G:G,"NOTA")/F283</f>
        <v>1.9740560256095972E-2</v>
      </c>
      <c r="K283" s="2">
        <f>SUMIFS(mySheet!K:K,mySheet!A:A,summary!C283,mySheet!B:B,summary!D283,mySheet!O:O,1) - SUMIFS(mySheet!K:K,mySheet!A:A,summary!C283,mySheet!B:B,summary!D283,mySheet!O:O,2)</f>
        <v>83256</v>
      </c>
      <c r="L283" s="11">
        <f t="shared" si="13"/>
        <v>8.5395411237739083E-2</v>
      </c>
      <c r="M283" t="str">
        <f t="array" ref="M283">INDEX(mySheet!G:G,MATCH(1,(mySheet!A:A=summary!C283)*(mySheet!B:B=summary!D283)*(mySheet!O:O=1),0))</f>
        <v>INC</v>
      </c>
      <c r="N283" t="str">
        <f>VLOOKUP(M283,alliance!A:B,2,FALSE)</f>
        <v>I.N.D.I.A.</v>
      </c>
      <c r="O283" t="str">
        <f>VLOOKUP(M283,alliance!A:D,4,FALSE)</f>
        <v>00BFFF</v>
      </c>
      <c r="P283" t="str">
        <f t="array" ref="P283">INDEX(mySheet!G:G,MATCH(1,(mySheet!A:A=summary!C283)*(mySheet!B:B=summary!D283)*(mySheet!O:O=2),0))</f>
        <v>SAD</v>
      </c>
      <c r="Q283" t="str">
        <f t="shared" si="14"/>
        <v>SAD</v>
      </c>
      <c r="R283" t="str">
        <f>VLOOKUP(Q283,alliance!A:B,2,FALSE)</f>
        <v>Unallied</v>
      </c>
      <c r="S283" t="str">
        <f>VLOOKUP(Q283,alliance!A:D,4,FALSE)</f>
        <v>800080</v>
      </c>
    </row>
    <row r="284" spans="1:19" x14ac:dyDescent="0.2">
      <c r="A284" t="str">
        <f>VLOOKUP(C284,stateCodes!A:B,2,FALSE)</f>
        <v>S19</v>
      </c>
      <c r="B284">
        <v>1</v>
      </c>
      <c r="C284" t="s">
        <v>4923</v>
      </c>
      <c r="D284" t="s">
        <v>5133</v>
      </c>
      <c r="E284" s="2">
        <f>SUMIFS(mySheet!N:N,mySheet!A:A,summary!C284,mySheet!B:B,summary!D284,mySheet!O:O,1)</f>
        <v>1618419</v>
      </c>
      <c r="F284" s="2">
        <f>SUMIFS(mySheet!K:K,mySheet!A:A,summary!C284,mySheet!B:B,summary!D284)</f>
        <v>1172033</v>
      </c>
      <c r="G284" s="8">
        <f t="shared" si="12"/>
        <v>0.7241839103470733</v>
      </c>
      <c r="H284">
        <f>COUNTIFS(mySheet!A:A,summary!C284,mySheet!B:B,summary!D284,mySheet!D:D,"FEMALE")</f>
        <v>0</v>
      </c>
      <c r="I284">
        <f>COUNTIFS(mySheet!A:A,summary!C284,mySheet!B:B,summary!D284,mySheet!D:D,"FEMALE",mySheet!O:O,1)</f>
        <v>0</v>
      </c>
      <c r="J284" s="11">
        <f>SUMIFS(mySheet!K:K,mySheet!A:A,summary!C284,mySheet!B:B,summary!D284,mySheet!G:G,"NOTA")/F284</f>
        <v>1.270527365697041E-2</v>
      </c>
      <c r="K284" s="2">
        <f>SUMIFS(mySheet!K:K,mySheet!A:A,summary!C284,mySheet!B:B,summary!D284,mySheet!O:O,1) - SUMIFS(mySheet!K:K,mySheet!A:A,summary!C284,mySheet!B:B,summary!D284,mySheet!O:O,2)</f>
        <v>198850</v>
      </c>
      <c r="L284" s="11">
        <f t="shared" si="13"/>
        <v>0.16966245830962098</v>
      </c>
      <c r="M284" t="str">
        <f t="array" ref="M284">INDEX(mySheet!G:G,MATCH(1,(mySheet!A:A=summary!C284)*(mySheet!B:B=summary!D284)*(mySheet!O:O=1),0))</f>
        <v>SAD</v>
      </c>
      <c r="N284" t="str">
        <f>VLOOKUP(M284,alliance!A:B,2,FALSE)</f>
        <v>Unallied</v>
      </c>
      <c r="O284" t="str">
        <f>VLOOKUP(M284,alliance!A:D,4,FALSE)</f>
        <v>800080</v>
      </c>
      <c r="P284" t="str">
        <f t="array" ref="P284">INDEX(mySheet!G:G,MATCH(1,(mySheet!A:A=summary!C284)*(mySheet!B:B=summary!D284)*(mySheet!O:O=2),0))</f>
        <v>INC</v>
      </c>
      <c r="Q284" t="str">
        <f t="shared" si="14"/>
        <v>SAD</v>
      </c>
      <c r="R284" t="str">
        <f>VLOOKUP(Q284,alliance!A:B,2,FALSE)</f>
        <v>Unallied</v>
      </c>
      <c r="S284" t="str">
        <f>VLOOKUP(Q284,alliance!A:D,4,FALSE)</f>
        <v>800080</v>
      </c>
    </row>
    <row r="285" spans="1:19" x14ac:dyDescent="0.2">
      <c r="A285" t="str">
        <f>VLOOKUP(C285,stateCodes!A:B,2,FALSE)</f>
        <v>S19</v>
      </c>
      <c r="B285">
        <v>2</v>
      </c>
      <c r="C285" t="s">
        <v>4923</v>
      </c>
      <c r="D285" t="s">
        <v>5026</v>
      </c>
      <c r="E285" s="2">
        <f>SUMIFS(mySheet!N:N,mySheet!A:A,summary!C285,mySheet!B:B,summary!D285,mySheet!O:O,1)</f>
        <v>1597500</v>
      </c>
      <c r="F285" s="2">
        <f>SUMIFS(mySheet!K:K,mySheet!A:A,summary!C285,mySheet!B:B,summary!D285)</f>
        <v>990791</v>
      </c>
      <c r="G285" s="8">
        <f t="shared" si="12"/>
        <v>0.62021345852895149</v>
      </c>
      <c r="H285">
        <f>COUNTIFS(mySheet!A:A,summary!C285,mySheet!B:B,summary!D285,mySheet!D:D,"FEMALE")</f>
        <v>0</v>
      </c>
      <c r="I285">
        <f>COUNTIFS(mySheet!A:A,summary!C285,mySheet!B:B,summary!D285,mySheet!D:D,"FEMALE",mySheet!O:O,1)</f>
        <v>0</v>
      </c>
      <c r="J285" s="11">
        <f>SUMIFS(mySheet!K:K,mySheet!A:A,summary!C285,mySheet!B:B,summary!D285,mySheet!G:G,"NOTA")/F285</f>
        <v>1.2987602834502938E-2</v>
      </c>
      <c r="K285" s="2">
        <f>SUMIFS(mySheet!K:K,mySheet!A:A,summary!C285,mySheet!B:B,summary!D285,mySheet!O:O,1) - SUMIFS(mySheet!K:K,mySheet!A:A,summary!C285,mySheet!B:B,summary!D285,mySheet!O:O,2)</f>
        <v>48530</v>
      </c>
      <c r="L285" s="11">
        <f t="shared" si="13"/>
        <v>4.8981066642712741E-2</v>
      </c>
      <c r="M285" t="str">
        <f t="array" ref="M285">INDEX(mySheet!G:G,MATCH(1,(mySheet!A:A=summary!C285)*(mySheet!B:B=summary!D285)*(mySheet!O:O=1),0))</f>
        <v>BJP</v>
      </c>
      <c r="N285" t="str">
        <f>VLOOKUP(M285,alliance!A:B,2,FALSE)</f>
        <v>NDA</v>
      </c>
      <c r="O285" t="str">
        <f>VLOOKUP(M285,alliance!A:D,4,FALSE)</f>
        <v>FF4500</v>
      </c>
      <c r="P285" t="str">
        <f t="array" ref="P285">INDEX(mySheet!G:G,MATCH(1,(mySheet!A:A=summary!C285)*(mySheet!B:B=summary!D285)*(mySheet!O:O=2),0))</f>
        <v>INC</v>
      </c>
      <c r="Q285" t="str">
        <f t="shared" si="14"/>
        <v>INC</v>
      </c>
      <c r="R285" t="str">
        <f>VLOOKUP(Q285,alliance!A:B,2,FALSE)</f>
        <v>I.N.D.I.A.</v>
      </c>
      <c r="S285" t="str">
        <f>VLOOKUP(Q285,alliance!A:D,4,FALSE)</f>
        <v>00BFFF</v>
      </c>
    </row>
    <row r="286" spans="1:19" x14ac:dyDescent="0.2">
      <c r="A286" t="str">
        <f>VLOOKUP(C286,stateCodes!A:B,2,FALSE)</f>
        <v>S19</v>
      </c>
      <c r="B286">
        <v>3</v>
      </c>
      <c r="C286" t="s">
        <v>4923</v>
      </c>
      <c r="D286" t="s">
        <v>5065</v>
      </c>
      <c r="E286" s="2">
        <f>SUMIFS(mySheet!N:N,mySheet!A:A,summary!C286,mySheet!B:B,summary!D286,mySheet!O:O,1)</f>
        <v>1683325</v>
      </c>
      <c r="F286" s="2">
        <f>SUMIFS(mySheet!K:K,mySheet!A:A,summary!C286,mySheet!B:B,summary!D286)</f>
        <v>1046955</v>
      </c>
      <c r="G286" s="8">
        <f t="shared" si="12"/>
        <v>0.62195654433932845</v>
      </c>
      <c r="H286">
        <f>COUNTIFS(mySheet!A:A,summary!C286,mySheet!B:B,summary!D286,mySheet!D:D,"FEMALE")</f>
        <v>0</v>
      </c>
      <c r="I286">
        <f>COUNTIFS(mySheet!A:A,summary!C286,mySheet!B:B,summary!D286,mySheet!D:D,"FEMALE",mySheet!O:O,1)</f>
        <v>0</v>
      </c>
      <c r="J286" s="11">
        <f>SUMIFS(mySheet!K:K,mySheet!A:A,summary!C286,mySheet!B:B,summary!D286,mySheet!G:G,"NOTA")/F286</f>
        <v>1.0065380078417887E-2</v>
      </c>
      <c r="K286" s="2">
        <f>SUMIFS(mySheet!K:K,mySheet!A:A,summary!C286,mySheet!B:B,summary!D286,mySheet!O:O,1) - SUMIFS(mySheet!K:K,mySheet!A:A,summary!C286,mySheet!B:B,summary!D286,mySheet!O:O,2)</f>
        <v>76372</v>
      </c>
      <c r="L286" s="11">
        <f t="shared" si="13"/>
        <v>7.2946783768165782E-2</v>
      </c>
      <c r="M286" t="str">
        <f t="array" ref="M286">INDEX(mySheet!G:G,MATCH(1,(mySheet!A:A=summary!C286)*(mySheet!B:B=summary!D286)*(mySheet!O:O=1),0))</f>
        <v>INC</v>
      </c>
      <c r="N286" t="str">
        <f>VLOOKUP(M286,alliance!A:B,2,FALSE)</f>
        <v>I.N.D.I.A.</v>
      </c>
      <c r="O286" t="str">
        <f>VLOOKUP(M286,alliance!A:D,4,FALSE)</f>
        <v>00BFFF</v>
      </c>
      <c r="P286" t="str">
        <f t="array" ref="P286">INDEX(mySheet!G:G,MATCH(1,(mySheet!A:A=summary!C286)*(mySheet!B:B=summary!D286)*(mySheet!O:O=2),0))</f>
        <v>LIP</v>
      </c>
      <c r="Q286" t="str">
        <f t="shared" si="14"/>
        <v>LIP</v>
      </c>
      <c r="R286" t="e">
        <f>VLOOKUP(Q286,alliance!A:B,2,FALSE)</f>
        <v>#N/A</v>
      </c>
      <c r="S286" t="e">
        <f>VLOOKUP(Q286,alliance!A:D,4,FALSE)</f>
        <v>#N/A</v>
      </c>
    </row>
    <row r="287" spans="1:19" x14ac:dyDescent="0.2">
      <c r="A287" t="str">
        <f>VLOOKUP(C287,stateCodes!A:B,2,FALSE)</f>
        <v>S19</v>
      </c>
      <c r="B287">
        <v>4</v>
      </c>
      <c r="C287" t="s">
        <v>4923</v>
      </c>
      <c r="D287" t="s">
        <v>5091</v>
      </c>
      <c r="E287" s="2">
        <f>SUMIFS(mySheet!N:N,mySheet!A:A,summary!C287,mySheet!B:B,summary!D287,mySheet!O:O,1)</f>
        <v>1502861</v>
      </c>
      <c r="F287" s="2">
        <f>SUMIFS(mySheet!K:K,mySheet!A:A,summary!C287,mySheet!B:B,summary!D287)</f>
        <v>985948</v>
      </c>
      <c r="G287" s="8">
        <f t="shared" si="12"/>
        <v>0.65604736565790178</v>
      </c>
      <c r="H287">
        <f>COUNTIFS(mySheet!A:A,summary!C287,mySheet!B:B,summary!D287,mySheet!D:D,"FEMALE")</f>
        <v>1</v>
      </c>
      <c r="I287">
        <f>COUNTIFS(mySheet!A:A,summary!C287,mySheet!B:B,summary!D287,mySheet!D:D,"FEMALE",mySheet!O:O,1)</f>
        <v>0</v>
      </c>
      <c r="J287" s="11">
        <f>SUMIFS(mySheet!K:K,mySheet!A:A,summary!C287,mySheet!B:B,summary!D287,mySheet!G:G,"NOTA")/F287</f>
        <v>1.3230920900493739E-2</v>
      </c>
      <c r="K287" s="2">
        <f>SUMIFS(mySheet!K:K,mySheet!A:A,summary!C287,mySheet!B:B,summary!D287,mySheet!O:O,1) - SUMIFS(mySheet!K:K,mySheet!A:A,summary!C287,mySheet!B:B,summary!D287,mySheet!O:O,2)</f>
        <v>93898</v>
      </c>
      <c r="L287" s="11">
        <f t="shared" si="13"/>
        <v>9.5236259924458486E-2</v>
      </c>
      <c r="M287" t="str">
        <f t="array" ref="M287">INDEX(mySheet!G:G,MATCH(1,(mySheet!A:A=summary!C287)*(mySheet!B:B=summary!D287)*(mySheet!O:O=1),0))</f>
        <v>INC</v>
      </c>
      <c r="N287" t="str">
        <f>VLOOKUP(M287,alliance!A:B,2,FALSE)</f>
        <v>I.N.D.I.A.</v>
      </c>
      <c r="O287" t="str">
        <f>VLOOKUP(M287,alliance!A:D,4,FALSE)</f>
        <v>00BFFF</v>
      </c>
      <c r="P287" t="str">
        <f t="array" ref="P287">INDEX(mySheet!G:G,MATCH(1,(mySheet!A:A=summary!C287)*(mySheet!B:B=summary!D287)*(mySheet!O:O=2),0))</f>
        <v>SAD</v>
      </c>
      <c r="Q287" t="str">
        <f t="shared" si="14"/>
        <v>SAD</v>
      </c>
      <c r="R287" t="str">
        <f>VLOOKUP(Q287,alliance!A:B,2,FALSE)</f>
        <v>Unallied</v>
      </c>
      <c r="S287" t="str">
        <f>VLOOKUP(Q287,alliance!A:D,4,FALSE)</f>
        <v>800080</v>
      </c>
    </row>
    <row r="288" spans="1:19" x14ac:dyDescent="0.2">
      <c r="A288" t="str">
        <f>VLOOKUP(C288,stateCodes!A:B,2,FALSE)</f>
        <v>S19</v>
      </c>
      <c r="B288">
        <v>5</v>
      </c>
      <c r="C288" t="s">
        <v>4923</v>
      </c>
      <c r="D288" t="s">
        <v>5179</v>
      </c>
      <c r="E288" s="2">
        <f>SUMIFS(mySheet!N:N,mySheet!A:A,summary!C288,mySheet!B:B,summary!D288,mySheet!O:O,1)</f>
        <v>1529431</v>
      </c>
      <c r="F288" s="2">
        <f>SUMIFS(mySheet!K:K,mySheet!A:A,summary!C288,mySheet!B:B,summary!D288)</f>
        <v>1105888</v>
      </c>
      <c r="G288" s="8">
        <f t="shared" si="12"/>
        <v>0.72307152136971198</v>
      </c>
      <c r="H288">
        <f>COUNTIFS(mySheet!A:A,summary!C288,mySheet!B:B,summary!D288,mySheet!D:D,"FEMALE")</f>
        <v>3</v>
      </c>
      <c r="I288">
        <f>COUNTIFS(mySheet!A:A,summary!C288,mySheet!B:B,summary!D288,mySheet!D:D,"FEMALE",mySheet!O:O,1)</f>
        <v>0</v>
      </c>
      <c r="J288" s="11">
        <f>SUMIFS(mySheet!K:K,mySheet!A:A,summary!C288,mySheet!B:B,summary!D288,mySheet!G:G,"NOTA")/F288</f>
        <v>5.8685870540235536E-3</v>
      </c>
      <c r="K288" s="2">
        <f>SUMIFS(mySheet!K:K,mySheet!A:A,summary!C288,mySheet!B:B,summary!D288,mySheet!O:O,1) - SUMIFS(mySheet!K:K,mySheet!A:A,summary!C288,mySheet!B:B,summary!D288,mySheet!O:O,2)</f>
        <v>110211</v>
      </c>
      <c r="L288" s="11">
        <f t="shared" si="13"/>
        <v>9.9658374084898291E-2</v>
      </c>
      <c r="M288" t="str">
        <f t="array" ref="M288">INDEX(mySheet!G:G,MATCH(1,(mySheet!A:A=summary!C288)*(mySheet!B:B=summary!D288)*(mySheet!O:O=1),0))</f>
        <v>AAAP</v>
      </c>
      <c r="N288" t="str">
        <f>VLOOKUP(M288,alliance!A:B,2,FALSE)</f>
        <v>I.N.D.I.A.</v>
      </c>
      <c r="O288" t="str">
        <f>VLOOKUP(M288,alliance!A:D,4,FALSE)</f>
        <v>4BBBFF</v>
      </c>
      <c r="P288" t="str">
        <f t="array" ref="P288">INDEX(mySheet!G:G,MATCH(1,(mySheet!A:A=summary!C288)*(mySheet!B:B=summary!D288)*(mySheet!O:O=2),0))</f>
        <v>INC</v>
      </c>
      <c r="Q288" t="str">
        <f t="shared" si="14"/>
        <v>INC</v>
      </c>
      <c r="R288" t="str">
        <f>VLOOKUP(Q288,alliance!A:B,2,FALSE)</f>
        <v>I.N.D.I.A.</v>
      </c>
      <c r="S288" t="str">
        <f>VLOOKUP(Q288,alliance!A:D,4,FALSE)</f>
        <v>00BFFF</v>
      </c>
    </row>
    <row r="289" spans="1:19" x14ac:dyDescent="0.2">
      <c r="A289" t="str">
        <f>VLOOKUP(C289,stateCodes!A:B,2,FALSE)</f>
        <v>S19</v>
      </c>
      <c r="B289">
        <v>6</v>
      </c>
      <c r="C289" t="s">
        <v>4923</v>
      </c>
      <c r="D289" t="s">
        <v>5150</v>
      </c>
      <c r="E289" s="2">
        <f>SUMIFS(mySheet!N:N,mySheet!A:A,summary!C289,mySheet!B:B,summary!D289,mySheet!O:O,1)</f>
        <v>1621671</v>
      </c>
      <c r="F289" s="2">
        <f>SUMIFS(mySheet!K:K,mySheet!A:A,summary!C289,mySheet!B:B,summary!D289)</f>
        <v>1200810</v>
      </c>
      <c r="G289" s="8">
        <f t="shared" si="12"/>
        <v>0.74047695247679712</v>
      </c>
      <c r="H289">
        <f>COUNTIFS(mySheet!A:A,summary!C289,mySheet!B:B,summary!D289,mySheet!D:D,"FEMALE")</f>
        <v>4</v>
      </c>
      <c r="I289">
        <f>COUNTIFS(mySheet!A:A,summary!C289,mySheet!B:B,summary!D289,mySheet!D:D,"FEMALE",mySheet!O:O,1)</f>
        <v>1</v>
      </c>
      <c r="J289" s="11">
        <f>SUMIFS(mySheet!K:K,mySheet!A:A,summary!C289,mySheet!B:B,summary!D289,mySheet!G:G,"NOTA")/F289</f>
        <v>1.1095010867664326E-2</v>
      </c>
      <c r="K289" s="2">
        <f>SUMIFS(mySheet!K:K,mySheet!A:A,summary!C289,mySheet!B:B,summary!D289,mySheet!O:O,1) - SUMIFS(mySheet!K:K,mySheet!A:A,summary!C289,mySheet!B:B,summary!D289,mySheet!O:O,2)</f>
        <v>21772</v>
      </c>
      <c r="L289" s="11">
        <f t="shared" si="13"/>
        <v>1.8131094844313422E-2</v>
      </c>
      <c r="M289" t="str">
        <f t="array" ref="M289">INDEX(mySheet!G:G,MATCH(1,(mySheet!A:A=summary!C289)*(mySheet!B:B=summary!D289)*(mySheet!O:O=1),0))</f>
        <v>SAD</v>
      </c>
      <c r="N289" t="str">
        <f>VLOOKUP(M289,alliance!A:B,2,FALSE)</f>
        <v>Unallied</v>
      </c>
      <c r="O289" t="str">
        <f>VLOOKUP(M289,alliance!A:D,4,FALSE)</f>
        <v>800080</v>
      </c>
      <c r="P289" t="str">
        <f t="array" ref="P289">INDEX(mySheet!G:G,MATCH(1,(mySheet!A:A=summary!C289)*(mySheet!B:B=summary!D289)*(mySheet!O:O=2),0))</f>
        <v>INC</v>
      </c>
      <c r="Q289" t="str">
        <f t="shared" si="14"/>
        <v>INC</v>
      </c>
      <c r="R289" t="str">
        <f>VLOOKUP(Q289,alliance!A:B,2,FALSE)</f>
        <v>I.N.D.I.A.</v>
      </c>
      <c r="S289" t="str">
        <f>VLOOKUP(Q289,alliance!A:D,4,FALSE)</f>
        <v>00BFFF</v>
      </c>
    </row>
    <row r="290" spans="1:19" x14ac:dyDescent="0.2">
      <c r="A290" t="str">
        <f>VLOOKUP(C290,stateCodes!A:B,2,FALSE)</f>
        <v>S19</v>
      </c>
      <c r="B290">
        <v>7</v>
      </c>
      <c r="C290" t="s">
        <v>4923</v>
      </c>
      <c r="D290" t="s">
        <v>4944</v>
      </c>
      <c r="E290" s="2">
        <f>SUMIFS(mySheet!N:N,mySheet!A:A,summary!C290,mySheet!B:B,summary!D290,mySheet!O:O,1)</f>
        <v>1507875</v>
      </c>
      <c r="F290" s="2">
        <f>SUMIFS(mySheet!K:K,mySheet!A:A,summary!C290,mySheet!B:B,summary!D290)</f>
        <v>859513</v>
      </c>
      <c r="G290" s="8">
        <f t="shared" si="12"/>
        <v>0.57001608223493327</v>
      </c>
      <c r="H290">
        <f>COUNTIFS(mySheet!A:A,summary!C290,mySheet!B:B,summary!D290,mySheet!D:D,"FEMALE")</f>
        <v>1</v>
      </c>
      <c r="I290">
        <f>COUNTIFS(mySheet!A:A,summary!C290,mySheet!B:B,summary!D290,mySheet!D:D,"FEMALE",mySheet!O:O,1)</f>
        <v>0</v>
      </c>
      <c r="J290" s="11">
        <f>SUMIFS(mySheet!K:K,mySheet!A:A,summary!C290,mySheet!B:B,summary!D290,mySheet!G:G,"NOTA")/F290</f>
        <v>1.0195308273405987E-2</v>
      </c>
      <c r="K290" s="2">
        <f>SUMIFS(mySheet!K:K,mySheet!A:A,summary!C290,mySheet!B:B,summary!D290,mySheet!O:O,1) - SUMIFS(mySheet!K:K,mySheet!A:A,summary!C290,mySheet!B:B,summary!D290,mySheet!O:O,2)</f>
        <v>99626</v>
      </c>
      <c r="L290" s="11">
        <f t="shared" si="13"/>
        <v>0.11590982335345713</v>
      </c>
      <c r="M290" t="str">
        <f t="array" ref="M290">INDEX(mySheet!G:G,MATCH(1,(mySheet!A:A=summary!C290)*(mySheet!B:B=summary!D290)*(mySheet!O:O=1),0))</f>
        <v>INC</v>
      </c>
      <c r="N290" t="str">
        <f>VLOOKUP(M290,alliance!A:B,2,FALSE)</f>
        <v>I.N.D.I.A.</v>
      </c>
      <c r="O290" t="str">
        <f>VLOOKUP(M290,alliance!A:D,4,FALSE)</f>
        <v>00BFFF</v>
      </c>
      <c r="P290" t="str">
        <f t="array" ref="P290">INDEX(mySheet!G:G,MATCH(1,(mySheet!A:A=summary!C290)*(mySheet!B:B=summary!D290)*(mySheet!O:O=2),0))</f>
        <v>BJP</v>
      </c>
      <c r="Q290" t="str">
        <f t="shared" si="14"/>
        <v>INC</v>
      </c>
      <c r="R290" t="str">
        <f>VLOOKUP(Q290,alliance!A:B,2,FALSE)</f>
        <v>I.N.D.I.A.</v>
      </c>
      <c r="S290" t="str">
        <f>VLOOKUP(Q290,alliance!A:D,4,FALSE)</f>
        <v>00BFFF</v>
      </c>
    </row>
    <row r="291" spans="1:19" x14ac:dyDescent="0.2">
      <c r="A291" t="str">
        <f>VLOOKUP(C291,stateCodes!A:B,2,FALSE)</f>
        <v>S19</v>
      </c>
      <c r="B291">
        <v>8</v>
      </c>
      <c r="C291" t="s">
        <v>4923</v>
      </c>
      <c r="D291" t="s">
        <v>5036</v>
      </c>
      <c r="E291" s="2">
        <f>SUMIFS(mySheet!N:N,mySheet!A:A,summary!C291,mySheet!B:B,summary!D291,mySheet!O:O,1)</f>
        <v>1698876</v>
      </c>
      <c r="F291" s="2">
        <f>SUMIFS(mySheet!K:K,mySheet!A:A,summary!C291,mySheet!B:B,summary!D291)</f>
        <v>1081727</v>
      </c>
      <c r="G291" s="8">
        <f t="shared" si="12"/>
        <v>0.63673099154970703</v>
      </c>
      <c r="H291">
        <f>COUNTIFS(mySheet!A:A,summary!C291,mySheet!B:B,summary!D291,mySheet!D:D,"FEMALE")</f>
        <v>5</v>
      </c>
      <c r="I291">
        <f>COUNTIFS(mySheet!A:A,summary!C291,mySheet!B:B,summary!D291,mySheet!D:D,"FEMALE",mySheet!O:O,1)</f>
        <v>0</v>
      </c>
      <c r="J291" s="11">
        <f>SUMIFS(mySheet!K:K,mySheet!A:A,summary!C291,mySheet!B:B,summary!D291,mySheet!G:G,"NOTA")/F291</f>
        <v>1.5840410750586793E-2</v>
      </c>
      <c r="K291" s="2">
        <f>SUMIFS(mySheet!K:K,mySheet!A:A,summary!C291,mySheet!B:B,summary!D291,mySheet!O:O,1) - SUMIFS(mySheet!K:K,mySheet!A:A,summary!C291,mySheet!B:B,summary!D291,mySheet!O:O,2)</f>
        <v>46884</v>
      </c>
      <c r="L291" s="11">
        <f t="shared" si="13"/>
        <v>4.3341804355442728E-2</v>
      </c>
      <c r="M291" t="str">
        <f t="array" ref="M291">INDEX(mySheet!G:G,MATCH(1,(mySheet!A:A=summary!C291)*(mySheet!B:B=summary!D291)*(mySheet!O:O=1),0))</f>
        <v>INC</v>
      </c>
      <c r="N291" t="str">
        <f>VLOOKUP(M291,alliance!A:B,2,FALSE)</f>
        <v>I.N.D.I.A.</v>
      </c>
      <c r="O291" t="str">
        <f>VLOOKUP(M291,alliance!A:D,4,FALSE)</f>
        <v>00BFFF</v>
      </c>
      <c r="P291" t="str">
        <f t="array" ref="P291">INDEX(mySheet!G:G,MATCH(1,(mySheet!A:A=summary!C291)*(mySheet!B:B=summary!D291)*(mySheet!O:O=2),0))</f>
        <v>SAD</v>
      </c>
      <c r="Q291" t="str">
        <f t="shared" si="14"/>
        <v>SAD</v>
      </c>
      <c r="R291" t="str">
        <f>VLOOKUP(Q291,alliance!A:B,2,FALSE)</f>
        <v>Unallied</v>
      </c>
      <c r="S291" t="str">
        <f>VLOOKUP(Q291,alliance!A:D,4,FALSE)</f>
        <v>800080</v>
      </c>
    </row>
    <row r="292" spans="1:19" x14ac:dyDescent="0.2">
      <c r="A292" t="str">
        <f>VLOOKUP(C292,stateCodes!A:B,2,FALSE)</f>
        <v>S19</v>
      </c>
      <c r="B292">
        <v>9</v>
      </c>
      <c r="C292" t="s">
        <v>4923</v>
      </c>
      <c r="D292" t="s">
        <v>5006</v>
      </c>
      <c r="E292" s="2">
        <f>SUMIFS(mySheet!N:N,mySheet!A:A,summary!C292,mySheet!B:B,summary!D292,mySheet!O:O,1)</f>
        <v>1617018</v>
      </c>
      <c r="F292" s="2">
        <f>SUMIFS(mySheet!K:K,mySheet!A:A,summary!C292,mySheet!B:B,summary!D292)</f>
        <v>1018998</v>
      </c>
      <c r="G292" s="8">
        <f t="shared" si="12"/>
        <v>0.63017109271510896</v>
      </c>
      <c r="H292">
        <f>COUNTIFS(mySheet!A:A,summary!C292,mySheet!B:B,summary!D292,mySheet!D:D,"FEMALE")</f>
        <v>1</v>
      </c>
      <c r="I292">
        <f>COUNTIFS(mySheet!A:A,summary!C292,mySheet!B:B,summary!D292,mySheet!D:D,"FEMALE",mySheet!O:O,1)</f>
        <v>0</v>
      </c>
      <c r="J292" s="11">
        <f>SUMIFS(mySheet!K:K,mySheet!A:A,summary!C292,mySheet!B:B,summary!D292,mySheet!G:G,"NOTA")/F292</f>
        <v>1.2094233747269376E-2</v>
      </c>
      <c r="K292" s="2">
        <f>SUMIFS(mySheet!K:K,mySheet!A:A,summary!C292,mySheet!B:B,summary!D292,mySheet!O:O,1) - SUMIFS(mySheet!K:K,mySheet!A:A,summary!C292,mySheet!B:B,summary!D292,mySheet!O:O,2)</f>
        <v>19491</v>
      </c>
      <c r="L292" s="11">
        <f t="shared" si="13"/>
        <v>1.9127613596886354E-2</v>
      </c>
      <c r="M292" t="str">
        <f t="array" ref="M292">INDEX(mySheet!G:G,MATCH(1,(mySheet!A:A=summary!C292)*(mySheet!B:B=summary!D292)*(mySheet!O:O=1),0))</f>
        <v>INC</v>
      </c>
      <c r="N292" t="str">
        <f>VLOOKUP(M292,alliance!A:B,2,FALSE)</f>
        <v>I.N.D.I.A.</v>
      </c>
      <c r="O292" t="str">
        <f>VLOOKUP(M292,alliance!A:D,4,FALSE)</f>
        <v>00BFFF</v>
      </c>
      <c r="P292" t="str">
        <f t="array" ref="P292">INDEX(mySheet!G:G,MATCH(1,(mySheet!A:A=summary!C292)*(mySheet!B:B=summary!D292)*(mySheet!O:O=2),0))</f>
        <v>SAD</v>
      </c>
      <c r="Q292" t="str">
        <f t="shared" si="14"/>
        <v>SAD</v>
      </c>
      <c r="R292" t="str">
        <f>VLOOKUP(Q292,alliance!A:B,2,FALSE)</f>
        <v>Unallied</v>
      </c>
      <c r="S292" t="str">
        <f>VLOOKUP(Q292,alliance!A:D,4,FALSE)</f>
        <v>800080</v>
      </c>
    </row>
    <row r="293" spans="1:19" x14ac:dyDescent="0.2">
      <c r="A293" t="str">
        <f>VLOOKUP(C293,stateCodes!A:B,2,FALSE)</f>
        <v>S19</v>
      </c>
      <c r="B293">
        <v>10</v>
      </c>
      <c r="C293" t="s">
        <v>4923</v>
      </c>
      <c r="D293" t="s">
        <v>5205</v>
      </c>
      <c r="E293" s="2">
        <f>SUMIFS(mySheet!N:N,mySheet!A:A,summary!C293,mySheet!B:B,summary!D293,mySheet!O:O,1)</f>
        <v>1739600</v>
      </c>
      <c r="F293" s="2">
        <f>SUMIFS(mySheet!K:K,mySheet!A:A,summary!C293,mySheet!B:B,summary!D293)</f>
        <v>1177903</v>
      </c>
      <c r="G293" s="8">
        <f t="shared" si="12"/>
        <v>0.67711140492067146</v>
      </c>
      <c r="H293">
        <f>COUNTIFS(mySheet!A:A,summary!C293,mySheet!B:B,summary!D293,mySheet!D:D,"FEMALE")</f>
        <v>2</v>
      </c>
      <c r="I293">
        <f>COUNTIFS(mySheet!A:A,summary!C293,mySheet!B:B,summary!D293,mySheet!D:D,"FEMALE",mySheet!O:O,1)</f>
        <v>1</v>
      </c>
      <c r="J293" s="11">
        <f>SUMIFS(mySheet!K:K,mySheet!A:A,summary!C293,mySheet!B:B,summary!D293,mySheet!G:G,"NOTA")/F293</f>
        <v>9.4320160488597111E-3</v>
      </c>
      <c r="K293" s="2">
        <f>SUMIFS(mySheet!K:K,mySheet!A:A,summary!C293,mySheet!B:B,summary!D293,mySheet!O:O,1) - SUMIFS(mySheet!K:K,mySheet!A:A,summary!C293,mySheet!B:B,summary!D293,mySheet!O:O,2)</f>
        <v>162718</v>
      </c>
      <c r="L293" s="11">
        <f t="shared" si="13"/>
        <v>0.13814210507995989</v>
      </c>
      <c r="M293" t="str">
        <f t="array" ref="M293">INDEX(mySheet!G:G,MATCH(1,(mySheet!A:A=summary!C293)*(mySheet!B:B=summary!D293)*(mySheet!O:O=1),0))</f>
        <v>INC</v>
      </c>
      <c r="N293" t="str">
        <f>VLOOKUP(M293,alliance!A:B,2,FALSE)</f>
        <v>I.N.D.I.A.</v>
      </c>
      <c r="O293" t="str">
        <f>VLOOKUP(M293,alliance!A:D,4,FALSE)</f>
        <v>00BFFF</v>
      </c>
      <c r="P293" t="str">
        <f t="array" ref="P293">INDEX(mySheet!G:G,MATCH(1,(mySheet!A:A=summary!C293)*(mySheet!B:B=summary!D293)*(mySheet!O:O=2),0))</f>
        <v>SAD</v>
      </c>
      <c r="Q293" t="str">
        <f t="shared" si="14"/>
        <v>INC</v>
      </c>
      <c r="R293" t="str">
        <f>VLOOKUP(Q293,alliance!A:B,2,FALSE)</f>
        <v>I.N.D.I.A.</v>
      </c>
      <c r="S293" t="str">
        <f>VLOOKUP(Q293,alliance!A:D,4,FALSE)</f>
        <v>00BFFF</v>
      </c>
    </row>
    <row r="294" spans="1:19" x14ac:dyDescent="0.2">
      <c r="A294" t="str">
        <f>VLOOKUP(C294,stateCodes!A:B,2,FALSE)</f>
        <v>S19</v>
      </c>
      <c r="B294">
        <v>11</v>
      </c>
      <c r="C294" t="s">
        <v>4923</v>
      </c>
      <c r="D294" t="s">
        <v>4980</v>
      </c>
      <c r="E294" s="2">
        <f>SUMIFS(mySheet!N:N,mySheet!A:A,summary!C294,mySheet!B:B,summary!D294,mySheet!O:O,1)</f>
        <v>1638842</v>
      </c>
      <c r="F294" s="2">
        <f>SUMIFS(mySheet!K:K,mySheet!A:A,summary!C294,mySheet!B:B,summary!D294)</f>
        <v>1046032</v>
      </c>
      <c r="G294" s="8">
        <f t="shared" si="12"/>
        <v>0.63827507471739187</v>
      </c>
      <c r="H294">
        <f>COUNTIFS(mySheet!A:A,summary!C294,mySheet!B:B,summary!D294,mySheet!D:D,"FEMALE")</f>
        <v>5</v>
      </c>
      <c r="I294">
        <f>COUNTIFS(mySheet!A:A,summary!C294,mySheet!B:B,summary!D294,mySheet!D:D,"FEMALE",mySheet!O:O,1)</f>
        <v>0</v>
      </c>
      <c r="J294" s="11">
        <f>SUMIFS(mySheet!K:K,mySheet!A:A,summary!C294,mySheet!B:B,summary!D294,mySheet!G:G,"NOTA")/F294</f>
        <v>4.9042476711993518E-3</v>
      </c>
      <c r="K294" s="2">
        <f>SUMIFS(mySheet!K:K,mySheet!A:A,summary!C294,mySheet!B:B,summary!D294,mySheet!O:O,1) - SUMIFS(mySheet!K:K,mySheet!A:A,summary!C294,mySheet!B:B,summary!D294,mySheet!O:O,2)</f>
        <v>140573</v>
      </c>
      <c r="L294" s="11">
        <f t="shared" si="13"/>
        <v>0.13438690212154122</v>
      </c>
      <c r="M294" t="str">
        <f t="array" ref="M294">INDEX(mySheet!G:G,MATCH(1,(mySheet!A:A=summary!C294)*(mySheet!B:B=summary!D294)*(mySheet!O:O=1),0))</f>
        <v>INC</v>
      </c>
      <c r="N294" t="str">
        <f>VLOOKUP(M294,alliance!A:B,2,FALSE)</f>
        <v>I.N.D.I.A.</v>
      </c>
      <c r="O294" t="str">
        <f>VLOOKUP(M294,alliance!A:D,4,FALSE)</f>
        <v>00BFFF</v>
      </c>
      <c r="P294" t="str">
        <f t="array" ref="P294">INDEX(mySheet!G:G,MATCH(1,(mySheet!A:A=summary!C294)*(mySheet!B:B=summary!D294)*(mySheet!O:O=2),0))</f>
        <v>SAD</v>
      </c>
      <c r="Q294" t="str">
        <f t="shared" si="14"/>
        <v>INC</v>
      </c>
      <c r="R294" t="str">
        <f>VLOOKUP(Q294,alliance!A:B,2,FALSE)</f>
        <v>I.N.D.I.A.</v>
      </c>
      <c r="S294" t="str">
        <f>VLOOKUP(Q294,alliance!A:D,4,FALSE)</f>
        <v>00BFFF</v>
      </c>
    </row>
    <row r="295" spans="1:19" x14ac:dyDescent="0.2">
      <c r="A295" t="str">
        <f>VLOOKUP(C295,stateCodes!A:B,2,FALSE)</f>
        <v>S19</v>
      </c>
      <c r="B295">
        <v>12</v>
      </c>
      <c r="C295" t="s">
        <v>4923</v>
      </c>
      <c r="D295" t="s">
        <v>4924</v>
      </c>
      <c r="E295" s="2">
        <f>SUMIFS(mySheet!N:N,mySheet!A:A,summary!C295,mySheet!B:B,summary!D295,mySheet!O:O,1)</f>
        <v>1595284</v>
      </c>
      <c r="F295" s="2">
        <f>SUMIFS(mySheet!K:K,mySheet!A:A,summary!C295,mySheet!B:B,summary!D295)</f>
        <v>1103887</v>
      </c>
      <c r="G295" s="8">
        <f t="shared" si="12"/>
        <v>0.69196895349041299</v>
      </c>
      <c r="H295">
        <f>COUNTIFS(mySheet!A:A,summary!C295,mySheet!B:B,summary!D295,mySheet!D:D,"FEMALE")</f>
        <v>0</v>
      </c>
      <c r="I295">
        <f>COUNTIFS(mySheet!A:A,summary!C295,mySheet!B:B,summary!D295,mySheet!D:D,"FEMALE",mySheet!O:O,1)</f>
        <v>0</v>
      </c>
      <c r="J295" s="11">
        <f>SUMIFS(mySheet!K:K,mySheet!A:A,summary!C295,mySheet!B:B,summary!D295,mySheet!G:G,"NOTA")/F295</f>
        <v>8.6603067161765655E-3</v>
      </c>
      <c r="K295" s="2">
        <f>SUMIFS(mySheet!K:K,mySheet!A:A,summary!C295,mySheet!B:B,summary!D295,mySheet!O:O,1) - SUMIFS(mySheet!K:K,mySheet!A:A,summary!C295,mySheet!B:B,summary!D295,mySheet!O:O,2)</f>
        <v>82459</v>
      </c>
      <c r="L295" s="11">
        <f t="shared" si="13"/>
        <v>7.4698768986318345E-2</v>
      </c>
      <c r="M295" t="str">
        <f t="array" ref="M295">INDEX(mySheet!G:G,MATCH(1,(mySheet!A:A=summary!C295)*(mySheet!B:B=summary!D295)*(mySheet!O:O=1),0))</f>
        <v>BJP</v>
      </c>
      <c r="N295" t="str">
        <f>VLOOKUP(M295,alliance!A:B,2,FALSE)</f>
        <v>NDA</v>
      </c>
      <c r="O295" t="str">
        <f>VLOOKUP(M295,alliance!A:D,4,FALSE)</f>
        <v>FF4500</v>
      </c>
      <c r="P295" t="str">
        <f t="array" ref="P295">INDEX(mySheet!G:G,MATCH(1,(mySheet!A:A=summary!C295)*(mySheet!B:B=summary!D295)*(mySheet!O:O=2),0))</f>
        <v>INC</v>
      </c>
      <c r="Q295" t="str">
        <f t="shared" si="14"/>
        <v>INC</v>
      </c>
      <c r="R295" t="str">
        <f>VLOOKUP(Q295,alliance!A:B,2,FALSE)</f>
        <v>I.N.D.I.A.</v>
      </c>
      <c r="S295" t="str">
        <f>VLOOKUP(Q295,alliance!A:D,4,FALSE)</f>
        <v>00BFFF</v>
      </c>
    </row>
    <row r="296" spans="1:19" x14ac:dyDescent="0.2">
      <c r="A296" t="str">
        <f>VLOOKUP(C296,stateCodes!A:B,2,FALSE)</f>
        <v>S20</v>
      </c>
      <c r="B296">
        <v>0</v>
      </c>
      <c r="C296" t="s">
        <v>5229</v>
      </c>
      <c r="D296" t="s">
        <v>5470</v>
      </c>
      <c r="E296" s="2">
        <f>SUMIFS(mySheet!N:N,mySheet!A:A,summary!C296,mySheet!B:B,summary!D296,mySheet!O:O,1)</f>
        <v>1912911</v>
      </c>
      <c r="F296" s="2">
        <f>SUMIFS(mySheet!K:K,mySheet!A:A,summary!C296,mySheet!B:B,summary!D296)</f>
        <v>1239845</v>
      </c>
      <c r="G296" s="8">
        <f t="shared" si="12"/>
        <v>0.64814567954285385</v>
      </c>
      <c r="H296">
        <f>COUNTIFS(mySheet!A:A,summary!C296,mySheet!B:B,summary!D296,mySheet!D:D,"FEMALE")</f>
        <v>1</v>
      </c>
      <c r="I296">
        <f>COUNTIFS(mySheet!A:A,summary!C296,mySheet!B:B,summary!D296,mySheet!D:D,"FEMALE",mySheet!O:O,1)</f>
        <v>1</v>
      </c>
      <c r="J296" s="11">
        <f>SUMIFS(mySheet!K:K,mySheet!A:A,summary!C296,mySheet!B:B,summary!D296,mySheet!G:G,"NOTA")/F296</f>
        <v>1.021982586532994E-2</v>
      </c>
      <c r="K296" s="2">
        <f>SUMIFS(mySheet!K:K,mySheet!A:A,summary!C296,mySheet!B:B,summary!D296,mySheet!O:O,1) - SUMIFS(mySheet!K:K,mySheet!A:A,summary!C296,mySheet!B:B,summary!D296,mySheet!O:O,2)</f>
        <v>551916</v>
      </c>
      <c r="L296" s="11">
        <f t="shared" si="13"/>
        <v>0.44514919203610126</v>
      </c>
      <c r="M296" t="str">
        <f t="array" ref="M296">INDEX(mySheet!G:G,MATCH(1,(mySheet!A:A=summary!C296)*(mySheet!B:B=summary!D296)*(mySheet!O:O=1),0))</f>
        <v>BJP</v>
      </c>
      <c r="N296" t="str">
        <f>VLOOKUP(M296,alliance!A:B,2,FALSE)</f>
        <v>NDA</v>
      </c>
      <c r="O296" t="str">
        <f>VLOOKUP(M296,alliance!A:D,4,FALSE)</f>
        <v>FF4500</v>
      </c>
      <c r="P296" t="str">
        <f t="array" ref="P296">INDEX(mySheet!G:G,MATCH(1,(mySheet!A:A=summary!C296)*(mySheet!B:B=summary!D296)*(mySheet!O:O=2),0))</f>
        <v>INC</v>
      </c>
      <c r="Q296" t="str">
        <f t="shared" si="14"/>
        <v>BJP</v>
      </c>
      <c r="R296" t="str">
        <f>VLOOKUP(Q296,alliance!A:B,2,FALSE)</f>
        <v>NDA</v>
      </c>
      <c r="S296" t="str">
        <f>VLOOKUP(Q296,alliance!A:D,4,FALSE)</f>
        <v>FF4500</v>
      </c>
    </row>
    <row r="297" spans="1:19" x14ac:dyDescent="0.2">
      <c r="A297" t="str">
        <f>VLOOKUP(C297,stateCodes!A:B,2,FALSE)</f>
        <v>S20</v>
      </c>
      <c r="B297">
        <v>1</v>
      </c>
      <c r="C297" t="s">
        <v>5229</v>
      </c>
      <c r="D297" t="s">
        <v>5383</v>
      </c>
      <c r="E297" s="2">
        <f>SUMIFS(mySheet!N:N,mySheet!A:A,summary!C297,mySheet!B:B,summary!D297,mySheet!O:O,1)</f>
        <v>1933169</v>
      </c>
      <c r="F297" s="2">
        <f>SUMIFS(mySheet!K:K,mySheet!A:A,summary!C297,mySheet!B:B,summary!D297)</f>
        <v>1203124</v>
      </c>
      <c r="G297" s="8">
        <f t="shared" si="12"/>
        <v>0.62235841770688438</v>
      </c>
      <c r="H297">
        <f>COUNTIFS(mySheet!A:A,summary!C297,mySheet!B:B,summary!D297,mySheet!D:D,"FEMALE")</f>
        <v>2</v>
      </c>
      <c r="I297">
        <f>COUNTIFS(mySheet!A:A,summary!C297,mySheet!B:B,summary!D297,mySheet!D:D,"FEMALE",mySheet!O:O,1)</f>
        <v>0</v>
      </c>
      <c r="J297" s="11">
        <f>SUMIFS(mySheet!K:K,mySheet!A:A,summary!C297,mySheet!B:B,summary!D297,mySheet!G:G,"NOTA")/F297</f>
        <v>1.0845931092721948E-2</v>
      </c>
      <c r="K297" s="2">
        <f>SUMIFS(mySheet!K:K,mySheet!A:A,summary!C297,mySheet!B:B,summary!D297,mySheet!O:O,1) - SUMIFS(mySheet!K:K,mySheet!A:A,summary!C297,mySheet!B:B,summary!D297,mySheet!O:O,2)</f>
        <v>181260</v>
      </c>
      <c r="L297" s="11">
        <f t="shared" si="13"/>
        <v>0.15065778755971954</v>
      </c>
      <c r="M297" t="str">
        <f t="array" ref="M297">INDEX(mySheet!G:G,MATCH(1,(mySheet!A:A=summary!C297)*(mySheet!B:B=summary!D297)*(mySheet!O:O=1),0))</f>
        <v>RLTP</v>
      </c>
      <c r="N297" t="str">
        <f>VLOOKUP(M297,alliance!A:B,2,FALSE)</f>
        <v>NDA</v>
      </c>
      <c r="O297" t="str">
        <f>VLOOKUP(M297,alliance!A:D,4,FALSE)</f>
        <v>FFD18C</v>
      </c>
      <c r="P297" t="str">
        <f t="array" ref="P297">INDEX(mySheet!G:G,MATCH(1,(mySheet!A:A=summary!C297)*(mySheet!B:B=summary!D297)*(mySheet!O:O=2),0))</f>
        <v>INC</v>
      </c>
      <c r="Q297" t="str">
        <f t="shared" si="14"/>
        <v>RLTP</v>
      </c>
      <c r="R297" t="str">
        <f>VLOOKUP(Q297,alliance!A:B,2,FALSE)</f>
        <v>NDA</v>
      </c>
      <c r="S297" t="str">
        <f>VLOOKUP(Q297,alliance!A:D,4,FALSE)</f>
        <v>FFD18C</v>
      </c>
    </row>
    <row r="298" spans="1:19" x14ac:dyDescent="0.2">
      <c r="A298" t="str">
        <f>VLOOKUP(C298,stateCodes!A:B,2,FALSE)</f>
        <v>S20</v>
      </c>
      <c r="B298">
        <v>2</v>
      </c>
      <c r="C298" t="s">
        <v>5229</v>
      </c>
      <c r="D298" t="s">
        <v>5408</v>
      </c>
      <c r="E298" s="2">
        <f>SUMIFS(mySheet!N:N,mySheet!A:A,summary!C298,mySheet!B:B,summary!D298,mySheet!O:O,1)</f>
        <v>1956755</v>
      </c>
      <c r="F298" s="2">
        <f>SUMIFS(mySheet!K:K,mySheet!A:A,summary!C298,mySheet!B:B,summary!D298)</f>
        <v>1346243</v>
      </c>
      <c r="G298" s="8">
        <f t="shared" si="12"/>
        <v>0.68799773093718941</v>
      </c>
      <c r="H298">
        <f>COUNTIFS(mySheet!A:A,summary!C298,mySheet!B:B,summary!D298,mySheet!D:D,"FEMALE")</f>
        <v>2</v>
      </c>
      <c r="I298">
        <f>COUNTIFS(mySheet!A:A,summary!C298,mySheet!B:B,summary!D298,mySheet!D:D,"FEMALE",mySheet!O:O,1)</f>
        <v>0</v>
      </c>
      <c r="J298" s="11">
        <f>SUMIFS(mySheet!K:K,mySheet!A:A,summary!C298,mySheet!B:B,summary!D298,mySheet!G:G,"NOTA")/F298</f>
        <v>8.6819392932776622E-3</v>
      </c>
      <c r="K298" s="2">
        <f>SUMIFS(mySheet!K:K,mySheet!A:A,summary!C298,mySheet!B:B,summary!D298,mySheet!O:O,1) - SUMIFS(mySheet!K:K,mySheet!A:A,summary!C298,mySheet!B:B,summary!D298,mySheet!O:O,2)</f>
        <v>274440</v>
      </c>
      <c r="L298" s="11">
        <f t="shared" si="13"/>
        <v>0.20385621317993854</v>
      </c>
      <c r="M298" t="str">
        <f t="array" ref="M298">INDEX(mySheet!G:G,MATCH(1,(mySheet!A:A=summary!C298)*(mySheet!B:B=summary!D298)*(mySheet!O:O=1),0))</f>
        <v>BJP</v>
      </c>
      <c r="N298" t="str">
        <f>VLOOKUP(M298,alliance!A:B,2,FALSE)</f>
        <v>NDA</v>
      </c>
      <c r="O298" t="str">
        <f>VLOOKUP(M298,alliance!A:D,4,FALSE)</f>
        <v>FF4500</v>
      </c>
      <c r="P298" t="str">
        <f t="array" ref="P298">INDEX(mySheet!G:G,MATCH(1,(mySheet!A:A=summary!C298)*(mySheet!B:B=summary!D298)*(mySheet!O:O=2),0))</f>
        <v>INC</v>
      </c>
      <c r="Q298" t="str">
        <f t="shared" si="14"/>
        <v>BJP</v>
      </c>
      <c r="R298" t="str">
        <f>VLOOKUP(Q298,alliance!A:B,2,FALSE)</f>
        <v>NDA</v>
      </c>
      <c r="S298" t="str">
        <f>VLOOKUP(Q298,alliance!A:D,4,FALSE)</f>
        <v>FF4500</v>
      </c>
    </row>
    <row r="299" spans="1:19" x14ac:dyDescent="0.2">
      <c r="A299" t="str">
        <f>VLOOKUP(C299,stateCodes!A:B,2,FALSE)</f>
        <v>S20</v>
      </c>
      <c r="B299">
        <v>3</v>
      </c>
      <c r="C299" t="s">
        <v>5229</v>
      </c>
      <c r="D299" t="s">
        <v>5419</v>
      </c>
      <c r="E299" s="2">
        <f>SUMIFS(mySheet!N:N,mySheet!A:A,summary!C299,mySheet!B:B,summary!D299,mySheet!O:O,1)</f>
        <v>1941231</v>
      </c>
      <c r="F299" s="2">
        <f>SUMIFS(mySheet!K:K,mySheet!A:A,summary!C299,mySheet!B:B,summary!D299)</f>
        <v>1422271</v>
      </c>
      <c r="G299" s="8">
        <f t="shared" si="12"/>
        <v>0.73266447939477575</v>
      </c>
      <c r="H299">
        <f>COUNTIFS(mySheet!A:A,summary!C299,mySheet!B:B,summary!D299,mySheet!D:D,"FEMALE")</f>
        <v>0</v>
      </c>
      <c r="I299">
        <f>COUNTIFS(mySheet!A:A,summary!C299,mySheet!B:B,summary!D299,mySheet!D:D,"FEMALE",mySheet!O:O,1)</f>
        <v>0</v>
      </c>
      <c r="J299" s="11">
        <f>SUMIFS(mySheet!K:K,mySheet!A:A,summary!C299,mySheet!B:B,summary!D299,mySheet!G:G,"NOTA")/F299</f>
        <v>1.3356104427355967E-2</v>
      </c>
      <c r="K299" s="2">
        <f>SUMIFS(mySheet!K:K,mySheet!A:A,summary!C299,mySheet!B:B,summary!D299,mySheet!O:O,1) - SUMIFS(mySheet!K:K,mySheet!A:A,summary!C299,mySheet!B:B,summary!D299,mySheet!O:O,2)</f>
        <v>323808</v>
      </c>
      <c r="L299" s="11">
        <f t="shared" si="13"/>
        <v>0.2276696916410445</v>
      </c>
      <c r="M299" t="str">
        <f t="array" ref="M299">INDEX(mySheet!G:G,MATCH(1,(mySheet!A:A=summary!C299)*(mySheet!B:B=summary!D299)*(mySheet!O:O=1),0))</f>
        <v>BJP</v>
      </c>
      <c r="N299" t="str">
        <f>VLOOKUP(M299,alliance!A:B,2,FALSE)</f>
        <v>NDA</v>
      </c>
      <c r="O299" t="str">
        <f>VLOOKUP(M299,alliance!A:D,4,FALSE)</f>
        <v>FF4500</v>
      </c>
      <c r="P299" t="str">
        <f t="array" ref="P299">INDEX(mySheet!G:G,MATCH(1,(mySheet!A:A=summary!C299)*(mySheet!B:B=summary!D299)*(mySheet!O:O=2),0))</f>
        <v>INC</v>
      </c>
      <c r="Q299" t="str">
        <f t="shared" si="14"/>
        <v>BJP</v>
      </c>
      <c r="R299" t="str">
        <f>VLOOKUP(Q299,alliance!A:B,2,FALSE)</f>
        <v>NDA</v>
      </c>
      <c r="S299" t="str">
        <f>VLOOKUP(Q299,alliance!A:D,4,FALSE)</f>
        <v>FF4500</v>
      </c>
    </row>
    <row r="300" spans="1:19" x14ac:dyDescent="0.2">
      <c r="A300" t="str">
        <f>VLOOKUP(C300,stateCodes!A:B,2,FALSE)</f>
        <v>S20</v>
      </c>
      <c r="B300">
        <v>4</v>
      </c>
      <c r="C300" t="s">
        <v>5229</v>
      </c>
      <c r="D300" t="s">
        <v>5427</v>
      </c>
      <c r="E300" s="2">
        <f>SUMIFS(mySheet!N:N,mySheet!A:A,summary!C300,mySheet!B:B,summary!D300,mySheet!O:O,1)</f>
        <v>2071244</v>
      </c>
      <c r="F300" s="2">
        <f>SUMIFS(mySheet!K:K,mySheet!A:A,summary!C300,mySheet!B:B,summary!D300)</f>
        <v>1361619</v>
      </c>
      <c r="G300" s="8">
        <f t="shared" si="12"/>
        <v>0.6573918862287591</v>
      </c>
      <c r="H300">
        <f>COUNTIFS(mySheet!A:A,summary!C300,mySheet!B:B,summary!D300,mySheet!D:D,"FEMALE")</f>
        <v>1</v>
      </c>
      <c r="I300">
        <f>COUNTIFS(mySheet!A:A,summary!C300,mySheet!B:B,summary!D300,mySheet!D:D,"FEMALE",mySheet!O:O,1)</f>
        <v>0</v>
      </c>
      <c r="J300" s="11">
        <f>SUMIFS(mySheet!K:K,mySheet!A:A,summary!C300,mySheet!B:B,summary!D300,mySheet!G:G,"NOTA")/F300</f>
        <v>1.3009512940110267E-2</v>
      </c>
      <c r="K300" s="2">
        <f>SUMIFS(mySheet!K:K,mySheet!A:A,summary!C300,mySheet!B:B,summary!D300,mySheet!O:O,1) - SUMIFS(mySheet!K:K,mySheet!A:A,summary!C300,mySheet!B:B,summary!D300,mySheet!O:O,2)</f>
        <v>261110</v>
      </c>
      <c r="L300" s="11">
        <f t="shared" si="13"/>
        <v>0.19176436286508927</v>
      </c>
      <c r="M300" t="str">
        <f t="array" ref="M300">INDEX(mySheet!G:G,MATCH(1,(mySheet!A:A=summary!C300)*(mySheet!B:B=summary!D300)*(mySheet!O:O=1),0))</f>
        <v>BJP</v>
      </c>
      <c r="N300" t="str">
        <f>VLOOKUP(M300,alliance!A:B,2,FALSE)</f>
        <v>NDA</v>
      </c>
      <c r="O300" t="str">
        <f>VLOOKUP(M300,alliance!A:D,4,FALSE)</f>
        <v>FF4500</v>
      </c>
      <c r="P300" t="str">
        <f t="array" ref="P300">INDEX(mySheet!G:G,MATCH(1,(mySheet!A:A=summary!C300)*(mySheet!B:B=summary!D300)*(mySheet!O:O=2),0))</f>
        <v>INC</v>
      </c>
      <c r="Q300" t="str">
        <f t="shared" si="14"/>
        <v>BJP</v>
      </c>
      <c r="R300" t="str">
        <f>VLOOKUP(Q300,alliance!A:B,2,FALSE)</f>
        <v>NDA</v>
      </c>
      <c r="S300" t="str">
        <f>VLOOKUP(Q300,alliance!A:D,4,FALSE)</f>
        <v>FF4500</v>
      </c>
    </row>
    <row r="301" spans="1:19" x14ac:dyDescent="0.2">
      <c r="A301" t="str">
        <f>VLOOKUP(C301,stateCodes!A:B,2,FALSE)</f>
        <v>S20</v>
      </c>
      <c r="B301">
        <v>5</v>
      </c>
      <c r="C301" t="s">
        <v>5229</v>
      </c>
      <c r="D301" t="s">
        <v>5346</v>
      </c>
      <c r="E301" s="2">
        <f>SUMIFS(mySheet!N:N,mySheet!A:A,summary!C301,mySheet!B:B,summary!D301,mySheet!O:O,1)</f>
        <v>1810574</v>
      </c>
      <c r="F301" s="2">
        <f>SUMIFS(mySheet!K:K,mySheet!A:A,summary!C301,mySheet!B:B,summary!D301)</f>
        <v>998044</v>
      </c>
      <c r="G301" s="8">
        <f t="shared" si="12"/>
        <v>0.55123071467943319</v>
      </c>
      <c r="H301">
        <f>COUNTIFS(mySheet!A:A,summary!C301,mySheet!B:B,summary!D301,mySheet!D:D,"FEMALE")</f>
        <v>0</v>
      </c>
      <c r="I301">
        <f>COUNTIFS(mySheet!A:A,summary!C301,mySheet!B:B,summary!D301,mySheet!D:D,"FEMALE",mySheet!O:O,1)</f>
        <v>0</v>
      </c>
      <c r="J301" s="11">
        <f>SUMIFS(mySheet!K:K,mySheet!A:A,summary!C301,mySheet!B:B,summary!D301,mySheet!G:G,"NOTA")/F301</f>
        <v>7.3333440209048901E-3</v>
      </c>
      <c r="K301" s="2">
        <f>SUMIFS(mySheet!K:K,mySheet!A:A,summary!C301,mySheet!B:B,summary!D301,mySheet!O:O,1) - SUMIFS(mySheet!K:K,mySheet!A:A,summary!C301,mySheet!B:B,summary!D301,mySheet!O:O,2)</f>
        <v>97682</v>
      </c>
      <c r="L301" s="11">
        <f t="shared" si="13"/>
        <v>9.7873440449519261E-2</v>
      </c>
      <c r="M301" t="str">
        <f t="array" ref="M301">INDEX(mySheet!G:G,MATCH(1,(mySheet!A:A=summary!C301)*(mySheet!B:B=summary!D301)*(mySheet!O:O=1),0))</f>
        <v>BJP</v>
      </c>
      <c r="N301" t="str">
        <f>VLOOKUP(M301,alliance!A:B,2,FALSE)</f>
        <v>NDA</v>
      </c>
      <c r="O301" t="str">
        <f>VLOOKUP(M301,alliance!A:D,4,FALSE)</f>
        <v>FF4500</v>
      </c>
      <c r="P301" t="str">
        <f t="array" ref="P301">INDEX(mySheet!G:G,MATCH(1,(mySheet!A:A=summary!C301)*(mySheet!B:B=summary!D301)*(mySheet!O:O=2),0))</f>
        <v>INC</v>
      </c>
      <c r="Q301" t="str">
        <f t="shared" si="14"/>
        <v>INC</v>
      </c>
      <c r="R301" t="str">
        <f>VLOOKUP(Q301,alliance!A:B,2,FALSE)</f>
        <v>I.N.D.I.A.</v>
      </c>
      <c r="S301" t="str">
        <f>VLOOKUP(Q301,alliance!A:D,4,FALSE)</f>
        <v>00BFFF</v>
      </c>
    </row>
    <row r="302" spans="1:19" x14ac:dyDescent="0.2">
      <c r="A302" t="str">
        <f>VLOOKUP(C302,stateCodes!A:B,2,FALSE)</f>
        <v>S20</v>
      </c>
      <c r="B302">
        <v>6</v>
      </c>
      <c r="C302" t="s">
        <v>5229</v>
      </c>
      <c r="D302" t="s">
        <v>5325</v>
      </c>
      <c r="E302" s="2">
        <f>SUMIFS(mySheet!N:N,mySheet!A:A,summary!C302,mySheet!B:B,summary!D302,mySheet!O:O,1)</f>
        <v>1888524</v>
      </c>
      <c r="F302" s="2">
        <f>SUMIFS(mySheet!K:K,mySheet!A:A,summary!C302,mySheet!B:B,summary!D302)</f>
        <v>1265674</v>
      </c>
      <c r="G302" s="8">
        <f t="shared" si="12"/>
        <v>0.67019217124060904</v>
      </c>
      <c r="H302">
        <f>COUNTIFS(mySheet!A:A,summary!C302,mySheet!B:B,summary!D302,mySheet!D:D,"FEMALE")</f>
        <v>0</v>
      </c>
      <c r="I302">
        <f>COUNTIFS(mySheet!A:A,summary!C302,mySheet!B:B,summary!D302,mySheet!D:D,"FEMALE",mySheet!O:O,1)</f>
        <v>0</v>
      </c>
      <c r="J302" s="11">
        <f>SUMIFS(mySheet!K:K,mySheet!A:A,summary!C302,mySheet!B:B,summary!D302,mySheet!G:G,"NOTA")/F302</f>
        <v>4.2546500915717636E-3</v>
      </c>
      <c r="K302" s="2">
        <f>SUMIFS(mySheet!K:K,mySheet!A:A,summary!C302,mySheet!B:B,summary!D302,mySheet!O:O,1) - SUMIFS(mySheet!K:K,mySheet!A:A,summary!C302,mySheet!B:B,summary!D302,mySheet!O:O,2)</f>
        <v>329971</v>
      </c>
      <c r="L302" s="11">
        <f t="shared" si="13"/>
        <v>0.26070773358700583</v>
      </c>
      <c r="M302" t="str">
        <f t="array" ref="M302">INDEX(mySheet!G:G,MATCH(1,(mySheet!A:A=summary!C302)*(mySheet!B:B=summary!D302)*(mySheet!O:O=1),0))</f>
        <v>BJP</v>
      </c>
      <c r="N302" t="str">
        <f>VLOOKUP(M302,alliance!A:B,2,FALSE)</f>
        <v>NDA</v>
      </c>
      <c r="O302" t="str">
        <f>VLOOKUP(M302,alliance!A:D,4,FALSE)</f>
        <v>FF4500</v>
      </c>
      <c r="P302" t="str">
        <f t="array" ref="P302">INDEX(mySheet!G:G,MATCH(1,(mySheet!A:A=summary!C302)*(mySheet!B:B=summary!D302)*(mySheet!O:O=2),0))</f>
        <v>INC</v>
      </c>
      <c r="Q302" t="str">
        <f t="shared" si="14"/>
        <v>BJP</v>
      </c>
      <c r="R302" t="str">
        <f>VLOOKUP(Q302,alliance!A:B,2,FALSE)</f>
        <v>NDA</v>
      </c>
      <c r="S302" t="str">
        <f>VLOOKUP(Q302,alliance!A:D,4,FALSE)</f>
        <v>FF4500</v>
      </c>
    </row>
    <row r="303" spans="1:19" x14ac:dyDescent="0.2">
      <c r="A303" t="str">
        <f>VLOOKUP(C303,stateCodes!A:B,2,FALSE)</f>
        <v>S20</v>
      </c>
      <c r="B303">
        <v>7</v>
      </c>
      <c r="C303" t="s">
        <v>5229</v>
      </c>
      <c r="D303" t="s">
        <v>5290</v>
      </c>
      <c r="E303" s="2">
        <f>SUMIFS(mySheet!N:N,mySheet!A:A,summary!C303,mySheet!B:B,summary!D303,mySheet!O:O,1)</f>
        <v>1952542</v>
      </c>
      <c r="F303" s="2">
        <f>SUMIFS(mySheet!K:K,mySheet!A:A,summary!C303,mySheet!B:B,summary!D303)</f>
        <v>1276693</v>
      </c>
      <c r="G303" s="8">
        <f t="shared" si="12"/>
        <v>0.65386199118892196</v>
      </c>
      <c r="H303">
        <f>COUNTIFS(mySheet!A:A,summary!C303,mySheet!B:B,summary!D303,mySheet!D:D,"FEMALE")</f>
        <v>1</v>
      </c>
      <c r="I303">
        <f>COUNTIFS(mySheet!A:A,summary!C303,mySheet!B:B,summary!D303,mySheet!D:D,"FEMALE",mySheet!O:O,1)</f>
        <v>0</v>
      </c>
      <c r="J303" s="11">
        <f>SUMIFS(mySheet!K:K,mySheet!A:A,summary!C303,mySheet!B:B,summary!D303,mySheet!G:G,"NOTA")/F303</f>
        <v>7.3243920034025412E-3</v>
      </c>
      <c r="K303" s="2">
        <f>SUMIFS(mySheet!K:K,mySheet!A:A,summary!C303,mySheet!B:B,summary!D303,mySheet!O:O,1) - SUMIFS(mySheet!K:K,mySheet!A:A,summary!C303,mySheet!B:B,summary!D303,mySheet!O:O,2)</f>
        <v>393171</v>
      </c>
      <c r="L303" s="11">
        <f t="shared" si="13"/>
        <v>0.30796048854344782</v>
      </c>
      <c r="M303" t="str">
        <f t="array" ref="M303">INDEX(mySheet!G:G,MATCH(1,(mySheet!A:A=summary!C303)*(mySheet!B:B=summary!D303)*(mySheet!O:O=1),0))</f>
        <v>BJP</v>
      </c>
      <c r="N303" t="str">
        <f>VLOOKUP(M303,alliance!A:B,2,FALSE)</f>
        <v>NDA</v>
      </c>
      <c r="O303" t="str">
        <f>VLOOKUP(M303,alliance!A:D,4,FALSE)</f>
        <v>FF4500</v>
      </c>
      <c r="P303" t="str">
        <f t="array" ref="P303">INDEX(mySheet!G:G,MATCH(1,(mySheet!A:A=summary!C303)*(mySheet!B:B=summary!D303)*(mySheet!O:O=2),0))</f>
        <v>INC</v>
      </c>
      <c r="Q303" t="str">
        <f t="shared" si="14"/>
        <v>BJP</v>
      </c>
      <c r="R303" t="str">
        <f>VLOOKUP(Q303,alliance!A:B,2,FALSE)</f>
        <v>NDA</v>
      </c>
      <c r="S303" t="str">
        <f>VLOOKUP(Q303,alliance!A:D,4,FALSE)</f>
        <v>FF4500</v>
      </c>
    </row>
    <row r="304" spans="1:19" x14ac:dyDescent="0.2">
      <c r="A304" t="str">
        <f>VLOOKUP(C304,stateCodes!A:B,2,FALSE)</f>
        <v>S20</v>
      </c>
      <c r="B304">
        <v>8</v>
      </c>
      <c r="C304" t="s">
        <v>5229</v>
      </c>
      <c r="D304" t="s">
        <v>5299</v>
      </c>
      <c r="E304" s="2">
        <f>SUMIFS(mySheet!N:N,mySheet!A:A,summary!C304,mySheet!B:B,summary!D304,mySheet!O:O,1)</f>
        <v>2127021</v>
      </c>
      <c r="F304" s="2">
        <f>SUMIFS(mySheet!K:K,mySheet!A:A,summary!C304,mySheet!B:B,summary!D304)</f>
        <v>1456404</v>
      </c>
      <c r="G304" s="8">
        <f t="shared" si="12"/>
        <v>0.68471538362808826</v>
      </c>
      <c r="H304">
        <f>COUNTIFS(mySheet!A:A,summary!C304,mySheet!B:B,summary!D304,mySheet!D:D,"FEMALE")</f>
        <v>4</v>
      </c>
      <c r="I304">
        <f>COUNTIFS(mySheet!A:A,summary!C304,mySheet!B:B,summary!D304,mySheet!D:D,"FEMALE",mySheet!O:O,1)</f>
        <v>0</v>
      </c>
      <c r="J304" s="11">
        <f>SUMIFS(mySheet!K:K,mySheet!A:A,summary!C304,mySheet!B:B,summary!D304,mySheet!G:G,"NOTA")/F304</f>
        <v>4.4781530399531999E-3</v>
      </c>
      <c r="K304" s="2">
        <f>SUMIFS(mySheet!K:K,mySheet!A:A,summary!C304,mySheet!B:B,summary!D304,mySheet!O:O,1) - SUMIFS(mySheet!K:K,mySheet!A:A,summary!C304,mySheet!B:B,summary!D304,mySheet!O:O,2)</f>
        <v>430626</v>
      </c>
      <c r="L304" s="11">
        <f t="shared" si="13"/>
        <v>0.29567757298112335</v>
      </c>
      <c r="M304" t="str">
        <f t="array" ref="M304">INDEX(mySheet!G:G,MATCH(1,(mySheet!A:A=summary!C304)*(mySheet!B:B=summary!D304)*(mySheet!O:O=1),0))</f>
        <v>BJP</v>
      </c>
      <c r="N304" t="str">
        <f>VLOOKUP(M304,alliance!A:B,2,FALSE)</f>
        <v>NDA</v>
      </c>
      <c r="O304" t="str">
        <f>VLOOKUP(M304,alliance!A:D,4,FALSE)</f>
        <v>FF4500</v>
      </c>
      <c r="P304" t="str">
        <f t="array" ref="P304">INDEX(mySheet!G:G,MATCH(1,(mySheet!A:A=summary!C304)*(mySheet!B:B=summary!D304)*(mySheet!O:O=2),0))</f>
        <v>INC</v>
      </c>
      <c r="Q304" t="str">
        <f t="shared" si="14"/>
        <v>BJP</v>
      </c>
      <c r="R304" t="str">
        <f>VLOOKUP(Q304,alliance!A:B,2,FALSE)</f>
        <v>NDA</v>
      </c>
      <c r="S304" t="str">
        <f>VLOOKUP(Q304,alliance!A:D,4,FALSE)</f>
        <v>FF4500</v>
      </c>
    </row>
    <row r="305" spans="1:19" x14ac:dyDescent="0.2">
      <c r="A305" t="str">
        <f>VLOOKUP(C305,stateCodes!A:B,2,FALSE)</f>
        <v>S20</v>
      </c>
      <c r="B305">
        <v>9</v>
      </c>
      <c r="C305" t="s">
        <v>5229</v>
      </c>
      <c r="D305" t="s">
        <v>5375</v>
      </c>
      <c r="E305" s="2">
        <f>SUMIFS(mySheet!N:N,mySheet!A:A,summary!C305,mySheet!B:B,summary!D305,mySheet!O:O,1)</f>
        <v>1876346</v>
      </c>
      <c r="F305" s="2">
        <f>SUMIFS(mySheet!K:K,mySheet!A:A,summary!C305,mySheet!B:B,summary!D305)</f>
        <v>1262214</v>
      </c>
      <c r="G305" s="8">
        <f t="shared" si="12"/>
        <v>0.67269789260616109</v>
      </c>
      <c r="H305">
        <f>COUNTIFS(mySheet!A:A,summary!C305,mySheet!B:B,summary!D305,mySheet!D:D,"FEMALE")</f>
        <v>1</v>
      </c>
      <c r="I305">
        <f>COUNTIFS(mySheet!A:A,summary!C305,mySheet!B:B,summary!D305,mySheet!D:D,"FEMALE",mySheet!O:O,1)</f>
        <v>0</v>
      </c>
      <c r="J305" s="11">
        <f>SUMIFS(mySheet!K:K,mySheet!A:A,summary!C305,mySheet!B:B,summary!D305,mySheet!G:G,"NOTA")/F305</f>
        <v>7.5882536558776878E-3</v>
      </c>
      <c r="K305" s="2">
        <f>SUMIFS(mySheet!K:K,mySheet!A:A,summary!C305,mySheet!B:B,summary!D305,mySheet!O:O,1) - SUMIFS(mySheet!K:K,mySheet!A:A,summary!C305,mySheet!B:B,summary!D305,mySheet!O:O,2)</f>
        <v>416424</v>
      </c>
      <c r="L305" s="11">
        <f t="shared" si="13"/>
        <v>0.32991552937932872</v>
      </c>
      <c r="M305" t="str">
        <f t="array" ref="M305">INDEX(mySheet!G:G,MATCH(1,(mySheet!A:A=summary!C305)*(mySheet!B:B=summary!D305)*(mySheet!O:O=1),0))</f>
        <v>BJP</v>
      </c>
      <c r="N305" t="str">
        <f>VLOOKUP(M305,alliance!A:B,2,FALSE)</f>
        <v>NDA</v>
      </c>
      <c r="O305" t="str">
        <f>VLOOKUP(M305,alliance!A:D,4,FALSE)</f>
        <v>FF4500</v>
      </c>
      <c r="P305" t="str">
        <f t="array" ref="P305">INDEX(mySheet!G:G,MATCH(1,(mySheet!A:A=summary!C305)*(mySheet!B:B=summary!D305)*(mySheet!O:O=2),0))</f>
        <v>INC</v>
      </c>
      <c r="Q305" t="str">
        <f t="shared" si="14"/>
        <v>BJP</v>
      </c>
      <c r="R305" t="str">
        <f>VLOOKUP(Q305,alliance!A:B,2,FALSE)</f>
        <v>NDA</v>
      </c>
      <c r="S305" t="str">
        <f>VLOOKUP(Q305,alliance!A:D,4,FALSE)</f>
        <v>FF4500</v>
      </c>
    </row>
    <row r="306" spans="1:19" x14ac:dyDescent="0.2">
      <c r="A306" t="str">
        <f>VLOOKUP(C306,stateCodes!A:B,2,FALSE)</f>
        <v>S20</v>
      </c>
      <c r="B306">
        <v>10</v>
      </c>
      <c r="C306" t="s">
        <v>5229</v>
      </c>
      <c r="D306" t="s">
        <v>5398</v>
      </c>
      <c r="E306" s="2">
        <f>SUMIFS(mySheet!N:N,mySheet!A:A,summary!C306,mySheet!B:B,summary!D306,mySheet!O:O,1)</f>
        <v>2161663</v>
      </c>
      <c r="F306" s="2">
        <f>SUMIFS(mySheet!K:K,mySheet!A:A,summary!C306,mySheet!B:B,summary!D306)</f>
        <v>1359799</v>
      </c>
      <c r="G306" s="8">
        <f t="shared" si="12"/>
        <v>0.62905226207785392</v>
      </c>
      <c r="H306">
        <f>COUNTIFS(mySheet!A:A,summary!C306,mySheet!B:B,summary!D306,mySheet!D:D,"FEMALE")</f>
        <v>0</v>
      </c>
      <c r="I306">
        <f>COUNTIFS(mySheet!A:A,summary!C306,mySheet!B:B,summary!D306,mySheet!D:D,"FEMALE",mySheet!O:O,1)</f>
        <v>0</v>
      </c>
      <c r="J306" s="11">
        <f>SUMIFS(mySheet!K:K,mySheet!A:A,summary!C306,mySheet!B:B,summary!D306,mySheet!G:G,"NOTA")/F306</f>
        <v>1.1163414592892038E-2</v>
      </c>
      <c r="K306" s="2">
        <f>SUMIFS(mySheet!K:K,mySheet!A:A,summary!C306,mySheet!B:B,summary!D306,mySheet!O:O,1) - SUMIFS(mySheet!K:K,mySheet!A:A,summary!C306,mySheet!B:B,summary!D306,mySheet!O:O,2)</f>
        <v>481597</v>
      </c>
      <c r="L306" s="11">
        <f t="shared" si="13"/>
        <v>0.35416778509176722</v>
      </c>
      <c r="M306" t="str">
        <f t="array" ref="M306">INDEX(mySheet!G:G,MATCH(1,(mySheet!A:A=summary!C306)*(mySheet!B:B=summary!D306)*(mySheet!O:O=1),0))</f>
        <v>BJP</v>
      </c>
      <c r="N306" t="str">
        <f>VLOOKUP(M306,alliance!A:B,2,FALSE)</f>
        <v>NDA</v>
      </c>
      <c r="O306" t="str">
        <f>VLOOKUP(M306,alliance!A:D,4,FALSE)</f>
        <v>FF4500</v>
      </c>
      <c r="P306" t="str">
        <f t="array" ref="P306">INDEX(mySheet!G:G,MATCH(1,(mySheet!A:A=summary!C306)*(mySheet!B:B=summary!D306)*(mySheet!O:O=2),0))</f>
        <v>INC</v>
      </c>
      <c r="Q306" t="str">
        <f t="shared" si="14"/>
        <v>BJP</v>
      </c>
      <c r="R306" t="str">
        <f>VLOOKUP(Q306,alliance!A:B,2,FALSE)</f>
        <v>NDA</v>
      </c>
      <c r="S306" t="str">
        <f>VLOOKUP(Q306,alliance!A:D,4,FALSE)</f>
        <v>FF4500</v>
      </c>
    </row>
    <row r="307" spans="1:19" x14ac:dyDescent="0.2">
      <c r="A307" t="str">
        <f>VLOOKUP(C307,stateCodes!A:B,2,FALSE)</f>
        <v>S20</v>
      </c>
      <c r="B307">
        <v>11</v>
      </c>
      <c r="C307" t="s">
        <v>5229</v>
      </c>
      <c r="D307" t="s">
        <v>5337</v>
      </c>
      <c r="E307" s="2">
        <f>SUMIFS(mySheet!N:N,mySheet!A:A,summary!C307,mySheet!B:B,summary!D307,mySheet!O:O,1)</f>
        <v>1943794</v>
      </c>
      <c r="F307" s="2">
        <f>SUMIFS(mySheet!K:K,mySheet!A:A,summary!C307,mySheet!B:B,summary!D307)</f>
        <v>1146797</v>
      </c>
      <c r="G307" s="8">
        <f t="shared" si="12"/>
        <v>0.58997867057928977</v>
      </c>
      <c r="H307">
        <f>COUNTIFS(mySheet!A:A,summary!C307,mySheet!B:B,summary!D307,mySheet!D:D,"FEMALE")</f>
        <v>1</v>
      </c>
      <c r="I307">
        <f>COUNTIFS(mySheet!A:A,summary!C307,mySheet!B:B,summary!D307,mySheet!D:D,"FEMALE",mySheet!O:O,1)</f>
        <v>1</v>
      </c>
      <c r="J307" s="11">
        <f>SUMIFS(mySheet!K:K,mySheet!A:A,summary!C307,mySheet!B:B,summary!D307,mySheet!G:G,"NOTA")/F307</f>
        <v>4.9163016645491749E-3</v>
      </c>
      <c r="K307" s="2">
        <f>SUMIFS(mySheet!K:K,mySheet!A:A,summary!C307,mySheet!B:B,summary!D307,mySheet!O:O,1) - SUMIFS(mySheet!K:K,mySheet!A:A,summary!C307,mySheet!B:B,summary!D307,mySheet!O:O,2)</f>
        <v>318399</v>
      </c>
      <c r="L307" s="11">
        <f t="shared" si="13"/>
        <v>0.27764198894834918</v>
      </c>
      <c r="M307" t="str">
        <f t="array" ref="M307">INDEX(mySheet!G:G,MATCH(1,(mySheet!A:A=summary!C307)*(mySheet!B:B=summary!D307)*(mySheet!O:O=1),0))</f>
        <v>BJP</v>
      </c>
      <c r="N307" t="str">
        <f>VLOOKUP(M307,alliance!A:B,2,FALSE)</f>
        <v>NDA</v>
      </c>
      <c r="O307" t="str">
        <f>VLOOKUP(M307,alliance!A:D,4,FALSE)</f>
        <v>FF4500</v>
      </c>
      <c r="P307" t="str">
        <f t="array" ref="P307">INDEX(mySheet!G:G,MATCH(1,(mySheet!A:A=summary!C307)*(mySheet!B:B=summary!D307)*(mySheet!O:O=2),0))</f>
        <v>INC</v>
      </c>
      <c r="Q307" t="str">
        <f t="shared" si="14"/>
        <v>BJP</v>
      </c>
      <c r="R307" t="str">
        <f>VLOOKUP(Q307,alliance!A:B,2,FALSE)</f>
        <v>NDA</v>
      </c>
      <c r="S307" t="str">
        <f>VLOOKUP(Q307,alliance!A:D,4,FALSE)</f>
        <v>FF4500</v>
      </c>
    </row>
    <row r="308" spans="1:19" x14ac:dyDescent="0.2">
      <c r="A308" t="str">
        <f>VLOOKUP(C308,stateCodes!A:B,2,FALSE)</f>
        <v>S20</v>
      </c>
      <c r="B308">
        <v>12</v>
      </c>
      <c r="C308" t="s">
        <v>5229</v>
      </c>
      <c r="D308" t="s">
        <v>5352</v>
      </c>
      <c r="E308" s="2">
        <f>SUMIFS(mySheet!N:N,mySheet!A:A,summary!C308,mySheet!B:B,summary!D308,mySheet!O:O,1)</f>
        <v>1730289</v>
      </c>
      <c r="F308" s="2">
        <f>SUMIFS(mySheet!K:K,mySheet!A:A,summary!C308,mySheet!B:B,summary!D308)</f>
        <v>1062834</v>
      </c>
      <c r="G308" s="8">
        <f t="shared" si="12"/>
        <v>0.61425230120517438</v>
      </c>
      <c r="H308">
        <f>COUNTIFS(mySheet!A:A,summary!C308,mySheet!B:B,summary!D308,mySheet!D:D,"FEMALE")</f>
        <v>5</v>
      </c>
      <c r="I308">
        <f>COUNTIFS(mySheet!A:A,summary!C308,mySheet!B:B,summary!D308,mySheet!D:D,"FEMALE",mySheet!O:O,1)</f>
        <v>1</v>
      </c>
      <c r="J308" s="11">
        <f>SUMIFS(mySheet!K:K,mySheet!A:A,summary!C308,mySheet!B:B,summary!D308,mySheet!G:G,"NOTA")/F308</f>
        <v>6.9568719103829946E-3</v>
      </c>
      <c r="K308" s="2">
        <f>SUMIFS(mySheet!K:K,mySheet!A:A,summary!C308,mySheet!B:B,summary!D308,mySheet!O:O,1) - SUMIFS(mySheet!K:K,mySheet!A:A,summary!C308,mySheet!B:B,summary!D308,mySheet!O:O,2)</f>
        <v>78444</v>
      </c>
      <c r="L308" s="11">
        <f t="shared" si="13"/>
        <v>7.380644578551307E-2</v>
      </c>
      <c r="M308" t="str">
        <f t="array" ref="M308">INDEX(mySheet!G:G,MATCH(1,(mySheet!A:A=summary!C308)*(mySheet!B:B=summary!D308)*(mySheet!O:O=1),0))</f>
        <v>BJP</v>
      </c>
      <c r="N308" t="str">
        <f>VLOOKUP(M308,alliance!A:B,2,FALSE)</f>
        <v>NDA</v>
      </c>
      <c r="O308" t="str">
        <f>VLOOKUP(M308,alliance!A:D,4,FALSE)</f>
        <v>FF4500</v>
      </c>
      <c r="P308" t="str">
        <f t="array" ref="P308">INDEX(mySheet!G:G,MATCH(1,(mySheet!A:A=summary!C308)*(mySheet!B:B=summary!D308)*(mySheet!O:O=2),0))</f>
        <v>INC</v>
      </c>
      <c r="Q308" t="str">
        <f t="shared" si="14"/>
        <v>INC</v>
      </c>
      <c r="R308" t="str">
        <f>VLOOKUP(Q308,alliance!A:B,2,FALSE)</f>
        <v>I.N.D.I.A.</v>
      </c>
      <c r="S308" t="str">
        <f>VLOOKUP(Q308,alliance!A:D,4,FALSE)</f>
        <v>00BFFF</v>
      </c>
    </row>
    <row r="309" spans="1:19" x14ac:dyDescent="0.2">
      <c r="A309" t="str">
        <f>VLOOKUP(C309,stateCodes!A:B,2,FALSE)</f>
        <v>S20</v>
      </c>
      <c r="B309">
        <v>13</v>
      </c>
      <c r="C309" t="s">
        <v>5229</v>
      </c>
      <c r="D309" t="s">
        <v>5481</v>
      </c>
      <c r="E309" s="2">
        <f>SUMIFS(mySheet!N:N,mySheet!A:A,summary!C309,mySheet!B:B,summary!D309,mySheet!O:O,1)</f>
        <v>1997328</v>
      </c>
      <c r="F309" s="2">
        <f>SUMIFS(mySheet!K:K,mySheet!A:A,summary!C309,mySheet!B:B,summary!D309)</f>
        <v>1310513</v>
      </c>
      <c r="G309" s="8">
        <f t="shared" si="12"/>
        <v>0.65613309381333462</v>
      </c>
      <c r="H309">
        <f>COUNTIFS(mySheet!A:A,summary!C309,mySheet!B:B,summary!D309,mySheet!D:D,"FEMALE")</f>
        <v>0</v>
      </c>
      <c r="I309">
        <f>COUNTIFS(mySheet!A:A,summary!C309,mySheet!B:B,summary!D309,mySheet!D:D,"FEMALE",mySheet!O:O,1)</f>
        <v>0</v>
      </c>
      <c r="J309" s="11">
        <f>SUMIFS(mySheet!K:K,mySheet!A:A,summary!C309,mySheet!B:B,summary!D309,mySheet!G:G,"NOTA")/F309</f>
        <v>1.3290978418375095E-2</v>
      </c>
      <c r="K309" s="2">
        <f>SUMIFS(mySheet!K:K,mySheet!A:A,summary!C309,mySheet!B:B,summary!D309,mySheet!O:O,1) - SUMIFS(mySheet!K:K,mySheet!A:A,summary!C309,mySheet!B:B,summary!D309,mySheet!O:O,2)</f>
        <v>612000</v>
      </c>
      <c r="L309" s="11">
        <f t="shared" si="13"/>
        <v>0.46699269675310356</v>
      </c>
      <c r="M309" t="str">
        <f t="array" ref="M309">INDEX(mySheet!G:G,MATCH(1,(mySheet!A:A=summary!C309)*(mySheet!B:B=summary!D309)*(mySheet!O:O=1),0))</f>
        <v>BJP</v>
      </c>
      <c r="N309" t="str">
        <f>VLOOKUP(M309,alliance!A:B,2,FALSE)</f>
        <v>NDA</v>
      </c>
      <c r="O309" t="str">
        <f>VLOOKUP(M309,alliance!A:D,4,FALSE)</f>
        <v>FF4500</v>
      </c>
      <c r="P309" t="str">
        <f t="array" ref="P309">INDEX(mySheet!G:G,MATCH(1,(mySheet!A:A=summary!C309)*(mySheet!B:B=summary!D309)*(mySheet!O:O=2),0))</f>
        <v>INC</v>
      </c>
      <c r="Q309" t="str">
        <f t="shared" si="14"/>
        <v>BJP</v>
      </c>
      <c r="R309" t="str">
        <f>VLOOKUP(Q309,alliance!A:B,2,FALSE)</f>
        <v>NDA</v>
      </c>
      <c r="S309" t="str">
        <f>VLOOKUP(Q309,alliance!A:D,4,FALSE)</f>
        <v>FF4500</v>
      </c>
    </row>
    <row r="310" spans="1:19" x14ac:dyDescent="0.2">
      <c r="A310" t="str">
        <f>VLOOKUP(C310,stateCodes!A:B,2,FALSE)</f>
        <v>S20</v>
      </c>
      <c r="B310">
        <v>14</v>
      </c>
      <c r="C310" t="s">
        <v>5229</v>
      </c>
      <c r="D310" t="s">
        <v>5459</v>
      </c>
      <c r="E310" s="2">
        <f>SUMIFS(mySheet!N:N,mySheet!A:A,summary!C310,mySheet!B:B,summary!D310,mySheet!O:O,1)</f>
        <v>2015911</v>
      </c>
      <c r="F310" s="2">
        <f>SUMIFS(mySheet!K:K,mySheet!A:A,summary!C310,mySheet!B:B,summary!D310)</f>
        <v>1458760</v>
      </c>
      <c r="G310" s="8">
        <f t="shared" si="12"/>
        <v>0.72362321550901798</v>
      </c>
      <c r="H310">
        <f>COUNTIFS(mySheet!A:A,summary!C310,mySheet!B:B,summary!D310,mySheet!D:D,"FEMALE")</f>
        <v>1</v>
      </c>
      <c r="I310">
        <f>COUNTIFS(mySheet!A:A,summary!C310,mySheet!B:B,summary!D310,mySheet!D:D,"FEMALE",mySheet!O:O,1)</f>
        <v>0</v>
      </c>
      <c r="J310" s="11">
        <f>SUMIFS(mySheet!K:K,mySheet!A:A,summary!C310,mySheet!B:B,summary!D310,mySheet!G:G,"NOTA")/F310</f>
        <v>1.2015684554004771E-2</v>
      </c>
      <c r="K310" s="2">
        <f>SUMIFS(mySheet!K:K,mySheet!A:A,summary!C310,mySheet!B:B,summary!D310,mySheet!O:O,1) - SUMIFS(mySheet!K:K,mySheet!A:A,summary!C310,mySheet!B:B,summary!D310,mySheet!O:O,2)</f>
        <v>576247</v>
      </c>
      <c r="L310" s="11">
        <f t="shared" si="13"/>
        <v>0.39502522690504266</v>
      </c>
      <c r="M310" t="str">
        <f t="array" ref="M310">INDEX(mySheet!G:G,MATCH(1,(mySheet!A:A=summary!C310)*(mySheet!B:B=summary!D310)*(mySheet!O:O=1),0))</f>
        <v>BJP</v>
      </c>
      <c r="N310" t="str">
        <f>VLOOKUP(M310,alliance!A:B,2,FALSE)</f>
        <v>NDA</v>
      </c>
      <c r="O310" t="str">
        <f>VLOOKUP(M310,alliance!A:D,4,FALSE)</f>
        <v>FF4500</v>
      </c>
      <c r="P310" t="str">
        <f t="array" ref="P310">INDEX(mySheet!G:G,MATCH(1,(mySheet!A:A=summary!C310)*(mySheet!B:B=summary!D310)*(mySheet!O:O=2),0))</f>
        <v>INC</v>
      </c>
      <c r="Q310" t="str">
        <f t="shared" si="14"/>
        <v>BJP</v>
      </c>
      <c r="R310" t="str">
        <f>VLOOKUP(Q310,alliance!A:B,2,FALSE)</f>
        <v>NDA</v>
      </c>
      <c r="S310" t="str">
        <f>VLOOKUP(Q310,alliance!A:D,4,FALSE)</f>
        <v>FF4500</v>
      </c>
    </row>
    <row r="311" spans="1:19" x14ac:dyDescent="0.2">
      <c r="A311" t="str">
        <f>VLOOKUP(C311,stateCodes!A:B,2,FALSE)</f>
        <v>S20</v>
      </c>
      <c r="B311">
        <v>15</v>
      </c>
      <c r="C311" t="s">
        <v>5229</v>
      </c>
      <c r="D311" t="s">
        <v>5443</v>
      </c>
      <c r="E311" s="2">
        <f>SUMIFS(mySheet!N:N,mySheet!A:A,summary!C311,mySheet!B:B,summary!D311,mySheet!O:O,1)</f>
        <v>2069559</v>
      </c>
      <c r="F311" s="2">
        <f>SUMIFS(mySheet!K:K,mySheet!A:A,summary!C311,mySheet!B:B,summary!D311)</f>
        <v>1454518</v>
      </c>
      <c r="G311" s="8">
        <f t="shared" si="12"/>
        <v>0.70281543072702923</v>
      </c>
      <c r="H311">
        <f>COUNTIFS(mySheet!A:A,summary!C311,mySheet!B:B,summary!D311,mySheet!D:D,"FEMALE")</f>
        <v>0</v>
      </c>
      <c r="I311">
        <f>COUNTIFS(mySheet!A:A,summary!C311,mySheet!B:B,summary!D311,mySheet!D:D,"FEMALE",mySheet!O:O,1)</f>
        <v>0</v>
      </c>
      <c r="J311" s="11">
        <f>SUMIFS(mySheet!K:K,mySheet!A:A,summary!C311,mySheet!B:B,summary!D311,mySheet!G:G,"NOTA")/F311</f>
        <v>1.9373428173456775E-2</v>
      </c>
      <c r="K311" s="2">
        <f>SUMIFS(mySheet!K:K,mySheet!A:A,summary!C311,mySheet!B:B,summary!D311,mySheet!O:O,1) - SUMIFS(mySheet!K:K,mySheet!A:A,summary!C311,mySheet!B:B,summary!D311,mySheet!O:O,2)</f>
        <v>437914</v>
      </c>
      <c r="L311" s="11">
        <f t="shared" si="13"/>
        <v>0.30107155772565208</v>
      </c>
      <c r="M311" t="str">
        <f t="array" ref="M311">INDEX(mySheet!G:G,MATCH(1,(mySheet!A:A=summary!C311)*(mySheet!B:B=summary!D311)*(mySheet!O:O=1),0))</f>
        <v>BJP</v>
      </c>
      <c r="N311" t="str">
        <f>VLOOKUP(M311,alliance!A:B,2,FALSE)</f>
        <v>NDA</v>
      </c>
      <c r="O311" t="str">
        <f>VLOOKUP(M311,alliance!A:D,4,FALSE)</f>
        <v>FF4500</v>
      </c>
      <c r="P311" t="str">
        <f t="array" ref="P311">INDEX(mySheet!G:G,MATCH(1,(mySheet!A:A=summary!C311)*(mySheet!B:B=summary!D311)*(mySheet!O:O=2),0))</f>
        <v>INC</v>
      </c>
      <c r="Q311" t="str">
        <f t="shared" si="14"/>
        <v>BJP</v>
      </c>
      <c r="R311" t="str">
        <f>VLOOKUP(Q311,alliance!A:B,2,FALSE)</f>
        <v>NDA</v>
      </c>
      <c r="S311" t="str">
        <f>VLOOKUP(Q311,alliance!A:D,4,FALSE)</f>
        <v>FF4500</v>
      </c>
    </row>
    <row r="312" spans="1:19" x14ac:dyDescent="0.2">
      <c r="A312" t="str">
        <f>VLOOKUP(C312,stateCodes!A:B,2,FALSE)</f>
        <v>S20</v>
      </c>
      <c r="B312">
        <v>16</v>
      </c>
      <c r="C312" t="s">
        <v>5229</v>
      </c>
      <c r="D312" t="s">
        <v>5453</v>
      </c>
      <c r="E312" s="2">
        <f>SUMIFS(mySheet!N:N,mySheet!A:A,summary!C312,mySheet!B:B,summary!D312,mySheet!O:O,1)</f>
        <v>1975368</v>
      </c>
      <c r="F312" s="2">
        <f>SUMIFS(mySheet!K:K,mySheet!A:A,summary!C312,mySheet!B:B,summary!D312)</f>
        <v>1439671</v>
      </c>
      <c r="G312" s="8">
        <f t="shared" si="12"/>
        <v>0.728811542963134</v>
      </c>
      <c r="H312">
        <f>COUNTIFS(mySheet!A:A,summary!C312,mySheet!B:B,summary!D312,mySheet!D:D,"FEMALE")</f>
        <v>0</v>
      </c>
      <c r="I312">
        <f>COUNTIFS(mySheet!A:A,summary!C312,mySheet!B:B,summary!D312,mySheet!D:D,"FEMALE",mySheet!O:O,1)</f>
        <v>0</v>
      </c>
      <c r="J312" s="11">
        <f>SUMIFS(mySheet!K:K,mySheet!A:A,summary!C312,mySheet!B:B,summary!D312,mySheet!G:G,"NOTA")/F312</f>
        <v>2.0811699339640794E-2</v>
      </c>
      <c r="K312" s="2">
        <f>SUMIFS(mySheet!K:K,mySheet!A:A,summary!C312,mySheet!B:B,summary!D312,mySheet!O:O,1) - SUMIFS(mySheet!K:K,mySheet!A:A,summary!C312,mySheet!B:B,summary!D312,mySheet!O:O,2)</f>
        <v>305464</v>
      </c>
      <c r="L312" s="11">
        <f t="shared" si="13"/>
        <v>0.21217625415806807</v>
      </c>
      <c r="M312" t="str">
        <f t="array" ref="M312">INDEX(mySheet!G:G,MATCH(1,(mySheet!A:A=summary!C312)*(mySheet!B:B=summary!D312)*(mySheet!O:O=1),0))</f>
        <v>BJP</v>
      </c>
      <c r="N312" t="str">
        <f>VLOOKUP(M312,alliance!A:B,2,FALSE)</f>
        <v>NDA</v>
      </c>
      <c r="O312" t="str">
        <f>VLOOKUP(M312,alliance!A:D,4,FALSE)</f>
        <v>FF4500</v>
      </c>
      <c r="P312" t="str">
        <f t="array" ref="P312">INDEX(mySheet!G:G,MATCH(1,(mySheet!A:A=summary!C312)*(mySheet!B:B=summary!D312)*(mySheet!O:O=2),0))</f>
        <v>INC</v>
      </c>
      <c r="Q312" t="str">
        <f t="shared" si="14"/>
        <v>BJP</v>
      </c>
      <c r="R312" t="str">
        <f>VLOOKUP(Q312,alliance!A:B,2,FALSE)</f>
        <v>NDA</v>
      </c>
      <c r="S312" t="str">
        <f>VLOOKUP(Q312,alliance!A:D,4,FALSE)</f>
        <v>FF4500</v>
      </c>
    </row>
    <row r="313" spans="1:19" x14ac:dyDescent="0.2">
      <c r="A313" t="str">
        <f>VLOOKUP(C313,stateCodes!A:B,2,FALSE)</f>
        <v>S20</v>
      </c>
      <c r="B313">
        <v>17</v>
      </c>
      <c r="C313" t="s">
        <v>5229</v>
      </c>
      <c r="D313" t="s">
        <v>5365</v>
      </c>
      <c r="E313" s="2">
        <f>SUMIFS(mySheet!N:N,mySheet!A:A,summary!C313,mySheet!B:B,summary!D313,mySheet!O:O,1)</f>
        <v>1945992</v>
      </c>
      <c r="F313" s="2">
        <f>SUMIFS(mySheet!K:K,mySheet!A:A,summary!C313,mySheet!B:B,summary!D313)</f>
        <v>1233458</v>
      </c>
      <c r="G313" s="8">
        <f t="shared" si="12"/>
        <v>0.6338453601042553</v>
      </c>
      <c r="H313">
        <f>COUNTIFS(mySheet!A:A,summary!C313,mySheet!B:B,summary!D313,mySheet!D:D,"FEMALE")</f>
        <v>1</v>
      </c>
      <c r="I313">
        <f>COUNTIFS(mySheet!A:A,summary!C313,mySheet!B:B,summary!D313,mySheet!D:D,"FEMALE",mySheet!O:O,1)</f>
        <v>0</v>
      </c>
      <c r="J313" s="11">
        <f>SUMIFS(mySheet!K:K,mySheet!A:A,summary!C313,mySheet!B:B,summary!D313,mySheet!G:G,"NOTA")/F313</f>
        <v>7.2754808027512899E-3</v>
      </c>
      <c r="K313" s="2">
        <f>SUMIFS(mySheet!K:K,mySheet!A:A,summary!C313,mySheet!B:B,summary!D313,mySheet!O:O,1) - SUMIFS(mySheet!K:K,mySheet!A:A,summary!C313,mySheet!B:B,summary!D313,mySheet!O:O,2)</f>
        <v>111291</v>
      </c>
      <c r="L313" s="11">
        <f t="shared" si="13"/>
        <v>9.0226825720859563E-2</v>
      </c>
      <c r="M313" t="str">
        <f t="array" ref="M313">INDEX(mySheet!G:G,MATCH(1,(mySheet!A:A=summary!C313)*(mySheet!B:B=summary!D313)*(mySheet!O:O=1),0))</f>
        <v>BJP</v>
      </c>
      <c r="N313" t="str">
        <f>VLOOKUP(M313,alliance!A:B,2,FALSE)</f>
        <v>NDA</v>
      </c>
      <c r="O313" t="str">
        <f>VLOOKUP(M313,alliance!A:D,4,FALSE)</f>
        <v>FF4500</v>
      </c>
      <c r="P313" t="str">
        <f t="array" ref="P313">INDEX(mySheet!G:G,MATCH(1,(mySheet!A:A=summary!C313)*(mySheet!B:B=summary!D313)*(mySheet!O:O=2),0))</f>
        <v>INC</v>
      </c>
      <c r="Q313" t="str">
        <f t="shared" si="14"/>
        <v>INC</v>
      </c>
      <c r="R313" t="str">
        <f>VLOOKUP(Q313,alliance!A:B,2,FALSE)</f>
        <v>I.N.D.I.A.</v>
      </c>
      <c r="S313" t="str">
        <f>VLOOKUP(Q313,alliance!A:D,4,FALSE)</f>
        <v>00BFFF</v>
      </c>
    </row>
    <row r="314" spans="1:19" x14ac:dyDescent="0.2">
      <c r="A314" t="str">
        <f>VLOOKUP(C314,stateCodes!A:B,2,FALSE)</f>
        <v>S20</v>
      </c>
      <c r="B314">
        <v>18</v>
      </c>
      <c r="C314" t="s">
        <v>5229</v>
      </c>
      <c r="D314" t="s">
        <v>5486</v>
      </c>
      <c r="E314" s="2">
        <f>SUMIFS(mySheet!N:N,mySheet!A:A,summary!C314,mySheet!B:B,summary!D314,mySheet!O:O,1)</f>
        <v>1948010</v>
      </c>
      <c r="F314" s="2">
        <f>SUMIFS(mySheet!K:K,mySheet!A:A,summary!C314,mySheet!B:B,summary!D314)</f>
        <v>1367034</v>
      </c>
      <c r="G314" s="8">
        <f t="shared" si="12"/>
        <v>0.70175923121544548</v>
      </c>
      <c r="H314">
        <f>COUNTIFS(mySheet!A:A,summary!C314,mySheet!B:B,summary!D314,mySheet!D:D,"FEMALE")</f>
        <v>0</v>
      </c>
      <c r="I314">
        <f>COUNTIFS(mySheet!A:A,summary!C314,mySheet!B:B,summary!D314,mySheet!D:D,"FEMALE",mySheet!O:O,1)</f>
        <v>0</v>
      </c>
      <c r="J314" s="11">
        <f>SUMIFS(mySheet!K:K,mySheet!A:A,summary!C314,mySheet!B:B,summary!D314,mySheet!G:G,"NOTA")/F314</f>
        <v>9.2089882182886454E-3</v>
      </c>
      <c r="K314" s="2">
        <f>SUMIFS(mySheet!K:K,mySheet!A:A,summary!C314,mySheet!B:B,summary!D314,mySheet!O:O,1) - SUMIFS(mySheet!K:K,mySheet!A:A,summary!C314,mySheet!B:B,summary!D314,mySheet!O:O,2)</f>
        <v>279677</v>
      </c>
      <c r="L314" s="11">
        <f t="shared" si="13"/>
        <v>0.20458671839910347</v>
      </c>
      <c r="M314" t="str">
        <f t="array" ref="M314">INDEX(mySheet!G:G,MATCH(1,(mySheet!A:A=summary!C314)*(mySheet!B:B=summary!D314)*(mySheet!O:O=1),0))</f>
        <v>BJP</v>
      </c>
      <c r="N314" t="str">
        <f>VLOOKUP(M314,alliance!A:B,2,FALSE)</f>
        <v>NDA</v>
      </c>
      <c r="O314" t="str">
        <f>VLOOKUP(M314,alliance!A:D,4,FALSE)</f>
        <v>FF4500</v>
      </c>
      <c r="P314" t="str">
        <f t="array" ref="P314">INDEX(mySheet!G:G,MATCH(1,(mySheet!A:A=summary!C314)*(mySheet!B:B=summary!D314)*(mySheet!O:O=2),0))</f>
        <v>INC</v>
      </c>
      <c r="Q314" t="str">
        <f t="shared" si="14"/>
        <v>BJP</v>
      </c>
      <c r="R314" t="str">
        <f>VLOOKUP(Q314,alliance!A:B,2,FALSE)</f>
        <v>NDA</v>
      </c>
      <c r="S314" t="str">
        <f>VLOOKUP(Q314,alliance!A:D,4,FALSE)</f>
        <v>FF4500</v>
      </c>
    </row>
    <row r="315" spans="1:19" x14ac:dyDescent="0.2">
      <c r="A315" t="str">
        <f>VLOOKUP(C315,stateCodes!A:B,2,FALSE)</f>
        <v>S20</v>
      </c>
      <c r="B315">
        <v>19</v>
      </c>
      <c r="C315" t="s">
        <v>5229</v>
      </c>
      <c r="D315" t="s">
        <v>5501</v>
      </c>
      <c r="E315" s="2">
        <f>SUMIFS(mySheet!N:N,mySheet!A:A,summary!C315,mySheet!B:B,summary!D315,mySheet!O:O,1)</f>
        <v>1903870</v>
      </c>
      <c r="F315" s="2">
        <f>SUMIFS(mySheet!K:K,mySheet!A:A,summary!C315,mySheet!B:B,summary!D315)</f>
        <v>1369868</v>
      </c>
      <c r="G315" s="8">
        <f t="shared" si="12"/>
        <v>0.71951761412281301</v>
      </c>
      <c r="H315">
        <f>COUNTIFS(mySheet!A:A,summary!C315,mySheet!B:B,summary!D315,mySheet!D:D,"FEMALE")</f>
        <v>0</v>
      </c>
      <c r="I315">
        <f>COUNTIFS(mySheet!A:A,summary!C315,mySheet!B:B,summary!D315,mySheet!D:D,"FEMALE",mySheet!O:O,1)</f>
        <v>0</v>
      </c>
      <c r="J315" s="11">
        <f>SUMIFS(mySheet!K:K,mySheet!A:A,summary!C315,mySheet!B:B,summary!D315,mySheet!G:G,"NOTA")/F315</f>
        <v>1.2468354615189201E-2</v>
      </c>
      <c r="K315" s="2">
        <f>SUMIFS(mySheet!K:K,mySheet!A:A,summary!C315,mySheet!B:B,summary!D315,mySheet!O:O,1) - SUMIFS(mySheet!K:K,mySheet!A:A,summary!C315,mySheet!B:B,summary!D315,mySheet!O:O,2)</f>
        <v>453928</v>
      </c>
      <c r="L315" s="11">
        <f t="shared" si="13"/>
        <v>0.33136623382690888</v>
      </c>
      <c r="M315" t="str">
        <f t="array" ref="M315">INDEX(mySheet!G:G,MATCH(1,(mySheet!A:A=summary!C315)*(mySheet!B:B=summary!D315)*(mySheet!O:O=1),0))</f>
        <v>BJP</v>
      </c>
      <c r="N315" t="str">
        <f>VLOOKUP(M315,alliance!A:B,2,FALSE)</f>
        <v>NDA</v>
      </c>
      <c r="O315" t="str">
        <f>VLOOKUP(M315,alliance!A:D,4,FALSE)</f>
        <v>FF4500</v>
      </c>
      <c r="P315" t="str">
        <f t="array" ref="P315">INDEX(mySheet!G:G,MATCH(1,(mySheet!A:A=summary!C315)*(mySheet!B:B=summary!D315)*(mySheet!O:O=2),0))</f>
        <v>INC</v>
      </c>
      <c r="Q315" t="str">
        <f t="shared" si="14"/>
        <v>BJP</v>
      </c>
      <c r="R315" t="str">
        <f>VLOOKUP(Q315,alliance!A:B,2,FALSE)</f>
        <v>NDA</v>
      </c>
      <c r="S315" t="str">
        <f>VLOOKUP(Q315,alliance!A:D,4,FALSE)</f>
        <v>FF4500</v>
      </c>
    </row>
    <row r="316" spans="1:19" x14ac:dyDescent="0.2">
      <c r="A316" t="str">
        <f>VLOOKUP(C316,stateCodes!A:B,2,FALSE)</f>
        <v>S20</v>
      </c>
      <c r="B316">
        <v>20</v>
      </c>
      <c r="C316" t="s">
        <v>5229</v>
      </c>
      <c r="D316" t="s">
        <v>5276</v>
      </c>
      <c r="E316" s="2">
        <f>SUMIFS(mySheet!N:N,mySheet!A:A,summary!C316,mySheet!B:B,summary!D316,mySheet!O:O,1)</f>
        <v>2041612</v>
      </c>
      <c r="F316" s="2">
        <f>SUMIFS(mySheet!K:K,mySheet!A:A,summary!C316,mySheet!B:B,summary!D316)</f>
        <v>1326969</v>
      </c>
      <c r="G316" s="8">
        <f t="shared" si="12"/>
        <v>0.64996140304817962</v>
      </c>
      <c r="H316">
        <f>COUNTIFS(mySheet!A:A,summary!C316,mySheet!B:B,summary!D316,mySheet!D:D,"FEMALE")</f>
        <v>1</v>
      </c>
      <c r="I316">
        <f>COUNTIFS(mySheet!A:A,summary!C316,mySheet!B:B,summary!D316,mySheet!D:D,"FEMALE",mySheet!O:O,1)</f>
        <v>0</v>
      </c>
      <c r="J316" s="11">
        <f>SUMIFS(mySheet!K:K,mySheet!A:A,summary!C316,mySheet!B:B,summary!D316,mySheet!G:G,"NOTA")/F316</f>
        <v>5.8901149913826167E-3</v>
      </c>
      <c r="K316" s="2">
        <f>SUMIFS(mySheet!K:K,mySheet!A:A,summary!C316,mySheet!B:B,summary!D316,mySheet!O:O,1) - SUMIFS(mySheet!K:K,mySheet!A:A,summary!C316,mySheet!B:B,summary!D316,mySheet!O:O,2)</f>
        <v>297156</v>
      </c>
      <c r="L316" s="11">
        <f t="shared" si="13"/>
        <v>0.22393590204443359</v>
      </c>
      <c r="M316" t="str">
        <f t="array" ref="M316">INDEX(mySheet!G:G,MATCH(1,(mySheet!A:A=summary!C316)*(mySheet!B:B=summary!D316)*(mySheet!O:O=1),0))</f>
        <v>BJP</v>
      </c>
      <c r="N316" t="str">
        <f>VLOOKUP(M316,alliance!A:B,2,FALSE)</f>
        <v>NDA</v>
      </c>
      <c r="O316" t="str">
        <f>VLOOKUP(M316,alliance!A:D,4,FALSE)</f>
        <v>FF4500</v>
      </c>
      <c r="P316" t="str">
        <f t="array" ref="P316">INDEX(mySheet!G:G,MATCH(1,(mySheet!A:A=summary!C316)*(mySheet!B:B=summary!D316)*(mySheet!O:O=2),0))</f>
        <v>INC</v>
      </c>
      <c r="Q316" t="str">
        <f t="shared" si="14"/>
        <v>BJP</v>
      </c>
      <c r="R316" t="str">
        <f>VLOOKUP(Q316,alliance!A:B,2,FALSE)</f>
        <v>NDA</v>
      </c>
      <c r="S316" t="str">
        <f>VLOOKUP(Q316,alliance!A:D,4,FALSE)</f>
        <v>FF4500</v>
      </c>
    </row>
    <row r="317" spans="1:19" x14ac:dyDescent="0.2">
      <c r="A317" t="str">
        <f>VLOOKUP(C317,stateCodes!A:B,2,FALSE)</f>
        <v>S20</v>
      </c>
      <c r="B317">
        <v>21</v>
      </c>
      <c r="C317" t="s">
        <v>5229</v>
      </c>
      <c r="D317" t="s">
        <v>5248</v>
      </c>
      <c r="E317" s="2">
        <f>SUMIFS(mySheet!N:N,mySheet!A:A,summary!C317,mySheet!B:B,summary!D317,mySheet!O:O,1)</f>
        <v>2019104</v>
      </c>
      <c r="F317" s="2">
        <f>SUMIFS(mySheet!K:K,mySheet!A:A,summary!C317,mySheet!B:B,summary!D317)</f>
        <v>1328422</v>
      </c>
      <c r="G317" s="8">
        <f t="shared" si="12"/>
        <v>0.65792648620378147</v>
      </c>
      <c r="H317">
        <f>COUNTIFS(mySheet!A:A,summary!C317,mySheet!B:B,summary!D317,mySheet!D:D,"FEMALE")</f>
        <v>2</v>
      </c>
      <c r="I317">
        <f>COUNTIFS(mySheet!A:A,summary!C317,mySheet!B:B,summary!D317,mySheet!D:D,"FEMALE",mySheet!O:O,1)</f>
        <v>0</v>
      </c>
      <c r="J317" s="11">
        <f>SUMIFS(mySheet!K:K,mySheet!A:A,summary!C317,mySheet!B:B,summary!D317,mySheet!G:G,"NOTA")/F317</f>
        <v>7.5111673850628792E-3</v>
      </c>
      <c r="K317" s="2">
        <f>SUMIFS(mySheet!K:K,mySheet!A:A,summary!C317,mySheet!B:B,summary!D317,mySheet!O:O,1) - SUMIFS(mySheet!K:K,mySheet!A:A,summary!C317,mySheet!B:B,summary!D317,mySheet!O:O,2)</f>
        <v>334402</v>
      </c>
      <c r="L317" s="11">
        <f t="shared" si="13"/>
        <v>0.25172874282419294</v>
      </c>
      <c r="M317" t="str">
        <f t="array" ref="M317">INDEX(mySheet!G:G,MATCH(1,(mySheet!A:A=summary!C317)*(mySheet!B:B=summary!D317)*(mySheet!O:O=1),0))</f>
        <v>BJP</v>
      </c>
      <c r="N317" t="str">
        <f>VLOOKUP(M317,alliance!A:B,2,FALSE)</f>
        <v>NDA</v>
      </c>
      <c r="O317" t="str">
        <f>VLOOKUP(M317,alliance!A:D,4,FALSE)</f>
        <v>FF4500</v>
      </c>
      <c r="P317" t="str">
        <f t="array" ref="P317">INDEX(mySheet!G:G,MATCH(1,(mySheet!A:A=summary!C317)*(mySheet!B:B=summary!D317)*(mySheet!O:O=2),0))</f>
        <v>INC</v>
      </c>
      <c r="Q317" t="str">
        <f t="shared" si="14"/>
        <v>BJP</v>
      </c>
      <c r="R317" t="str">
        <f>VLOOKUP(Q317,alliance!A:B,2,FALSE)</f>
        <v>NDA</v>
      </c>
      <c r="S317" t="str">
        <f>VLOOKUP(Q317,alliance!A:D,4,FALSE)</f>
        <v>FF4500</v>
      </c>
    </row>
    <row r="318" spans="1:19" x14ac:dyDescent="0.2">
      <c r="A318" t="str">
        <f>VLOOKUP(C318,stateCodes!A:B,2,FALSE)</f>
        <v>S20</v>
      </c>
      <c r="B318">
        <v>22</v>
      </c>
      <c r="C318" t="s">
        <v>5229</v>
      </c>
      <c r="D318" t="s">
        <v>5238</v>
      </c>
      <c r="E318" s="2">
        <f>SUMIFS(mySheet!N:N,mySheet!A:A,summary!C318,mySheet!B:B,summary!D318,mySheet!O:O,1)</f>
        <v>1851628</v>
      </c>
      <c r="F318" s="2">
        <f>SUMIFS(mySheet!K:K,mySheet!A:A,summary!C318,mySheet!B:B,summary!D318)</f>
        <v>1099598</v>
      </c>
      <c r="G318" s="8">
        <f t="shared" si="12"/>
        <v>0.59385470515675931</v>
      </c>
      <c r="H318">
        <f>COUNTIFS(mySheet!A:A,summary!C318,mySheet!B:B,summary!D318,mySheet!D:D,"FEMALE")</f>
        <v>0</v>
      </c>
      <c r="I318">
        <f>COUNTIFS(mySheet!A:A,summary!C318,mySheet!B:B,summary!D318,mySheet!D:D,"FEMALE",mySheet!O:O,1)</f>
        <v>0</v>
      </c>
      <c r="J318" s="11">
        <f>SUMIFS(mySheet!K:K,mySheet!A:A,summary!C318,mySheet!B:B,summary!D318,mySheet!G:G,"NOTA")/F318</f>
        <v>1.2286308269021952E-2</v>
      </c>
      <c r="K318" s="2">
        <f>SUMIFS(mySheet!K:K,mySheet!A:A,summary!C318,mySheet!B:B,summary!D318,mySheet!O:O,1) - SUMIFS(mySheet!K:K,mySheet!A:A,summary!C318,mySheet!B:B,summary!D318,mySheet!O:O,2)</f>
        <v>264081</v>
      </c>
      <c r="L318" s="11">
        <f t="shared" si="13"/>
        <v>0.24016140444053191</v>
      </c>
      <c r="M318" t="str">
        <f t="array" ref="M318">INDEX(mySheet!G:G,MATCH(1,(mySheet!A:A=summary!C318)*(mySheet!B:B=summary!D318)*(mySheet!O:O=1),0))</f>
        <v>BJP</v>
      </c>
      <c r="N318" t="str">
        <f>VLOOKUP(M318,alliance!A:B,2,FALSE)</f>
        <v>NDA</v>
      </c>
      <c r="O318" t="str">
        <f>VLOOKUP(M318,alliance!A:D,4,FALSE)</f>
        <v>FF4500</v>
      </c>
      <c r="P318" t="str">
        <f t="array" ref="P318">INDEX(mySheet!G:G,MATCH(1,(mySheet!A:A=summary!C318)*(mySheet!B:B=summary!D318)*(mySheet!O:O=2),0))</f>
        <v>INC</v>
      </c>
      <c r="Q318" t="str">
        <f t="shared" si="14"/>
        <v>BJP</v>
      </c>
      <c r="R318" t="str">
        <f>VLOOKUP(Q318,alliance!A:B,2,FALSE)</f>
        <v>NDA</v>
      </c>
      <c r="S318" t="str">
        <f>VLOOKUP(Q318,alliance!A:D,4,FALSE)</f>
        <v>FF4500</v>
      </c>
    </row>
    <row r="319" spans="1:19" x14ac:dyDescent="0.2">
      <c r="A319" t="str">
        <f>VLOOKUP(C319,stateCodes!A:B,2,FALSE)</f>
        <v>S20</v>
      </c>
      <c r="B319">
        <v>23</v>
      </c>
      <c r="C319" t="s">
        <v>5229</v>
      </c>
      <c r="D319" t="s">
        <v>5262</v>
      </c>
      <c r="E319" s="2">
        <f>SUMIFS(mySheet!N:N,mySheet!A:A,summary!C319,mySheet!B:B,summary!D319,mySheet!O:O,1)</f>
        <v>1937882</v>
      </c>
      <c r="F319" s="2">
        <f>SUMIFS(mySheet!K:K,mySheet!A:A,summary!C319,mySheet!B:B,summary!D319)</f>
        <v>1198927</v>
      </c>
      <c r="G319" s="8">
        <f t="shared" si="12"/>
        <v>0.61867905269773904</v>
      </c>
      <c r="H319">
        <f>COUNTIFS(mySheet!A:A,summary!C319,mySheet!B:B,summary!D319,mySheet!D:D,"FEMALE")</f>
        <v>0</v>
      </c>
      <c r="I319">
        <f>COUNTIFS(mySheet!A:A,summary!C319,mySheet!B:B,summary!D319,mySheet!D:D,"FEMALE",mySheet!O:O,1)</f>
        <v>0</v>
      </c>
      <c r="J319" s="11">
        <f>SUMIFS(mySheet!K:K,mySheet!A:A,summary!C319,mySheet!B:B,summary!D319,mySheet!G:G,"NOTA")/F319</f>
        <v>7.0871704449061539E-3</v>
      </c>
      <c r="K319" s="2">
        <f>SUMIFS(mySheet!K:K,mySheet!A:A,summary!C319,mySheet!B:B,summary!D319,mySheet!O:O,1) - SUMIFS(mySheet!K:K,mySheet!A:A,summary!C319,mySheet!B:B,summary!D319,mySheet!O:O,2)</f>
        <v>302547</v>
      </c>
      <c r="L319" s="11">
        <f t="shared" si="13"/>
        <v>0.25234814129634248</v>
      </c>
      <c r="M319" t="str">
        <f t="array" ref="M319">INDEX(mySheet!G:G,MATCH(1,(mySheet!A:A=summary!C319)*(mySheet!B:B=summary!D319)*(mySheet!O:O=1),0))</f>
        <v>BJP</v>
      </c>
      <c r="N319" t="str">
        <f>VLOOKUP(M319,alliance!A:B,2,FALSE)</f>
        <v>NDA</v>
      </c>
      <c r="O319" t="str">
        <f>VLOOKUP(M319,alliance!A:D,4,FALSE)</f>
        <v>FF4500</v>
      </c>
      <c r="P319" t="str">
        <f t="array" ref="P319">INDEX(mySheet!G:G,MATCH(1,(mySheet!A:A=summary!C319)*(mySheet!B:B=summary!D319)*(mySheet!O:O=2),0))</f>
        <v>INC</v>
      </c>
      <c r="Q319" t="str">
        <f t="shared" si="14"/>
        <v>BJP</v>
      </c>
      <c r="R319" t="str">
        <f>VLOOKUP(Q319,alliance!A:B,2,FALSE)</f>
        <v>NDA</v>
      </c>
      <c r="S319" t="str">
        <f>VLOOKUP(Q319,alliance!A:D,4,FALSE)</f>
        <v>FF4500</v>
      </c>
    </row>
    <row r="320" spans="1:19" x14ac:dyDescent="0.2">
      <c r="A320" t="str">
        <f>VLOOKUP(C320,stateCodes!A:B,2,FALSE)</f>
        <v>S20</v>
      </c>
      <c r="B320">
        <v>24</v>
      </c>
      <c r="C320" t="s">
        <v>5229</v>
      </c>
      <c r="D320" t="s">
        <v>5230</v>
      </c>
      <c r="E320" s="2">
        <f>SUMIFS(mySheet!N:N,mySheet!A:A,summary!C320,mySheet!B:B,summary!D320,mySheet!O:O,1)</f>
        <v>1943486</v>
      </c>
      <c r="F320" s="2">
        <f>SUMIFS(mySheet!K:K,mySheet!A:A,summary!C320,mySheet!B:B,summary!D320)</f>
        <v>1451765</v>
      </c>
      <c r="G320" s="8">
        <f t="shared" si="12"/>
        <v>0.74699020214192435</v>
      </c>
      <c r="H320">
        <f>COUNTIFS(mySheet!A:A,summary!C320,mySheet!B:B,summary!D320,mySheet!D:D,"FEMALE")</f>
        <v>0</v>
      </c>
      <c r="I320">
        <f>COUNTIFS(mySheet!A:A,summary!C320,mySheet!B:B,summary!D320,mySheet!D:D,"FEMALE",mySheet!O:O,1)</f>
        <v>0</v>
      </c>
      <c r="J320" s="11">
        <f>SUMIFS(mySheet!K:K,mySheet!A:A,summary!C320,mySheet!B:B,summary!D320,mySheet!G:G,"NOTA")/F320</f>
        <v>1.0706278219959842E-2</v>
      </c>
      <c r="K320" s="2">
        <f>SUMIFS(mySheet!K:K,mySheet!A:A,summary!C320,mySheet!B:B,summary!D320,mySheet!O:O,1) - SUMIFS(mySheet!K:K,mySheet!A:A,summary!C320,mySheet!B:B,summary!D320,mySheet!O:O,2)</f>
        <v>406978</v>
      </c>
      <c r="L320" s="11">
        <f t="shared" si="13"/>
        <v>0.28033324952729954</v>
      </c>
      <c r="M320" t="str">
        <f t="array" ref="M320">INDEX(mySheet!G:G,MATCH(1,(mySheet!A:A=summary!C320)*(mySheet!B:B=summary!D320)*(mySheet!O:O=1),0))</f>
        <v>BJP</v>
      </c>
      <c r="N320" t="str">
        <f>VLOOKUP(M320,alliance!A:B,2,FALSE)</f>
        <v>NDA</v>
      </c>
      <c r="O320" t="str">
        <f>VLOOKUP(M320,alliance!A:D,4,FALSE)</f>
        <v>FF4500</v>
      </c>
      <c r="P320" t="str">
        <f t="array" ref="P320">INDEX(mySheet!G:G,MATCH(1,(mySheet!A:A=summary!C320)*(mySheet!B:B=summary!D320)*(mySheet!O:O=2),0))</f>
        <v>INC</v>
      </c>
      <c r="Q320" t="str">
        <f t="shared" si="14"/>
        <v>BJP</v>
      </c>
      <c r="R320" t="str">
        <f>VLOOKUP(Q320,alliance!A:B,2,FALSE)</f>
        <v>NDA</v>
      </c>
      <c r="S320" t="str">
        <f>VLOOKUP(Q320,alliance!A:D,4,FALSE)</f>
        <v>FF4500</v>
      </c>
    </row>
    <row r="321" spans="1:19"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 t="shared" si="12"/>
        <v>0.81023569085615299</v>
      </c>
      <c r="H321">
        <f>COUNTIFS(mySheet!A:A,summary!C321,mySheet!B:B,summary!D321,mySheet!D:D,"FEMALE")</f>
        <v>1</v>
      </c>
      <c r="I321">
        <f>COUNTIFS(mySheet!A:A,summary!C321,mySheet!B:B,summary!D321,mySheet!D:D,"FEMALE",mySheet!O:O,1)</f>
        <v>0</v>
      </c>
      <c r="J321" s="11">
        <f>SUMIFS(mySheet!K:K,mySheet!A:A,summary!C321,mySheet!B:B,summary!D321,mySheet!G:G,"NOTA")/F321</f>
        <v>6.4791070829519027E-3</v>
      </c>
      <c r="K321" s="2">
        <f>SUMIFS(mySheet!K:K,mySheet!A:A,summary!C321,mySheet!B:B,summary!D321,mySheet!O:O,1) - SUMIFS(mySheet!K:K,mySheet!A:A,summary!C321,mySheet!B:B,summary!D321,mySheet!O:O,2)</f>
        <v>12433</v>
      </c>
      <c r="L321" s="11">
        <f t="shared" si="13"/>
        <v>3.5346528460878018E-2</v>
      </c>
      <c r="M321" t="str">
        <f t="array" ref="M321">INDEX(mySheet!G:G,MATCH(1,(mySheet!A:A=summary!C321)*(mySheet!B:B=summary!D321)*(mySheet!O:O=1),0))</f>
        <v>SKM</v>
      </c>
      <c r="N321" t="str">
        <f>VLOOKUP(M321,alliance!A:B,2,FALSE)</f>
        <v>NDA</v>
      </c>
      <c r="O321" t="str">
        <f>VLOOKUP(M321,alliance!A:D,4,FALSE)</f>
        <v>FFD18C</v>
      </c>
      <c r="P321" t="str">
        <f t="array" ref="P321">INDEX(mySheet!G:G,MATCH(1,(mySheet!A:A=summary!C321)*(mySheet!B:B=summary!D321)*(mySheet!O:O=2),0))</f>
        <v>SDF</v>
      </c>
      <c r="Q321" t="str">
        <f t="shared" si="14"/>
        <v>SDF</v>
      </c>
      <c r="R321" t="e">
        <f>VLOOKUP(Q321,alliance!A:B,2,FALSE)</f>
        <v>#N/A</v>
      </c>
      <c r="S321" t="e">
        <f>VLOOKUP(Q321,alliance!A:D,4,FALSE)</f>
        <v>#N/A</v>
      </c>
    </row>
    <row r="322" spans="1:19" x14ac:dyDescent="0.2">
      <c r="A322" t="str">
        <f>VLOOKUP(C322,stateCodes!A:B,2,FALSE)</f>
        <v>S22</v>
      </c>
      <c r="B322">
        <v>0</v>
      </c>
      <c r="C322" t="s">
        <v>5529</v>
      </c>
      <c r="D322" t="s">
        <v>5921</v>
      </c>
      <c r="E322" s="2">
        <f>SUMIFS(mySheet!N:N,mySheet!A:A,summary!C322,mySheet!B:B,summary!D322,mySheet!O:O,1)</f>
        <v>1366060</v>
      </c>
      <c r="F322" s="2">
        <f>SUMIFS(mySheet!K:K,mySheet!A:A,summary!C322,mySheet!B:B,summary!D322)</f>
        <v>1010719</v>
      </c>
      <c r="G322" s="8">
        <f t="shared" si="12"/>
        <v>0.73987892186287574</v>
      </c>
      <c r="H322">
        <f>COUNTIFS(mySheet!A:A,summary!C322,mySheet!B:B,summary!D322,mySheet!D:D,"FEMALE")</f>
        <v>0</v>
      </c>
      <c r="I322">
        <f>COUNTIFS(mySheet!A:A,summary!C322,mySheet!B:B,summary!D322,mySheet!D:D,"FEMALE",mySheet!O:O,1)</f>
        <v>0</v>
      </c>
      <c r="J322" s="11">
        <f>SUMIFS(mySheet!K:K,mySheet!A:A,summary!C322,mySheet!B:B,summary!D322,mySheet!G:G,"NOTA")/F322</f>
        <v>1.795652401903991E-2</v>
      </c>
      <c r="K322" s="2">
        <f>SUMIFS(mySheet!K:K,mySheet!A:A,summary!C322,mySheet!B:B,summary!D322,mySheet!O:O,1) - SUMIFS(mySheet!K:K,mySheet!A:A,summary!C322,mySheet!B:B,summary!D322,mySheet!O:O,2)</f>
        <v>205823</v>
      </c>
      <c r="L322" s="11">
        <f t="shared" si="13"/>
        <v>0.20364018090092301</v>
      </c>
      <c r="M322" t="str">
        <f t="array" ref="M322">INDEX(mySheet!G:G,MATCH(1,(mySheet!A:A=summary!C322)*(mySheet!B:B=summary!D322)*(mySheet!O:O=1),0))</f>
        <v>DMK</v>
      </c>
      <c r="N322" t="str">
        <f>VLOOKUP(M322,alliance!A:B,2,FALSE)</f>
        <v>I.N.D.I.A.</v>
      </c>
      <c r="O322" t="str">
        <f>VLOOKUP(M322,alliance!A:D,4,FALSE)</f>
        <v>1E90FF</v>
      </c>
      <c r="P322" t="str">
        <f t="array" ref="P322">INDEX(mySheet!G:G,MATCH(1,(mySheet!A:A=summary!C322)*(mySheet!B:B=summary!D322)*(mySheet!O:O=2),0))</f>
        <v>ADMK</v>
      </c>
      <c r="Q322" t="str">
        <f t="shared" si="14"/>
        <v>DMK</v>
      </c>
      <c r="R322" t="str">
        <f>VLOOKUP(Q322,alliance!A:B,2,FALSE)</f>
        <v>I.N.D.I.A.</v>
      </c>
      <c r="S322" t="str">
        <f>VLOOKUP(Q322,alliance!A:D,4,FALSE)</f>
        <v>1E90FF</v>
      </c>
    </row>
    <row r="323" spans="1:19" x14ac:dyDescent="0.2">
      <c r="A323" t="str">
        <f>VLOOKUP(C323,stateCodes!A:B,2,FALSE)</f>
        <v>S22</v>
      </c>
      <c r="B323">
        <v>1</v>
      </c>
      <c r="C323" t="s">
        <v>5529</v>
      </c>
      <c r="D323" t="s">
        <v>5909</v>
      </c>
      <c r="E323" s="2">
        <f>SUMIFS(mySheet!N:N,mySheet!A:A,summary!C323,mySheet!B:B,summary!D323,mySheet!O:O,1)</f>
        <v>1530014</v>
      </c>
      <c r="F323" s="2">
        <f>SUMIFS(mySheet!K:K,mySheet!A:A,summary!C323,mySheet!B:B,summary!D323)</f>
        <v>1119584</v>
      </c>
      <c r="G323" s="8">
        <f t="shared" ref="G323:G387" si="15">F323/E323</f>
        <v>0.73174755263677327</v>
      </c>
      <c r="H323">
        <f>COUNTIFS(mySheet!A:A,summary!C323,mySheet!B:B,summary!D323,mySheet!D:D,"FEMALE")</f>
        <v>0</v>
      </c>
      <c r="I323">
        <f>COUNTIFS(mySheet!A:A,summary!C323,mySheet!B:B,summary!D323,mySheet!D:D,"FEMALE",mySheet!O:O,1)</f>
        <v>0</v>
      </c>
      <c r="J323" s="11">
        <f>SUMIFS(mySheet!K:K,mySheet!A:A,summary!C323,mySheet!B:B,summary!D323,mySheet!G:G,"NOTA")/F323</f>
        <v>1.952600251521994E-2</v>
      </c>
      <c r="K323" s="2">
        <f>SUMIFS(mySheet!K:K,mySheet!A:A,summary!C323,mySheet!B:B,summary!D323,mySheet!O:O,1) - SUMIFS(mySheet!K:K,mySheet!A:A,summary!C323,mySheet!B:B,summary!D323,mySheet!O:O,2)</f>
        <v>93368</v>
      </c>
      <c r="L323" s="11">
        <f t="shared" ref="L323:L387" si="16">K323/F323</f>
        <v>8.3395261096978882E-2</v>
      </c>
      <c r="M323" t="str">
        <f t="array" ref="M323">INDEX(mySheet!G:G,MATCH(1,(mySheet!A:A=summary!C323)*(mySheet!B:B=summary!D323)*(mySheet!O:O=1),0))</f>
        <v>CPI</v>
      </c>
      <c r="N323" t="str">
        <f>VLOOKUP(M323,alliance!A:B,2,FALSE)</f>
        <v>I.N.D.I.A.</v>
      </c>
      <c r="O323" t="str">
        <f>VLOOKUP(M323,alliance!A:D,4,FALSE)</f>
        <v>ADD8E6</v>
      </c>
      <c r="P323" t="str">
        <f t="array" ref="P323">INDEX(mySheet!G:G,MATCH(1,(mySheet!A:A=summary!C323)*(mySheet!B:B=summary!D323)*(mySheet!O:O=2),0))</f>
        <v>ADMK</v>
      </c>
      <c r="Q323" t="str">
        <f t="shared" ref="Q323:Q387" si="17">IF(L323&gt;0.1,M323,P323)</f>
        <v>ADMK</v>
      </c>
      <c r="R323" t="str">
        <f>VLOOKUP(Q323,alliance!A:B,2,FALSE)</f>
        <v>NDA</v>
      </c>
      <c r="S323" t="str">
        <f>VLOOKUP(Q323,alliance!A:D,4,FALSE)</f>
        <v>FFE5A0</v>
      </c>
    </row>
    <row r="324" spans="1:19" x14ac:dyDescent="0.2">
      <c r="A324" t="str">
        <f>VLOOKUP(C324,stateCodes!A:B,2,FALSE)</f>
        <v>S22</v>
      </c>
      <c r="B324">
        <v>2</v>
      </c>
      <c r="C324" t="s">
        <v>5529</v>
      </c>
      <c r="D324" t="s">
        <v>5932</v>
      </c>
      <c r="E324" s="2">
        <f>SUMIFS(mySheet!N:N,mySheet!A:A,summary!C324,mySheet!B:B,summary!D324,mySheet!O:O,1)</f>
        <v>1958904</v>
      </c>
      <c r="F324" s="2">
        <f>SUMIFS(mySheet!K:K,mySheet!A:A,summary!C324,mySheet!B:B,summary!D324)</f>
        <v>1250885</v>
      </c>
      <c r="G324" s="8">
        <f t="shared" si="15"/>
        <v>0.63856370705251508</v>
      </c>
      <c r="H324">
        <f>COUNTIFS(mySheet!A:A,summary!C324,mySheet!B:B,summary!D324,mySheet!D:D,"FEMALE")</f>
        <v>0</v>
      </c>
      <c r="I324">
        <f>COUNTIFS(mySheet!A:A,summary!C324,mySheet!B:B,summary!D324,mySheet!D:D,"FEMALE",mySheet!O:O,1)</f>
        <v>0</v>
      </c>
      <c r="J324" s="11">
        <f>SUMIFS(mySheet!K:K,mySheet!A:A,summary!C324,mySheet!B:B,summary!D324,mySheet!G:G,"NOTA")/F324</f>
        <v>1.8538874476870377E-2</v>
      </c>
      <c r="K324" s="2">
        <f>SUMIFS(mySheet!K:K,mySheet!A:A,summary!C324,mySheet!B:B,summary!D324,mySheet!O:O,1) - SUMIFS(mySheet!K:K,mySheet!A:A,summary!C324,mySheet!B:B,summary!D324,mySheet!O:O,2)</f>
        <v>179143</v>
      </c>
      <c r="L324" s="11">
        <f t="shared" si="16"/>
        <v>0.14321300519232383</v>
      </c>
      <c r="M324" t="str">
        <f t="array" ref="M324">INDEX(mySheet!G:G,MATCH(1,(mySheet!A:A=summary!C324)*(mySheet!B:B=summary!D324)*(mySheet!O:O=1),0))</f>
        <v>CPM</v>
      </c>
      <c r="N324" t="str">
        <f>VLOOKUP(M324,alliance!A:B,2,FALSE)</f>
        <v>I.N.D.I.A.</v>
      </c>
      <c r="O324" t="str">
        <f>VLOOKUP(M324,alliance!A:D,4,FALSE)</f>
        <v>4682B4</v>
      </c>
      <c r="P324" t="str">
        <f t="array" ref="P324">INDEX(mySheet!G:G,MATCH(1,(mySheet!A:A=summary!C324)*(mySheet!B:B=summary!D324)*(mySheet!O:O=2),0))</f>
        <v>BJP</v>
      </c>
      <c r="Q324" t="str">
        <f t="shared" si="17"/>
        <v>CPM</v>
      </c>
      <c r="R324" t="str">
        <f>VLOOKUP(Q324,alliance!A:B,2,FALSE)</f>
        <v>I.N.D.I.A.</v>
      </c>
      <c r="S324" t="str">
        <f>VLOOKUP(Q324,alliance!A:D,4,FALSE)</f>
        <v>4682B4</v>
      </c>
    </row>
    <row r="325" spans="1:19" x14ac:dyDescent="0.2">
      <c r="A325" t="str">
        <f>VLOOKUP(C325,stateCodes!A:B,2,FALSE)</f>
        <v>S22</v>
      </c>
      <c r="B325">
        <v>3</v>
      </c>
      <c r="C325" t="s">
        <v>5529</v>
      </c>
      <c r="D325" t="s">
        <v>5888</v>
      </c>
      <c r="E325" s="2">
        <f>SUMIFS(mySheet!N:N,mySheet!A:A,summary!C325,mySheet!B:B,summary!D325,mySheet!O:O,1)</f>
        <v>1462246</v>
      </c>
      <c r="F325" s="2">
        <f>SUMIFS(mySheet!K:K,mySheet!A:A,summary!C325,mySheet!B:B,summary!D325)</f>
        <v>1067863</v>
      </c>
      <c r="G325" s="8">
        <f t="shared" si="15"/>
        <v>0.73028956823954383</v>
      </c>
      <c r="H325">
        <f>COUNTIFS(mySheet!A:A,summary!C325,mySheet!B:B,summary!D325,mySheet!D:D,"FEMALE")</f>
        <v>3</v>
      </c>
      <c r="I325">
        <f>COUNTIFS(mySheet!A:A,summary!C325,mySheet!B:B,summary!D325,mySheet!D:D,"FEMALE",mySheet!O:O,1)</f>
        <v>0</v>
      </c>
      <c r="J325" s="11">
        <f>SUMIFS(mySheet!K:K,mySheet!A:A,summary!C325,mySheet!B:B,summary!D325,mySheet!G:G,"NOTA")/F325</f>
        <v>1.3854773505590137E-2</v>
      </c>
      <c r="K325" s="2">
        <f>SUMIFS(mySheet!K:K,mySheet!A:A,summary!C325,mySheet!B:B,summary!D325,mySheet!O:O,1) - SUMIFS(mySheet!K:K,mySheet!A:A,summary!C325,mySheet!B:B,summary!D325,mySheet!O:O,2)</f>
        <v>210618</v>
      </c>
      <c r="L325" s="11">
        <f t="shared" si="16"/>
        <v>0.1972331656776197</v>
      </c>
      <c r="M325" t="str">
        <f t="array" ref="M325">INDEX(mySheet!G:G,MATCH(1,(mySheet!A:A=summary!C325)*(mySheet!B:B=summary!D325)*(mySheet!O:O=1),0))</f>
        <v>DMK</v>
      </c>
      <c r="N325" t="str">
        <f>VLOOKUP(M325,alliance!A:B,2,FALSE)</f>
        <v>I.N.D.I.A.</v>
      </c>
      <c r="O325" t="str">
        <f>VLOOKUP(M325,alliance!A:D,4,FALSE)</f>
        <v>1E90FF</v>
      </c>
      <c r="P325" t="str">
        <f t="array" ref="P325">INDEX(mySheet!G:G,MATCH(1,(mySheet!A:A=summary!C325)*(mySheet!B:B=summary!D325)*(mySheet!O:O=2),0))</f>
        <v>ADMK</v>
      </c>
      <c r="Q325" t="str">
        <f t="shared" si="17"/>
        <v>DMK</v>
      </c>
      <c r="R325" t="str">
        <f>VLOOKUP(Q325,alliance!A:B,2,FALSE)</f>
        <v>I.N.D.I.A.</v>
      </c>
      <c r="S325" t="str">
        <f>VLOOKUP(Q325,alliance!A:D,4,FALSE)</f>
        <v>1E90FF</v>
      </c>
    </row>
    <row r="326" spans="1:19" x14ac:dyDescent="0.2">
      <c r="A326" t="str">
        <f>VLOOKUP(C326,stateCodes!A:B,2,FALSE)</f>
        <v>S22</v>
      </c>
      <c r="B326">
        <v>4</v>
      </c>
      <c r="C326" t="s">
        <v>5529</v>
      </c>
      <c r="D326" t="s">
        <v>5947</v>
      </c>
      <c r="E326" s="2">
        <f>SUMIFS(mySheet!N:N,mySheet!A:A,summary!C326,mySheet!B:B,summary!D326,mySheet!O:O,1)</f>
        <v>1520504</v>
      </c>
      <c r="F326" s="2">
        <f>SUMIFS(mySheet!K:K,mySheet!A:A,summary!C326,mySheet!B:B,summary!D326)</f>
        <v>1081875</v>
      </c>
      <c r="G326" s="8">
        <f t="shared" si="15"/>
        <v>0.71152394206131653</v>
      </c>
      <c r="H326">
        <f>COUNTIFS(mySheet!A:A,summary!C326,mySheet!B:B,summary!D326,mySheet!D:D,"FEMALE")</f>
        <v>2</v>
      </c>
      <c r="I326">
        <f>COUNTIFS(mySheet!A:A,summary!C326,mySheet!B:B,summary!D326,mySheet!D:D,"FEMALE",mySheet!O:O,1)</f>
        <v>0</v>
      </c>
      <c r="J326" s="11">
        <f>SUMIFS(mySheet!K:K,mySheet!A:A,summary!C326,mySheet!B:B,summary!D326,mySheet!G:G,"NOTA")/F326</f>
        <v>1.3966493356441364E-2</v>
      </c>
      <c r="K326" s="2">
        <f>SUMIFS(mySheet!K:K,mySheet!A:A,summary!C326,mySheet!B:B,summary!D326,mySheet!O:O,1) - SUMIFS(mySheet!K:K,mySheet!A:A,summary!C326,mySheet!B:B,summary!D326,mySheet!O:O,2)</f>
        <v>175883</v>
      </c>
      <c r="L326" s="11">
        <f t="shared" si="16"/>
        <v>0.16257238590410167</v>
      </c>
      <c r="M326" t="str">
        <f t="array" ref="M326">INDEX(mySheet!G:G,MATCH(1,(mySheet!A:A=summary!C326)*(mySheet!B:B=summary!D326)*(mySheet!O:O=1),0))</f>
        <v>DMK</v>
      </c>
      <c r="N326" t="str">
        <f>VLOOKUP(M326,alliance!A:B,2,FALSE)</f>
        <v>I.N.D.I.A.</v>
      </c>
      <c r="O326" t="str">
        <f>VLOOKUP(M326,alliance!A:D,4,FALSE)</f>
        <v>1E90FF</v>
      </c>
      <c r="P326" t="str">
        <f t="array" ref="P326">INDEX(mySheet!G:G,MATCH(1,(mySheet!A:A=summary!C326)*(mySheet!B:B=summary!D326)*(mySheet!O:O=2),0))</f>
        <v>ADMK</v>
      </c>
      <c r="Q326" t="str">
        <f t="shared" si="17"/>
        <v>DMK</v>
      </c>
      <c r="R326" t="str">
        <f>VLOOKUP(Q326,alliance!A:B,2,FALSE)</f>
        <v>I.N.D.I.A.</v>
      </c>
      <c r="S326" t="str">
        <f>VLOOKUP(Q326,alliance!A:D,4,FALSE)</f>
        <v>1E90FF</v>
      </c>
    </row>
    <row r="327" spans="1:19" x14ac:dyDescent="0.2">
      <c r="A327" t="str">
        <f>VLOOKUP(C327,stateCodes!A:B,2,FALSE)</f>
        <v>S22</v>
      </c>
      <c r="B327">
        <v>5</v>
      </c>
      <c r="C327" t="s">
        <v>5529</v>
      </c>
      <c r="D327" t="s">
        <v>5962</v>
      </c>
      <c r="E327" s="2">
        <f>SUMIFS(mySheet!N:N,mySheet!A:A,summary!C327,mySheet!B:B,summary!D327,mySheet!O:O,1)</f>
        <v>1541881</v>
      </c>
      <c r="F327" s="2">
        <f>SUMIFS(mySheet!K:K,mySheet!A:A,summary!C327,mySheet!B:B,summary!D327)</f>
        <v>1160046</v>
      </c>
      <c r="G327" s="8">
        <f t="shared" si="15"/>
        <v>0.75235767221984062</v>
      </c>
      <c r="H327">
        <f>COUNTIFS(mySheet!A:A,summary!C327,mySheet!B:B,summary!D327,mySheet!D:D,"FEMALE")</f>
        <v>0</v>
      </c>
      <c r="I327">
        <f>COUNTIFS(mySheet!A:A,summary!C327,mySheet!B:B,summary!D327,mySheet!D:D,"FEMALE",mySheet!O:O,1)</f>
        <v>0</v>
      </c>
      <c r="J327" s="11">
        <f>SUMIFS(mySheet!K:K,mySheet!A:A,summary!C327,mySheet!B:B,summary!D327,mySheet!G:G,"NOTA")/F327</f>
        <v>1.2221067095615174E-2</v>
      </c>
      <c r="K327" s="2">
        <f>SUMIFS(mySheet!K:K,mySheet!A:A,summary!C327,mySheet!B:B,summary!D327,mySheet!O:O,1) - SUMIFS(mySheet!K:K,mySheet!A:A,summary!C327,mySheet!B:B,summary!D327,mySheet!O:O,2)</f>
        <v>538972</v>
      </c>
      <c r="L327" s="11">
        <f t="shared" si="16"/>
        <v>0.46461261018959593</v>
      </c>
      <c r="M327" t="str">
        <f t="array" ref="M327">INDEX(mySheet!G:G,MATCH(1,(mySheet!A:A=summary!C327)*(mySheet!B:B=summary!D327)*(mySheet!O:O=1),0))</f>
        <v>DMK</v>
      </c>
      <c r="N327" t="str">
        <f>VLOOKUP(M327,alliance!A:B,2,FALSE)</f>
        <v>I.N.D.I.A.</v>
      </c>
      <c r="O327" t="str">
        <f>VLOOKUP(M327,alliance!A:D,4,FALSE)</f>
        <v>1E90FF</v>
      </c>
      <c r="P327" t="str">
        <f t="array" ref="P327">INDEX(mySheet!G:G,MATCH(1,(mySheet!A:A=summary!C327)*(mySheet!B:B=summary!D327)*(mySheet!O:O=2),0))</f>
        <v>PMK</v>
      </c>
      <c r="Q327" t="str">
        <f t="shared" si="17"/>
        <v>DMK</v>
      </c>
      <c r="R327" t="str">
        <f>VLOOKUP(Q327,alliance!A:B,2,FALSE)</f>
        <v>I.N.D.I.A.</v>
      </c>
      <c r="S327" t="str">
        <f>VLOOKUP(Q327,alliance!A:D,4,FALSE)</f>
        <v>1E90FF</v>
      </c>
    </row>
    <row r="328" spans="1:19" x14ac:dyDescent="0.2">
      <c r="A328" t="str">
        <f>VLOOKUP(C328,stateCodes!A:B,2,FALSE)</f>
        <v>S22</v>
      </c>
      <c r="B328">
        <v>6</v>
      </c>
      <c r="C328" t="s">
        <v>5529</v>
      </c>
      <c r="D328" t="s">
        <v>6231</v>
      </c>
      <c r="E328" s="2">
        <f>SUMIFS(mySheet!N:N,mySheet!A:A,summary!C328,mySheet!B:B,summary!D328,mySheet!O:O,1)</f>
        <v>1561040</v>
      </c>
      <c r="F328" s="2">
        <f>SUMIFS(mySheet!K:K,mySheet!A:A,summary!C328,mySheet!B:B,summary!D328)</f>
        <v>1173489</v>
      </c>
      <c r="G328" s="8">
        <f t="shared" si="15"/>
        <v>0.75173538154051145</v>
      </c>
      <c r="H328">
        <f>COUNTIFS(mySheet!A:A,summary!C328,mySheet!B:B,summary!D328,mySheet!D:D,"FEMALE")</f>
        <v>1</v>
      </c>
      <c r="I328">
        <f>COUNTIFS(mySheet!A:A,summary!C328,mySheet!B:B,summary!D328,mySheet!D:D,"FEMALE",mySheet!O:O,1)</f>
        <v>0</v>
      </c>
      <c r="J328" s="11">
        <f>SUMIFS(mySheet!K:K,mySheet!A:A,summary!C328,mySheet!B:B,summary!D328,mySheet!G:G,"NOTA")/F328</f>
        <v>9.1061782428297159E-3</v>
      </c>
      <c r="K328" s="2">
        <f>SUMIFS(mySheet!K:K,mySheet!A:A,summary!C328,mySheet!B:B,summary!D328,mySheet!O:O,1) - SUMIFS(mySheet!K:K,mySheet!A:A,summary!C328,mySheet!B:B,summary!D328,mySheet!O:O,2)</f>
        <v>76693</v>
      </c>
      <c r="L328" s="11">
        <f t="shared" si="16"/>
        <v>6.5354681637407763E-2</v>
      </c>
      <c r="M328" t="str">
        <f t="array" ref="M328">INDEX(mySheet!G:G,MATCH(1,(mySheet!A:A=summary!C328)*(mySheet!B:B=summary!D328)*(mySheet!O:O=1),0))</f>
        <v>ADMK</v>
      </c>
      <c r="N328" t="str">
        <f>VLOOKUP(M328,alliance!A:B,2,FALSE)</f>
        <v>NDA</v>
      </c>
      <c r="O328" t="str">
        <f>VLOOKUP(M328,alliance!A:D,4,FALSE)</f>
        <v>FFE5A0</v>
      </c>
      <c r="P328" t="str">
        <f t="array" ref="P328">INDEX(mySheet!G:G,MATCH(1,(mySheet!A:A=summary!C328)*(mySheet!B:B=summary!D328)*(mySheet!O:O=2),0))</f>
        <v>INC</v>
      </c>
      <c r="Q328" t="str">
        <f t="shared" si="17"/>
        <v>INC</v>
      </c>
      <c r="R328" t="str">
        <f>VLOOKUP(Q328,alliance!A:B,2,FALSE)</f>
        <v>I.N.D.I.A.</v>
      </c>
      <c r="S328" t="str">
        <f>VLOOKUP(Q328,alliance!A:D,4,FALSE)</f>
        <v>00BFFF</v>
      </c>
    </row>
    <row r="329" spans="1:19" x14ac:dyDescent="0.2">
      <c r="A329" t="str">
        <f>VLOOKUP(C329,stateCodes!A:B,2,FALSE)</f>
        <v>S22</v>
      </c>
      <c r="B329">
        <v>7</v>
      </c>
      <c r="C329" t="s">
        <v>5529</v>
      </c>
      <c r="D329" t="s">
        <v>5626</v>
      </c>
      <c r="E329" s="2">
        <f>SUMIFS(mySheet!N:N,mySheet!A:A,summary!C329,mySheet!B:B,summary!D329,mySheet!O:O,1)</f>
        <v>1332300</v>
      </c>
      <c r="F329" s="2">
        <f>SUMIFS(mySheet!K:K,mySheet!A:A,summary!C329,mySheet!B:B,summary!D329)</f>
        <v>785450</v>
      </c>
      <c r="G329" s="8">
        <f t="shared" si="15"/>
        <v>0.58954439690760341</v>
      </c>
      <c r="H329">
        <f>COUNTIFS(mySheet!A:A,summary!C329,mySheet!B:B,summary!D329,mySheet!D:D,"FEMALE")</f>
        <v>4</v>
      </c>
      <c r="I329">
        <f>COUNTIFS(mySheet!A:A,summary!C329,mySheet!B:B,summary!D329,mySheet!D:D,"FEMALE",mySheet!O:O,1)</f>
        <v>0</v>
      </c>
      <c r="J329" s="11">
        <f>SUMIFS(mySheet!K:K,mySheet!A:A,summary!C329,mySheet!B:B,summary!D329,mySheet!G:G,"NOTA")/F329</f>
        <v>1.7597555541409383E-2</v>
      </c>
      <c r="K329" s="2">
        <f>SUMIFS(mySheet!K:K,mySheet!A:A,summary!C329,mySheet!B:B,summary!D329,mySheet!O:O,1) - SUMIFS(mySheet!K:K,mySheet!A:A,summary!C329,mySheet!B:B,summary!D329,mySheet!O:O,2)</f>
        <v>301520</v>
      </c>
      <c r="L329" s="11">
        <f t="shared" si="16"/>
        <v>0.38388185116812018</v>
      </c>
      <c r="M329" t="str">
        <f t="array" ref="M329">INDEX(mySheet!G:G,MATCH(1,(mySheet!A:A=summary!C329)*(mySheet!B:B=summary!D329)*(mySheet!O:O=1),0))</f>
        <v>DMK</v>
      </c>
      <c r="N329" t="str">
        <f>VLOOKUP(M329,alliance!A:B,2,FALSE)</f>
        <v>I.N.D.I.A.</v>
      </c>
      <c r="O329" t="str">
        <f>VLOOKUP(M329,alliance!A:D,4,FALSE)</f>
        <v>1E90FF</v>
      </c>
      <c r="P329" t="str">
        <f t="array" ref="P329">INDEX(mySheet!G:G,MATCH(1,(mySheet!A:A=summary!C329)*(mySheet!B:B=summary!D329)*(mySheet!O:O=2),0))</f>
        <v>PMK</v>
      </c>
      <c r="Q329" t="str">
        <f t="shared" si="17"/>
        <v>DMK</v>
      </c>
      <c r="R329" t="str">
        <f>VLOOKUP(Q329,alliance!A:B,2,FALSE)</f>
        <v>I.N.D.I.A.</v>
      </c>
      <c r="S329" t="str">
        <f>VLOOKUP(Q329,alliance!A:D,4,FALSE)</f>
        <v>1E90FF</v>
      </c>
    </row>
    <row r="330" spans="1:19" x14ac:dyDescent="0.2">
      <c r="A330" t="str">
        <f>VLOOKUP(C330,stateCodes!A:B,2,FALSE)</f>
        <v>S22</v>
      </c>
      <c r="B330">
        <v>8</v>
      </c>
      <c r="C330" t="s">
        <v>5529</v>
      </c>
      <c r="D330" t="s">
        <v>5715</v>
      </c>
      <c r="E330" s="2">
        <f>SUMIFS(mySheet!N:N,mySheet!A:A,summary!C330,mySheet!B:B,summary!D330,mySheet!O:O,1)</f>
        <v>1530404</v>
      </c>
      <c r="F330" s="2">
        <f>SUMIFS(mySheet!K:K,mySheet!A:A,summary!C330,mySheet!B:B,summary!D330)</f>
        <v>1161369</v>
      </c>
      <c r="G330" s="8">
        <f t="shared" si="15"/>
        <v>0.75886432602110288</v>
      </c>
      <c r="H330">
        <f>COUNTIFS(mySheet!A:A,summary!C330,mySheet!B:B,summary!D330,mySheet!D:D,"FEMALE")</f>
        <v>1</v>
      </c>
      <c r="I330">
        <f>COUNTIFS(mySheet!A:A,summary!C330,mySheet!B:B,summary!D330,mySheet!D:D,"FEMALE",mySheet!O:O,1)</f>
        <v>0</v>
      </c>
      <c r="J330" s="11">
        <f>SUMIFS(mySheet!K:K,mySheet!A:A,summary!C330,mySheet!B:B,summary!D330,mySheet!G:G,"NOTA")/F330</f>
        <v>1.7070371260124905E-2</v>
      </c>
      <c r="K330" s="2">
        <f>SUMIFS(mySheet!K:K,mySheet!A:A,summary!C330,mySheet!B:B,summary!D330,mySheet!O:O,1) - SUMIFS(mySheet!K:K,mySheet!A:A,summary!C330,mySheet!B:B,summary!D330,mySheet!O:O,2)</f>
        <v>156765</v>
      </c>
      <c r="L330" s="11">
        <f t="shared" si="16"/>
        <v>0.13498293823926763</v>
      </c>
      <c r="M330" t="str">
        <f t="array" ref="M330">INDEX(mySheet!G:G,MATCH(1,(mySheet!A:A=summary!C330)*(mySheet!B:B=summary!D330)*(mySheet!O:O=1),0))</f>
        <v>INC</v>
      </c>
      <c r="N330" t="str">
        <f>VLOOKUP(M330,alliance!A:B,2,FALSE)</f>
        <v>I.N.D.I.A.</v>
      </c>
      <c r="O330" t="str">
        <f>VLOOKUP(M330,alliance!A:D,4,FALSE)</f>
        <v>00BFFF</v>
      </c>
      <c r="P330" t="str">
        <f t="array" ref="P330">INDEX(mySheet!G:G,MATCH(1,(mySheet!A:A=summary!C330)*(mySheet!B:B=summary!D330)*(mySheet!O:O=2),0))</f>
        <v>ADMK</v>
      </c>
      <c r="Q330" t="str">
        <f t="shared" si="17"/>
        <v>INC</v>
      </c>
      <c r="R330" t="str">
        <f>VLOOKUP(Q330,alliance!A:B,2,FALSE)</f>
        <v>I.N.D.I.A.</v>
      </c>
      <c r="S330" t="str">
        <f>VLOOKUP(Q330,alliance!A:D,4,FALSE)</f>
        <v>00BFFF</v>
      </c>
    </row>
    <row r="331" spans="1:19" x14ac:dyDescent="0.2">
      <c r="A331" t="str">
        <f>VLOOKUP(C331,stateCodes!A:B,2,FALSE)</f>
        <v>S22</v>
      </c>
      <c r="B331">
        <v>9</v>
      </c>
      <c r="C331" t="s">
        <v>5529</v>
      </c>
      <c r="D331" t="s">
        <v>5834</v>
      </c>
      <c r="E331" s="2">
        <f>SUMIFS(mySheet!N:N,mySheet!A:A,summary!C331,mySheet!B:B,summary!D331,mySheet!O:O,1)</f>
        <v>1612512</v>
      </c>
      <c r="F331" s="2">
        <f>SUMIFS(mySheet!K:K,mySheet!A:A,summary!C331,mySheet!B:B,summary!D331)</f>
        <v>1255459</v>
      </c>
      <c r="G331" s="8">
        <f t="shared" si="15"/>
        <v>0.77857343077136787</v>
      </c>
      <c r="H331">
        <f>COUNTIFS(mySheet!A:A,summary!C331,mySheet!B:B,summary!D331,mySheet!D:D,"FEMALE")</f>
        <v>1</v>
      </c>
      <c r="I331">
        <f>COUNTIFS(mySheet!A:A,summary!C331,mySheet!B:B,summary!D331,mySheet!D:D,"FEMALE",mySheet!O:O,1)</f>
        <v>0</v>
      </c>
      <c r="J331" s="11">
        <f>SUMIFS(mySheet!K:K,mySheet!A:A,summary!C331,mySheet!B:B,summary!D331,mySheet!G:G,"NOTA")/F331</f>
        <v>1.3644412123374798E-2</v>
      </c>
      <c r="K331" s="2">
        <f>SUMIFS(mySheet!K:K,mySheet!A:A,summary!C331,mySheet!B:B,summary!D331,mySheet!O:O,1) - SUMIFS(mySheet!K:K,mySheet!A:A,summary!C331,mySheet!B:B,summary!D331,mySheet!O:O,2)</f>
        <v>146926</v>
      </c>
      <c r="L331" s="11">
        <f t="shared" si="16"/>
        <v>0.11702970785983453</v>
      </c>
      <c r="M331" t="str">
        <f t="array" ref="M331">INDEX(mySheet!G:G,MATCH(1,(mySheet!A:A=summary!C331)*(mySheet!B:B=summary!D331)*(mySheet!O:O=1),0))</f>
        <v>DMK</v>
      </c>
      <c r="N331" t="str">
        <f>VLOOKUP(M331,alliance!A:B,2,FALSE)</f>
        <v>I.N.D.I.A.</v>
      </c>
      <c r="O331" t="str">
        <f>VLOOKUP(M331,alliance!A:D,4,FALSE)</f>
        <v>1E90FF</v>
      </c>
      <c r="P331" t="str">
        <f t="array" ref="P331">INDEX(mySheet!G:G,MATCH(1,(mySheet!A:A=summary!C331)*(mySheet!B:B=summary!D331)*(mySheet!O:O=2),0))</f>
        <v>ADMK</v>
      </c>
      <c r="Q331" t="str">
        <f t="shared" si="17"/>
        <v>DMK</v>
      </c>
      <c r="R331" t="str">
        <f>VLOOKUP(Q331,alliance!A:B,2,FALSE)</f>
        <v>I.N.D.I.A.</v>
      </c>
      <c r="S331" t="str">
        <f>VLOOKUP(Q331,alliance!A:D,4,FALSE)</f>
        <v>1E90FF</v>
      </c>
    </row>
    <row r="332" spans="1:19" x14ac:dyDescent="0.2">
      <c r="A332" t="str">
        <f>VLOOKUP(C332,stateCodes!A:B,2,FALSE)</f>
        <v>S22</v>
      </c>
      <c r="B332">
        <v>10</v>
      </c>
      <c r="C332" t="s">
        <v>5529</v>
      </c>
      <c r="D332" t="s">
        <v>5857</v>
      </c>
      <c r="E332" s="2">
        <f>SUMIFS(mySheet!N:N,mySheet!A:A,summary!C332,mySheet!B:B,summary!D332,mySheet!O:O,1)</f>
        <v>1413599</v>
      </c>
      <c r="F332" s="2">
        <f>SUMIFS(mySheet!K:K,mySheet!A:A,summary!C332,mySheet!B:B,summary!D332)</f>
        <v>1133774</v>
      </c>
      <c r="G332" s="8">
        <f t="shared" si="15"/>
        <v>0.80204782261447549</v>
      </c>
      <c r="H332">
        <f>COUNTIFS(mySheet!A:A,summary!C332,mySheet!B:B,summary!D332,mySheet!D:D,"FEMALE")</f>
        <v>0</v>
      </c>
      <c r="I332">
        <f>COUNTIFS(mySheet!A:A,summary!C332,mySheet!B:B,summary!D332,mySheet!D:D,"FEMALE",mySheet!O:O,1)</f>
        <v>0</v>
      </c>
      <c r="J332" s="11">
        <f>SUMIFS(mySheet!K:K,mySheet!A:A,summary!C332,mySheet!B:B,summary!D332,mySheet!G:G,"NOTA")/F332</f>
        <v>1.3294536653689359E-2</v>
      </c>
      <c r="K332" s="2">
        <f>SUMIFS(mySheet!K:K,mySheet!A:A,summary!C332,mySheet!B:B,summary!D332,mySheet!O:O,1) - SUMIFS(mySheet!K:K,mySheet!A:A,summary!C332,mySheet!B:B,summary!D332,mySheet!O:O,2)</f>
        <v>265151</v>
      </c>
      <c r="L332" s="11">
        <f t="shared" si="16"/>
        <v>0.23386583216761012</v>
      </c>
      <c r="M332" t="str">
        <f t="array" ref="M332">INDEX(mySheet!G:G,MATCH(1,(mySheet!A:A=summary!C332)*(mySheet!B:B=summary!D332)*(mySheet!O:O=1),0))</f>
        <v>DMK</v>
      </c>
      <c r="N332" t="str">
        <f>VLOOKUP(M332,alliance!A:B,2,FALSE)</f>
        <v>I.N.D.I.A.</v>
      </c>
      <c r="O332" t="str">
        <f>VLOOKUP(M332,alliance!A:D,4,FALSE)</f>
        <v>1E90FF</v>
      </c>
      <c r="P332" t="str">
        <f t="array" ref="P332">INDEX(mySheet!G:G,MATCH(1,(mySheet!A:A=summary!C332)*(mySheet!B:B=summary!D332)*(mySheet!O:O=2),0))</f>
        <v>ADMK</v>
      </c>
      <c r="Q332" t="str">
        <f t="shared" si="17"/>
        <v>DMK</v>
      </c>
      <c r="R332" t="str">
        <f>VLOOKUP(Q332,alliance!A:B,2,FALSE)</f>
        <v>I.N.D.I.A.</v>
      </c>
      <c r="S332" t="str">
        <f>VLOOKUP(Q332,alliance!A:D,4,FALSE)</f>
        <v>1E90FF</v>
      </c>
    </row>
    <row r="333" spans="1:19" x14ac:dyDescent="0.2">
      <c r="A333" t="str">
        <f>VLOOKUP(C333,stateCodes!A:B,2,FALSE)</f>
        <v>S22</v>
      </c>
      <c r="B333">
        <v>11</v>
      </c>
      <c r="C333" t="s">
        <v>5529</v>
      </c>
      <c r="D333" t="s">
        <v>5807</v>
      </c>
      <c r="E333" s="2">
        <f>SUMIFS(mySheet!N:N,mySheet!A:A,summary!C333,mySheet!B:B,summary!D333,mySheet!O:O,1)</f>
        <v>1528938</v>
      </c>
      <c r="F333" s="2">
        <f>SUMIFS(mySheet!K:K,mySheet!A:A,summary!C333,mySheet!B:B,summary!D333)</f>
        <v>1204375</v>
      </c>
      <c r="G333" s="8">
        <f t="shared" si="15"/>
        <v>0.78771997294854335</v>
      </c>
      <c r="H333">
        <f>COUNTIFS(mySheet!A:A,summary!C333,mySheet!B:B,summary!D333,mySheet!D:D,"FEMALE")</f>
        <v>1</v>
      </c>
      <c r="I333">
        <f>COUNTIFS(mySheet!A:A,summary!C333,mySheet!B:B,summary!D333,mySheet!D:D,"FEMALE",mySheet!O:O,1)</f>
        <v>0</v>
      </c>
      <c r="J333" s="11">
        <f>SUMIFS(mySheet!K:K,mySheet!A:A,summary!C333,mySheet!B:B,summary!D333,mySheet!G:G,"NOTA")/F333</f>
        <v>9.611624286455631E-3</v>
      </c>
      <c r="K333" s="2">
        <f>SUMIFS(mySheet!K:K,mySheet!A:A,summary!C333,mySheet!B:B,summary!D333,mySheet!O:O,1) - SUMIFS(mySheet!K:K,mySheet!A:A,summary!C333,mySheet!B:B,summary!D333,mySheet!O:O,2)</f>
        <v>399919</v>
      </c>
      <c r="L333" s="11">
        <f t="shared" si="16"/>
        <v>0.33205521536066424</v>
      </c>
      <c r="M333" t="str">
        <f t="array" ref="M333">INDEX(mySheet!G:G,MATCH(1,(mySheet!A:A=summary!C333)*(mySheet!B:B=summary!D333)*(mySheet!O:O=1),0))</f>
        <v>DMK</v>
      </c>
      <c r="N333" t="str">
        <f>VLOOKUP(M333,alliance!A:B,2,FALSE)</f>
        <v>I.N.D.I.A.</v>
      </c>
      <c r="O333" t="str">
        <f>VLOOKUP(M333,alliance!A:D,4,FALSE)</f>
        <v>1E90FF</v>
      </c>
      <c r="P333" t="str">
        <f t="array" ref="P333">INDEX(mySheet!G:G,MATCH(1,(mySheet!A:A=summary!C333)*(mySheet!B:B=summary!D333)*(mySheet!O:O=2),0))</f>
        <v>DMDK</v>
      </c>
      <c r="Q333" t="str">
        <f t="shared" si="17"/>
        <v>DMK</v>
      </c>
      <c r="R333" t="str">
        <f>VLOOKUP(Q333,alliance!A:B,2,FALSE)</f>
        <v>I.N.D.I.A.</v>
      </c>
      <c r="S333" t="str">
        <f>VLOOKUP(Q333,alliance!A:D,4,FALSE)</f>
        <v>1E90FF</v>
      </c>
    </row>
    <row r="334" spans="1:19" x14ac:dyDescent="0.2">
      <c r="A334" t="str">
        <f>VLOOKUP(C334,stateCodes!A:B,2,FALSE)</f>
        <v>S22</v>
      </c>
      <c r="B334">
        <v>12</v>
      </c>
      <c r="C334" t="s">
        <v>5529</v>
      </c>
      <c r="D334" t="s">
        <v>5984</v>
      </c>
      <c r="E334" s="2">
        <f>SUMIFS(mySheet!N:N,mySheet!A:A,summary!C334,mySheet!B:B,summary!D334,mySheet!O:O,1)</f>
        <v>1387286</v>
      </c>
      <c r="F334" s="2">
        <f>SUMIFS(mySheet!K:K,mySheet!A:A,summary!C334,mySheet!B:B,summary!D334)</f>
        <v>1103165</v>
      </c>
      <c r="G334" s="8">
        <f t="shared" si="15"/>
        <v>0.79519652040026356</v>
      </c>
      <c r="H334">
        <f>COUNTIFS(mySheet!A:A,summary!C334,mySheet!B:B,summary!D334,mySheet!D:D,"FEMALE")</f>
        <v>4</v>
      </c>
      <c r="I334">
        <f>COUNTIFS(mySheet!A:A,summary!C334,mySheet!B:B,summary!D334,mySheet!D:D,"FEMALE",mySheet!O:O,1)</f>
        <v>1</v>
      </c>
      <c r="J334" s="11">
        <f>SUMIFS(mySheet!K:K,mySheet!A:A,summary!C334,mySheet!B:B,summary!D334,mySheet!G:G,"NOTA")/F334</f>
        <v>8.7049534747748528E-3</v>
      </c>
      <c r="K334" s="2">
        <f>SUMIFS(mySheet!K:K,mySheet!A:A,summary!C334,mySheet!B:B,summary!D334,mySheet!O:O,1) - SUMIFS(mySheet!K:K,mySheet!A:A,summary!C334,mySheet!B:B,summary!D334,mySheet!O:O,2)</f>
        <v>420546</v>
      </c>
      <c r="L334" s="11">
        <f t="shared" si="16"/>
        <v>0.38121767822583202</v>
      </c>
      <c r="M334" t="str">
        <f t="array" ref="M334">INDEX(mySheet!G:G,MATCH(1,(mySheet!A:A=summary!C334)*(mySheet!B:B=summary!D334)*(mySheet!O:O=1),0))</f>
        <v>INC</v>
      </c>
      <c r="N334" t="str">
        <f>VLOOKUP(M334,alliance!A:B,2,FALSE)</f>
        <v>I.N.D.I.A.</v>
      </c>
      <c r="O334" t="str">
        <f>VLOOKUP(M334,alliance!A:D,4,FALSE)</f>
        <v>00BFFF</v>
      </c>
      <c r="P334" t="str">
        <f t="array" ref="P334">INDEX(mySheet!G:G,MATCH(1,(mySheet!A:A=summary!C334)*(mySheet!B:B=summary!D334)*(mySheet!O:O=2),0))</f>
        <v>ADMK</v>
      </c>
      <c r="Q334" t="str">
        <f t="shared" si="17"/>
        <v>INC</v>
      </c>
      <c r="R334" t="str">
        <f>VLOOKUP(Q334,alliance!A:B,2,FALSE)</f>
        <v>I.N.D.I.A.</v>
      </c>
      <c r="S334" t="str">
        <f>VLOOKUP(Q334,alliance!A:D,4,FALSE)</f>
        <v>00BFFF</v>
      </c>
    </row>
    <row r="335" spans="1:19" x14ac:dyDescent="0.2">
      <c r="A335" t="str">
        <f>VLOOKUP(C335,stateCodes!A:B,2,FALSE)</f>
        <v>S22</v>
      </c>
      <c r="B335">
        <v>13</v>
      </c>
      <c r="C335" t="s">
        <v>5529</v>
      </c>
      <c r="D335" t="s">
        <v>6203</v>
      </c>
      <c r="E335" s="2">
        <f>SUMIFS(mySheet!N:N,mySheet!A:A,summary!C335,mySheet!B:B,summary!D335,mySheet!O:O,1)</f>
        <v>1539026</v>
      </c>
      <c r="F335" s="2">
        <f>SUMIFS(mySheet!K:K,mySheet!A:A,summary!C335,mySheet!B:B,summary!D335)</f>
        <v>1016026</v>
      </c>
      <c r="G335" s="8">
        <f t="shared" si="15"/>
        <v>0.66017468190920747</v>
      </c>
      <c r="H335">
        <f>COUNTIFS(mySheet!A:A,summary!C335,mySheet!B:B,summary!D335,mySheet!D:D,"FEMALE")</f>
        <v>3</v>
      </c>
      <c r="I335">
        <f>COUNTIFS(mySheet!A:A,summary!C335,mySheet!B:B,summary!D335,mySheet!D:D,"FEMALE",mySheet!O:O,1)</f>
        <v>0</v>
      </c>
      <c r="J335" s="11">
        <f>SUMIFS(mySheet!K:K,mySheet!A:A,summary!C335,mySheet!B:B,summary!D335,mySheet!G:G,"NOTA")/F335</f>
        <v>1.5931678913728587E-2</v>
      </c>
      <c r="K335" s="2">
        <f>SUMIFS(mySheet!K:K,mySheet!A:A,summary!C335,mySheet!B:B,summary!D335,mySheet!O:O,1) - SUMIFS(mySheet!K:K,mySheet!A:A,summary!C335,mySheet!B:B,summary!D335,mySheet!O:O,2)</f>
        <v>139395</v>
      </c>
      <c r="L335" s="11">
        <f t="shared" si="16"/>
        <v>0.13719629222086838</v>
      </c>
      <c r="M335" t="str">
        <f t="array" ref="M335">INDEX(mySheet!G:G,MATCH(1,(mySheet!A:A=summary!C335)*(mySheet!B:B=summary!D335)*(mySheet!O:O=1),0))</f>
        <v>CPM</v>
      </c>
      <c r="N335" t="str">
        <f>VLOOKUP(M335,alliance!A:B,2,FALSE)</f>
        <v>I.N.D.I.A.</v>
      </c>
      <c r="O335" t="str">
        <f>VLOOKUP(M335,alliance!A:D,4,FALSE)</f>
        <v>4682B4</v>
      </c>
      <c r="P335" t="str">
        <f t="array" ref="P335">INDEX(mySheet!G:G,MATCH(1,(mySheet!A:A=summary!C335)*(mySheet!B:B=summary!D335)*(mySheet!O:O=2),0))</f>
        <v>ADMK</v>
      </c>
      <c r="Q335" t="str">
        <f t="shared" si="17"/>
        <v>CPM</v>
      </c>
      <c r="R335" t="str">
        <f>VLOOKUP(Q335,alliance!A:B,2,FALSE)</f>
        <v>I.N.D.I.A.</v>
      </c>
      <c r="S335" t="str">
        <f>VLOOKUP(Q335,alliance!A:D,4,FALSE)</f>
        <v>4682B4</v>
      </c>
    </row>
    <row r="336" spans="1:19" x14ac:dyDescent="0.2">
      <c r="A336" t="str">
        <f>VLOOKUP(C336,stateCodes!A:B,2,FALSE)</f>
        <v>S22</v>
      </c>
      <c r="B336">
        <v>14</v>
      </c>
      <c r="C336" t="s">
        <v>5529</v>
      </c>
      <c r="D336" t="s">
        <v>6263</v>
      </c>
      <c r="E336" s="2">
        <f>SUMIFS(mySheet!N:N,mySheet!A:A,summary!C336,mySheet!B:B,summary!D336,mySheet!O:O,1)</f>
        <v>1484256</v>
      </c>
      <c r="F336" s="2">
        <f>SUMIFS(mySheet!K:K,mySheet!A:A,summary!C336,mySheet!B:B,summary!D336)</f>
        <v>1074735</v>
      </c>
      <c r="G336" s="8">
        <f t="shared" si="15"/>
        <v>0.72409004915594077</v>
      </c>
      <c r="H336">
        <f>COUNTIFS(mySheet!A:A,summary!C336,mySheet!B:B,summary!D336,mySheet!D:D,"FEMALE")</f>
        <v>1</v>
      </c>
      <c r="I336">
        <f>COUNTIFS(mySheet!A:A,summary!C336,mySheet!B:B,summary!D336,mySheet!D:D,"FEMALE",mySheet!O:O,1)</f>
        <v>0</v>
      </c>
      <c r="J336" s="11">
        <f>SUMIFS(mySheet!K:K,mySheet!A:A,summary!C336,mySheet!B:B,summary!D336,mySheet!G:G,"NOTA")/F336</f>
        <v>1.6089547655933789E-2</v>
      </c>
      <c r="K336" s="2">
        <f>SUMIFS(mySheet!K:K,mySheet!A:A,summary!C336,mySheet!B:B,summary!D336,mySheet!O:O,1) - SUMIFS(mySheet!K:K,mySheet!A:A,summary!C336,mySheet!B:B,summary!D336,mySheet!O:O,2)</f>
        <v>154554</v>
      </c>
      <c r="L336" s="11">
        <f t="shared" si="16"/>
        <v>0.14380661279292103</v>
      </c>
      <c r="M336" t="str">
        <f t="array" ref="M336">INDEX(mySheet!G:G,MATCH(1,(mySheet!A:A=summary!C336)*(mySheet!B:B=summary!D336)*(mySheet!O:O=1),0))</f>
        <v>INC</v>
      </c>
      <c r="N336" t="str">
        <f>VLOOKUP(M336,alliance!A:B,2,FALSE)</f>
        <v>I.N.D.I.A.</v>
      </c>
      <c r="O336" t="str">
        <f>VLOOKUP(M336,alliance!A:D,4,FALSE)</f>
        <v>00BFFF</v>
      </c>
      <c r="P336" t="str">
        <f t="array" ref="P336">INDEX(mySheet!G:G,MATCH(1,(mySheet!A:A=summary!C336)*(mySheet!B:B=summary!D336)*(mySheet!O:O=2),0))</f>
        <v>DMDK</v>
      </c>
      <c r="Q336" t="str">
        <f t="shared" si="17"/>
        <v>INC</v>
      </c>
      <c r="R336" t="str">
        <f>VLOOKUP(Q336,alliance!A:B,2,FALSE)</f>
        <v>I.N.D.I.A.</v>
      </c>
      <c r="S336" t="str">
        <f>VLOOKUP(Q336,alliance!A:D,4,FALSE)</f>
        <v>00BFFF</v>
      </c>
    </row>
    <row r="337" spans="1:19" x14ac:dyDescent="0.2">
      <c r="A337" t="str">
        <f>VLOOKUP(C337,stateCodes!A:B,2,FALSE)</f>
        <v>S22</v>
      </c>
      <c r="B337">
        <v>15</v>
      </c>
      <c r="C337" t="s">
        <v>5529</v>
      </c>
      <c r="D337" t="s">
        <v>6361</v>
      </c>
      <c r="E337" s="2">
        <f>SUMIFS(mySheet!N:N,mySheet!A:A,summary!C337,mySheet!B:B,summary!D337,mySheet!O:O,1)</f>
        <v>1492317</v>
      </c>
      <c r="F337" s="2">
        <f>SUMIFS(mySheet!K:K,mySheet!A:A,summary!C337,mySheet!B:B,summary!D337)</f>
        <v>1065088</v>
      </c>
      <c r="G337" s="8">
        <f t="shared" si="15"/>
        <v>0.71371431136950125</v>
      </c>
      <c r="H337">
        <f>COUNTIFS(mySheet!A:A,summary!C337,mySheet!B:B,summary!D337,mySheet!D:D,"FEMALE")</f>
        <v>4</v>
      </c>
      <c r="I337">
        <f>COUNTIFS(mySheet!A:A,summary!C337,mySheet!B:B,summary!D337,mySheet!D:D,"FEMALE",mySheet!O:O,1)</f>
        <v>0</v>
      </c>
      <c r="J337" s="11">
        <f>SUMIFS(mySheet!K:K,mySheet!A:A,summary!C337,mySheet!B:B,summary!D337,mySheet!G:G,"NOTA")/F337</f>
        <v>1.3197031606778032E-2</v>
      </c>
      <c r="K337" s="2">
        <f>SUMIFS(mySheet!K:K,mySheet!A:A,summary!C337,mySheet!B:B,summary!D337,mySheet!O:O,1) - SUMIFS(mySheet!K:K,mySheet!A:A,summary!C337,mySheet!B:B,summary!D337,mySheet!O:O,2)</f>
        <v>120767</v>
      </c>
      <c r="L337" s="11">
        <f t="shared" si="16"/>
        <v>0.11338687507511117</v>
      </c>
      <c r="M337" t="str">
        <f t="array" ref="M337">INDEX(mySheet!G:G,MATCH(1,(mySheet!A:A=summary!C337)*(mySheet!B:B=summary!D337)*(mySheet!O:O=1),0))</f>
        <v>DMK</v>
      </c>
      <c r="N337" t="str">
        <f>VLOOKUP(M337,alliance!A:B,2,FALSE)</f>
        <v>I.N.D.I.A.</v>
      </c>
      <c r="O337" t="str">
        <f>VLOOKUP(M337,alliance!A:D,4,FALSE)</f>
        <v>1E90FF</v>
      </c>
      <c r="P337" t="str">
        <f t="array" ref="P337">INDEX(mySheet!G:G,MATCH(1,(mySheet!A:A=summary!C337)*(mySheet!B:B=summary!D337)*(mySheet!O:O=2),0))</f>
        <v>ADMK</v>
      </c>
      <c r="Q337" t="str">
        <f t="shared" si="17"/>
        <v>DMK</v>
      </c>
      <c r="R337" t="str">
        <f>VLOOKUP(Q337,alliance!A:B,2,FALSE)</f>
        <v>I.N.D.I.A.</v>
      </c>
      <c r="S337" t="str">
        <f>VLOOKUP(Q337,alliance!A:D,4,FALSE)</f>
        <v>1E90FF</v>
      </c>
    </row>
    <row r="338" spans="1:19" x14ac:dyDescent="0.2">
      <c r="A338" t="str">
        <f>VLOOKUP(C338,stateCodes!A:B,2,FALSE)</f>
        <v>S22</v>
      </c>
      <c r="B338">
        <v>16</v>
      </c>
      <c r="C338" t="s">
        <v>5529</v>
      </c>
      <c r="D338" t="s">
        <v>6417</v>
      </c>
      <c r="E338" s="2">
        <f>SUMIFS(mySheet!N:N,mySheet!A:A,summary!C338,mySheet!B:B,summary!D338,mySheet!O:O,1)</f>
        <v>1501250</v>
      </c>
      <c r="F338" s="2">
        <f>SUMIFS(mySheet!K:K,mySheet!A:A,summary!C338,mySheet!B:B,summary!D338)</f>
        <v>1048377</v>
      </c>
      <c r="G338" s="8">
        <f t="shared" si="15"/>
        <v>0.6983360532889259</v>
      </c>
      <c r="H338">
        <f>COUNTIFS(mySheet!A:A,summary!C338,mySheet!B:B,summary!D338,mySheet!D:D,"FEMALE")</f>
        <v>0</v>
      </c>
      <c r="I338">
        <f>COUNTIFS(mySheet!A:A,summary!C338,mySheet!B:B,summary!D338,mySheet!D:D,"FEMALE",mySheet!O:O,1)</f>
        <v>0</v>
      </c>
      <c r="J338" s="11">
        <f>SUMIFS(mySheet!K:K,mySheet!A:A,summary!C338,mySheet!B:B,summary!D338,mySheet!G:G,"NOTA")/F338</f>
        <v>5.8480870908079819E-3</v>
      </c>
      <c r="K338" s="2">
        <f>SUMIFS(mySheet!K:K,mySheet!A:A,summary!C338,mySheet!B:B,summary!D338,mySheet!O:O,1) - SUMIFS(mySheet!K:K,mySheet!A:A,summary!C338,mySheet!B:B,summary!D338,mySheet!O:O,2)</f>
        <v>259933</v>
      </c>
      <c r="L338" s="11">
        <f t="shared" si="16"/>
        <v>0.24793848014597802</v>
      </c>
      <c r="M338" t="str">
        <f t="array" ref="M338">INDEX(mySheet!G:G,MATCH(1,(mySheet!A:A=summary!C338)*(mySheet!B:B=summary!D338)*(mySheet!O:O=1),0))</f>
        <v>INC</v>
      </c>
      <c r="N338" t="str">
        <f>VLOOKUP(M338,alliance!A:B,2,FALSE)</f>
        <v>I.N.D.I.A.</v>
      </c>
      <c r="O338" t="str">
        <f>VLOOKUP(M338,alliance!A:D,4,FALSE)</f>
        <v>00BFFF</v>
      </c>
      <c r="P338" t="str">
        <f t="array" ref="P338">INDEX(mySheet!G:G,MATCH(1,(mySheet!A:A=summary!C338)*(mySheet!B:B=summary!D338)*(mySheet!O:O=2),0))</f>
        <v>BJP</v>
      </c>
      <c r="Q338" t="str">
        <f t="shared" si="17"/>
        <v>INC</v>
      </c>
      <c r="R338" t="str">
        <f>VLOOKUP(Q338,alliance!A:B,2,FALSE)</f>
        <v>I.N.D.I.A.</v>
      </c>
      <c r="S338" t="str">
        <f>VLOOKUP(Q338,alliance!A:D,4,FALSE)</f>
        <v>00BFFF</v>
      </c>
    </row>
    <row r="339" spans="1:19" x14ac:dyDescent="0.2">
      <c r="A339" t="str">
        <f>VLOOKUP(C339,stateCodes!A:B,2,FALSE)</f>
        <v>S22</v>
      </c>
      <c r="B339">
        <v>17</v>
      </c>
      <c r="C339" t="s">
        <v>5529</v>
      </c>
      <c r="D339" t="s">
        <v>5530</v>
      </c>
      <c r="E339" s="2">
        <f>SUMIFS(mySheet!N:N,mySheet!A:A,summary!C339,mySheet!B:B,summary!D339,mySheet!O:O,1)</f>
        <v>1946870</v>
      </c>
      <c r="F339" s="2">
        <f>SUMIFS(mySheet!K:K,mySheet!A:A,summary!C339,mySheet!B:B,summary!D339)</f>
        <v>1408189</v>
      </c>
      <c r="G339" s="8">
        <f t="shared" si="15"/>
        <v>0.72330920914082608</v>
      </c>
      <c r="H339">
        <f>COUNTIFS(mySheet!A:A,summary!C339,mySheet!B:B,summary!D339,mySheet!D:D,"FEMALE")</f>
        <v>2</v>
      </c>
      <c r="I339">
        <f>COUNTIFS(mySheet!A:A,summary!C339,mySheet!B:B,summary!D339,mySheet!D:D,"FEMALE",mySheet!O:O,1)</f>
        <v>0</v>
      </c>
      <c r="J339" s="11">
        <f>SUMIFS(mySheet!K:K,mySheet!A:A,summary!C339,mySheet!B:B,summary!D339,mySheet!G:G,"NOTA")/F339</f>
        <v>1.2977661379260881E-2</v>
      </c>
      <c r="K339" s="2">
        <f>SUMIFS(mySheet!K:K,mySheet!A:A,summary!C339,mySheet!B:B,summary!D339,mySheet!O:O,1) - SUMIFS(mySheet!K:K,mySheet!A:A,summary!C339,mySheet!B:B,summary!D339,mySheet!O:O,2)</f>
        <v>356955</v>
      </c>
      <c r="L339" s="11">
        <f t="shared" si="16"/>
        <v>0.25348515007573558</v>
      </c>
      <c r="M339" t="str">
        <f t="array" ref="M339">INDEX(mySheet!G:G,MATCH(1,(mySheet!A:A=summary!C339)*(mySheet!B:B=summary!D339)*(mySheet!O:O=1),0))</f>
        <v>INC</v>
      </c>
      <c r="N339" t="str">
        <f>VLOOKUP(M339,alliance!A:B,2,FALSE)</f>
        <v>I.N.D.I.A.</v>
      </c>
      <c r="O339" t="str">
        <f>VLOOKUP(M339,alliance!A:D,4,FALSE)</f>
        <v>00BFFF</v>
      </c>
      <c r="P339" t="str">
        <f t="array" ref="P339">INDEX(mySheet!G:G,MATCH(1,(mySheet!A:A=summary!C339)*(mySheet!B:B=summary!D339)*(mySheet!O:O=2),0))</f>
        <v>ADMK</v>
      </c>
      <c r="Q339" t="str">
        <f t="shared" si="17"/>
        <v>INC</v>
      </c>
      <c r="R339" t="str">
        <f>VLOOKUP(Q339,alliance!A:B,2,FALSE)</f>
        <v>I.N.D.I.A.</v>
      </c>
      <c r="S339" t="str">
        <f>VLOOKUP(Q339,alliance!A:D,4,FALSE)</f>
        <v>00BFFF</v>
      </c>
    </row>
    <row r="340" spans="1:19" x14ac:dyDescent="0.2">
      <c r="A340" t="str">
        <f>VLOOKUP(C340,stateCodes!A:B,2,FALSE)</f>
        <v>S22</v>
      </c>
      <c r="B340">
        <v>18</v>
      </c>
      <c r="C340" t="s">
        <v>5529</v>
      </c>
      <c r="D340" t="s">
        <v>5731</v>
      </c>
      <c r="E340" s="2">
        <f>SUMIFS(mySheet!N:N,mySheet!A:A,summary!C340,mySheet!B:B,summary!D340,mySheet!O:O,1)</f>
        <v>1485804</v>
      </c>
      <c r="F340" s="2">
        <f>SUMIFS(mySheet!K:K,mySheet!A:A,summary!C340,mySheet!B:B,summary!D340)</f>
        <v>1223205</v>
      </c>
      <c r="G340" s="8">
        <f t="shared" si="15"/>
        <v>0.82326134537260631</v>
      </c>
      <c r="H340">
        <f>COUNTIFS(mySheet!A:A,summary!C340,mySheet!B:B,summary!D340,mySheet!D:D,"FEMALE")</f>
        <v>1</v>
      </c>
      <c r="I340">
        <f>COUNTIFS(mySheet!A:A,summary!C340,mySheet!B:B,summary!D340,mySheet!D:D,"FEMALE",mySheet!O:O,1)</f>
        <v>0</v>
      </c>
      <c r="J340" s="11">
        <f>SUMIFS(mySheet!K:K,mySheet!A:A,summary!C340,mySheet!B:B,summary!D340,mySheet!G:G,"NOTA")/F340</f>
        <v>1.0937659672744961E-2</v>
      </c>
      <c r="K340" s="2">
        <f>SUMIFS(mySheet!K:K,mySheet!A:A,summary!C340,mySheet!B:B,summary!D340,mySheet!O:O,1) - SUMIFS(mySheet!K:K,mySheet!A:A,summary!C340,mySheet!B:B,summary!D340,mySheet!O:O,2)</f>
        <v>70753</v>
      </c>
      <c r="L340" s="11">
        <f t="shared" si="16"/>
        <v>5.7842307708029318E-2</v>
      </c>
      <c r="M340" t="str">
        <f t="array" ref="M340">INDEX(mySheet!G:G,MATCH(1,(mySheet!A:A=summary!C340)*(mySheet!B:B=summary!D340)*(mySheet!O:O=1),0))</f>
        <v>DMK</v>
      </c>
      <c r="N340" t="str">
        <f>VLOOKUP(M340,alliance!A:B,2,FALSE)</f>
        <v>I.N.D.I.A.</v>
      </c>
      <c r="O340" t="str">
        <f>VLOOKUP(M340,alliance!A:D,4,FALSE)</f>
        <v>1E90FF</v>
      </c>
      <c r="P340" t="str">
        <f t="array" ref="P340">INDEX(mySheet!G:G,MATCH(1,(mySheet!A:A=summary!C340)*(mySheet!B:B=summary!D340)*(mySheet!O:O=2),0))</f>
        <v>PMK</v>
      </c>
      <c r="Q340" t="str">
        <f t="shared" si="17"/>
        <v>PMK</v>
      </c>
      <c r="R340" t="e">
        <f>VLOOKUP(Q340,alliance!A:B,2,FALSE)</f>
        <v>#N/A</v>
      </c>
      <c r="S340" t="e">
        <f>VLOOKUP(Q340,alliance!A:D,4,FALSE)</f>
        <v>#N/A</v>
      </c>
    </row>
    <row r="341" spans="1:19" x14ac:dyDescent="0.2">
      <c r="A341" t="str">
        <f>VLOOKUP(C341,stateCodes!A:B,2,FALSE)</f>
        <v>S22</v>
      </c>
      <c r="B341">
        <v>19</v>
      </c>
      <c r="C341" t="s">
        <v>5529</v>
      </c>
      <c r="D341" t="s">
        <v>5777</v>
      </c>
      <c r="E341" s="2">
        <f>SUMIFS(mySheet!N:N,mySheet!A:A,summary!C341,mySheet!B:B,summary!D341,mySheet!O:O,1)</f>
        <v>1449150</v>
      </c>
      <c r="F341" s="2">
        <f>SUMIFS(mySheet!K:K,mySheet!A:A,summary!C341,mySheet!B:B,summary!D341)</f>
        <v>1143907</v>
      </c>
      <c r="G341" s="8">
        <f t="shared" si="15"/>
        <v>0.78936410999551465</v>
      </c>
      <c r="H341">
        <f>COUNTIFS(mySheet!A:A,summary!C341,mySheet!B:B,summary!D341,mySheet!D:D,"FEMALE")</f>
        <v>1</v>
      </c>
      <c r="I341">
        <f>COUNTIFS(mySheet!A:A,summary!C341,mySheet!B:B,summary!D341,mySheet!D:D,"FEMALE",mySheet!O:O,1)</f>
        <v>0</v>
      </c>
      <c r="J341" s="11">
        <f>SUMIFS(mySheet!K:K,mySheet!A:A,summary!C341,mySheet!B:B,summary!D341,mySheet!G:G,"NOTA")/F341</f>
        <v>1.4792286435872846E-2</v>
      </c>
      <c r="K341" s="2">
        <f>SUMIFS(mySheet!K:K,mySheet!A:A,summary!C341,mySheet!B:B,summary!D341,mySheet!O:O,1) - SUMIFS(mySheet!K:K,mySheet!A:A,summary!C341,mySheet!B:B,summary!D341,mySheet!O:O,2)</f>
        <v>230806</v>
      </c>
      <c r="L341" s="11">
        <f t="shared" si="16"/>
        <v>0.20176989912641499</v>
      </c>
      <c r="M341" t="str">
        <f t="array" ref="M341">INDEX(mySheet!G:G,MATCH(1,(mySheet!A:A=summary!C341)*(mySheet!B:B=summary!D341)*(mySheet!O:O=1),0))</f>
        <v>INC</v>
      </c>
      <c r="N341" t="str">
        <f>VLOOKUP(M341,alliance!A:B,2,FALSE)</f>
        <v>I.N.D.I.A.</v>
      </c>
      <c r="O341" t="str">
        <f>VLOOKUP(M341,alliance!A:D,4,FALSE)</f>
        <v>00BFFF</v>
      </c>
      <c r="P341" t="str">
        <f t="array" ref="P341">INDEX(mySheet!G:G,MATCH(1,(mySheet!A:A=summary!C341)*(mySheet!B:B=summary!D341)*(mySheet!O:O=2),0))</f>
        <v>ADMK</v>
      </c>
      <c r="Q341" t="str">
        <f t="shared" si="17"/>
        <v>INC</v>
      </c>
      <c r="R341" t="str">
        <f>VLOOKUP(Q341,alliance!A:B,2,FALSE)</f>
        <v>I.N.D.I.A.</v>
      </c>
      <c r="S341" t="str">
        <f>VLOOKUP(Q341,alliance!A:D,4,FALSE)</f>
        <v>00BFFF</v>
      </c>
    </row>
    <row r="342" spans="1:19" x14ac:dyDescent="0.2">
      <c r="A342" t="str">
        <f>VLOOKUP(C342,stateCodes!A:B,2,FALSE)</f>
        <v>S22</v>
      </c>
      <c r="B342">
        <v>20</v>
      </c>
      <c r="C342" t="s">
        <v>5529</v>
      </c>
      <c r="D342" t="s">
        <v>5748</v>
      </c>
      <c r="E342" s="2">
        <f>SUMIFS(mySheet!N:N,mySheet!A:A,summary!C342,mySheet!B:B,summary!D342,mySheet!O:O,1)</f>
        <v>1473862</v>
      </c>
      <c r="F342" s="2">
        <f>SUMIFS(mySheet!K:K,mySheet!A:A,summary!C342,mySheet!B:B,summary!D342)</f>
        <v>1151729</v>
      </c>
      <c r="G342" s="8">
        <f t="shared" si="15"/>
        <v>0.78143611817117209</v>
      </c>
      <c r="H342">
        <f>COUNTIFS(mySheet!A:A,summary!C342,mySheet!B:B,summary!D342,mySheet!D:D,"FEMALE")</f>
        <v>0</v>
      </c>
      <c r="I342">
        <f>COUNTIFS(mySheet!A:A,summary!C342,mySheet!B:B,summary!D342,mySheet!D:D,"FEMALE",mySheet!O:O,1)</f>
        <v>0</v>
      </c>
      <c r="J342" s="11">
        <f>SUMIFS(mySheet!K:K,mySheet!A:A,summary!C342,mySheet!B:B,summary!D342,mySheet!G:G,"NOTA")/F342</f>
        <v>1.0694356050772361E-2</v>
      </c>
      <c r="K342" s="2">
        <f>SUMIFS(mySheet!K:K,mySheet!A:A,summary!C342,mySheet!B:B,summary!D342,mySheet!O:O,1) - SUMIFS(mySheet!K:K,mySheet!A:A,summary!C342,mySheet!B:B,summary!D342,mySheet!O:O,2)</f>
        <v>304187</v>
      </c>
      <c r="L342" s="11">
        <f t="shared" si="16"/>
        <v>0.26411334610832932</v>
      </c>
      <c r="M342" t="str">
        <f t="array" ref="M342">INDEX(mySheet!G:G,MATCH(1,(mySheet!A:A=summary!C342)*(mySheet!B:B=summary!D342)*(mySheet!O:O=1),0))</f>
        <v>DMK</v>
      </c>
      <c r="N342" t="str">
        <f>VLOOKUP(M342,alliance!A:B,2,FALSE)</f>
        <v>I.N.D.I.A.</v>
      </c>
      <c r="O342" t="str">
        <f>VLOOKUP(M342,alliance!A:D,4,FALSE)</f>
        <v>1E90FF</v>
      </c>
      <c r="P342" t="str">
        <f t="array" ref="P342">INDEX(mySheet!G:G,MATCH(1,(mySheet!A:A=summary!C342)*(mySheet!B:B=summary!D342)*(mySheet!O:O=2),0))</f>
        <v>ADMK</v>
      </c>
      <c r="Q342" t="str">
        <f t="shared" si="17"/>
        <v>DMK</v>
      </c>
      <c r="R342" t="str">
        <f>VLOOKUP(Q342,alliance!A:B,2,FALSE)</f>
        <v>I.N.D.I.A.</v>
      </c>
      <c r="S342" t="str">
        <f>VLOOKUP(Q342,alliance!A:D,4,FALSE)</f>
        <v>1E90FF</v>
      </c>
    </row>
    <row r="343" spans="1:19" x14ac:dyDescent="0.2">
      <c r="A343" t="str">
        <f>VLOOKUP(C343,stateCodes!A:B,2,FALSE)</f>
        <v>S22</v>
      </c>
      <c r="B343">
        <v>21</v>
      </c>
      <c r="C343" t="s">
        <v>5529</v>
      </c>
      <c r="D343" t="s">
        <v>6058</v>
      </c>
      <c r="E343" s="2">
        <f>SUMIFS(mySheet!N:N,mySheet!A:A,summary!C343,mySheet!B:B,summary!D343,mySheet!O:O,1)</f>
        <v>1391853</v>
      </c>
      <c r="F343" s="2">
        <f>SUMIFS(mySheet!K:K,mySheet!A:A,summary!C343,mySheet!B:B,summary!D343)</f>
        <v>1102767</v>
      </c>
      <c r="G343" s="8">
        <f t="shared" si="15"/>
        <v>0.79230134216759962</v>
      </c>
      <c r="H343">
        <f>COUNTIFS(mySheet!A:A,summary!C343,mySheet!B:B,summary!D343,mySheet!D:D,"FEMALE")</f>
        <v>2</v>
      </c>
      <c r="I343">
        <f>COUNTIFS(mySheet!A:A,summary!C343,mySheet!B:B,summary!D343,mySheet!D:D,"FEMALE",mySheet!O:O,1)</f>
        <v>0</v>
      </c>
      <c r="J343" s="11">
        <f>SUMIFS(mySheet!K:K,mySheet!A:A,summary!C343,mySheet!B:B,summary!D343,mySheet!G:G,"NOTA")/F343</f>
        <v>1.0269621778671289E-2</v>
      </c>
      <c r="K343" s="2">
        <f>SUMIFS(mySheet!K:K,mySheet!A:A,summary!C343,mySheet!B:B,summary!D343,mySheet!O:O,1) - SUMIFS(mySheet!K:K,mySheet!A:A,summary!C343,mySheet!B:B,summary!D343,mySheet!O:O,2)</f>
        <v>403518</v>
      </c>
      <c r="L343" s="11">
        <f t="shared" si="16"/>
        <v>0.36591410515548617</v>
      </c>
      <c r="M343" t="str">
        <f t="array" ref="M343">INDEX(mySheet!G:G,MATCH(1,(mySheet!A:A=summary!C343)*(mySheet!B:B=summary!D343)*(mySheet!O:O=1),0))</f>
        <v>DMK</v>
      </c>
      <c r="N343" t="str">
        <f>VLOOKUP(M343,alliance!A:B,2,FALSE)</f>
        <v>I.N.D.I.A.</v>
      </c>
      <c r="O343" t="str">
        <f>VLOOKUP(M343,alliance!A:D,4,FALSE)</f>
        <v>1E90FF</v>
      </c>
      <c r="P343" t="str">
        <f t="array" ref="P343">INDEX(mySheet!G:G,MATCH(1,(mySheet!A:A=summary!C343)*(mySheet!B:B=summary!D343)*(mySheet!O:O=2),0))</f>
        <v>ADMK</v>
      </c>
      <c r="Q343" t="str">
        <f t="shared" si="17"/>
        <v>DMK</v>
      </c>
      <c r="R343" t="str">
        <f>VLOOKUP(Q343,alliance!A:B,2,FALSE)</f>
        <v>I.N.D.I.A.</v>
      </c>
      <c r="S343" t="str">
        <f>VLOOKUP(Q343,alliance!A:D,4,FALSE)</f>
        <v>1E90FF</v>
      </c>
    </row>
    <row r="344" spans="1:19" x14ac:dyDescent="0.2">
      <c r="A344" t="str">
        <f>VLOOKUP(C344,stateCodes!A:B,2,FALSE)</f>
        <v>S22</v>
      </c>
      <c r="B344">
        <v>22</v>
      </c>
      <c r="C344" t="s">
        <v>5529</v>
      </c>
      <c r="D344" t="s">
        <v>6033</v>
      </c>
      <c r="E344" s="2">
        <f>SUMIFS(mySheet!N:N,mySheet!A:A,summary!C344,mySheet!B:B,summary!D344,mySheet!O:O,1)</f>
        <v>1508963</v>
      </c>
      <c r="F344" s="2">
        <f>SUMIFS(mySheet!K:K,mySheet!A:A,summary!C344,mySheet!B:B,summary!D344)</f>
        <v>1048062</v>
      </c>
      <c r="G344" s="8">
        <f t="shared" si="15"/>
        <v>0.69455778571111415</v>
      </c>
      <c r="H344">
        <f>COUNTIFS(mySheet!A:A,summary!C344,mySheet!B:B,summary!D344,mySheet!D:D,"FEMALE")</f>
        <v>2</v>
      </c>
      <c r="I344">
        <f>COUNTIFS(mySheet!A:A,summary!C344,mySheet!B:B,summary!D344,mySheet!D:D,"FEMALE",mySheet!O:O,1)</f>
        <v>0</v>
      </c>
      <c r="J344" s="11">
        <f>SUMIFS(mySheet!K:K,mySheet!A:A,summary!C344,mySheet!B:B,summary!D344,mySheet!G:G,"NOTA")/F344</f>
        <v>1.3774948428623498E-2</v>
      </c>
      <c r="K344" s="2">
        <f>SUMIFS(mySheet!K:K,mySheet!A:A,summary!C344,mySheet!B:B,summary!D344,mySheet!O:O,1) - SUMIFS(mySheet!K:K,mySheet!A:A,summary!C344,mySheet!B:B,summary!D344,mySheet!O:O,2)</f>
        <v>459286</v>
      </c>
      <c r="L344" s="11">
        <f t="shared" si="16"/>
        <v>0.43822407452994194</v>
      </c>
      <c r="M344" t="str">
        <f t="array" ref="M344">INDEX(mySheet!G:G,MATCH(1,(mySheet!A:A=summary!C344)*(mySheet!B:B=summary!D344)*(mySheet!O:O=1),0))</f>
        <v>INC</v>
      </c>
      <c r="N344" t="str">
        <f>VLOOKUP(M344,alliance!A:B,2,FALSE)</f>
        <v>I.N.D.I.A.</v>
      </c>
      <c r="O344" t="str">
        <f>VLOOKUP(M344,alliance!A:D,4,FALSE)</f>
        <v>00BFFF</v>
      </c>
      <c r="P344" t="str">
        <f t="array" ref="P344">INDEX(mySheet!G:G,MATCH(1,(mySheet!A:A=summary!C344)*(mySheet!B:B=summary!D344)*(mySheet!O:O=2),0))</f>
        <v>DMDK</v>
      </c>
      <c r="Q344" t="str">
        <f t="shared" si="17"/>
        <v>INC</v>
      </c>
      <c r="R344" t="str">
        <f>VLOOKUP(Q344,alliance!A:B,2,FALSE)</f>
        <v>I.N.D.I.A.</v>
      </c>
      <c r="S344" t="str">
        <f>VLOOKUP(Q344,alliance!A:D,4,FALSE)</f>
        <v>00BFFF</v>
      </c>
    </row>
    <row r="345" spans="1:19" x14ac:dyDescent="0.2">
      <c r="A345" t="str">
        <f>VLOOKUP(C345,stateCodes!A:B,2,FALSE)</f>
        <v>S22</v>
      </c>
      <c r="B345">
        <v>23</v>
      </c>
      <c r="C345" t="s">
        <v>5529</v>
      </c>
      <c r="D345" t="s">
        <v>6162</v>
      </c>
      <c r="E345" s="2">
        <f>SUMIFS(mySheet!N:N,mySheet!A:A,summary!C345,mySheet!B:B,summary!D345,mySheet!O:O,1)</f>
        <v>1461052</v>
      </c>
      <c r="F345" s="2">
        <f>SUMIFS(mySheet!K:K,mySheet!A:A,summary!C345,mySheet!B:B,summary!D345)</f>
        <v>1059223</v>
      </c>
      <c r="G345" s="8">
        <f t="shared" si="15"/>
        <v>0.72497282779805239</v>
      </c>
      <c r="H345">
        <f>COUNTIFS(mySheet!A:A,summary!C345,mySheet!B:B,summary!D345,mySheet!D:D,"FEMALE")</f>
        <v>1</v>
      </c>
      <c r="I345">
        <f>COUNTIFS(mySheet!A:A,summary!C345,mySheet!B:B,summary!D345,mySheet!D:D,"FEMALE",mySheet!O:O,1)</f>
        <v>0</v>
      </c>
      <c r="J345" s="11">
        <f>SUMIFS(mySheet!K:K,mySheet!A:A,summary!C345,mySheet!B:B,summary!D345,mySheet!G:G,"NOTA")/F345</f>
        <v>1.4260453181247008E-2</v>
      </c>
      <c r="K345" s="2">
        <f>SUMIFS(mySheet!K:K,mySheet!A:A,summary!C345,mySheet!B:B,summary!D345,mySheet!O:O,1) - SUMIFS(mySheet!K:K,mySheet!A:A,summary!C345,mySheet!B:B,summary!D345,mySheet!O:O,2)</f>
        <v>368129</v>
      </c>
      <c r="L345" s="11">
        <f t="shared" si="16"/>
        <v>0.3475462674054472</v>
      </c>
      <c r="M345" t="str">
        <f t="array" ref="M345">INDEX(mySheet!G:G,MATCH(1,(mySheet!A:A=summary!C345)*(mySheet!B:B=summary!D345)*(mySheet!O:O=1),0))</f>
        <v>DMK</v>
      </c>
      <c r="N345" t="str">
        <f>VLOOKUP(M345,alliance!A:B,2,FALSE)</f>
        <v>I.N.D.I.A.</v>
      </c>
      <c r="O345" t="str">
        <f>VLOOKUP(M345,alliance!A:D,4,FALSE)</f>
        <v>1E90FF</v>
      </c>
      <c r="P345" t="str">
        <f t="array" ref="P345">INDEX(mySheet!G:G,MATCH(1,(mySheet!A:A=summary!C345)*(mySheet!B:B=summary!D345)*(mySheet!O:O=2),0))</f>
        <v>TMC(M)</v>
      </c>
      <c r="Q345" t="str">
        <f t="shared" si="17"/>
        <v>DMK</v>
      </c>
      <c r="R345" t="str">
        <f>VLOOKUP(Q345,alliance!A:B,2,FALSE)</f>
        <v>I.N.D.I.A.</v>
      </c>
      <c r="S345" t="str">
        <f>VLOOKUP(Q345,alliance!A:D,4,FALSE)</f>
        <v>1E90FF</v>
      </c>
    </row>
    <row r="346" spans="1:19" x14ac:dyDescent="0.2">
      <c r="A346" t="str">
        <f>VLOOKUP(C346,stateCodes!A:B,2,FALSE)</f>
        <v>S22</v>
      </c>
      <c r="B346">
        <v>24</v>
      </c>
      <c r="C346" t="s">
        <v>5529</v>
      </c>
      <c r="D346" t="s">
        <v>6176</v>
      </c>
      <c r="E346" s="2">
        <f>SUMIFS(mySheet!N:N,mySheet!A:A,summary!C346,mySheet!B:B,summary!D346,mySheet!O:O,1)</f>
        <v>1552019</v>
      </c>
      <c r="F346" s="2">
        <f>SUMIFS(mySheet!K:K,mySheet!A:A,summary!C346,mySheet!B:B,summary!D346)</f>
        <v>1084468</v>
      </c>
      <c r="G346" s="8">
        <f t="shared" si="15"/>
        <v>0.69874660039600034</v>
      </c>
      <c r="H346">
        <f>COUNTIFS(mySheet!A:A,summary!C346,mySheet!B:B,summary!D346,mySheet!D:D,"FEMALE")</f>
        <v>2</v>
      </c>
      <c r="I346">
        <f>COUNTIFS(mySheet!A:A,summary!C346,mySheet!B:B,summary!D346,mySheet!D:D,"FEMALE",mySheet!O:O,1)</f>
        <v>0</v>
      </c>
      <c r="J346" s="11">
        <f>SUMIFS(mySheet!K:K,mySheet!A:A,summary!C346,mySheet!B:B,summary!D346,mySheet!G:G,"NOTA")/F346</f>
        <v>8.5599575091196787E-3</v>
      </c>
      <c r="K346" s="2">
        <f>SUMIFS(mySheet!K:K,mySheet!A:A,summary!C346,mySheet!B:B,summary!D346,mySheet!O:O,1) - SUMIFS(mySheet!K:K,mySheet!A:A,summary!C346,mySheet!B:B,summary!D346,mySheet!O:O,2)</f>
        <v>332244</v>
      </c>
      <c r="L346" s="11">
        <f t="shared" si="16"/>
        <v>0.30636588631476447</v>
      </c>
      <c r="M346" t="str">
        <f t="array" ref="M346">INDEX(mySheet!G:G,MATCH(1,(mySheet!A:A=summary!C346)*(mySheet!B:B=summary!D346)*(mySheet!O:O=1),0))</f>
        <v>INC</v>
      </c>
      <c r="N346" t="str">
        <f>VLOOKUP(M346,alliance!A:B,2,FALSE)</f>
        <v>I.N.D.I.A.</v>
      </c>
      <c r="O346" t="str">
        <f>VLOOKUP(M346,alliance!A:D,4,FALSE)</f>
        <v>00BFFF</v>
      </c>
      <c r="P346" t="str">
        <f t="array" ref="P346">INDEX(mySheet!G:G,MATCH(1,(mySheet!A:A=summary!C346)*(mySheet!B:B=summary!D346)*(mySheet!O:O=2),0))</f>
        <v>BJP</v>
      </c>
      <c r="Q346" t="str">
        <f t="shared" si="17"/>
        <v>INC</v>
      </c>
      <c r="R346" t="str">
        <f>VLOOKUP(Q346,alliance!A:B,2,FALSE)</f>
        <v>I.N.D.I.A.</v>
      </c>
      <c r="S346" t="str">
        <f>VLOOKUP(Q346,alliance!A:D,4,FALSE)</f>
        <v>00BFFF</v>
      </c>
    </row>
    <row r="347" spans="1:19" x14ac:dyDescent="0.2">
      <c r="A347" t="str">
        <f>VLOOKUP(C347,stateCodes!A:B,2,FALSE)</f>
        <v>S22</v>
      </c>
      <c r="B347">
        <v>25</v>
      </c>
      <c r="C347" t="s">
        <v>5529</v>
      </c>
      <c r="D347" t="s">
        <v>6319</v>
      </c>
      <c r="E347" s="2">
        <f>SUMIFS(mySheet!N:N,mySheet!A:A,summary!C347,mySheet!B:B,summary!D347,mySheet!O:O,1)</f>
        <v>1427783</v>
      </c>
      <c r="F347" s="2">
        <f>SUMIFS(mySheet!K:K,mySheet!A:A,summary!C347,mySheet!B:B,summary!D347)</f>
        <v>991263</v>
      </c>
      <c r="G347" s="8">
        <f t="shared" si="15"/>
        <v>0.69426726610416289</v>
      </c>
      <c r="H347">
        <f>COUNTIFS(mySheet!A:A,summary!C347,mySheet!B:B,summary!D347,mySheet!D:D,"FEMALE")</f>
        <v>3</v>
      </c>
      <c r="I347">
        <f>COUNTIFS(mySheet!A:A,summary!C347,mySheet!B:B,summary!D347,mySheet!D:D,"FEMALE",mySheet!O:O,1)</f>
        <v>1</v>
      </c>
      <c r="J347" s="11">
        <f>SUMIFS(mySheet!K:K,mySheet!A:A,summary!C347,mySheet!B:B,summary!D347,mySheet!G:G,"NOTA")/F347</f>
        <v>9.3153885497592459E-3</v>
      </c>
      <c r="K347" s="2">
        <f>SUMIFS(mySheet!K:K,mySheet!A:A,summary!C347,mySheet!B:B,summary!D347,mySheet!O:O,1) - SUMIFS(mySheet!K:K,mySheet!A:A,summary!C347,mySheet!B:B,summary!D347,mySheet!O:O,2)</f>
        <v>347209</v>
      </c>
      <c r="L347" s="11">
        <f t="shared" si="16"/>
        <v>0.35026930289943237</v>
      </c>
      <c r="M347" t="str">
        <f t="array" ref="M347">INDEX(mySheet!G:G,MATCH(1,(mySheet!A:A=summary!C347)*(mySheet!B:B=summary!D347)*(mySheet!O:O=1),0))</f>
        <v>DMK</v>
      </c>
      <c r="N347" t="str">
        <f>VLOOKUP(M347,alliance!A:B,2,FALSE)</f>
        <v>I.N.D.I.A.</v>
      </c>
      <c r="O347" t="str">
        <f>VLOOKUP(M347,alliance!A:D,4,FALSE)</f>
        <v>1E90FF</v>
      </c>
      <c r="P347" t="str">
        <f t="array" ref="P347">INDEX(mySheet!G:G,MATCH(1,(mySheet!A:A=summary!C347)*(mySheet!B:B=summary!D347)*(mySheet!O:O=2),0))</f>
        <v>BJP</v>
      </c>
      <c r="Q347" t="str">
        <f t="shared" si="17"/>
        <v>DMK</v>
      </c>
      <c r="R347" t="str">
        <f>VLOOKUP(Q347,alliance!A:B,2,FALSE)</f>
        <v>I.N.D.I.A.</v>
      </c>
      <c r="S347" t="str">
        <f>VLOOKUP(Q347,alliance!A:D,4,FALSE)</f>
        <v>1E90FF</v>
      </c>
    </row>
    <row r="348" spans="1:19" x14ac:dyDescent="0.2">
      <c r="A348" t="str">
        <f>VLOOKUP(C348,stateCodes!A:B,2,FALSE)</f>
        <v>S22</v>
      </c>
      <c r="B348">
        <v>26</v>
      </c>
      <c r="C348" t="s">
        <v>5529</v>
      </c>
      <c r="D348" t="s">
        <v>6389</v>
      </c>
      <c r="E348" s="2">
        <f>SUMIFS(mySheet!N:N,mySheet!A:A,summary!C348,mySheet!B:B,summary!D348,mySheet!O:O,1)</f>
        <v>1547800</v>
      </c>
      <c r="F348" s="2">
        <f>SUMIFS(mySheet!K:K,mySheet!A:A,summary!C348,mySheet!B:B,summary!D348)</f>
        <v>1040350</v>
      </c>
      <c r="G348" s="8">
        <f t="shared" si="15"/>
        <v>0.67214756428479128</v>
      </c>
      <c r="H348">
        <f>COUNTIFS(mySheet!A:A,summary!C348,mySheet!B:B,summary!D348,mySheet!D:D,"FEMALE")</f>
        <v>3</v>
      </c>
      <c r="I348">
        <f>COUNTIFS(mySheet!A:A,summary!C348,mySheet!B:B,summary!D348,mySheet!D:D,"FEMALE",mySheet!O:O,1)</f>
        <v>0</v>
      </c>
      <c r="J348" s="11">
        <f>SUMIFS(mySheet!K:K,mySheet!A:A,summary!C348,mySheet!B:B,summary!D348,mySheet!G:G,"NOTA")/F348</f>
        <v>1.0542605853799202E-2</v>
      </c>
      <c r="K348" s="2">
        <f>SUMIFS(mySheet!K:K,mySheet!A:A,summary!C348,mySheet!B:B,summary!D348,mySheet!O:O,1) - SUMIFS(mySheet!K:K,mySheet!A:A,summary!C348,mySheet!B:B,summary!D348,mySheet!O:O,2)</f>
        <v>185720</v>
      </c>
      <c r="L348" s="11">
        <f t="shared" si="16"/>
        <v>0.17851684529244966</v>
      </c>
      <c r="M348" t="str">
        <f t="array" ref="M348">INDEX(mySheet!G:G,MATCH(1,(mySheet!A:A=summary!C348)*(mySheet!B:B=summary!D348)*(mySheet!O:O=1),0))</f>
        <v>DMK</v>
      </c>
      <c r="N348" t="str">
        <f>VLOOKUP(M348,alliance!A:B,2,FALSE)</f>
        <v>I.N.D.I.A.</v>
      </c>
      <c r="O348" t="str">
        <f>VLOOKUP(M348,alliance!A:D,4,FALSE)</f>
        <v>1E90FF</v>
      </c>
      <c r="P348" t="str">
        <f t="array" ref="P348">INDEX(mySheet!G:G,MATCH(1,(mySheet!A:A=summary!C348)*(mySheet!B:B=summary!D348)*(mySheet!O:O=2),0))</f>
        <v>ADMK</v>
      </c>
      <c r="Q348" t="str">
        <f t="shared" si="17"/>
        <v>DMK</v>
      </c>
      <c r="R348" t="str">
        <f>VLOOKUP(Q348,alliance!A:B,2,FALSE)</f>
        <v>I.N.D.I.A.</v>
      </c>
      <c r="S348" t="str">
        <f>VLOOKUP(Q348,alliance!A:D,4,FALSE)</f>
        <v>1E90FF</v>
      </c>
    </row>
    <row r="349" spans="1:19" x14ac:dyDescent="0.2">
      <c r="A349" t="str">
        <f>VLOOKUP(C349,stateCodes!A:B,2,FALSE)</f>
        <v>S22</v>
      </c>
      <c r="B349">
        <v>27</v>
      </c>
      <c r="C349" t="s">
        <v>5529</v>
      </c>
      <c r="D349" t="s">
        <v>5583</v>
      </c>
      <c r="E349" s="2">
        <f>SUMIFS(mySheet!N:N,mySheet!A:A,summary!C349,mySheet!B:B,summary!D349,mySheet!O:O,1)</f>
        <v>1973533</v>
      </c>
      <c r="F349" s="2">
        <f>SUMIFS(mySheet!K:K,mySheet!A:A,summary!C349,mySheet!B:B,summary!D349)</f>
        <v>1125857</v>
      </c>
      <c r="G349" s="8">
        <f t="shared" si="15"/>
        <v>0.57047791954834304</v>
      </c>
      <c r="H349">
        <f>COUNTIFS(mySheet!A:A,summary!C349,mySheet!B:B,summary!D349,mySheet!D:D,"FEMALE")</f>
        <v>6</v>
      </c>
      <c r="I349">
        <f>COUNTIFS(mySheet!A:A,summary!C349,mySheet!B:B,summary!D349,mySheet!D:D,"FEMALE",mySheet!O:O,1)</f>
        <v>1</v>
      </c>
      <c r="J349" s="11">
        <f>SUMIFS(mySheet!K:K,mySheet!A:A,summary!C349,mySheet!B:B,summary!D349,mySheet!G:G,"NOTA")/F349</f>
        <v>1.5002793427584498E-2</v>
      </c>
      <c r="K349" s="2">
        <f>SUMIFS(mySheet!K:K,mySheet!A:A,summary!C349,mySheet!B:B,summary!D349,mySheet!O:O,1) - SUMIFS(mySheet!K:K,mySheet!A:A,summary!C349,mySheet!B:B,summary!D349,mySheet!O:O,2)</f>
        <v>262223</v>
      </c>
      <c r="L349" s="11">
        <f t="shared" si="16"/>
        <v>0.23290968568832454</v>
      </c>
      <c r="M349" t="str">
        <f t="array" ref="M349">INDEX(mySheet!G:G,MATCH(1,(mySheet!A:A=summary!C349)*(mySheet!B:B=summary!D349)*(mySheet!O:O=1),0))</f>
        <v>DMK</v>
      </c>
      <c r="N349" t="str">
        <f>VLOOKUP(M349,alliance!A:B,2,FALSE)</f>
        <v>I.N.D.I.A.</v>
      </c>
      <c r="O349" t="str">
        <f>VLOOKUP(M349,alliance!A:D,4,FALSE)</f>
        <v>1E90FF</v>
      </c>
      <c r="P349" t="str">
        <f t="array" ref="P349">INDEX(mySheet!G:G,MATCH(1,(mySheet!A:A=summary!C349)*(mySheet!B:B=summary!D349)*(mySheet!O:O=2),0))</f>
        <v>ADMK</v>
      </c>
      <c r="Q349" t="str">
        <f t="shared" si="17"/>
        <v>DMK</v>
      </c>
      <c r="R349" t="str">
        <f>VLOOKUP(Q349,alliance!A:B,2,FALSE)</f>
        <v>I.N.D.I.A.</v>
      </c>
      <c r="S349" t="str">
        <f>VLOOKUP(Q349,alliance!A:D,4,FALSE)</f>
        <v>1E90FF</v>
      </c>
    </row>
    <row r="350" spans="1:19" s="15" customFormat="1" x14ac:dyDescent="0.2">
      <c r="A350" s="15" t="str">
        <f>VLOOKUP(C350,stateCodes!A:B,2,FALSE)</f>
        <v>S22</v>
      </c>
      <c r="B350" s="15">
        <v>28</v>
      </c>
      <c r="C350" s="15" t="s">
        <v>5529</v>
      </c>
      <c r="D350" s="16" t="s">
        <v>9486</v>
      </c>
      <c r="E350" s="25">
        <f>SUMIFS(mySheet!N:N,mySheet!A:A,summary!C350,mySheet!B:B,summary!D350,mySheet!O:O,1)</f>
        <v>1432518</v>
      </c>
      <c r="F350" s="25">
        <f>SUMIFS(mySheet!K:K,mySheet!A:A,summary!C350,mySheet!B:B,summary!D350)</f>
        <v>1026055</v>
      </c>
      <c r="G350" s="27">
        <f>F350/E350</f>
        <v>0.71625976078485576</v>
      </c>
      <c r="H350" s="15">
        <v>2</v>
      </c>
      <c r="I350" s="15">
        <f>COUNTIFS(mySheet!A:A,summary!C350,mySheet!B:B,summary!D350,mySheet!D:D,"FEMALE",mySheet!O:O,1)</f>
        <v>0</v>
      </c>
      <c r="J350" s="28">
        <f>SUMIFS(mySheet!K:K,mySheet!A:A,summary!C350,mySheet!B:B,summary!D350,mySheet!G:G,"NOTA")/F350</f>
        <v>9.1778705819863457E-3</v>
      </c>
      <c r="K350" s="25">
        <f>SUMIFS(mySheet!K:K,mySheet!A:A,summary!C350,mySheet!B:B,summary!D350,mySheet!O:O,1) - SUMIFS(mySheet!K:K,mySheet!A:A,summary!C350,mySheet!B:B,summary!D350,mySheet!O:O,2)</f>
        <v>8141</v>
      </c>
      <c r="L350" s="28">
        <f t="shared" ref="L350" si="18">K350/F350</f>
        <v>7.9342725292503805E-3</v>
      </c>
      <c r="M350" s="15" t="str">
        <f t="array" ref="M350">INDEX(mySheet!G:G,MATCH(1,(mySheet!A:A=summary!C350)*(mySheet!B:B=summary!D350)*(mySheet!O:O=1),0))</f>
        <v>DMK</v>
      </c>
      <c r="N350" s="15" t="str">
        <f>VLOOKUP(M350,alliance!A:B,2,FALSE)</f>
        <v>I.N.D.I.A.</v>
      </c>
      <c r="O350" s="15" t="str">
        <f>VLOOKUP(M350,alliance!A:D,4,FALSE)</f>
        <v>1E90FF</v>
      </c>
      <c r="P350" s="15" t="str">
        <f t="array" ref="P350">INDEX(mySheet!G:G,MATCH(1,(mySheet!A:A=summary!C350)*(mySheet!B:B=summary!D350)*(mySheet!O:O=2),0))</f>
        <v>ADMK</v>
      </c>
      <c r="Q350" s="15" t="str">
        <f t="shared" ref="Q350" si="19">IF(L350&gt;0.1,M350,P350)</f>
        <v>ADMK</v>
      </c>
      <c r="R350" s="15" t="str">
        <f>VLOOKUP(Q350,alliance!A:B,2,FALSE)</f>
        <v>NDA</v>
      </c>
      <c r="S350" s="15" t="str">
        <f>VLOOKUP(Q350,alliance!A:D,4,FALSE)</f>
        <v>FFE5A0</v>
      </c>
    </row>
    <row r="351" spans="1:19" x14ac:dyDescent="0.2">
      <c r="A351" t="str">
        <f>VLOOKUP(C351,stateCodes!A:B,2,FALSE)</f>
        <v>S22</v>
      </c>
      <c r="B351">
        <v>29</v>
      </c>
      <c r="C351" t="s">
        <v>5529</v>
      </c>
      <c r="D351" t="s">
        <v>5683</v>
      </c>
      <c r="E351" s="2">
        <f>SUMIFS(mySheet!N:N,mySheet!A:A,summary!C351,mySheet!B:B,summary!D351,mySheet!O:O,1)</f>
        <v>1643992</v>
      </c>
      <c r="F351" s="2">
        <f>SUMIFS(mySheet!K:K,mySheet!A:A,summary!C351,mySheet!B:B,summary!D351)</f>
        <v>1237612</v>
      </c>
      <c r="G351" s="8">
        <f t="shared" si="15"/>
        <v>0.75280901610226814</v>
      </c>
      <c r="H351">
        <f>COUNTIFS(mySheet!A:A,summary!C351,mySheet!B:B,summary!D351,mySheet!D:D,"FEMALE")</f>
        <v>3</v>
      </c>
      <c r="I351">
        <f>COUNTIFS(mySheet!A:A,summary!C351,mySheet!B:B,summary!D351,mySheet!D:D,"FEMALE",mySheet!O:O,1)</f>
        <v>0</v>
      </c>
      <c r="J351" s="11">
        <f>SUMIFS(mySheet!K:K,mySheet!A:A,summary!C351,mySheet!B:B,summary!D351,mySheet!G:G,"NOTA")/F351</f>
        <v>1.7502254341425261E-2</v>
      </c>
      <c r="K351" s="2">
        <f>SUMIFS(mySheet!K:K,mySheet!A:A,summary!C351,mySheet!B:B,summary!D351,mySheet!O:O,1) - SUMIFS(mySheet!K:K,mySheet!A:A,summary!C351,mySheet!B:B,summary!D351,mySheet!O:O,2)</f>
        <v>286632</v>
      </c>
      <c r="L351" s="11">
        <f t="shared" si="16"/>
        <v>0.2316008571345462</v>
      </c>
      <c r="M351" t="str">
        <f t="array" ref="M351">INDEX(mySheet!G:G,MATCH(1,(mySheet!A:A=summary!C351)*(mySheet!B:B=summary!D351)*(mySheet!O:O=1),0))</f>
        <v>DMK</v>
      </c>
      <c r="N351" t="str">
        <f>VLOOKUP(M351,alliance!A:B,2,FALSE)</f>
        <v>I.N.D.I.A.</v>
      </c>
      <c r="O351" t="str">
        <f>VLOOKUP(M351,alliance!A:D,4,FALSE)</f>
        <v>1E90FF</v>
      </c>
      <c r="P351" t="str">
        <f t="array" ref="P351">INDEX(mySheet!G:G,MATCH(1,(mySheet!A:A=summary!C351)*(mySheet!B:B=summary!D351)*(mySheet!O:O=2),0))</f>
        <v>ADMK</v>
      </c>
      <c r="Q351" t="str">
        <f t="shared" si="17"/>
        <v>DMK</v>
      </c>
      <c r="R351" t="str">
        <f>VLOOKUP(Q351,alliance!A:B,2,FALSE)</f>
        <v>I.N.D.I.A.</v>
      </c>
      <c r="S351" t="str">
        <f>VLOOKUP(Q351,alliance!A:D,4,FALSE)</f>
        <v>1E90FF</v>
      </c>
    </row>
    <row r="352" spans="1:19" x14ac:dyDescent="0.2">
      <c r="A352" t="str">
        <f>VLOOKUP(C352,stateCodes!A:B,2,FALSE)</f>
        <v>S22</v>
      </c>
      <c r="B352">
        <v>30</v>
      </c>
      <c r="C352" t="s">
        <v>5529</v>
      </c>
      <c r="D352" t="s">
        <v>5793</v>
      </c>
      <c r="E352" s="2">
        <f>SUMIFS(mySheet!N:N,mySheet!A:A,summary!C352,mySheet!B:B,summary!D352,mySheet!O:O,1)</f>
        <v>1444335</v>
      </c>
      <c r="F352" s="2">
        <f>SUMIFS(mySheet!K:K,mySheet!A:A,summary!C352,mySheet!B:B,summary!D352)</f>
        <v>1135540</v>
      </c>
      <c r="G352" s="8">
        <f t="shared" si="15"/>
        <v>0.78620264689286068</v>
      </c>
      <c r="H352">
        <f>COUNTIFS(mySheet!A:A,summary!C352,mySheet!B:B,summary!D352,mySheet!D:D,"FEMALE")</f>
        <v>2</v>
      </c>
      <c r="I352">
        <f>COUNTIFS(mySheet!A:A,summary!C352,mySheet!B:B,summary!D352,mySheet!D:D,"FEMALE",mySheet!O:O,1)</f>
        <v>0</v>
      </c>
      <c r="J352" s="11">
        <f>SUMIFS(mySheet!K:K,mySheet!A:A,summary!C352,mySheet!B:B,summary!D352,mySheet!G:G,"NOTA")/F352</f>
        <v>1.0517463057223876E-2</v>
      </c>
      <c r="K352" s="2">
        <f>SUMIFS(mySheet!K:K,mySheet!A:A,summary!C352,mySheet!B:B,summary!D352,mySheet!O:O,1) - SUMIFS(mySheet!K:K,mySheet!A:A,summary!C352,mySheet!B:B,summary!D352,mySheet!O:O,2)</f>
        <v>128068</v>
      </c>
      <c r="L352" s="11">
        <f t="shared" si="16"/>
        <v>0.11278158409214999</v>
      </c>
      <c r="M352" t="str">
        <f t="array" ref="M352">INDEX(mySheet!G:G,MATCH(1,(mySheet!A:A=summary!C352)*(mySheet!B:B=summary!D352)*(mySheet!O:O=1),0))</f>
        <v>DMK</v>
      </c>
      <c r="N352" t="str">
        <f>VLOOKUP(M352,alliance!A:B,2,FALSE)</f>
        <v>I.N.D.I.A.</v>
      </c>
      <c r="O352" t="str">
        <f>VLOOKUP(M352,alliance!A:D,4,FALSE)</f>
        <v>1E90FF</v>
      </c>
      <c r="P352" t="str">
        <f t="array" ref="P352">INDEX(mySheet!G:G,MATCH(1,(mySheet!A:A=summary!C352)*(mySheet!B:B=summary!D352)*(mySheet!O:O=2),0))</f>
        <v>PMK</v>
      </c>
      <c r="Q352" t="str">
        <f t="shared" si="17"/>
        <v>DMK</v>
      </c>
      <c r="R352" t="str">
        <f>VLOOKUP(Q352,alliance!A:B,2,FALSE)</f>
        <v>I.N.D.I.A.</v>
      </c>
      <c r="S352" t="str">
        <f>VLOOKUP(Q352,alliance!A:D,4,FALSE)</f>
        <v>1E90FF</v>
      </c>
    </row>
    <row r="353" spans="1:19" x14ac:dyDescent="0.2">
      <c r="A353" t="str">
        <f>VLOOKUP(C353,stateCodes!A:B,2,FALSE)</f>
        <v>S22</v>
      </c>
      <c r="B353">
        <v>31</v>
      </c>
      <c r="C353" t="s">
        <v>5529</v>
      </c>
      <c r="D353" t="s">
        <v>6078</v>
      </c>
      <c r="E353" s="2">
        <f>SUMIFS(mySheet!N:N,mySheet!A:A,summary!C353,mySheet!B:B,summary!D353,mySheet!O:O,1)</f>
        <v>1364038</v>
      </c>
      <c r="F353" s="2">
        <f>SUMIFS(mySheet!K:K,mySheet!A:A,summary!C353,mySheet!B:B,summary!D353)</f>
        <v>1043202</v>
      </c>
      <c r="G353" s="8">
        <f t="shared" si="15"/>
        <v>0.76478954398631127</v>
      </c>
      <c r="H353">
        <f>COUNTIFS(mySheet!A:A,summary!C353,mySheet!B:B,summary!D353,mySheet!D:D,"FEMALE")</f>
        <v>1</v>
      </c>
      <c r="I353">
        <f>COUNTIFS(mySheet!A:A,summary!C353,mySheet!B:B,summary!D353,mySheet!D:D,"FEMALE",mySheet!O:O,1)</f>
        <v>0</v>
      </c>
      <c r="J353" s="11">
        <f>SUMIFS(mySheet!K:K,mySheet!A:A,summary!C353,mySheet!B:B,summary!D353,mySheet!G:G,"NOTA")/F353</f>
        <v>8.363672615658329E-3</v>
      </c>
      <c r="K353" s="2">
        <f>SUMIFS(mySheet!K:K,mySheet!A:A,summary!C353,mySheet!B:B,summary!D353,mySheet!O:O,1) - SUMIFS(mySheet!K:K,mySheet!A:A,summary!C353,mySheet!B:B,summary!D353,mySheet!O:O,2)</f>
        <v>143983</v>
      </c>
      <c r="L353" s="11">
        <f t="shared" si="16"/>
        <v>0.13802024919430753</v>
      </c>
      <c r="M353" t="str">
        <f t="array" ref="M353">INDEX(mySheet!G:G,MATCH(1,(mySheet!A:A=summary!C353)*(mySheet!B:B=summary!D353)*(mySheet!O:O=1),0))</f>
        <v>DMK</v>
      </c>
      <c r="N353" t="str">
        <f>VLOOKUP(M353,alliance!A:B,2,FALSE)</f>
        <v>I.N.D.I.A.</v>
      </c>
      <c r="O353" t="str">
        <f>VLOOKUP(M353,alliance!A:D,4,FALSE)</f>
        <v>1E90FF</v>
      </c>
      <c r="P353" t="str">
        <f t="array" ref="P353">INDEX(mySheet!G:G,MATCH(1,(mySheet!A:A=summary!C353)*(mySheet!B:B=summary!D353)*(mySheet!O:O=2),0))</f>
        <v>PMK</v>
      </c>
      <c r="Q353" t="str">
        <f t="shared" si="17"/>
        <v>DMK</v>
      </c>
      <c r="R353" t="str">
        <f>VLOOKUP(Q353,alliance!A:B,2,FALSE)</f>
        <v>I.N.D.I.A.</v>
      </c>
      <c r="S353" t="str">
        <f>VLOOKUP(Q353,alliance!A:D,4,FALSE)</f>
        <v>1E90FF</v>
      </c>
    </row>
    <row r="354" spans="1:19" x14ac:dyDescent="0.2">
      <c r="A354" t="str">
        <f>VLOOKUP(C354,stateCodes!A:B,2,FALSE)</f>
        <v>S22</v>
      </c>
      <c r="B354">
        <v>32</v>
      </c>
      <c r="C354" t="s">
        <v>5529</v>
      </c>
      <c r="D354" t="s">
        <v>6116</v>
      </c>
      <c r="E354" s="2">
        <f>SUMIFS(mySheet!N:N,mySheet!A:A,summary!C354,mySheet!B:B,summary!D354,mySheet!O:O,1)</f>
        <v>1484842</v>
      </c>
      <c r="F354" s="2">
        <f>SUMIFS(mySheet!K:K,mySheet!A:A,summary!C354,mySheet!B:B,summary!D354)</f>
        <v>1097243</v>
      </c>
      <c r="G354" s="8">
        <f t="shared" si="15"/>
        <v>0.73896279873548831</v>
      </c>
      <c r="H354">
        <f>COUNTIFS(mySheet!A:A,summary!C354,mySheet!B:B,summary!D354,mySheet!D:D,"FEMALE")</f>
        <v>1</v>
      </c>
      <c r="I354">
        <f>COUNTIFS(mySheet!A:A,summary!C354,mySheet!B:B,summary!D354,mySheet!D:D,"FEMALE",mySheet!O:O,1)</f>
        <v>0</v>
      </c>
      <c r="J354" s="11">
        <f>SUMIFS(mySheet!K:K,mySheet!A:A,summary!C354,mySheet!B:B,summary!D354,mySheet!G:G,"NOTA")/F354</f>
        <v>7.5015288318084506E-3</v>
      </c>
      <c r="K354" s="2">
        <f>SUMIFS(mySheet!K:K,mySheet!A:A,summary!C354,mySheet!B:B,summary!D354,mySheet!O:O,1) - SUMIFS(mySheet!K:K,mySheet!A:A,summary!C354,mySheet!B:B,summary!D354,mySheet!O:O,2)</f>
        <v>261314</v>
      </c>
      <c r="L354" s="11">
        <f t="shared" si="16"/>
        <v>0.23815508506319932</v>
      </c>
      <c r="M354" t="str">
        <f t="array" ref="M354">INDEX(mySheet!G:G,MATCH(1,(mySheet!A:A=summary!C354)*(mySheet!B:B=summary!D354)*(mySheet!O:O=1),0))</f>
        <v>DMK</v>
      </c>
      <c r="N354" t="str">
        <f>VLOOKUP(M354,alliance!A:B,2,FALSE)</f>
        <v>I.N.D.I.A.</v>
      </c>
      <c r="O354" t="str">
        <f>VLOOKUP(M354,alliance!A:D,4,FALSE)</f>
        <v>1E90FF</v>
      </c>
      <c r="P354" t="str">
        <f t="array" ref="P354">INDEX(mySheet!G:G,MATCH(1,(mySheet!A:A=summary!C354)*(mySheet!B:B=summary!D354)*(mySheet!O:O=2),0))</f>
        <v>ADMK</v>
      </c>
      <c r="Q354" t="str">
        <f t="shared" si="17"/>
        <v>DMK</v>
      </c>
      <c r="R354" t="str">
        <f>VLOOKUP(Q354,alliance!A:B,2,FALSE)</f>
        <v>I.N.D.I.A.</v>
      </c>
      <c r="S354" t="str">
        <f>VLOOKUP(Q354,alliance!A:D,4,FALSE)</f>
        <v>1E90FF</v>
      </c>
    </row>
    <row r="355" spans="1:19" x14ac:dyDescent="0.2">
      <c r="A355" t="str">
        <f>VLOOKUP(C355,stateCodes!A:B,2,FALSE)</f>
        <v>S22</v>
      </c>
      <c r="B355">
        <v>33</v>
      </c>
      <c r="C355" t="s">
        <v>5529</v>
      </c>
      <c r="D355" t="s">
        <v>6145</v>
      </c>
      <c r="E355" s="2">
        <f>SUMIFS(mySheet!N:N,mySheet!A:A,summary!C355,mySheet!B:B,summary!D355,mySheet!O:O,1)</f>
        <v>1303649</v>
      </c>
      <c r="F355" s="2">
        <f>SUMIFS(mySheet!K:K,mySheet!A:A,summary!C355,mySheet!B:B,summary!D355)</f>
        <v>1002208</v>
      </c>
      <c r="G355" s="8">
        <f t="shared" si="15"/>
        <v>0.7687713487296044</v>
      </c>
      <c r="H355">
        <f>COUNTIFS(mySheet!A:A,summary!C355,mySheet!B:B,summary!D355,mySheet!D:D,"FEMALE")</f>
        <v>4</v>
      </c>
      <c r="I355">
        <f>COUNTIFS(mySheet!A:A,summary!C355,mySheet!B:B,summary!D355,mySheet!D:D,"FEMALE",mySheet!O:O,1)</f>
        <v>0</v>
      </c>
      <c r="J355" s="11">
        <f>SUMIFS(mySheet!K:K,mySheet!A:A,summary!C355,mySheet!B:B,summary!D355,mySheet!G:G,"NOTA")/F355</f>
        <v>9.4421517289824067E-3</v>
      </c>
      <c r="K355" s="2">
        <f>SUMIFS(mySheet!K:K,mySheet!A:A,summary!C355,mySheet!B:B,summary!D355,mySheet!O:O,1) - SUMIFS(mySheet!K:K,mySheet!A:A,summary!C355,mySheet!B:B,summary!D355,mySheet!O:O,2)</f>
        <v>211353</v>
      </c>
      <c r="L355" s="11">
        <f t="shared" si="16"/>
        <v>0.2108873607075577</v>
      </c>
      <c r="M355" t="str">
        <f t="array" ref="M355">INDEX(mySheet!G:G,MATCH(1,(mySheet!A:A=summary!C355)*(mySheet!B:B=summary!D355)*(mySheet!O:O=1),0))</f>
        <v>CPI</v>
      </c>
      <c r="N355" t="str">
        <f>VLOOKUP(M355,alliance!A:B,2,FALSE)</f>
        <v>I.N.D.I.A.</v>
      </c>
      <c r="O355" t="str">
        <f>VLOOKUP(M355,alliance!A:D,4,FALSE)</f>
        <v>ADD8E6</v>
      </c>
      <c r="P355" t="str">
        <f t="array" ref="P355">INDEX(mySheet!G:G,MATCH(1,(mySheet!A:A=summary!C355)*(mySheet!B:B=summary!D355)*(mySheet!O:O=2),0))</f>
        <v>ADMK</v>
      </c>
      <c r="Q355" t="str">
        <f t="shared" si="17"/>
        <v>CPI</v>
      </c>
      <c r="R355" t="str">
        <f>VLOOKUP(Q355,alliance!A:B,2,FALSE)</f>
        <v>I.N.D.I.A.</v>
      </c>
      <c r="S355" t="str">
        <f>VLOOKUP(Q355,alliance!A:D,4,FALSE)</f>
        <v>ADD8E6</v>
      </c>
    </row>
    <row r="356" spans="1:19" x14ac:dyDescent="0.2">
      <c r="A356" t="str">
        <f>VLOOKUP(C356,stateCodes!A:B,2,FALSE)</f>
        <v>S22</v>
      </c>
      <c r="B356">
        <v>34</v>
      </c>
      <c r="C356" t="s">
        <v>5529</v>
      </c>
      <c r="D356" t="s">
        <v>6294</v>
      </c>
      <c r="E356" s="2">
        <f>SUMIFS(mySheet!N:N,mySheet!A:A,summary!C356,mySheet!B:B,summary!D356,mySheet!O:O,1)</f>
        <v>1559740</v>
      </c>
      <c r="F356" s="2">
        <f>SUMIFS(mySheet!K:K,mySheet!A:A,summary!C356,mySheet!B:B,summary!D356)</f>
        <v>1066146</v>
      </c>
      <c r="G356" s="8">
        <f t="shared" si="15"/>
        <v>0.68354084655134828</v>
      </c>
      <c r="H356">
        <f>COUNTIFS(mySheet!A:A,summary!C356,mySheet!B:B,summary!D356,mySheet!D:D,"FEMALE")</f>
        <v>1</v>
      </c>
      <c r="I356">
        <f>COUNTIFS(mySheet!A:A,summary!C356,mySheet!B:B,summary!D356,mySheet!D:D,"FEMALE",mySheet!O:O,1)</f>
        <v>0</v>
      </c>
      <c r="J356" s="11">
        <f>SUMIFS(mySheet!K:K,mySheet!A:A,summary!C356,mySheet!B:B,summary!D356,mySheet!G:G,"NOTA")/F356</f>
        <v>7.123789799896074E-3</v>
      </c>
      <c r="K356" s="2">
        <f>SUMIFS(mySheet!K:K,mySheet!A:A,summary!C356,mySheet!B:B,summary!D356,mySheet!O:O,1) - SUMIFS(mySheet!K:K,mySheet!A:A,summary!C356,mySheet!B:B,summary!D356,mySheet!O:O,2)</f>
        <v>127122</v>
      </c>
      <c r="L356" s="11">
        <f t="shared" si="16"/>
        <v>0.119235076621776</v>
      </c>
      <c r="M356" t="str">
        <f t="array" ref="M356">INDEX(mySheet!G:G,MATCH(1,(mySheet!A:A=summary!C356)*(mySheet!B:B=summary!D356)*(mySheet!O:O=1),0))</f>
        <v>IUML</v>
      </c>
      <c r="N356" t="str">
        <f>VLOOKUP(M356,alliance!A:B,2,FALSE)</f>
        <v>I.N.D.I.A.</v>
      </c>
      <c r="O356" t="str">
        <f>VLOOKUP(M356,alliance!A:D,4,FALSE)</f>
        <v>B0C4DE</v>
      </c>
      <c r="P356" t="str">
        <f t="array" ref="P356">INDEX(mySheet!G:G,MATCH(1,(mySheet!A:A=summary!C356)*(mySheet!B:B=summary!D356)*(mySheet!O:O=2),0))</f>
        <v>BJP</v>
      </c>
      <c r="Q356" t="str">
        <f t="shared" si="17"/>
        <v>IUML</v>
      </c>
      <c r="R356" t="str">
        <f>VLOOKUP(Q356,alliance!A:B,2,FALSE)</f>
        <v>I.N.D.I.A.</v>
      </c>
      <c r="S356" t="str">
        <f>VLOOKUP(Q356,alliance!A:D,4,FALSE)</f>
        <v>B0C4DE</v>
      </c>
    </row>
    <row r="357" spans="1:19" x14ac:dyDescent="0.2">
      <c r="A357" t="str">
        <f>VLOOKUP(C357,stateCodes!A:B,2,FALSE)</f>
        <v>S22</v>
      </c>
      <c r="B357">
        <v>35</v>
      </c>
      <c r="C357" t="s">
        <v>5529</v>
      </c>
      <c r="D357" t="s">
        <v>5553</v>
      </c>
      <c r="E357" s="2">
        <f>SUMIFS(mySheet!N:N,mySheet!A:A,summary!C357,mySheet!B:B,summary!D357,mySheet!O:O,1)</f>
        <v>1487681</v>
      </c>
      <c r="F357" s="2">
        <f>SUMIFS(mySheet!K:K,mySheet!A:A,summary!C357,mySheet!B:B,summary!D357)</f>
        <v>955545</v>
      </c>
      <c r="G357" s="8">
        <f t="shared" si="15"/>
        <v>0.64230503716858656</v>
      </c>
      <c r="H357">
        <f>COUNTIFS(mySheet!A:A,summary!C357,mySheet!B:B,summary!D357,mySheet!D:D,"FEMALE")</f>
        <v>1</v>
      </c>
      <c r="I357">
        <f>COUNTIFS(mySheet!A:A,summary!C357,mySheet!B:B,summary!D357,mySheet!D:D,"FEMALE",mySheet!O:O,1)</f>
        <v>0</v>
      </c>
      <c r="J357" s="11">
        <f>SUMIFS(mySheet!K:K,mySheet!A:A,summary!C357,mySheet!B:B,summary!D357,mySheet!G:G,"NOTA")/F357</f>
        <v>1.6416809255451078E-2</v>
      </c>
      <c r="K357" s="2">
        <f>SUMIFS(mySheet!K:K,mySheet!A:A,summary!C357,mySheet!B:B,summary!D357,mySheet!O:O,1) - SUMIFS(mySheet!K:K,mySheet!A:A,summary!C357,mySheet!B:B,summary!D357,mySheet!O:O,2)</f>
        <v>461518</v>
      </c>
      <c r="L357" s="11">
        <f t="shared" si="16"/>
        <v>0.48298928883516734</v>
      </c>
      <c r="M357" t="str">
        <f t="array" ref="M357">INDEX(mySheet!G:G,MATCH(1,(mySheet!A:A=summary!C357)*(mySheet!B:B=summary!D357)*(mySheet!O:O=1),0))</f>
        <v>DMK</v>
      </c>
      <c r="N357" t="str">
        <f>VLOOKUP(M357,alliance!A:B,2,FALSE)</f>
        <v>I.N.D.I.A.</v>
      </c>
      <c r="O357" t="str">
        <f>VLOOKUP(M357,alliance!A:D,4,FALSE)</f>
        <v>1E90FF</v>
      </c>
      <c r="P357" t="str">
        <f t="array" ref="P357">INDEX(mySheet!G:G,MATCH(1,(mySheet!A:A=summary!C357)*(mySheet!B:B=summary!D357)*(mySheet!O:O=2),0))</f>
        <v>DMDK</v>
      </c>
      <c r="Q357" t="str">
        <f t="shared" si="17"/>
        <v>DMK</v>
      </c>
      <c r="R357" t="str">
        <f>VLOOKUP(Q357,alliance!A:B,2,FALSE)</f>
        <v>I.N.D.I.A.</v>
      </c>
      <c r="S357" t="str">
        <f>VLOOKUP(Q357,alliance!A:D,4,FALSE)</f>
        <v>1E90FF</v>
      </c>
    </row>
    <row r="358" spans="1:19" x14ac:dyDescent="0.2">
      <c r="A358" t="str">
        <f>VLOOKUP(C358,stateCodes!A:B,2,FALSE)</f>
        <v>S22</v>
      </c>
      <c r="B358">
        <v>36</v>
      </c>
      <c r="C358" t="s">
        <v>5529</v>
      </c>
      <c r="D358" t="s">
        <v>5662</v>
      </c>
      <c r="E358" s="2">
        <f>SUMIFS(mySheet!N:N,mySheet!A:A,summary!C358,mySheet!B:B,summary!D358,mySheet!O:O,1)</f>
        <v>2253448</v>
      </c>
      <c r="F358" s="2">
        <f>SUMIFS(mySheet!K:K,mySheet!A:A,summary!C358,mySheet!B:B,summary!D358)</f>
        <v>1406782</v>
      </c>
      <c r="G358" s="8">
        <f t="shared" si="15"/>
        <v>0.62427977037854876</v>
      </c>
      <c r="H358">
        <f>COUNTIFS(mySheet!A:A,summary!C358,mySheet!B:B,summary!D358,mySheet!D:D,"FEMALE")</f>
        <v>1</v>
      </c>
      <c r="I358">
        <f>COUNTIFS(mySheet!A:A,summary!C358,mySheet!B:B,summary!D358,mySheet!D:D,"FEMALE",mySheet!O:O,1)</f>
        <v>0</v>
      </c>
      <c r="J358" s="11">
        <f>SUMIFS(mySheet!K:K,mySheet!A:A,summary!C358,mySheet!B:B,summary!D358,mySheet!G:G,"NOTA")/F358</f>
        <v>1.6593189278793729E-2</v>
      </c>
      <c r="K358" s="2">
        <f>SUMIFS(mySheet!K:K,mySheet!A:A,summary!C358,mySheet!B:B,summary!D358,mySheet!O:O,1) - SUMIFS(mySheet!K:K,mySheet!A:A,summary!C358,mySheet!B:B,summary!D358,mySheet!O:O,2)</f>
        <v>507955</v>
      </c>
      <c r="L358" s="11">
        <f t="shared" si="16"/>
        <v>0.36107584544016058</v>
      </c>
      <c r="M358" t="str">
        <f t="array" ref="M358">INDEX(mySheet!G:G,MATCH(1,(mySheet!A:A=summary!C358)*(mySheet!B:B=summary!D358)*(mySheet!O:O=1),0))</f>
        <v>DMK</v>
      </c>
      <c r="N358" t="str">
        <f>VLOOKUP(M358,alliance!A:B,2,FALSE)</f>
        <v>I.N.D.I.A.</v>
      </c>
      <c r="O358" t="str">
        <f>VLOOKUP(M358,alliance!A:D,4,FALSE)</f>
        <v>1E90FF</v>
      </c>
      <c r="P358" t="str">
        <f t="array" ref="P358">INDEX(mySheet!G:G,MATCH(1,(mySheet!A:A=summary!C358)*(mySheet!B:B=summary!D358)*(mySheet!O:O=2),0))</f>
        <v>PMK</v>
      </c>
      <c r="Q358" t="str">
        <f t="shared" si="17"/>
        <v>DMK</v>
      </c>
      <c r="R358" t="str">
        <f>VLOOKUP(Q358,alliance!A:B,2,FALSE)</f>
        <v>I.N.D.I.A.</v>
      </c>
      <c r="S358" t="str">
        <f>VLOOKUP(Q358,alliance!A:D,4,FALSE)</f>
        <v>1E90FF</v>
      </c>
    </row>
    <row r="359" spans="1:19" x14ac:dyDescent="0.2">
      <c r="A359" t="str">
        <f>VLOOKUP(C359,stateCodes!A:B,2,FALSE)</f>
        <v>S22</v>
      </c>
      <c r="B359">
        <v>37</v>
      </c>
      <c r="C359" t="s">
        <v>5529</v>
      </c>
      <c r="D359" t="s">
        <v>6101</v>
      </c>
      <c r="E359" s="2">
        <f>SUMIFS(mySheet!N:N,mySheet!A:A,summary!C359,mySheet!B:B,summary!D359,mySheet!O:O,1)</f>
        <v>1480222</v>
      </c>
      <c r="F359" s="2">
        <f>SUMIFS(mySheet!K:K,mySheet!A:A,summary!C359,mySheet!B:B,summary!D359)</f>
        <v>1153192</v>
      </c>
      <c r="G359" s="8">
        <f t="shared" si="15"/>
        <v>0.77906692374522202</v>
      </c>
      <c r="H359">
        <f>COUNTIFS(mySheet!A:A,summary!C359,mySheet!B:B,summary!D359,mySheet!D:D,"FEMALE")</f>
        <v>2</v>
      </c>
      <c r="I359">
        <f>COUNTIFS(mySheet!A:A,summary!C359,mySheet!B:B,summary!D359,mySheet!D:D,"FEMALE",mySheet!O:O,1)</f>
        <v>0</v>
      </c>
      <c r="J359" s="11">
        <f>SUMIFS(mySheet!K:K,mySheet!A:A,summary!C359,mySheet!B:B,summary!D359,mySheet!G:G,"NOTA")/F359</f>
        <v>1.347130399794657E-2</v>
      </c>
      <c r="K359" s="2">
        <f>SUMIFS(mySheet!K:K,mySheet!A:A,summary!C359,mySheet!B:B,summary!D359,mySheet!O:O,1) - SUMIFS(mySheet!K:K,mySheet!A:A,summary!C359,mySheet!B:B,summary!D359,mySheet!O:O,2)</f>
        <v>3219</v>
      </c>
      <c r="L359" s="11">
        <f t="shared" si="16"/>
        <v>2.7913825278010947E-3</v>
      </c>
      <c r="M359" t="str">
        <f t="array" ref="M359">INDEX(mySheet!G:G,MATCH(1,(mySheet!A:A=summary!C359)*(mySheet!B:B=summary!D359)*(mySheet!O:O=1),0))</f>
        <v>VCK</v>
      </c>
      <c r="N359" t="str">
        <f>VLOOKUP(M359,alliance!A:B,2,FALSE)</f>
        <v>I.N.D.I.A.</v>
      </c>
      <c r="O359" t="str">
        <f>VLOOKUP(M359,alliance!A:D,4,FALSE)</f>
        <v>5ACAFF</v>
      </c>
      <c r="P359" t="str">
        <f t="array" ref="P359">INDEX(mySheet!G:G,MATCH(1,(mySheet!A:A=summary!C359)*(mySheet!B:B=summary!D359)*(mySheet!O:O=2),0))</f>
        <v>ADMK</v>
      </c>
      <c r="Q359" t="str">
        <f t="shared" si="17"/>
        <v>ADMK</v>
      </c>
      <c r="R359" t="str">
        <f>VLOOKUP(Q359,alliance!A:B,2,FALSE)</f>
        <v>NDA</v>
      </c>
      <c r="S359" t="str">
        <f>VLOOKUP(Q359,alliance!A:D,4,FALSE)</f>
        <v>FFE5A0</v>
      </c>
    </row>
    <row r="360" spans="1:19" x14ac:dyDescent="0.2">
      <c r="A360" t="str">
        <f>VLOOKUP(C360,stateCodes!A:B,2,FALSE)</f>
        <v>S22</v>
      </c>
      <c r="B360">
        <v>38</v>
      </c>
      <c r="C360" t="s">
        <v>5529</v>
      </c>
      <c r="D360" t="s">
        <v>5695</v>
      </c>
      <c r="E360" s="2">
        <f>SUMIFS(mySheet!N:N,mySheet!A:A,summary!C360,mySheet!B:B,summary!D360,mySheet!O:O,1)</f>
        <v>1500016</v>
      </c>
      <c r="F360" s="2">
        <f>SUMIFS(mySheet!K:K,mySheet!A:A,summary!C360,mySheet!B:B,summary!D360)</f>
        <v>1178060</v>
      </c>
      <c r="G360" s="8">
        <f t="shared" si="15"/>
        <v>0.78536495610713486</v>
      </c>
      <c r="H360">
        <f>COUNTIFS(mySheet!A:A,summary!C360,mySheet!B:B,summary!D360,mySheet!D:D,"FEMALE")</f>
        <v>1</v>
      </c>
      <c r="I360">
        <f>COUNTIFS(mySheet!A:A,summary!C360,mySheet!B:B,summary!D360,mySheet!D:D,"FEMALE",mySheet!O:O,1)</f>
        <v>0</v>
      </c>
      <c r="J360" s="11">
        <f>SUMIFS(mySheet!K:K,mySheet!A:A,summary!C360,mySheet!B:B,summary!D360,mySheet!G:G,"NOTA")/F360</f>
        <v>1.0338183114612159E-2</v>
      </c>
      <c r="K360" s="2">
        <f>SUMIFS(mySheet!K:K,mySheet!A:A,summary!C360,mySheet!B:B,summary!D360,mySheet!O:O,1) - SUMIFS(mySheet!K:K,mySheet!A:A,summary!C360,mySheet!B:B,summary!D360,mySheet!O:O,2)</f>
        <v>328956</v>
      </c>
      <c r="L360" s="11">
        <f t="shared" si="16"/>
        <v>0.27923535303804559</v>
      </c>
      <c r="M360" t="str">
        <f t="array" ref="M360">INDEX(mySheet!G:G,MATCH(1,(mySheet!A:A=summary!C360)*(mySheet!B:B=summary!D360)*(mySheet!O:O=1),0))</f>
        <v>DMK</v>
      </c>
      <c r="N360" t="str">
        <f>VLOOKUP(M360,alliance!A:B,2,FALSE)</f>
        <v>I.N.D.I.A.</v>
      </c>
      <c r="O360" t="str">
        <f>VLOOKUP(M360,alliance!A:D,4,FALSE)</f>
        <v>1E90FF</v>
      </c>
      <c r="P360" t="str">
        <f t="array" ref="P360">INDEX(mySheet!G:G,MATCH(1,(mySheet!A:A=summary!C360)*(mySheet!B:B=summary!D360)*(mySheet!O:O=2),0))</f>
        <v>PMK</v>
      </c>
      <c r="Q360" t="str">
        <f t="shared" si="17"/>
        <v>DMK</v>
      </c>
      <c r="R360" t="str">
        <f>VLOOKUP(Q360,alliance!A:B,2,FALSE)</f>
        <v>I.N.D.I.A.</v>
      </c>
      <c r="S360" t="str">
        <f>VLOOKUP(Q360,alliance!A:D,4,FALSE)</f>
        <v>1E90FF</v>
      </c>
    </row>
    <row r="361" spans="1:19" x14ac:dyDescent="0.2">
      <c r="A361" t="str">
        <f>VLOOKUP(C361,stateCodes!A:B,2,FALSE)</f>
        <v>S23</v>
      </c>
      <c r="B361">
        <v>0</v>
      </c>
      <c r="C361" t="s">
        <v>6434</v>
      </c>
      <c r="D361" t="s">
        <v>6435</v>
      </c>
      <c r="E361" s="2">
        <f>SUMIFS(mySheet!N:N,mySheet!A:A,summary!C361,mySheet!B:B,summary!D361,mySheet!O:O,1)</f>
        <v>1352857</v>
      </c>
      <c r="F361" s="2">
        <f>SUMIFS(mySheet!K:K,mySheet!A:A,summary!C361,mySheet!B:B,summary!D361)</f>
        <v>1107755</v>
      </c>
      <c r="G361" s="8">
        <f t="shared" si="15"/>
        <v>0.81882638002390495</v>
      </c>
      <c r="H361">
        <f>COUNTIFS(mySheet!A:A,summary!C361,mySheet!B:B,summary!D361,mySheet!D:D,"FEMALE")</f>
        <v>1</v>
      </c>
      <c r="I361">
        <f>COUNTIFS(mySheet!A:A,summary!C361,mySheet!B:B,summary!D361,mySheet!D:D,"FEMALE",mySheet!O:O,1)</f>
        <v>1</v>
      </c>
      <c r="J361" s="11">
        <f>SUMIFS(mySheet!K:K,mySheet!A:A,summary!C361,mySheet!B:B,summary!D361,mySheet!G:G,"NOTA")/F361</f>
        <v>1.0796611164020925E-2</v>
      </c>
      <c r="K361" s="2">
        <f>SUMIFS(mySheet!K:K,mySheet!A:A,summary!C361,mySheet!B:B,summary!D361,mySheet!O:O,1) - SUMIFS(mySheet!K:K,mySheet!A:A,summary!C361,mySheet!B:B,summary!D361,mySheet!O:O,2)</f>
        <v>305689</v>
      </c>
      <c r="L361" s="11">
        <f t="shared" si="16"/>
        <v>0.27595361790287565</v>
      </c>
      <c r="M361" t="str">
        <f t="array" ref="M361">INDEX(mySheet!G:G,MATCH(1,(mySheet!A:A=summary!C361)*(mySheet!B:B=summary!D361)*(mySheet!O:O=1),0))</f>
        <v>BJP</v>
      </c>
      <c r="N361" t="str">
        <f>VLOOKUP(M361,alliance!A:B,2,FALSE)</f>
        <v>NDA</v>
      </c>
      <c r="O361" t="str">
        <f>VLOOKUP(M361,alliance!A:D,4,FALSE)</f>
        <v>FF4500</v>
      </c>
      <c r="P361" t="str">
        <f t="array" ref="P361">INDEX(mySheet!G:G,MATCH(1,(mySheet!A:A=summary!C361)*(mySheet!B:B=summary!D361)*(mySheet!O:O=2),0))</f>
        <v>INC</v>
      </c>
      <c r="Q361" t="str">
        <f t="shared" si="17"/>
        <v>BJP</v>
      </c>
      <c r="R361" t="str">
        <f>VLOOKUP(Q361,alliance!A:B,2,FALSE)</f>
        <v>NDA</v>
      </c>
      <c r="S361" t="str">
        <f>VLOOKUP(Q361,alliance!A:D,4,FALSE)</f>
        <v>FF4500</v>
      </c>
    </row>
    <row r="362" spans="1:19" x14ac:dyDescent="0.2">
      <c r="A362" t="str">
        <f>VLOOKUP(C362,stateCodes!A:B,2,FALSE)</f>
        <v>S23</v>
      </c>
      <c r="B362">
        <v>1</v>
      </c>
      <c r="C362" t="s">
        <v>6434</v>
      </c>
      <c r="D362" t="s">
        <v>6453</v>
      </c>
      <c r="E362" s="2">
        <f>SUMIFS(mySheet!N:N,mySheet!A:A,summary!C362,mySheet!B:B,summary!D362,mySheet!O:O,1)</f>
        <v>1261861</v>
      </c>
      <c r="F362" s="2">
        <f>SUMIFS(mySheet!K:K,mySheet!A:A,summary!C362,mySheet!B:B,summary!D362)</f>
        <v>1045417</v>
      </c>
      <c r="G362" s="8">
        <f t="shared" si="15"/>
        <v>0.82847239117462224</v>
      </c>
      <c r="H362">
        <f>COUNTIFS(mySheet!A:A,summary!C362,mySheet!B:B,summary!D362,mySheet!D:D,"FEMALE")</f>
        <v>2</v>
      </c>
      <c r="I362">
        <f>COUNTIFS(mySheet!A:A,summary!C362,mySheet!B:B,summary!D362,mySheet!D:D,"FEMALE",mySheet!O:O,1)</f>
        <v>0</v>
      </c>
      <c r="J362" s="11">
        <f>SUMIFS(mySheet!K:K,mySheet!A:A,summary!C362,mySheet!B:B,summary!D362,mySheet!G:G,"NOTA")/F362</f>
        <v>1.0726820015362291E-2</v>
      </c>
      <c r="K362" s="2">
        <f>SUMIFS(mySheet!K:K,mySheet!A:A,summary!C362,mySheet!B:B,summary!D362,mySheet!O:O,1) - SUMIFS(mySheet!K:K,mySheet!A:A,summary!C362,mySheet!B:B,summary!D362,mySheet!O:O,2)</f>
        <v>204290</v>
      </c>
      <c r="L362" s="11">
        <f t="shared" si="16"/>
        <v>0.19541484402874643</v>
      </c>
      <c r="M362" t="str">
        <f t="array" ref="M362">INDEX(mySheet!G:G,MATCH(1,(mySheet!A:A=summary!C362)*(mySheet!B:B=summary!D362)*(mySheet!O:O=1),0))</f>
        <v>BJP</v>
      </c>
      <c r="N362" t="str">
        <f>VLOOKUP(M362,alliance!A:B,2,FALSE)</f>
        <v>NDA</v>
      </c>
      <c r="O362" t="str">
        <f>VLOOKUP(M362,alliance!A:D,4,FALSE)</f>
        <v>FF4500</v>
      </c>
      <c r="P362" t="str">
        <f t="array" ref="P362">INDEX(mySheet!G:G,MATCH(1,(mySheet!A:A=summary!C362)*(mySheet!B:B=summary!D362)*(mySheet!O:O=2),0))</f>
        <v>INC</v>
      </c>
      <c r="Q362" t="str">
        <f t="shared" si="17"/>
        <v>BJP</v>
      </c>
      <c r="R362" t="str">
        <f>VLOOKUP(Q362,alliance!A:B,2,FALSE)</f>
        <v>NDA</v>
      </c>
      <c r="S362" t="str">
        <f>VLOOKUP(Q362,alliance!A:D,4,FALSE)</f>
        <v>FF4500</v>
      </c>
    </row>
    <row r="363" spans="1:19" x14ac:dyDescent="0.2">
      <c r="A363" t="str">
        <f>VLOOKUP(C363,stateCodes!A:B,2,FALSE)</f>
        <v>S24</v>
      </c>
      <c r="B363">
        <v>0</v>
      </c>
      <c r="C363" t="s">
        <v>6464</v>
      </c>
      <c r="D363" t="s">
        <v>6685</v>
      </c>
      <c r="E363" s="2">
        <f>SUMIFS(mySheet!N:N,mySheet!A:A,summary!C363,mySheet!B:B,summary!D363,mySheet!O:O,1)</f>
        <v>1807893</v>
      </c>
      <c r="F363" s="2">
        <f>SUMIFS(mySheet!K:K,mySheet!A:A,summary!C363,mySheet!B:B,summary!D363)</f>
        <v>1102731</v>
      </c>
      <c r="G363" s="8">
        <f t="shared" si="15"/>
        <v>0.60995368641838865</v>
      </c>
      <c r="H363">
        <f>COUNTIFS(mySheet!A:A,summary!C363,mySheet!B:B,summary!D363,mySheet!D:D,"FEMALE")</f>
        <v>1</v>
      </c>
      <c r="I363">
        <f>COUNTIFS(mySheet!A:A,summary!C363,mySheet!B:B,summary!D363,mySheet!D:D,"FEMALE",mySheet!O:O,1)</f>
        <v>1</v>
      </c>
      <c r="J363" s="11">
        <f>SUMIFS(mySheet!K:K,mySheet!A:A,summary!C363,mySheet!B:B,summary!D363,mySheet!G:G,"NOTA")/F363</f>
        <v>5.2596689491816225E-3</v>
      </c>
      <c r="K363" s="2">
        <f>SUMIFS(mySheet!K:K,mySheet!A:A,summary!C363,mySheet!B:B,summary!D363,mySheet!O:O,1) - SUMIFS(mySheet!K:K,mySheet!A:A,summary!C363,mySheet!B:B,summary!D363,mySheet!O:O,2)</f>
        <v>293471</v>
      </c>
      <c r="L363" s="11">
        <f t="shared" si="16"/>
        <v>0.26613108727332413</v>
      </c>
      <c r="M363" t="str">
        <f t="array" ref="M363">INDEX(mySheet!G:G,MATCH(1,(mySheet!A:A=summary!C363)*(mySheet!B:B=summary!D363)*(mySheet!O:O=1),0))</f>
        <v>BJP</v>
      </c>
      <c r="N363" t="str">
        <f>VLOOKUP(M363,alliance!A:B,2,FALSE)</f>
        <v>NDA</v>
      </c>
      <c r="O363" t="str">
        <f>VLOOKUP(M363,alliance!A:D,4,FALSE)</f>
        <v>FF4500</v>
      </c>
      <c r="P363" t="str">
        <f t="array" ref="P363">INDEX(mySheet!G:G,MATCH(1,(mySheet!A:A=summary!C363)*(mySheet!B:B=summary!D363)*(mySheet!O:O=2),0))</f>
        <v>RLD</v>
      </c>
      <c r="Q363" t="str">
        <f t="shared" si="17"/>
        <v>BJP</v>
      </c>
      <c r="R363" t="str">
        <f>VLOOKUP(Q363,alliance!A:B,2,FALSE)</f>
        <v>NDA</v>
      </c>
      <c r="S363" t="str">
        <f>VLOOKUP(Q363,alliance!A:D,4,FALSE)</f>
        <v>FF4500</v>
      </c>
    </row>
    <row r="364" spans="1:19" x14ac:dyDescent="0.2">
      <c r="A364" t="str">
        <f>VLOOKUP(C364,stateCodes!A:B,2,FALSE)</f>
        <v>S24</v>
      </c>
      <c r="B364">
        <v>1</v>
      </c>
      <c r="C364" t="s">
        <v>6464</v>
      </c>
      <c r="D364" t="s">
        <v>6701</v>
      </c>
      <c r="E364" s="2">
        <f>SUMIFS(mySheet!N:N,mySheet!A:A,summary!C364,mySheet!B:B,summary!D364,mySheet!O:O,1)</f>
        <v>1937690</v>
      </c>
      <c r="F364" s="2">
        <f>SUMIFS(mySheet!K:K,mySheet!A:A,summary!C364,mySheet!B:B,summary!D364)</f>
        <v>1145323</v>
      </c>
      <c r="G364" s="8">
        <f t="shared" si="15"/>
        <v>0.59107648798311396</v>
      </c>
      <c r="H364">
        <f>COUNTIFS(mySheet!A:A,summary!C364,mySheet!B:B,summary!D364,mySheet!D:D,"FEMALE")</f>
        <v>2</v>
      </c>
      <c r="I364">
        <f>COUNTIFS(mySheet!A:A,summary!C364,mySheet!B:B,summary!D364,mySheet!D:D,"FEMALE",mySheet!O:O,1)</f>
        <v>0</v>
      </c>
      <c r="J364" s="11">
        <f>SUMIFS(mySheet!K:K,mySheet!A:A,summary!C364,mySheet!B:B,summary!D364,mySheet!G:G,"NOTA")/F364</f>
        <v>5.0789166025653901E-3</v>
      </c>
      <c r="K364" s="2">
        <f>SUMIFS(mySheet!K:K,mySheet!A:A,summary!C364,mySheet!B:B,summary!D364,mySheet!O:O,1) - SUMIFS(mySheet!K:K,mySheet!A:A,summary!C364,mySheet!B:B,summary!D364,mySheet!O:O,2)</f>
        <v>211546</v>
      </c>
      <c r="L364" s="11">
        <f t="shared" si="16"/>
        <v>0.18470422754105173</v>
      </c>
      <c r="M364" t="str">
        <f t="array" ref="M364">INDEX(mySheet!G:G,MATCH(1,(mySheet!A:A=summary!C364)*(mySheet!B:B=summary!D364)*(mySheet!O:O=1),0))</f>
        <v>BJP</v>
      </c>
      <c r="N364" t="str">
        <f>VLOOKUP(M364,alliance!A:B,2,FALSE)</f>
        <v>NDA</v>
      </c>
      <c r="O364" t="str">
        <f>VLOOKUP(M364,alliance!A:D,4,FALSE)</f>
        <v>FF4500</v>
      </c>
      <c r="P364" t="str">
        <f t="array" ref="P364">INDEX(mySheet!G:G,MATCH(1,(mySheet!A:A=summary!C364)*(mySheet!B:B=summary!D364)*(mySheet!O:O=2),0))</f>
        <v>BSP</v>
      </c>
      <c r="Q364" t="str">
        <f t="shared" si="17"/>
        <v>BJP</v>
      </c>
      <c r="R364" t="str">
        <f>VLOOKUP(Q364,alliance!A:B,2,FALSE)</f>
        <v>NDA</v>
      </c>
      <c r="S364" t="str">
        <f>VLOOKUP(Q364,alliance!A:D,4,FALSE)</f>
        <v>FF4500</v>
      </c>
    </row>
    <row r="365" spans="1:19" x14ac:dyDescent="0.2">
      <c r="A365" t="str">
        <f>VLOOKUP(C365,stateCodes!A:B,2,FALSE)</f>
        <v>S24</v>
      </c>
      <c r="B365">
        <v>2</v>
      </c>
      <c r="C365" t="s">
        <v>6464</v>
      </c>
      <c r="D365" t="s">
        <v>6476</v>
      </c>
      <c r="E365" s="2">
        <f>SUMIFS(mySheet!N:N,mySheet!A:A,summary!C365,mySheet!B:B,summary!D365,mySheet!O:O,1)</f>
        <v>1666703</v>
      </c>
      <c r="F365" s="2">
        <f>SUMIFS(mySheet!K:K,mySheet!A:A,summary!C365,mySheet!B:B,summary!D365)</f>
        <v>1124047</v>
      </c>
      <c r="G365" s="8">
        <f t="shared" si="15"/>
        <v>0.67441349778574822</v>
      </c>
      <c r="H365">
        <f>COUNTIFS(mySheet!A:A,summary!C365,mySheet!B:B,summary!D365,mySheet!D:D,"FEMALE")</f>
        <v>3</v>
      </c>
      <c r="I365">
        <f>COUNTIFS(mySheet!A:A,summary!C365,mySheet!B:B,summary!D365,mySheet!D:D,"FEMALE",mySheet!O:O,1)</f>
        <v>0</v>
      </c>
      <c r="J365" s="11">
        <f>SUMIFS(mySheet!K:K,mySheet!A:A,summary!C365,mySheet!B:B,summary!D365,mySheet!G:G,"NOTA")/F365</f>
        <v>3.1511137879465896E-3</v>
      </c>
      <c r="K365" s="2">
        <f>SUMIFS(mySheet!K:K,mySheet!A:A,summary!C365,mySheet!B:B,summary!D365,mySheet!O:O,1) - SUMIFS(mySheet!K:K,mySheet!A:A,summary!C365,mySheet!B:B,summary!D365,mySheet!O:O,2)</f>
        <v>92160</v>
      </c>
      <c r="L365" s="11">
        <f t="shared" si="16"/>
        <v>8.1989454177627805E-2</v>
      </c>
      <c r="M365" t="str">
        <f t="array" ref="M365">INDEX(mySheet!G:G,MATCH(1,(mySheet!A:A=summary!C365)*(mySheet!B:B=summary!D365)*(mySheet!O:O=1),0))</f>
        <v>BJP</v>
      </c>
      <c r="N365" t="str">
        <f>VLOOKUP(M365,alliance!A:B,2,FALSE)</f>
        <v>NDA</v>
      </c>
      <c r="O365" t="str">
        <f>VLOOKUP(M365,alliance!A:D,4,FALSE)</f>
        <v>FF4500</v>
      </c>
      <c r="P365" t="str">
        <f t="array" ref="P365">INDEX(mySheet!G:G,MATCH(1,(mySheet!A:A=summary!C365)*(mySheet!B:B=summary!D365)*(mySheet!O:O=2),0))</f>
        <v>SP</v>
      </c>
      <c r="Q365" t="str">
        <f t="shared" si="17"/>
        <v>SP</v>
      </c>
      <c r="R365" t="str">
        <f>VLOOKUP(Q365,alliance!A:B,2,FALSE)</f>
        <v>I.N.D.I.A.</v>
      </c>
      <c r="S365" t="str">
        <f>VLOOKUP(Q365,alliance!A:D,4,FALSE)</f>
        <v>1E8EFF</v>
      </c>
    </row>
    <row r="366" spans="1:19" x14ac:dyDescent="0.2">
      <c r="A366" t="str">
        <f>VLOOKUP(C366,stateCodes!A:B,2,FALSE)</f>
        <v>S24</v>
      </c>
      <c r="B366">
        <v>3</v>
      </c>
      <c r="C366" t="s">
        <v>6464</v>
      </c>
      <c r="D366" t="s">
        <v>7298</v>
      </c>
      <c r="E366" s="2">
        <f>SUMIFS(mySheet!N:N,mySheet!A:A,summary!C366,mySheet!B:B,summary!D366,mySheet!O:O,1)</f>
        <v>1845223</v>
      </c>
      <c r="F366" s="2">
        <f>SUMIFS(mySheet!K:K,mySheet!A:A,summary!C366,mySheet!B:B,summary!D366)</f>
        <v>1054539</v>
      </c>
      <c r="G366" s="8">
        <f t="shared" si="15"/>
        <v>0.57149677843816171</v>
      </c>
      <c r="H366">
        <f>COUNTIFS(mySheet!A:A,summary!C366,mySheet!B:B,summary!D366,mySheet!D:D,"FEMALE")</f>
        <v>0</v>
      </c>
      <c r="I366">
        <f>COUNTIFS(mySheet!A:A,summary!C366,mySheet!B:B,summary!D366,mySheet!D:D,"FEMALE",mySheet!O:O,1)</f>
        <v>0</v>
      </c>
      <c r="J366" s="11">
        <f>SUMIFS(mySheet!K:K,mySheet!A:A,summary!C366,mySheet!B:B,summary!D366,mySheet!G:G,"NOTA")/F366</f>
        <v>9.8004910202467623E-3</v>
      </c>
      <c r="K366" s="2">
        <f>SUMIFS(mySheet!K:K,mySheet!A:A,summary!C366,mySheet!B:B,summary!D366,mySheet!O:O,1) - SUMIFS(mySheet!K:K,mySheet!A:A,summary!C366,mySheet!B:B,summary!D366,mySheet!O:O,2)</f>
        <v>30354</v>
      </c>
      <c r="L366" s="11">
        <f t="shared" si="16"/>
        <v>2.878414169603969E-2</v>
      </c>
      <c r="M366" t="str">
        <f t="array" ref="M366">INDEX(mySheet!G:G,MATCH(1,(mySheet!A:A=summary!C366)*(mySheet!B:B=summary!D366)*(mySheet!O:O=1),0))</f>
        <v>BJP</v>
      </c>
      <c r="N366" t="str">
        <f>VLOOKUP(M366,alliance!A:B,2,FALSE)</f>
        <v>NDA</v>
      </c>
      <c r="O366" t="str">
        <f>VLOOKUP(M366,alliance!A:D,4,FALSE)</f>
        <v>FF4500</v>
      </c>
      <c r="P366" t="str">
        <f t="array" ref="P366">INDEX(mySheet!G:G,MATCH(1,(mySheet!A:A=summary!C366)*(mySheet!B:B=summary!D366)*(mySheet!O:O=2),0))</f>
        <v>BSP</v>
      </c>
      <c r="Q366" t="str">
        <f t="shared" si="17"/>
        <v>BSP</v>
      </c>
      <c r="R366" t="str">
        <f>VLOOKUP(Q366,alliance!A:B,2,FALSE)</f>
        <v>Unallied</v>
      </c>
      <c r="S366" t="str">
        <f>VLOOKUP(Q366,alliance!A:D,4,FALSE)</f>
        <v>50C878</v>
      </c>
    </row>
    <row r="367" spans="1:19" x14ac:dyDescent="0.2">
      <c r="A367" t="str">
        <f>VLOOKUP(C367,stateCodes!A:B,2,FALSE)</f>
        <v>S24</v>
      </c>
      <c r="B367">
        <v>4</v>
      </c>
      <c r="C367" t="s">
        <v>6464</v>
      </c>
      <c r="D367" t="s">
        <v>6599</v>
      </c>
      <c r="E367" s="2">
        <f>SUMIFS(mySheet!N:N,mySheet!A:A,summary!C367,mySheet!B:B,summary!D367,mySheet!O:O,1)</f>
        <v>1616476</v>
      </c>
      <c r="F367" s="2">
        <f>SUMIFS(mySheet!K:K,mySheet!A:A,summary!C367,mySheet!B:B,summary!D367)</f>
        <v>1044894</v>
      </c>
      <c r="G367" s="8">
        <f t="shared" si="15"/>
        <v>0.64640242106904156</v>
      </c>
      <c r="H367">
        <f>COUNTIFS(mySheet!A:A,summary!C367,mySheet!B:B,summary!D367,mySheet!D:D,"FEMALE")</f>
        <v>1</v>
      </c>
      <c r="I367">
        <f>COUNTIFS(mySheet!A:A,summary!C367,mySheet!B:B,summary!D367,mySheet!D:D,"FEMALE",mySheet!O:O,1)</f>
        <v>0</v>
      </c>
      <c r="J367" s="11">
        <f>SUMIFS(mySheet!K:K,mySheet!A:A,summary!C367,mySheet!B:B,summary!D367,mySheet!G:G,"NOTA")/F367</f>
        <v>4.8244128112516676E-3</v>
      </c>
      <c r="K367" s="2">
        <f>SUMIFS(mySheet!K:K,mySheet!A:A,summary!C367,mySheet!B:B,summary!D367,mySheet!O:O,1) - SUMIFS(mySheet!K:K,mySheet!A:A,summary!C367,mySheet!B:B,summary!D367,mySheet!O:O,2)</f>
        <v>23502</v>
      </c>
      <c r="L367" s="11">
        <f t="shared" si="16"/>
        <v>2.2492233661979111E-2</v>
      </c>
      <c r="M367" t="str">
        <f t="array" ref="M367">INDEX(mySheet!G:G,MATCH(1,(mySheet!A:A=summary!C367)*(mySheet!B:B=summary!D367)*(mySheet!O:O=1),0))</f>
        <v>BJP</v>
      </c>
      <c r="N367" t="str">
        <f>VLOOKUP(M367,alliance!A:B,2,FALSE)</f>
        <v>NDA</v>
      </c>
      <c r="O367" t="str">
        <f>VLOOKUP(M367,alliance!A:D,4,FALSE)</f>
        <v>FF4500</v>
      </c>
      <c r="P367" t="str">
        <f t="array" ref="P367">INDEX(mySheet!G:G,MATCH(1,(mySheet!A:A=summary!C367)*(mySheet!B:B=summary!D367)*(mySheet!O:O=2),0))</f>
        <v>RLD</v>
      </c>
      <c r="Q367" t="str">
        <f t="shared" si="17"/>
        <v>RLD</v>
      </c>
      <c r="R367" t="e">
        <f>VLOOKUP(Q367,alliance!A:B,2,FALSE)</f>
        <v>#N/A</v>
      </c>
      <c r="S367" t="e">
        <f>VLOOKUP(Q367,alliance!A:D,4,FALSE)</f>
        <v>#N/A</v>
      </c>
    </row>
    <row r="368" spans="1:19" x14ac:dyDescent="0.2">
      <c r="A368" t="str">
        <f>VLOOKUP(C368,stateCodes!A:B,2,FALSE)</f>
        <v>S24</v>
      </c>
      <c r="B368">
        <v>5</v>
      </c>
      <c r="C368" t="s">
        <v>6464</v>
      </c>
      <c r="D368" t="s">
        <v>6676</v>
      </c>
      <c r="E368" s="2">
        <f>SUMIFS(mySheet!N:N,mySheet!A:A,summary!C368,mySheet!B:B,summary!D368,mySheet!O:O,1)</f>
        <v>1864320</v>
      </c>
      <c r="F368" s="2">
        <f>SUMIFS(mySheet!K:K,mySheet!A:A,summary!C368,mySheet!B:B,summary!D368)</f>
        <v>1150294</v>
      </c>
      <c r="G368" s="8">
        <f t="shared" si="15"/>
        <v>0.61700459148644005</v>
      </c>
      <c r="H368">
        <f>COUNTIFS(mySheet!A:A,summary!C368,mySheet!B:B,summary!D368,mySheet!D:D,"FEMALE")</f>
        <v>0</v>
      </c>
      <c r="I368">
        <f>COUNTIFS(mySheet!A:A,summary!C368,mySheet!B:B,summary!D368,mySheet!D:D,"FEMALE",mySheet!O:O,1)</f>
        <v>0</v>
      </c>
      <c r="J368" s="11">
        <f>SUMIFS(mySheet!K:K,mySheet!A:A,summary!C368,mySheet!B:B,summary!D368,mySheet!G:G,"NOTA")/F368</f>
        <v>7.4485305495812374E-3</v>
      </c>
      <c r="K368" s="2">
        <f>SUMIFS(mySheet!K:K,mySheet!A:A,summary!C368,mySheet!B:B,summary!D368,mySheet!O:O,1) - SUMIFS(mySheet!K:K,mySheet!A:A,summary!C368,mySheet!B:B,summary!D368,mySheet!O:O,2)</f>
        <v>260208</v>
      </c>
      <c r="L368" s="11">
        <f t="shared" si="16"/>
        <v>0.22620999500997135</v>
      </c>
      <c r="M368" t="str">
        <f t="array" ref="M368">INDEX(mySheet!G:G,MATCH(1,(mySheet!A:A=summary!C368)*(mySheet!B:B=summary!D368)*(mySheet!O:O=1),0))</f>
        <v>BJP</v>
      </c>
      <c r="N368" t="str">
        <f>VLOOKUP(M368,alliance!A:B,2,FALSE)</f>
        <v>NDA</v>
      </c>
      <c r="O368" t="str">
        <f>VLOOKUP(M368,alliance!A:D,4,FALSE)</f>
        <v>FF4500</v>
      </c>
      <c r="P368" t="str">
        <f t="array" ref="P368">INDEX(mySheet!G:G,MATCH(1,(mySheet!A:A=summary!C368)*(mySheet!B:B=summary!D368)*(mySheet!O:O=2),0))</f>
        <v>SP</v>
      </c>
      <c r="Q368" t="str">
        <f t="shared" si="17"/>
        <v>BJP</v>
      </c>
      <c r="R368" t="str">
        <f>VLOOKUP(Q368,alliance!A:B,2,FALSE)</f>
        <v>NDA</v>
      </c>
      <c r="S368" t="str">
        <f>VLOOKUP(Q368,alliance!A:D,4,FALSE)</f>
        <v>FF4500</v>
      </c>
    </row>
    <row r="369" spans="1:19" x14ac:dyDescent="0.2">
      <c r="A369" t="str">
        <f>VLOOKUP(C369,stateCodes!A:B,2,FALSE)</f>
        <v>S24</v>
      </c>
      <c r="B369">
        <v>6</v>
      </c>
      <c r="C369" t="s">
        <v>6464</v>
      </c>
      <c r="D369" t="s">
        <v>6739</v>
      </c>
      <c r="E369" s="2">
        <f>SUMIFS(mySheet!N:N,mySheet!A:A,summary!C369,mySheet!B:B,summary!D369,mySheet!O:O,1)</f>
        <v>1723236</v>
      </c>
      <c r="F369" s="2">
        <f>SUMIFS(mySheet!K:K,mySheet!A:A,summary!C369,mySheet!B:B,summary!D369)</f>
        <v>976518</v>
      </c>
      <c r="G369" s="8">
        <f t="shared" si="15"/>
        <v>0.56667688000947058</v>
      </c>
      <c r="H369">
        <f>COUNTIFS(mySheet!A:A,summary!C369,mySheet!B:B,summary!D369,mySheet!D:D,"FEMALE")</f>
        <v>0</v>
      </c>
      <c r="I369">
        <f>COUNTIFS(mySheet!A:A,summary!C369,mySheet!B:B,summary!D369,mySheet!D:D,"FEMALE",mySheet!O:O,1)</f>
        <v>0</v>
      </c>
      <c r="J369" s="11">
        <f>SUMIFS(mySheet!K:K,mySheet!A:A,summary!C369,mySheet!B:B,summary!D369,mySheet!G:G,"NOTA")/F369</f>
        <v>6.8723771604824492E-3</v>
      </c>
      <c r="K369" s="2">
        <f>SUMIFS(mySheet!K:K,mySheet!A:A,summary!C369,mySheet!B:B,summary!D369,mySheet!O:O,1) - SUMIFS(mySheet!K:K,mySheet!A:A,summary!C369,mySheet!B:B,summary!D369,mySheet!O:O,2)</f>
        <v>94389</v>
      </c>
      <c r="L369" s="11">
        <f t="shared" si="16"/>
        <v>9.6658740545489175E-2</v>
      </c>
      <c r="M369" t="str">
        <f t="array" ref="M369">INDEX(mySheet!G:G,MATCH(1,(mySheet!A:A=summary!C369)*(mySheet!B:B=summary!D369)*(mySheet!O:O=1),0))</f>
        <v>SP</v>
      </c>
      <c r="N369" t="str">
        <f>VLOOKUP(M369,alliance!A:B,2,FALSE)</f>
        <v>I.N.D.I.A.</v>
      </c>
      <c r="O369" t="str">
        <f>VLOOKUP(M369,alliance!A:D,4,FALSE)</f>
        <v>1E8EFF</v>
      </c>
      <c r="P369" t="str">
        <f t="array" ref="P369">INDEX(mySheet!G:G,MATCH(1,(mySheet!A:A=summary!C369)*(mySheet!B:B=summary!D369)*(mySheet!O:O=2),0))</f>
        <v>BJP</v>
      </c>
      <c r="Q369" t="str">
        <f t="shared" si="17"/>
        <v>BJP</v>
      </c>
      <c r="R369" t="str">
        <f>VLOOKUP(Q369,alliance!A:B,2,FALSE)</f>
        <v>NDA</v>
      </c>
      <c r="S369" t="str">
        <f>VLOOKUP(Q369,alliance!A:D,4,FALSE)</f>
        <v>FF4500</v>
      </c>
    </row>
    <row r="370" spans="1:19" x14ac:dyDescent="0.2">
      <c r="A370" t="str">
        <f>VLOOKUP(C370,stateCodes!A:B,2,FALSE)</f>
        <v>S24</v>
      </c>
      <c r="B370">
        <v>7</v>
      </c>
      <c r="C370" t="s">
        <v>6464</v>
      </c>
      <c r="D370" t="s">
        <v>6465</v>
      </c>
      <c r="E370" s="2">
        <f>SUMIFS(mySheet!N:N,mySheet!A:A,summary!C370,mySheet!B:B,summary!D370,mySheet!O:O,1)</f>
        <v>1739082</v>
      </c>
      <c r="F370" s="2">
        <f>SUMIFS(mySheet!K:K,mySheet!A:A,summary!C370,mySheet!B:B,summary!D370)</f>
        <v>1231746</v>
      </c>
      <c r="G370" s="8">
        <f t="shared" si="15"/>
        <v>0.70827367542186048</v>
      </c>
      <c r="H370">
        <f>COUNTIFS(mySheet!A:A,summary!C370,mySheet!B:B,summary!D370,mySheet!D:D,"FEMALE")</f>
        <v>2</v>
      </c>
      <c r="I370">
        <f>COUNTIFS(mySheet!A:A,summary!C370,mySheet!B:B,summary!D370,mySheet!D:D,"FEMALE",mySheet!O:O,1)</f>
        <v>0</v>
      </c>
      <c r="J370" s="11">
        <f>SUMIFS(mySheet!K:K,mySheet!A:A,summary!C370,mySheet!B:B,summary!D370,mySheet!G:G,"NOTA")/F370</f>
        <v>3.4779897803605612E-3</v>
      </c>
      <c r="K370" s="2">
        <f>SUMIFS(mySheet!K:K,mySheet!A:A,summary!C370,mySheet!B:B,summary!D370,mySheet!O:O,1) - SUMIFS(mySheet!K:K,mySheet!A:A,summary!C370,mySheet!B:B,summary!D370,mySheet!O:O,2)</f>
        <v>22417</v>
      </c>
      <c r="L370" s="11">
        <f t="shared" si="16"/>
        <v>1.8199369025756935E-2</v>
      </c>
      <c r="M370" t="str">
        <f t="array" ref="M370">INDEX(mySheet!G:G,MATCH(1,(mySheet!A:A=summary!C370)*(mySheet!B:B=summary!D370)*(mySheet!O:O=1),0))</f>
        <v>BSP</v>
      </c>
      <c r="N370" t="str">
        <f>VLOOKUP(M370,alliance!A:B,2,FALSE)</f>
        <v>Unallied</v>
      </c>
      <c r="O370" t="str">
        <f>VLOOKUP(M370,alliance!A:D,4,FALSE)</f>
        <v>50C878</v>
      </c>
      <c r="P370" t="str">
        <f t="array" ref="P370">INDEX(mySheet!G:G,MATCH(1,(mySheet!A:A=summary!C370)*(mySheet!B:B=summary!D370)*(mySheet!O:O=2),0))</f>
        <v>BJP</v>
      </c>
      <c r="Q370" t="str">
        <f t="shared" si="17"/>
        <v>BJP</v>
      </c>
      <c r="R370" t="str">
        <f>VLOOKUP(Q370,alliance!A:B,2,FALSE)</f>
        <v>NDA</v>
      </c>
      <c r="S370" t="str">
        <f>VLOOKUP(Q370,alliance!A:D,4,FALSE)</f>
        <v>FF4500</v>
      </c>
    </row>
    <row r="371" spans="1:19" x14ac:dyDescent="0.2">
      <c r="A371" t="str">
        <f>VLOOKUP(C371,stateCodes!A:B,2,FALSE)</f>
        <v>S24</v>
      </c>
      <c r="B371">
        <v>8</v>
      </c>
      <c r="C371" t="s">
        <v>6464</v>
      </c>
      <c r="D371" t="s">
        <v>6509</v>
      </c>
      <c r="E371" s="2">
        <f>SUMIFS(mySheet!N:N,mySheet!A:A,summary!C371,mySheet!B:B,summary!D371,mySheet!O:O,1)</f>
        <v>1664125</v>
      </c>
      <c r="F371" s="2">
        <f>SUMIFS(mySheet!K:K,mySheet!A:A,summary!C371,mySheet!B:B,summary!D371)</f>
        <v>1100763</v>
      </c>
      <c r="G371" s="8">
        <f t="shared" si="15"/>
        <v>0.66146653646811382</v>
      </c>
      <c r="H371">
        <f>COUNTIFS(mySheet!A:A,summary!C371,mySheet!B:B,summary!D371,mySheet!D:D,"FEMALE")</f>
        <v>0</v>
      </c>
      <c r="I371">
        <f>COUNTIFS(mySheet!A:A,summary!C371,mySheet!B:B,summary!D371,mySheet!D:D,"FEMALE",mySheet!O:O,1)</f>
        <v>0</v>
      </c>
      <c r="J371" s="11">
        <f>SUMIFS(mySheet!K:K,mySheet!A:A,summary!C371,mySheet!B:B,summary!D371,mySheet!G:G,"NOTA")/F371</f>
        <v>4.0008612208077485E-3</v>
      </c>
      <c r="K371" s="2">
        <f>SUMIFS(mySheet!K:K,mySheet!A:A,summary!C371,mySheet!B:B,summary!D371,mySheet!O:O,1) - SUMIFS(mySheet!K:K,mySheet!A:A,summary!C371,mySheet!B:B,summary!D371,mySheet!O:O,2)</f>
        <v>69941</v>
      </c>
      <c r="L371" s="11">
        <f t="shared" si="16"/>
        <v>6.3538654551433871E-2</v>
      </c>
      <c r="M371" t="str">
        <f t="array" ref="M371">INDEX(mySheet!G:G,MATCH(1,(mySheet!A:A=summary!C371)*(mySheet!B:B=summary!D371)*(mySheet!O:O=1),0))</f>
        <v>BSP</v>
      </c>
      <c r="N371" t="str">
        <f>VLOOKUP(M371,alliance!A:B,2,FALSE)</f>
        <v>Unallied</v>
      </c>
      <c r="O371" t="str">
        <f>VLOOKUP(M371,alliance!A:D,4,FALSE)</f>
        <v>50C878</v>
      </c>
      <c r="P371" t="str">
        <f t="array" ref="P371">INDEX(mySheet!G:G,MATCH(1,(mySheet!A:A=summary!C371)*(mySheet!B:B=summary!D371)*(mySheet!O:O=2),0))</f>
        <v>BJP</v>
      </c>
      <c r="Q371" t="str">
        <f t="shared" si="17"/>
        <v>BJP</v>
      </c>
      <c r="R371" t="str">
        <f>VLOOKUP(Q371,alliance!A:B,2,FALSE)</f>
        <v>NDA</v>
      </c>
      <c r="S371" t="str">
        <f>VLOOKUP(Q371,alliance!A:D,4,FALSE)</f>
        <v>FF4500</v>
      </c>
    </row>
    <row r="372" spans="1:19" x14ac:dyDescent="0.2">
      <c r="A372" t="str">
        <f>VLOOKUP(C372,stateCodes!A:B,2,FALSE)</f>
        <v>S24</v>
      </c>
      <c r="B372">
        <v>9</v>
      </c>
      <c r="C372" t="s">
        <v>6464</v>
      </c>
      <c r="D372" t="s">
        <v>6492</v>
      </c>
      <c r="E372" s="2">
        <f>SUMIFS(mySheet!N:N,mySheet!A:A,summary!C372,mySheet!B:B,summary!D372,mySheet!O:O,1)</f>
        <v>1698003</v>
      </c>
      <c r="F372" s="2">
        <f>SUMIFS(mySheet!K:K,mySheet!A:A,summary!C372,mySheet!B:B,summary!D372)</f>
        <v>1160071</v>
      </c>
      <c r="G372" s="8">
        <f t="shared" si="15"/>
        <v>0.68319726172450812</v>
      </c>
      <c r="H372">
        <f>COUNTIFS(mySheet!A:A,summary!C372,mySheet!B:B,summary!D372,mySheet!D:D,"FEMALE")</f>
        <v>0</v>
      </c>
      <c r="I372">
        <f>COUNTIFS(mySheet!A:A,summary!C372,mySheet!B:B,summary!D372,mySheet!D:D,"FEMALE",mySheet!O:O,1)</f>
        <v>0</v>
      </c>
      <c r="J372" s="11">
        <f>SUMIFS(mySheet!K:K,mySheet!A:A,summary!C372,mySheet!B:B,summary!D372,mySheet!G:G,"NOTA")/F372</f>
        <v>4.4049028033628975E-3</v>
      </c>
      <c r="K372" s="2">
        <f>SUMIFS(mySheet!K:K,mySheet!A:A,summary!C372,mySheet!B:B,summary!D372,mySheet!O:O,1) - SUMIFS(mySheet!K:K,mySheet!A:A,summary!C372,mySheet!B:B,summary!D372,mySheet!O:O,2)</f>
        <v>6526</v>
      </c>
      <c r="L372" s="11">
        <f t="shared" si="16"/>
        <v>5.6255177484826361E-3</v>
      </c>
      <c r="M372" t="str">
        <f t="array" ref="M372">INDEX(mySheet!G:G,MATCH(1,(mySheet!A:A=summary!C372)*(mySheet!B:B=summary!D372)*(mySheet!O:O=1),0))</f>
        <v>BJP</v>
      </c>
      <c r="N372" t="str">
        <f>VLOOKUP(M372,alliance!A:B,2,FALSE)</f>
        <v>NDA</v>
      </c>
      <c r="O372" t="str">
        <f>VLOOKUP(M372,alliance!A:D,4,FALSE)</f>
        <v>FF4500</v>
      </c>
      <c r="P372" t="str">
        <f t="array" ref="P372">INDEX(mySheet!G:G,MATCH(1,(mySheet!A:A=summary!C372)*(mySheet!B:B=summary!D372)*(mySheet!O:O=2),0))</f>
        <v>RLD</v>
      </c>
      <c r="Q372" t="str">
        <f t="shared" si="17"/>
        <v>RLD</v>
      </c>
      <c r="R372" t="e">
        <f>VLOOKUP(Q372,alliance!A:B,2,FALSE)</f>
        <v>#N/A</v>
      </c>
      <c r="S372" t="e">
        <f>VLOOKUP(Q372,alliance!A:D,4,FALSE)</f>
        <v>#N/A</v>
      </c>
    </row>
    <row r="373" spans="1:19" x14ac:dyDescent="0.2">
      <c r="A373" t="str">
        <f>VLOOKUP(C373,stateCodes!A:B,2,FALSE)</f>
        <v>S24</v>
      </c>
      <c r="B373">
        <v>10</v>
      </c>
      <c r="C373" t="s">
        <v>6464</v>
      </c>
      <c r="D373" t="s">
        <v>6586</v>
      </c>
      <c r="E373" s="2">
        <f>SUMIFS(mySheet!N:N,mySheet!A:A,summary!C373,mySheet!B:B,summary!D373,mySheet!O:O,1)</f>
        <v>1892931</v>
      </c>
      <c r="F373" s="2">
        <f>SUMIFS(mySheet!K:K,mySheet!A:A,summary!C373,mySheet!B:B,summary!D373)</f>
        <v>1216413</v>
      </c>
      <c r="G373" s="8">
        <f t="shared" si="15"/>
        <v>0.64260820917402695</v>
      </c>
      <c r="H373">
        <f>COUNTIFS(mySheet!A:A,summary!C373,mySheet!B:B,summary!D373,mySheet!D:D,"FEMALE")</f>
        <v>2</v>
      </c>
      <c r="I373">
        <f>COUNTIFS(mySheet!A:A,summary!C373,mySheet!B:B,summary!D373,mySheet!D:D,"FEMALE",mySheet!O:O,1)</f>
        <v>0</v>
      </c>
      <c r="J373" s="11">
        <f>SUMIFS(mySheet!K:K,mySheet!A:A,summary!C373,mySheet!B:B,summary!D373,mySheet!G:G,"NOTA")/F373</f>
        <v>5.1923154389175389E-3</v>
      </c>
      <c r="K373" s="2">
        <f>SUMIFS(mySheet!K:K,mySheet!A:A,summary!C373,mySheet!B:B,summary!D373,mySheet!O:O,1) - SUMIFS(mySheet!K:K,mySheet!A:A,summary!C373,mySheet!B:B,summary!D373,mySheet!O:O,2)</f>
        <v>4729</v>
      </c>
      <c r="L373" s="11">
        <f t="shared" si="16"/>
        <v>3.8876598655226474E-3</v>
      </c>
      <c r="M373" t="str">
        <f t="array" ref="M373">INDEX(mySheet!G:G,MATCH(1,(mySheet!A:A=summary!C373)*(mySheet!B:B=summary!D373)*(mySheet!O:O=1),0))</f>
        <v>BJP</v>
      </c>
      <c r="N373" t="str">
        <f>VLOOKUP(M373,alliance!A:B,2,FALSE)</f>
        <v>NDA</v>
      </c>
      <c r="O373" t="str">
        <f>VLOOKUP(M373,alliance!A:D,4,FALSE)</f>
        <v>FF4500</v>
      </c>
      <c r="P373" t="str">
        <f t="array" ref="P373">INDEX(mySheet!G:G,MATCH(1,(mySheet!A:A=summary!C373)*(mySheet!B:B=summary!D373)*(mySheet!O:O=2),0))</f>
        <v>BSP</v>
      </c>
      <c r="Q373" t="str">
        <f t="shared" si="17"/>
        <v>BSP</v>
      </c>
      <c r="R373" t="str">
        <f>VLOOKUP(Q373,alliance!A:B,2,FALSE)</f>
        <v>Unallied</v>
      </c>
      <c r="S373" t="str">
        <f>VLOOKUP(Q373,alliance!A:D,4,FALSE)</f>
        <v>50C878</v>
      </c>
    </row>
    <row r="374" spans="1:19" x14ac:dyDescent="0.2">
      <c r="A374" t="str">
        <f>VLOOKUP(C374,stateCodes!A:B,2,FALSE)</f>
        <v>S24</v>
      </c>
      <c r="B374">
        <v>11</v>
      </c>
      <c r="C374" t="s">
        <v>6464</v>
      </c>
      <c r="D374" t="s">
        <v>7511</v>
      </c>
      <c r="E374" s="2">
        <f>SUMIFS(mySheet!N:N,mySheet!A:A,summary!C374,mySheet!B:B,summary!D374,mySheet!O:O,1)</f>
        <v>1756837</v>
      </c>
      <c r="F374" s="2">
        <f>SUMIFS(mySheet!K:K,mySheet!A:A,summary!C374,mySheet!B:B,summary!D374)</f>
        <v>1084961</v>
      </c>
      <c r="G374" s="8">
        <f t="shared" si="15"/>
        <v>0.61756497614747408</v>
      </c>
      <c r="H374">
        <f>COUNTIFS(mySheet!A:A,summary!C374,mySheet!B:B,summary!D374,mySheet!D:D,"FEMALE")</f>
        <v>1</v>
      </c>
      <c r="I374">
        <f>COUNTIFS(mySheet!A:A,summary!C374,mySheet!B:B,summary!D374,mySheet!D:D,"FEMALE",mySheet!O:O,1)</f>
        <v>0</v>
      </c>
      <c r="J374" s="11">
        <f>SUMIFS(mySheet!K:K,mySheet!A:A,summary!C374,mySheet!B:B,summary!D374,mySheet!G:G,"NOTA")/F374</f>
        <v>1.0339542158658238E-2</v>
      </c>
      <c r="K374" s="2">
        <f>SUMIFS(mySheet!K:K,mySheet!A:A,summary!C374,mySheet!B:B,summary!D374,mySheet!O:O,1) - SUMIFS(mySheet!K:K,mySheet!A:A,summary!C374,mySheet!B:B,summary!D374,mySheet!O:O,2)</f>
        <v>13959</v>
      </c>
      <c r="L374" s="11">
        <f t="shared" si="16"/>
        <v>1.286590024894904E-2</v>
      </c>
      <c r="M374" t="str">
        <f t="array" ref="M374">INDEX(mySheet!G:G,MATCH(1,(mySheet!A:A=summary!C374)*(mySheet!B:B=summary!D374)*(mySheet!O:O=1),0))</f>
        <v>BJP</v>
      </c>
      <c r="N374" t="str">
        <f>VLOOKUP(M374,alliance!A:B,2,FALSE)</f>
        <v>NDA</v>
      </c>
      <c r="O374" t="str">
        <f>VLOOKUP(M374,alliance!A:D,4,FALSE)</f>
        <v>FF4500</v>
      </c>
      <c r="P374" t="str">
        <f t="array" ref="P374">INDEX(mySheet!G:G,MATCH(1,(mySheet!A:A=summary!C374)*(mySheet!B:B=summary!D374)*(mySheet!O:O=2),0))</f>
        <v>SP</v>
      </c>
      <c r="Q374" t="str">
        <f t="shared" si="17"/>
        <v>SP</v>
      </c>
      <c r="R374" t="str">
        <f>VLOOKUP(Q374,alliance!A:B,2,FALSE)</f>
        <v>I.N.D.I.A.</v>
      </c>
      <c r="S374" t="str">
        <f>VLOOKUP(Q374,alliance!A:D,4,FALSE)</f>
        <v>1E8EFF</v>
      </c>
    </row>
    <row r="375" spans="1:19" x14ac:dyDescent="0.2">
      <c r="A375" t="str">
        <f>VLOOKUP(C375,stateCodes!A:B,2,FALSE)</f>
        <v>S24</v>
      </c>
      <c r="B375">
        <v>12</v>
      </c>
      <c r="C375" t="s">
        <v>6464</v>
      </c>
      <c r="D375" t="s">
        <v>6633</v>
      </c>
      <c r="E375" s="2">
        <f>SUMIFS(mySheet!N:N,mySheet!A:A,summary!C375,mySheet!B:B,summary!D375,mySheet!O:O,1)</f>
        <v>2302960</v>
      </c>
      <c r="F375" s="2">
        <f>SUMIFS(mySheet!K:K,mySheet!A:A,summary!C375,mySheet!B:B,summary!D375)</f>
        <v>1392952</v>
      </c>
      <c r="G375" s="8">
        <f t="shared" si="15"/>
        <v>0.60485288498280476</v>
      </c>
      <c r="H375">
        <f>COUNTIFS(mySheet!A:A,summary!C375,mySheet!B:B,summary!D375,mySheet!D:D,"FEMALE")</f>
        <v>0</v>
      </c>
      <c r="I375">
        <f>COUNTIFS(mySheet!A:A,summary!C375,mySheet!B:B,summary!D375,mySheet!D:D,"FEMALE",mySheet!O:O,1)</f>
        <v>0</v>
      </c>
      <c r="J375" s="11">
        <f>SUMIFS(mySheet!K:K,mySheet!A:A,summary!C375,mySheet!B:B,summary!D375,mySheet!G:G,"NOTA")/F375</f>
        <v>6.0095394529028996E-3</v>
      </c>
      <c r="K375" s="2">
        <f>SUMIFS(mySheet!K:K,mySheet!A:A,summary!C375,mySheet!B:B,summary!D375,mySheet!O:O,1) - SUMIFS(mySheet!K:K,mySheet!A:A,summary!C375,mySheet!B:B,summary!D375,mySheet!O:O,2)</f>
        <v>336922</v>
      </c>
      <c r="L375" s="11">
        <f t="shared" si="16"/>
        <v>0.24187624555620008</v>
      </c>
      <c r="M375" t="str">
        <f t="array" ref="M375">INDEX(mySheet!G:G,MATCH(1,(mySheet!A:A=summary!C375)*(mySheet!B:B=summary!D375)*(mySheet!O:O=1),0))</f>
        <v>BJP</v>
      </c>
      <c r="N375" t="str">
        <f>VLOOKUP(M375,alliance!A:B,2,FALSE)</f>
        <v>NDA</v>
      </c>
      <c r="O375" t="str">
        <f>VLOOKUP(M375,alliance!A:D,4,FALSE)</f>
        <v>FF4500</v>
      </c>
      <c r="P375" t="str">
        <f t="array" ref="P375">INDEX(mySheet!G:G,MATCH(1,(mySheet!A:A=summary!C375)*(mySheet!B:B=summary!D375)*(mySheet!O:O=2),0))</f>
        <v>BSP</v>
      </c>
      <c r="Q375" t="str">
        <f t="shared" si="17"/>
        <v>BJP</v>
      </c>
      <c r="R375" t="str">
        <f>VLOOKUP(Q375,alliance!A:B,2,FALSE)</f>
        <v>NDA</v>
      </c>
      <c r="S375" t="str">
        <f>VLOOKUP(Q375,alliance!A:D,4,FALSE)</f>
        <v>FF4500</v>
      </c>
    </row>
    <row r="376" spans="1:19" x14ac:dyDescent="0.2">
      <c r="A376" t="str">
        <f>VLOOKUP(C376,stateCodes!A:B,2,FALSE)</f>
        <v>S24</v>
      </c>
      <c r="B376">
        <v>13</v>
      </c>
      <c r="C376" t="s">
        <v>6464</v>
      </c>
      <c r="D376" t="s">
        <v>6659</v>
      </c>
      <c r="E376" s="2">
        <f>SUMIFS(mySheet!N:N,mySheet!A:A,summary!C376,mySheet!B:B,summary!D376,mySheet!O:O,1)</f>
        <v>1887127</v>
      </c>
      <c r="F376" s="2">
        <f>SUMIFS(mySheet!K:K,mySheet!A:A,summary!C376,mySheet!B:B,summary!D376)</f>
        <v>1163184</v>
      </c>
      <c r="G376" s="8">
        <f t="shared" si="15"/>
        <v>0.61637822997604297</v>
      </c>
      <c r="H376">
        <f>COUNTIFS(mySheet!A:A,summary!C376,mySheet!B:B,summary!D376,mySheet!D:D,"FEMALE")</f>
        <v>2</v>
      </c>
      <c r="I376">
        <f>COUNTIFS(mySheet!A:A,summary!C376,mySheet!B:B,summary!D376,mySheet!D:D,"FEMALE",mySheet!O:O,1)</f>
        <v>0</v>
      </c>
      <c r="J376" s="11">
        <f>SUMIFS(mySheet!K:K,mySheet!A:A,summary!C376,mySheet!B:B,summary!D376,mySheet!G:G,"NOTA")/F376</f>
        <v>5.388657340541135E-3</v>
      </c>
      <c r="K376" s="2">
        <f>SUMIFS(mySheet!K:K,mySheet!A:A,summary!C376,mySheet!B:B,summary!D376,mySheet!O:O,1) - SUMIFS(mySheet!K:K,mySheet!A:A,summary!C376,mySheet!B:B,summary!D376,mySheet!O:O,2)</f>
        <v>229261</v>
      </c>
      <c r="L376" s="11">
        <f t="shared" si="16"/>
        <v>0.19709779364227845</v>
      </c>
      <c r="M376" t="str">
        <f t="array" ref="M376">INDEX(mySheet!G:G,MATCH(1,(mySheet!A:A=summary!C376)*(mySheet!B:B=summary!D376)*(mySheet!O:O=1),0))</f>
        <v>BJP</v>
      </c>
      <c r="N376" t="str">
        <f>VLOOKUP(M376,alliance!A:B,2,FALSE)</f>
        <v>NDA</v>
      </c>
      <c r="O376" t="str">
        <f>VLOOKUP(M376,alliance!A:D,4,FALSE)</f>
        <v>FF4500</v>
      </c>
      <c r="P376" t="str">
        <f t="array" ref="P376">INDEX(mySheet!G:G,MATCH(1,(mySheet!A:A=summary!C376)*(mySheet!B:B=summary!D376)*(mySheet!O:O=2),0))</f>
        <v>BSP</v>
      </c>
      <c r="Q376" t="str">
        <f t="shared" si="17"/>
        <v>BJP</v>
      </c>
      <c r="R376" t="str">
        <f>VLOOKUP(Q376,alliance!A:B,2,FALSE)</f>
        <v>NDA</v>
      </c>
      <c r="S376" t="str">
        <f>VLOOKUP(Q376,alliance!A:D,4,FALSE)</f>
        <v>FF4500</v>
      </c>
    </row>
    <row r="377" spans="1:19" x14ac:dyDescent="0.2">
      <c r="A377" t="str">
        <f>VLOOKUP(C377,stateCodes!A:B,2,FALSE)</f>
        <v>S24</v>
      </c>
      <c r="B377">
        <v>14</v>
      </c>
      <c r="C377" t="s">
        <v>6464</v>
      </c>
      <c r="D377" t="s">
        <v>6731</v>
      </c>
      <c r="E377" s="2">
        <f>SUMIFS(mySheet!N:N,mySheet!A:A,summary!C377,mySheet!B:B,summary!D377,mySheet!O:O,1)</f>
        <v>1790510</v>
      </c>
      <c r="F377" s="2">
        <f>SUMIFS(mySheet!K:K,mySheet!A:A,summary!C377,mySheet!B:B,summary!D377)</f>
        <v>1075866</v>
      </c>
      <c r="G377" s="8">
        <f t="shared" si="15"/>
        <v>0.60087126014375791</v>
      </c>
      <c r="H377">
        <f>COUNTIFS(mySheet!A:A,summary!C377,mySheet!B:B,summary!D377,mySheet!D:D,"FEMALE")</f>
        <v>0</v>
      </c>
      <c r="I377">
        <f>COUNTIFS(mySheet!A:A,summary!C377,mySheet!B:B,summary!D377,mySheet!D:D,"FEMALE",mySheet!O:O,1)</f>
        <v>0</v>
      </c>
      <c r="J377" s="11">
        <f>SUMIFS(mySheet!K:K,mySheet!A:A,summary!C377,mySheet!B:B,summary!D377,mySheet!G:G,"NOTA")/F377</f>
        <v>6.2052337372869859E-3</v>
      </c>
      <c r="K377" s="2">
        <f>SUMIFS(mySheet!K:K,mySheet!A:A,summary!C377,mySheet!B:B,summary!D377,mySheet!O:O,1) - SUMIFS(mySheet!K:K,mySheet!A:A,summary!C377,mySheet!B:B,summary!D377,mySheet!O:O,2)</f>
        <v>28781</v>
      </c>
      <c r="L377" s="11">
        <f t="shared" si="16"/>
        <v>2.6751472767054633E-2</v>
      </c>
      <c r="M377" t="str">
        <f t="array" ref="M377">INDEX(mySheet!G:G,MATCH(1,(mySheet!A:A=summary!C377)*(mySheet!B:B=summary!D377)*(mySheet!O:O=1),0))</f>
        <v>BJP</v>
      </c>
      <c r="N377" t="str">
        <f>VLOOKUP(M377,alliance!A:B,2,FALSE)</f>
        <v>NDA</v>
      </c>
      <c r="O377" t="str">
        <f>VLOOKUP(M377,alliance!A:D,4,FALSE)</f>
        <v>FF4500</v>
      </c>
      <c r="P377" t="str">
        <f t="array" ref="P377">INDEX(mySheet!G:G,MATCH(1,(mySheet!A:A=summary!C377)*(mySheet!B:B=summary!D377)*(mySheet!O:O=2),0))</f>
        <v>SP</v>
      </c>
      <c r="Q377" t="str">
        <f t="shared" si="17"/>
        <v>SP</v>
      </c>
      <c r="R377" t="str">
        <f>VLOOKUP(Q377,alliance!A:B,2,FALSE)</f>
        <v>I.N.D.I.A.</v>
      </c>
      <c r="S377" t="str">
        <f>VLOOKUP(Q377,alliance!A:D,4,FALSE)</f>
        <v>1E8EFF</v>
      </c>
    </row>
    <row r="378" spans="1:19" x14ac:dyDescent="0.2">
      <c r="A378" t="str">
        <f>VLOOKUP(C378,stateCodes!A:B,2,FALSE)</f>
        <v>S24</v>
      </c>
      <c r="B378">
        <v>15</v>
      </c>
      <c r="C378" t="s">
        <v>6464</v>
      </c>
      <c r="D378" t="s">
        <v>6757</v>
      </c>
      <c r="E378" s="2">
        <f>SUMIFS(mySheet!N:N,mySheet!A:A,summary!C378,mySheet!B:B,summary!D378,mySheet!O:O,1)</f>
        <v>1621295</v>
      </c>
      <c r="F378" s="2">
        <f>SUMIFS(mySheet!K:K,mySheet!A:A,summary!C378,mySheet!B:B,summary!D378)</f>
        <v>999607</v>
      </c>
      <c r="G378" s="8">
        <f t="shared" si="15"/>
        <v>0.61654849981033677</v>
      </c>
      <c r="H378">
        <f>COUNTIFS(mySheet!A:A,summary!C378,mySheet!B:B,summary!D378,mySheet!D:D,"FEMALE")</f>
        <v>1</v>
      </c>
      <c r="I378">
        <f>COUNTIFS(mySheet!A:A,summary!C378,mySheet!B:B,summary!D378,mySheet!D:D,"FEMALE",mySheet!O:O,1)</f>
        <v>0</v>
      </c>
      <c r="J378" s="11">
        <f>SUMIFS(mySheet!K:K,mySheet!A:A,summary!C378,mySheet!B:B,summary!D378,mySheet!G:G,"NOTA")/F378</f>
        <v>6.2794678308575273E-3</v>
      </c>
      <c r="K378" s="2">
        <f>SUMIFS(mySheet!K:K,mySheet!A:A,summary!C378,mySheet!B:B,summary!D378,mySheet!O:O,1) - SUMIFS(mySheet!K:K,mySheet!A:A,summary!C378,mySheet!B:B,summary!D378,mySheet!O:O,2)</f>
        <v>122670</v>
      </c>
      <c r="L378" s="11">
        <f t="shared" si="16"/>
        <v>0.12271822826370764</v>
      </c>
      <c r="M378" t="str">
        <f t="array" ref="M378">INDEX(mySheet!G:G,MATCH(1,(mySheet!A:A=summary!C378)*(mySheet!B:B=summary!D378)*(mySheet!O:O=1),0))</f>
        <v>BJP</v>
      </c>
      <c r="N378" t="str">
        <f>VLOOKUP(M378,alliance!A:B,2,FALSE)</f>
        <v>NDA</v>
      </c>
      <c r="O378" t="str">
        <f>VLOOKUP(M378,alliance!A:D,4,FALSE)</f>
        <v>FF4500</v>
      </c>
      <c r="P378" t="str">
        <f t="array" ref="P378">INDEX(mySheet!G:G,MATCH(1,(mySheet!A:A=summary!C378)*(mySheet!B:B=summary!D378)*(mySheet!O:O=2),0))</f>
        <v>SP</v>
      </c>
      <c r="Q378" t="str">
        <f t="shared" si="17"/>
        <v>BJP</v>
      </c>
      <c r="R378" t="str">
        <f>VLOOKUP(Q378,alliance!A:B,2,FALSE)</f>
        <v>NDA</v>
      </c>
      <c r="S378" t="str">
        <f>VLOOKUP(Q378,alliance!A:D,4,FALSE)</f>
        <v>FF4500</v>
      </c>
    </row>
    <row r="379" spans="1:19" x14ac:dyDescent="0.2">
      <c r="A379" t="str">
        <f>VLOOKUP(C379,stateCodes!A:B,2,FALSE)</f>
        <v>S24</v>
      </c>
      <c r="B379">
        <v>16</v>
      </c>
      <c r="C379" t="s">
        <v>6464</v>
      </c>
      <c r="D379" t="s">
        <v>1106</v>
      </c>
      <c r="E379" s="2">
        <f>SUMIFS(mySheet!N:N,mySheet!A:A,summary!C379,mySheet!B:B,summary!D379,mySheet!O:O,1)</f>
        <v>1915408</v>
      </c>
      <c r="F379" s="2">
        <f>SUMIFS(mySheet!K:K,mySheet!A:A,summary!C379,mySheet!B:B,summary!D379)</f>
        <v>1226916</v>
      </c>
      <c r="G379" s="8">
        <f t="shared" si="15"/>
        <v>0.6405507338384302</v>
      </c>
      <c r="H379">
        <f>COUNTIFS(mySheet!A:A,summary!C379,mySheet!B:B,summary!D379,mySheet!D:D,"FEMALE")</f>
        <v>1</v>
      </c>
      <c r="I379">
        <f>COUNTIFS(mySheet!A:A,summary!C379,mySheet!B:B,summary!D379,mySheet!D:D,"FEMALE",mySheet!O:O,1)</f>
        <v>0</v>
      </c>
      <c r="J379" s="11">
        <f>SUMIFS(mySheet!K:K,mySheet!A:A,summary!C379,mySheet!B:B,summary!D379,mySheet!G:G,"NOTA")/F379</f>
        <v>8.5401119555046957E-3</v>
      </c>
      <c r="K379" s="2">
        <f>SUMIFS(mySheet!K:K,mySheet!A:A,summary!C379,mySheet!B:B,summary!D379,mySheet!O:O,1) - SUMIFS(mySheet!K:K,mySheet!A:A,summary!C379,mySheet!B:B,summary!D379,mySheet!O:O,2)</f>
        <v>340424</v>
      </c>
      <c r="L379" s="11">
        <f t="shared" si="16"/>
        <v>0.27746316781262936</v>
      </c>
      <c r="M379" t="str">
        <f t="array" ref="M379">INDEX(mySheet!G:G,MATCH(1,(mySheet!A:A=summary!C379)*(mySheet!B:B=summary!D379)*(mySheet!O:O=1),0))</f>
        <v>BJP</v>
      </c>
      <c r="N379" t="str">
        <f>VLOOKUP(M379,alliance!A:B,2,FALSE)</f>
        <v>NDA</v>
      </c>
      <c r="O379" t="str">
        <f>VLOOKUP(M379,alliance!A:D,4,FALSE)</f>
        <v>FF4500</v>
      </c>
      <c r="P379" t="str">
        <f t="array" ref="P379">INDEX(mySheet!G:G,MATCH(1,(mySheet!A:A=summary!C379)*(mySheet!B:B=summary!D379)*(mySheet!O:O=2),0))</f>
        <v>SP</v>
      </c>
      <c r="Q379" t="str">
        <f t="shared" si="17"/>
        <v>BJP</v>
      </c>
      <c r="R379" t="str">
        <f>VLOOKUP(Q379,alliance!A:B,2,FALSE)</f>
        <v>NDA</v>
      </c>
      <c r="S379" t="str">
        <f>VLOOKUP(Q379,alliance!A:D,4,FALSE)</f>
        <v>FF4500</v>
      </c>
    </row>
    <row r="380" spans="1:19" x14ac:dyDescent="0.2">
      <c r="A380" t="str">
        <f>VLOOKUP(C380,stateCodes!A:B,2,FALSE)</f>
        <v>S24</v>
      </c>
      <c r="B380">
        <v>17</v>
      </c>
      <c r="C380" t="s">
        <v>6464</v>
      </c>
      <c r="D380" t="s">
        <v>7104</v>
      </c>
      <c r="E380" s="2">
        <f>SUMIFS(mySheet!N:N,mySheet!A:A,summary!C380,mySheet!B:B,summary!D380,mySheet!O:O,1)</f>
        <v>2040739</v>
      </c>
      <c r="F380" s="2">
        <f>SUMIFS(mySheet!K:K,mySheet!A:A,summary!C380,mySheet!B:B,summary!D380)</f>
        <v>1380890</v>
      </c>
      <c r="G380" s="8">
        <f t="shared" si="15"/>
        <v>0.67666173871327984</v>
      </c>
      <c r="H380">
        <f>COUNTIFS(mySheet!A:A,summary!C380,mySheet!B:B,summary!D380,mySheet!D:D,"FEMALE")</f>
        <v>2</v>
      </c>
      <c r="I380">
        <f>COUNTIFS(mySheet!A:A,summary!C380,mySheet!B:B,summary!D380,mySheet!D:D,"FEMALE",mySheet!O:O,1)</f>
        <v>0</v>
      </c>
      <c r="J380" s="11">
        <f>SUMIFS(mySheet!K:K,mySheet!A:A,summary!C380,mySheet!B:B,summary!D380,mySheet!G:G,"NOTA")/F380</f>
        <v>1.3208148368081455E-2</v>
      </c>
      <c r="K380" s="2">
        <f>SUMIFS(mySheet!K:K,mySheet!A:A,summary!C380,mySheet!B:B,summary!D380,mySheet!O:O,1) - SUMIFS(mySheet!K:K,mySheet!A:A,summary!C380,mySheet!B:B,summary!D380,mySheet!O:O,2)</f>
        <v>365683</v>
      </c>
      <c r="L380" s="11">
        <f t="shared" si="16"/>
        <v>0.26481689345277321</v>
      </c>
      <c r="M380" t="str">
        <f t="array" ref="M380">INDEX(mySheet!G:G,MATCH(1,(mySheet!A:A=summary!C380)*(mySheet!B:B=summary!D380)*(mySheet!O:O=1),0))</f>
        <v>BJP</v>
      </c>
      <c r="N380" t="str">
        <f>VLOOKUP(M380,alliance!A:B,2,FALSE)</f>
        <v>NDA</v>
      </c>
      <c r="O380" t="str">
        <f>VLOOKUP(M380,alliance!A:D,4,FALSE)</f>
        <v>FF4500</v>
      </c>
      <c r="P380" t="str">
        <f t="array" ref="P380">INDEX(mySheet!G:G,MATCH(1,(mySheet!A:A=summary!C380)*(mySheet!B:B=summary!D380)*(mySheet!O:O=2),0))</f>
        <v>SP</v>
      </c>
      <c r="Q380" t="str">
        <f t="shared" si="17"/>
        <v>BJP</v>
      </c>
      <c r="R380" t="str">
        <f>VLOOKUP(Q380,alliance!A:B,2,FALSE)</f>
        <v>NDA</v>
      </c>
      <c r="S380" t="str">
        <f>VLOOKUP(Q380,alliance!A:D,4,FALSE)</f>
        <v>FF4500</v>
      </c>
    </row>
    <row r="381" spans="1:19" x14ac:dyDescent="0.2">
      <c r="A381" t="str">
        <f>VLOOKUP(C381,stateCodes!A:B,2,FALSE)</f>
        <v>S24</v>
      </c>
      <c r="B381">
        <v>18</v>
      </c>
      <c r="C381" t="s">
        <v>6464</v>
      </c>
      <c r="D381" t="s">
        <v>6523</v>
      </c>
      <c r="E381" s="2">
        <f>SUMIFS(mySheet!N:N,mySheet!A:A,summary!C381,mySheet!B:B,summary!D381,mySheet!O:O,1)</f>
        <v>1586117</v>
      </c>
      <c r="F381" s="2">
        <f>SUMIFS(mySheet!K:K,mySheet!A:A,summary!C381,mySheet!B:B,summary!D381)</f>
        <v>1009456</v>
      </c>
      <c r="G381" s="8">
        <f t="shared" si="15"/>
        <v>0.63643224301864243</v>
      </c>
      <c r="H381">
        <f>COUNTIFS(mySheet!A:A,summary!C381,mySheet!B:B,summary!D381,mySheet!D:D,"FEMALE")</f>
        <v>1</v>
      </c>
      <c r="I381">
        <f>COUNTIFS(mySheet!A:A,summary!C381,mySheet!B:B,summary!D381,mySheet!D:D,"FEMALE",mySheet!O:O,1)</f>
        <v>0</v>
      </c>
      <c r="J381" s="11">
        <f>SUMIFS(mySheet!K:K,mySheet!A:A,summary!C381,mySheet!B:B,summary!D381,mySheet!G:G,"NOTA")/F381</f>
        <v>6.4668494713984561E-3</v>
      </c>
      <c r="K381" s="2">
        <f>SUMIFS(mySheet!K:K,mySheet!A:A,summary!C381,mySheet!B:B,summary!D381,mySheet!O:O,1) - SUMIFS(mySheet!K:K,mySheet!A:A,summary!C381,mySheet!B:B,summary!D381,mySheet!O:O,2)</f>
        <v>166832</v>
      </c>
      <c r="L381" s="11">
        <f t="shared" si="16"/>
        <v>0.16526921430948946</v>
      </c>
      <c r="M381" t="str">
        <f t="array" ref="M381">INDEX(mySheet!G:G,MATCH(1,(mySheet!A:A=summary!C381)*(mySheet!B:B=summary!D381)*(mySheet!O:O=1),0))</f>
        <v>BSP</v>
      </c>
      <c r="N381" t="str">
        <f>VLOOKUP(M381,alliance!A:B,2,FALSE)</f>
        <v>Unallied</v>
      </c>
      <c r="O381" t="str">
        <f>VLOOKUP(M381,alliance!A:D,4,FALSE)</f>
        <v>50C878</v>
      </c>
      <c r="P381" t="str">
        <f t="array" ref="P381">INDEX(mySheet!G:G,MATCH(1,(mySheet!A:A=summary!C381)*(mySheet!B:B=summary!D381)*(mySheet!O:O=2),0))</f>
        <v>BJP</v>
      </c>
      <c r="Q381" t="str">
        <f t="shared" si="17"/>
        <v>BSP</v>
      </c>
      <c r="R381" t="str">
        <f>VLOOKUP(Q381,alliance!A:B,2,FALSE)</f>
        <v>Unallied</v>
      </c>
      <c r="S381" t="str">
        <f>VLOOKUP(Q381,alliance!A:D,4,FALSE)</f>
        <v>50C878</v>
      </c>
    </row>
    <row r="382" spans="1:19" x14ac:dyDescent="0.2">
      <c r="A382" t="str">
        <f>VLOOKUP(C382,stateCodes!A:B,2,FALSE)</f>
        <v>S24</v>
      </c>
      <c r="B382">
        <v>19</v>
      </c>
      <c r="C382" t="s">
        <v>6464</v>
      </c>
      <c r="D382" t="s">
        <v>6532</v>
      </c>
      <c r="E382" s="2">
        <f>SUMIFS(mySheet!N:N,mySheet!A:A,summary!C382,mySheet!B:B,summary!D382,mySheet!O:O,1)</f>
        <v>1958939</v>
      </c>
      <c r="F382" s="2">
        <f>SUMIFS(mySheet!K:K,mySheet!A:A,summary!C382,mySheet!B:B,summary!D382)</f>
        <v>1282206</v>
      </c>
      <c r="G382" s="8">
        <f t="shared" si="15"/>
        <v>0.65454105513239569</v>
      </c>
      <c r="H382">
        <f>COUNTIFS(mySheet!A:A,summary!C382,mySheet!B:B,summary!D382,mySheet!D:D,"FEMALE")</f>
        <v>0</v>
      </c>
      <c r="I382">
        <f>COUNTIFS(mySheet!A:A,summary!C382,mySheet!B:B,summary!D382,mySheet!D:D,"FEMALE",mySheet!O:O,1)</f>
        <v>0</v>
      </c>
      <c r="J382" s="11">
        <f>SUMIFS(mySheet!K:K,mySheet!A:A,summary!C382,mySheet!B:B,summary!D382,mySheet!G:G,"NOTA")/F382</f>
        <v>4.4899181566768519E-3</v>
      </c>
      <c r="K382" s="2">
        <f>SUMIFS(mySheet!K:K,mySheet!A:A,summary!C382,mySheet!B:B,summary!D382,mySheet!O:O,1) - SUMIFS(mySheet!K:K,mySheet!A:A,summary!C382,mySheet!B:B,summary!D382,mySheet!O:O,2)</f>
        <v>97878</v>
      </c>
      <c r="L382" s="11">
        <f t="shared" si="16"/>
        <v>7.6335627816435117E-2</v>
      </c>
      <c r="M382" t="str">
        <f t="array" ref="M382">INDEX(mySheet!G:G,MATCH(1,(mySheet!A:A=summary!C382)*(mySheet!B:B=summary!D382)*(mySheet!O:O=1),0))</f>
        <v>SP</v>
      </c>
      <c r="N382" t="str">
        <f>VLOOKUP(M382,alliance!A:B,2,FALSE)</f>
        <v>I.N.D.I.A.</v>
      </c>
      <c r="O382" t="str">
        <f>VLOOKUP(M382,alliance!A:D,4,FALSE)</f>
        <v>1E8EFF</v>
      </c>
      <c r="P382" t="str">
        <f t="array" ref="P382">INDEX(mySheet!G:G,MATCH(1,(mySheet!A:A=summary!C382)*(mySheet!B:B=summary!D382)*(mySheet!O:O=2),0))</f>
        <v>BJP</v>
      </c>
      <c r="Q382" t="str">
        <f t="shared" si="17"/>
        <v>BJP</v>
      </c>
      <c r="R382" t="str">
        <f>VLOOKUP(Q382,alliance!A:B,2,FALSE)</f>
        <v>NDA</v>
      </c>
      <c r="S382" t="str">
        <f>VLOOKUP(Q382,alliance!A:D,4,FALSE)</f>
        <v>FF4500</v>
      </c>
    </row>
    <row r="383" spans="1:19" x14ac:dyDescent="0.2">
      <c r="A383" t="str">
        <f>VLOOKUP(C383,stateCodes!A:B,2,FALSE)</f>
        <v>S24</v>
      </c>
      <c r="B383">
        <v>20</v>
      </c>
      <c r="C383" t="s">
        <v>6464</v>
      </c>
      <c r="D383" t="s">
        <v>6617</v>
      </c>
      <c r="E383" s="2">
        <f>SUMIFS(mySheet!N:N,mySheet!A:A,summary!C383,mySheet!B:B,summary!D383,mySheet!O:O,1)</f>
        <v>2728978</v>
      </c>
      <c r="F383" s="2">
        <f>SUMIFS(mySheet!K:K,mySheet!A:A,summary!C383,mySheet!B:B,summary!D383)</f>
        <v>1524456</v>
      </c>
      <c r="G383" s="8">
        <f t="shared" si="15"/>
        <v>0.55861791483844869</v>
      </c>
      <c r="H383">
        <f>COUNTIFS(mySheet!A:A,summary!C383,mySheet!B:B,summary!D383,mySheet!D:D,"FEMALE")</f>
        <v>2</v>
      </c>
      <c r="I383">
        <f>COUNTIFS(mySheet!A:A,summary!C383,mySheet!B:B,summary!D383,mySheet!D:D,"FEMALE",mySheet!O:O,1)</f>
        <v>0</v>
      </c>
      <c r="J383" s="11">
        <f>SUMIFS(mySheet!K:K,mySheet!A:A,summary!C383,mySheet!B:B,summary!D383,mySheet!G:G,"NOTA")/F383</f>
        <v>4.9165079215142977E-3</v>
      </c>
      <c r="K383" s="2">
        <f>SUMIFS(mySheet!K:K,mySheet!A:A,summary!C383,mySheet!B:B,summary!D383,mySheet!O:O,1) - SUMIFS(mySheet!K:K,mySheet!A:A,summary!C383,mySheet!B:B,summary!D383,mySheet!O:O,2)</f>
        <v>501500</v>
      </c>
      <c r="L383" s="11">
        <f t="shared" si="16"/>
        <v>0.32896980955829491</v>
      </c>
      <c r="M383" t="str">
        <f t="array" ref="M383">INDEX(mySheet!G:G,MATCH(1,(mySheet!A:A=summary!C383)*(mySheet!B:B=summary!D383)*(mySheet!O:O=1),0))</f>
        <v>BJP</v>
      </c>
      <c r="N383" t="str">
        <f>VLOOKUP(M383,alliance!A:B,2,FALSE)</f>
        <v>NDA</v>
      </c>
      <c r="O383" t="str">
        <f>VLOOKUP(M383,alliance!A:D,4,FALSE)</f>
        <v>FF4500</v>
      </c>
      <c r="P383" t="str">
        <f t="array" ref="P383">INDEX(mySheet!G:G,MATCH(1,(mySheet!A:A=summary!C383)*(mySheet!B:B=summary!D383)*(mySheet!O:O=2),0))</f>
        <v>SP</v>
      </c>
      <c r="Q383" t="str">
        <f t="shared" si="17"/>
        <v>BJP</v>
      </c>
      <c r="R383" t="str">
        <f>VLOOKUP(Q383,alliance!A:B,2,FALSE)</f>
        <v>NDA</v>
      </c>
      <c r="S383" t="str">
        <f>VLOOKUP(Q383,alliance!A:D,4,FALSE)</f>
        <v>FF4500</v>
      </c>
    </row>
    <row r="384" spans="1:19" x14ac:dyDescent="0.2">
      <c r="A384" t="str">
        <f>VLOOKUP(C384,stateCodes!A:B,2,FALSE)</f>
        <v>S24</v>
      </c>
      <c r="B384">
        <v>21</v>
      </c>
      <c r="C384" t="s">
        <v>6464</v>
      </c>
      <c r="D384" t="s">
        <v>6576</v>
      </c>
      <c r="E384" s="2">
        <f>SUMIFS(mySheet!N:N,mySheet!A:A,summary!C384,mySheet!B:B,summary!D384,mySheet!O:O,1)</f>
        <v>1646435</v>
      </c>
      <c r="F384" s="2">
        <f>SUMIFS(mySheet!K:K,mySheet!A:A,summary!C384,mySheet!B:B,summary!D384)</f>
        <v>1169182</v>
      </c>
      <c r="G384" s="8">
        <f t="shared" si="15"/>
        <v>0.71012946153355583</v>
      </c>
      <c r="H384">
        <f>COUNTIFS(mySheet!A:A,summary!C384,mySheet!B:B,summary!D384,mySheet!D:D,"FEMALE")</f>
        <v>0</v>
      </c>
      <c r="I384">
        <f>COUNTIFS(mySheet!A:A,summary!C384,mySheet!B:B,summary!D384,mySheet!D:D,"FEMALE",mySheet!O:O,1)</f>
        <v>0</v>
      </c>
      <c r="J384" s="11">
        <f>SUMIFS(mySheet!K:K,mySheet!A:A,summary!C384,mySheet!B:B,summary!D384,mySheet!G:G,"NOTA")/F384</f>
        <v>5.6595123770294105E-3</v>
      </c>
      <c r="K384" s="2">
        <f>SUMIFS(mySheet!K:K,mySheet!A:A,summary!C384,mySheet!B:B,summary!D384,mySheet!O:O,1) - SUMIFS(mySheet!K:K,mySheet!A:A,summary!C384,mySheet!B:B,summary!D384,mySheet!O:O,2)</f>
        <v>63248</v>
      </c>
      <c r="L384" s="11">
        <f t="shared" si="16"/>
        <v>5.4095940580679486E-2</v>
      </c>
      <c r="M384" t="str">
        <f t="array" ref="M384">INDEX(mySheet!G:G,MATCH(1,(mySheet!A:A=summary!C384)*(mySheet!B:B=summary!D384)*(mySheet!O:O=1),0))</f>
        <v>BSP</v>
      </c>
      <c r="N384" t="str">
        <f>VLOOKUP(M384,alliance!A:B,2,FALSE)</f>
        <v>Unallied</v>
      </c>
      <c r="O384" t="str">
        <f>VLOOKUP(M384,alliance!A:D,4,FALSE)</f>
        <v>50C878</v>
      </c>
      <c r="P384" t="str">
        <f t="array" ref="P384">INDEX(mySheet!G:G,MATCH(1,(mySheet!A:A=summary!C384)*(mySheet!B:B=summary!D384)*(mySheet!O:O=2),0))</f>
        <v>BJP</v>
      </c>
      <c r="Q384" t="str">
        <f t="shared" si="17"/>
        <v>BJP</v>
      </c>
      <c r="R384" t="str">
        <f>VLOOKUP(Q384,alliance!A:B,2,FALSE)</f>
        <v>NDA</v>
      </c>
      <c r="S384" t="str">
        <f>VLOOKUP(Q384,alliance!A:D,4,FALSE)</f>
        <v>FF4500</v>
      </c>
    </row>
    <row r="385" spans="1:19" x14ac:dyDescent="0.2">
      <c r="A385" t="str">
        <f>VLOOKUP(C385,stateCodes!A:B,2,FALSE)</f>
        <v>S24</v>
      </c>
      <c r="B385">
        <v>22</v>
      </c>
      <c r="C385" t="s">
        <v>6464</v>
      </c>
      <c r="D385" t="s">
        <v>6647</v>
      </c>
      <c r="E385" s="2">
        <f>SUMIFS(mySheet!N:N,mySheet!A:A,summary!C385,mySheet!B:B,summary!D385,mySheet!O:O,1)</f>
        <v>1787925</v>
      </c>
      <c r="F385" s="2">
        <f>SUMIFS(mySheet!K:K,mySheet!A:A,summary!C385,mySheet!B:B,summary!D385)</f>
        <v>1123629</v>
      </c>
      <c r="G385" s="8">
        <f t="shared" si="15"/>
        <v>0.62845421368345988</v>
      </c>
      <c r="H385">
        <f>COUNTIFS(mySheet!A:A,summary!C385,mySheet!B:B,summary!D385,mySheet!D:D,"FEMALE")</f>
        <v>2</v>
      </c>
      <c r="I385">
        <f>COUNTIFS(mySheet!A:A,summary!C385,mySheet!B:B,summary!D385,mySheet!D:D,"FEMALE",mySheet!O:O,1)</f>
        <v>0</v>
      </c>
      <c r="J385" s="11">
        <f>SUMIFS(mySheet!K:K,mySheet!A:A,summary!C385,mySheet!B:B,summary!D385,mySheet!G:G,"NOTA")/F385</f>
        <v>5.0897582743058426E-3</v>
      </c>
      <c r="K385" s="2">
        <f>SUMIFS(mySheet!K:K,mySheet!A:A,summary!C385,mySheet!B:B,summary!D385,mySheet!O:O,1) - SUMIFS(mySheet!K:K,mySheet!A:A,summary!C385,mySheet!B:B,summary!D385,mySheet!O:O,2)</f>
        <v>290057</v>
      </c>
      <c r="L385" s="11">
        <f t="shared" si="16"/>
        <v>0.25814303475613393</v>
      </c>
      <c r="M385" t="str">
        <f t="array" ref="M385">INDEX(mySheet!G:G,MATCH(1,(mySheet!A:A=summary!C385)*(mySheet!B:B=summary!D385)*(mySheet!O:O=1),0))</f>
        <v>BJP</v>
      </c>
      <c r="N385" t="str">
        <f>VLOOKUP(M385,alliance!A:B,2,FALSE)</f>
        <v>NDA</v>
      </c>
      <c r="O385" t="str">
        <f>VLOOKUP(M385,alliance!A:D,4,FALSE)</f>
        <v>FF4500</v>
      </c>
      <c r="P385" t="str">
        <f t="array" ref="P385">INDEX(mySheet!G:G,MATCH(1,(mySheet!A:A=summary!C385)*(mySheet!B:B=summary!D385)*(mySheet!O:O=2),0))</f>
        <v>BSP</v>
      </c>
      <c r="Q385" t="str">
        <f t="shared" si="17"/>
        <v>BJP</v>
      </c>
      <c r="R385" t="str">
        <f>VLOOKUP(Q385,alliance!A:B,2,FALSE)</f>
        <v>NDA</v>
      </c>
      <c r="S385" t="str">
        <f>VLOOKUP(Q385,alliance!A:D,4,FALSE)</f>
        <v>FF4500</v>
      </c>
    </row>
    <row r="386" spans="1:19" x14ac:dyDescent="0.2">
      <c r="A386" t="str">
        <f>VLOOKUP(C386,stateCodes!A:B,2,FALSE)</f>
        <v>S24</v>
      </c>
      <c r="B386">
        <v>23</v>
      </c>
      <c r="C386" t="s">
        <v>6464</v>
      </c>
      <c r="D386" t="s">
        <v>6783</v>
      </c>
      <c r="E386" s="2">
        <f>SUMIFS(mySheet!N:N,mySheet!A:A,summary!C386,mySheet!B:B,summary!D386,mySheet!O:O,1)</f>
        <v>1785605</v>
      </c>
      <c r="F386" s="2">
        <f>SUMIFS(mySheet!K:K,mySheet!A:A,summary!C386,mySheet!B:B,summary!D386)</f>
        <v>1052795</v>
      </c>
      <c r="G386" s="8">
        <f t="shared" si="15"/>
        <v>0.58960128359855624</v>
      </c>
      <c r="H386">
        <f>COUNTIFS(mySheet!A:A,summary!C386,mySheet!B:B,summary!D386,mySheet!D:D,"FEMALE")</f>
        <v>3</v>
      </c>
      <c r="I386">
        <f>COUNTIFS(mySheet!A:A,summary!C386,mySheet!B:B,summary!D386,mySheet!D:D,"FEMALE",mySheet!O:O,1)</f>
        <v>0</v>
      </c>
      <c r="J386" s="11">
        <f>SUMIFS(mySheet!K:K,mySheet!A:A,summary!C386,mySheet!B:B,summary!D386,mySheet!G:G,"NOTA")/F386</f>
        <v>8.7367436205529093E-3</v>
      </c>
      <c r="K386" s="2">
        <f>SUMIFS(mySheet!K:K,mySheet!A:A,summary!C386,mySheet!B:B,summary!D386,mySheet!O:O,1) - SUMIFS(mySheet!K:K,mySheet!A:A,summary!C386,mySheet!B:B,summary!D386,mySheet!O:O,2)</f>
        <v>113743</v>
      </c>
      <c r="L386" s="11">
        <f t="shared" si="16"/>
        <v>0.10803907693330611</v>
      </c>
      <c r="M386" t="str">
        <f t="array" ref="M386">INDEX(mySheet!G:G,MATCH(1,(mySheet!A:A=summary!C386)*(mySheet!B:B=summary!D386)*(mySheet!O:O=1),0))</f>
        <v>BJP</v>
      </c>
      <c r="N386" t="str">
        <f>VLOOKUP(M386,alliance!A:B,2,FALSE)</f>
        <v>NDA</v>
      </c>
      <c r="O386" t="str">
        <f>VLOOKUP(M386,alliance!A:D,4,FALSE)</f>
        <v>FF4500</v>
      </c>
      <c r="P386" t="str">
        <f t="array" ref="P386">INDEX(mySheet!G:G,MATCH(1,(mySheet!A:A=summary!C386)*(mySheet!B:B=summary!D386)*(mySheet!O:O=2),0))</f>
        <v>BSP</v>
      </c>
      <c r="Q386" t="str">
        <f t="shared" si="17"/>
        <v>BJP</v>
      </c>
      <c r="R386" t="str">
        <f>VLOOKUP(Q386,alliance!A:B,2,FALSE)</f>
        <v>NDA</v>
      </c>
      <c r="S386" t="str">
        <f>VLOOKUP(Q386,alliance!A:D,4,FALSE)</f>
        <v>FF4500</v>
      </c>
    </row>
    <row r="387" spans="1:19" x14ac:dyDescent="0.2">
      <c r="A387" t="str">
        <f>VLOOKUP(C387,stateCodes!A:B,2,FALSE)</f>
        <v>S24</v>
      </c>
      <c r="B387">
        <v>24</v>
      </c>
      <c r="C387" t="s">
        <v>6464</v>
      </c>
      <c r="D387" t="s">
        <v>7033</v>
      </c>
      <c r="E387" s="2">
        <f>SUMIFS(mySheet!N:N,mySheet!A:A,summary!C387,mySheet!B:B,summary!D387,mySheet!O:O,1)</f>
        <v>1708585</v>
      </c>
      <c r="F387" s="2">
        <f>SUMIFS(mySheet!K:K,mySheet!A:A,summary!C387,mySheet!B:B,summary!D387)</f>
        <v>1002953</v>
      </c>
      <c r="G387" s="8">
        <f t="shared" si="15"/>
        <v>0.58700796272939304</v>
      </c>
      <c r="H387">
        <f>COUNTIFS(mySheet!A:A,summary!C387,mySheet!B:B,summary!D387,mySheet!D:D,"FEMALE")</f>
        <v>0</v>
      </c>
      <c r="I387">
        <f>COUNTIFS(mySheet!A:A,summary!C387,mySheet!B:B,summary!D387,mySheet!D:D,"FEMALE",mySheet!O:O,1)</f>
        <v>0</v>
      </c>
      <c r="J387" s="11">
        <f>SUMIFS(mySheet!K:K,mySheet!A:A,summary!C387,mySheet!B:B,summary!D387,mySheet!G:G,"NOTA")/F387</f>
        <v>7.4151032002496625E-3</v>
      </c>
      <c r="K387" s="2">
        <f>SUMIFS(mySheet!K:K,mySheet!A:A,summary!C387,mySheet!B:B,summary!D387,mySheet!O:O,1) - SUMIFS(mySheet!K:K,mySheet!A:A,summary!C387,mySheet!B:B,summary!D387,mySheet!O:O,2)</f>
        <v>221702</v>
      </c>
      <c r="L387" s="11">
        <f t="shared" si="16"/>
        <v>0.22104924158958594</v>
      </c>
      <c r="M387" t="str">
        <f t="array" ref="M387">INDEX(mySheet!G:G,MATCH(1,(mySheet!A:A=summary!C387)*(mySheet!B:B=summary!D387)*(mySheet!O:O=1),0))</f>
        <v>BJP</v>
      </c>
      <c r="N387" t="str">
        <f>VLOOKUP(M387,alliance!A:B,2,FALSE)</f>
        <v>NDA</v>
      </c>
      <c r="O387" t="str">
        <f>VLOOKUP(M387,alliance!A:D,4,FALSE)</f>
        <v>FF4500</v>
      </c>
      <c r="P387" t="str">
        <f t="array" ref="P387">INDEX(mySheet!G:G,MATCH(1,(mySheet!A:A=summary!C387)*(mySheet!B:B=summary!D387)*(mySheet!O:O=2),0))</f>
        <v>BSP</v>
      </c>
      <c r="Q387" t="str">
        <f t="shared" si="17"/>
        <v>BJP</v>
      </c>
      <c r="R387" t="str">
        <f>VLOOKUP(Q387,alliance!A:B,2,FALSE)</f>
        <v>NDA</v>
      </c>
      <c r="S387" t="str">
        <f>VLOOKUP(Q387,alliance!A:D,4,FALSE)</f>
        <v>FF4500</v>
      </c>
    </row>
    <row r="388" spans="1:19" x14ac:dyDescent="0.2">
      <c r="A388" t="str">
        <f>VLOOKUP(C388,stateCodes!A:B,2,FALSE)</f>
        <v>S24</v>
      </c>
      <c r="B388">
        <v>25</v>
      </c>
      <c r="C388" t="s">
        <v>6464</v>
      </c>
      <c r="D388" t="s">
        <v>7066</v>
      </c>
      <c r="E388" s="2">
        <f>SUMIFS(mySheet!N:N,mySheet!A:A,summary!C388,mySheet!B:B,summary!D388,mySheet!O:O,1)</f>
        <v>1632983</v>
      </c>
      <c r="F388" s="2">
        <f>SUMIFS(mySheet!K:K,mySheet!A:A,summary!C388,mySheet!B:B,summary!D388)</f>
        <v>842994</v>
      </c>
      <c r="G388" s="8">
        <f t="shared" ref="G388:G451" si="20">F388/E388</f>
        <v>0.51622950147062152</v>
      </c>
      <c r="H388">
        <f>COUNTIFS(mySheet!A:A,summary!C388,mySheet!B:B,summary!D388,mySheet!D:D,"FEMALE")</f>
        <v>3</v>
      </c>
      <c r="I388">
        <f>COUNTIFS(mySheet!A:A,summary!C388,mySheet!B:B,summary!D388,mySheet!D:D,"FEMALE",mySheet!O:O,1)</f>
        <v>0</v>
      </c>
      <c r="J388" s="11">
        <f>SUMIFS(mySheet!K:K,mySheet!A:A,summary!C388,mySheet!B:B,summary!D388,mySheet!G:G,"NOTA")/F388</f>
        <v>4.8126083934167977E-3</v>
      </c>
      <c r="K388" s="2">
        <f>SUMIFS(mySheet!K:K,mySheet!A:A,summary!C388,mySheet!B:B,summary!D388,mySheet!O:O,1) - SUMIFS(mySheet!K:K,mySheet!A:A,summary!C388,mySheet!B:B,summary!D388,mySheet!O:O,2)</f>
        <v>155934</v>
      </c>
      <c r="L388" s="11">
        <f t="shared" ref="L388:L451" si="21">K388/F388</f>
        <v>0.18497640552601799</v>
      </c>
      <c r="M388" t="str">
        <f t="array" ref="M388">INDEX(mySheet!G:G,MATCH(1,(mySheet!A:A=summary!C388)*(mySheet!B:B=summary!D388)*(mySheet!O:O=1),0))</f>
        <v>BJP</v>
      </c>
      <c r="N388" t="str">
        <f>VLOOKUP(M388,alliance!A:B,2,FALSE)</f>
        <v>NDA</v>
      </c>
      <c r="O388" t="str">
        <f>VLOOKUP(M388,alliance!A:D,4,FALSE)</f>
        <v>FF4500</v>
      </c>
      <c r="P388" t="str">
        <f t="array" ref="P388">INDEX(mySheet!G:G,MATCH(1,(mySheet!A:A=summary!C388)*(mySheet!B:B=summary!D388)*(mySheet!O:O=2),0))</f>
        <v>INC</v>
      </c>
      <c r="Q388" t="str">
        <f t="shared" ref="Q388:Q451" si="22">IF(L388&gt;0.1,M388,P388)</f>
        <v>BJP</v>
      </c>
      <c r="R388" t="str">
        <f>VLOOKUP(Q388,alliance!A:B,2,FALSE)</f>
        <v>NDA</v>
      </c>
      <c r="S388" t="str">
        <f>VLOOKUP(Q388,alliance!A:D,4,FALSE)</f>
        <v>FF4500</v>
      </c>
    </row>
    <row r="389" spans="1:19" x14ac:dyDescent="0.2">
      <c r="A389" t="str">
        <f>VLOOKUP(C389,stateCodes!A:B,2,FALSE)</f>
        <v>S24</v>
      </c>
      <c r="B389">
        <v>26</v>
      </c>
      <c r="C389" t="s">
        <v>6464</v>
      </c>
      <c r="D389" t="s">
        <v>7098</v>
      </c>
      <c r="E389" s="2">
        <f>SUMIFS(mySheet!N:N,mySheet!A:A,summary!C389,mySheet!B:B,summary!D389,mySheet!O:O,1)</f>
        <v>1933358</v>
      </c>
      <c r="F389" s="2">
        <f>SUMIFS(mySheet!K:K,mySheet!A:A,summary!C389,mySheet!B:B,summary!D389)</f>
        <v>1129955</v>
      </c>
      <c r="G389" s="8">
        <f t="shared" si="20"/>
        <v>0.58445202595691026</v>
      </c>
      <c r="H389">
        <f>COUNTIFS(mySheet!A:A,summary!C389,mySheet!B:B,summary!D389,mySheet!D:D,"FEMALE")</f>
        <v>0</v>
      </c>
      <c r="I389">
        <f>COUNTIFS(mySheet!A:A,summary!C389,mySheet!B:B,summary!D389,mySheet!D:D,"FEMALE",mySheet!O:O,1)</f>
        <v>0</v>
      </c>
      <c r="J389" s="11">
        <f>SUMIFS(mySheet!K:K,mySheet!A:A,summary!C389,mySheet!B:B,summary!D389,mySheet!G:G,"NOTA")/F389</f>
        <v>1.1074777314140829E-2</v>
      </c>
      <c r="K389" s="2">
        <f>SUMIFS(mySheet!K:K,mySheet!A:A,summary!C389,mySheet!B:B,summary!D389,mySheet!O:O,1) - SUMIFS(mySheet!K:K,mySheet!A:A,summary!C389,mySheet!B:B,summary!D389,mySheet!O:O,2)</f>
        <v>158377</v>
      </c>
      <c r="L389" s="11">
        <f t="shared" si="21"/>
        <v>0.1401622188494232</v>
      </c>
      <c r="M389" t="str">
        <f t="array" ref="M389">INDEX(mySheet!G:G,MATCH(1,(mySheet!A:A=summary!C389)*(mySheet!B:B=summary!D389)*(mySheet!O:O=1),0))</f>
        <v>BJP</v>
      </c>
      <c r="N389" t="str">
        <f>VLOOKUP(M389,alliance!A:B,2,FALSE)</f>
        <v>NDA</v>
      </c>
      <c r="O389" t="str">
        <f>VLOOKUP(M389,alliance!A:D,4,FALSE)</f>
        <v>FF4500</v>
      </c>
      <c r="P389" t="str">
        <f t="array" ref="P389">INDEX(mySheet!G:G,MATCH(1,(mySheet!A:A=summary!C389)*(mySheet!B:B=summary!D389)*(mySheet!O:O=2),0))</f>
        <v>BSP</v>
      </c>
      <c r="Q389" t="str">
        <f t="shared" si="22"/>
        <v>BJP</v>
      </c>
      <c r="R389" t="str">
        <f>VLOOKUP(Q389,alliance!A:B,2,FALSE)</f>
        <v>NDA</v>
      </c>
      <c r="S389" t="str">
        <f>VLOOKUP(Q389,alliance!A:D,4,FALSE)</f>
        <v>FF4500</v>
      </c>
    </row>
    <row r="390" spans="1:19" x14ac:dyDescent="0.2">
      <c r="A390" t="str">
        <f>VLOOKUP(C390,stateCodes!A:B,2,FALSE)</f>
        <v>S24</v>
      </c>
      <c r="B390">
        <v>27</v>
      </c>
      <c r="C390" t="s">
        <v>6464</v>
      </c>
      <c r="D390" t="s">
        <v>2261</v>
      </c>
      <c r="E390" s="2">
        <f>SUMIFS(mySheet!N:N,mySheet!A:A,summary!C390,mySheet!B:B,summary!D390,mySheet!O:O,1)</f>
        <v>1749100</v>
      </c>
      <c r="F390" s="2">
        <f>SUMIFS(mySheet!K:K,mySheet!A:A,summary!C390,mySheet!B:B,summary!D390)</f>
        <v>1089778</v>
      </c>
      <c r="G390" s="8">
        <f t="shared" si="20"/>
        <v>0.62305071179463722</v>
      </c>
      <c r="H390">
        <f>COUNTIFS(mySheet!A:A,summary!C390,mySheet!B:B,summary!D390,mySheet!D:D,"FEMALE")</f>
        <v>0</v>
      </c>
      <c r="I390">
        <f>COUNTIFS(mySheet!A:A,summary!C390,mySheet!B:B,summary!D390,mySheet!D:D,"FEMALE",mySheet!O:O,1)</f>
        <v>0</v>
      </c>
      <c r="J390" s="11">
        <f>SUMIFS(mySheet!K:K,mySheet!A:A,summary!C390,mySheet!B:B,summary!D390,mySheet!G:G,"NOTA")/F390</f>
        <v>1.3906502058217361E-2</v>
      </c>
      <c r="K390" s="2">
        <f>SUMIFS(mySheet!K:K,mySheet!A:A,summary!C390,mySheet!B:B,summary!D390,mySheet!O:O,1) - SUMIFS(mySheet!K:K,mySheet!A:A,summary!C390,mySheet!B:B,summary!D390,mySheet!O:O,2)</f>
        <v>248652</v>
      </c>
      <c r="L390" s="11">
        <f t="shared" si="21"/>
        <v>0.22816757174396987</v>
      </c>
      <c r="M390" t="str">
        <f t="array" ref="M390">INDEX(mySheet!G:G,MATCH(1,(mySheet!A:A=summary!C390)*(mySheet!B:B=summary!D390)*(mySheet!O:O=1),0))</f>
        <v>BJP</v>
      </c>
      <c r="N390" t="str">
        <f>VLOOKUP(M390,alliance!A:B,2,FALSE)</f>
        <v>NDA</v>
      </c>
      <c r="O390" t="str">
        <f>VLOOKUP(M390,alliance!A:D,4,FALSE)</f>
        <v>FF4500</v>
      </c>
      <c r="P390" t="str">
        <f t="array" ref="P390">INDEX(mySheet!G:G,MATCH(1,(mySheet!A:A=summary!C390)*(mySheet!B:B=summary!D390)*(mySheet!O:O=2),0))</f>
        <v>BSP</v>
      </c>
      <c r="Q390" t="str">
        <f t="shared" si="22"/>
        <v>BJP</v>
      </c>
      <c r="R390" t="str">
        <f>VLOOKUP(Q390,alliance!A:B,2,FALSE)</f>
        <v>NDA</v>
      </c>
      <c r="S390" t="str">
        <f>VLOOKUP(Q390,alliance!A:D,4,FALSE)</f>
        <v>FF4500</v>
      </c>
    </row>
    <row r="391" spans="1:19" x14ac:dyDescent="0.2">
      <c r="A391" t="str">
        <f>VLOOKUP(C391,stateCodes!A:B,2,FALSE)</f>
        <v>S24</v>
      </c>
      <c r="B391">
        <v>28</v>
      </c>
      <c r="C391" t="s">
        <v>6464</v>
      </c>
      <c r="D391" t="s">
        <v>7043</v>
      </c>
      <c r="E391" s="2">
        <f>SUMIFS(mySheet!N:N,mySheet!A:A,summary!C391,mySheet!B:B,summary!D391,mySheet!O:O,1)</f>
        <v>1757984</v>
      </c>
      <c r="F391" s="2">
        <f>SUMIFS(mySheet!K:K,mySheet!A:A,summary!C391,mySheet!B:B,summary!D391)</f>
        <v>1027815</v>
      </c>
      <c r="G391" s="8">
        <f t="shared" si="20"/>
        <v>0.58465549174508979</v>
      </c>
      <c r="H391">
        <f>COUNTIFS(mySheet!A:A,summary!C391,mySheet!B:B,summary!D391,mySheet!D:D,"FEMALE")</f>
        <v>3</v>
      </c>
      <c r="I391">
        <f>COUNTIFS(mySheet!A:A,summary!C391,mySheet!B:B,summary!D391,mySheet!D:D,"FEMALE",mySheet!O:O,1)</f>
        <v>0</v>
      </c>
      <c r="J391" s="11">
        <f>SUMIFS(mySheet!K:K,mySheet!A:A,summary!C391,mySheet!B:B,summary!D391,mySheet!G:G,"NOTA")/F391</f>
        <v>5.4581807037258649E-3</v>
      </c>
      <c r="K391" s="2">
        <f>SUMIFS(mySheet!K:K,mySheet!A:A,summary!C391,mySheet!B:B,summary!D391,mySheet!O:O,1) - SUMIFS(mySheet!K:K,mySheet!A:A,summary!C391,mySheet!B:B,summary!D391,mySheet!O:O,2)</f>
        <v>64437</v>
      </c>
      <c r="L391" s="11">
        <f t="shared" si="21"/>
        <v>6.2693188949373188E-2</v>
      </c>
      <c r="M391" t="str">
        <f t="array" ref="M391">INDEX(mySheet!G:G,MATCH(1,(mySheet!A:A=summary!C391)*(mySheet!B:B=summary!D391)*(mySheet!O:O=1),0))</f>
        <v>BJP</v>
      </c>
      <c r="N391" t="str">
        <f>VLOOKUP(M391,alliance!A:B,2,FALSE)</f>
        <v>NDA</v>
      </c>
      <c r="O391" t="str">
        <f>VLOOKUP(M391,alliance!A:D,4,FALSE)</f>
        <v>FF4500</v>
      </c>
      <c r="P391" t="str">
        <f t="array" ref="P391">INDEX(mySheet!G:G,MATCH(1,(mySheet!A:A=summary!C391)*(mySheet!B:B=summary!D391)*(mySheet!O:O=2),0))</f>
        <v>SP</v>
      </c>
      <c r="Q391" t="str">
        <f t="shared" si="22"/>
        <v>SP</v>
      </c>
      <c r="R391" t="str">
        <f>VLOOKUP(Q391,alliance!A:B,2,FALSE)</f>
        <v>I.N.D.I.A.</v>
      </c>
      <c r="S391" t="str">
        <f>VLOOKUP(Q391,alliance!A:D,4,FALSE)</f>
        <v>1E8EFF</v>
      </c>
    </row>
    <row r="392" spans="1:19" x14ac:dyDescent="0.2">
      <c r="A392" t="str">
        <f>VLOOKUP(C392,stateCodes!A:B,2,FALSE)</f>
        <v>S24</v>
      </c>
      <c r="B392">
        <v>29</v>
      </c>
      <c r="C392" t="s">
        <v>6464</v>
      </c>
      <c r="D392" t="s">
        <v>6550</v>
      </c>
      <c r="E392" s="2">
        <f>SUMIFS(mySheet!N:N,mySheet!A:A,summary!C392,mySheet!B:B,summary!D392,mySheet!O:O,1)</f>
        <v>1679506</v>
      </c>
      <c r="F392" s="2">
        <f>SUMIFS(mySheet!K:K,mySheet!A:A,summary!C392,mySheet!B:B,summary!D392)</f>
        <v>1060921</v>
      </c>
      <c r="G392" s="8">
        <f t="shared" si="20"/>
        <v>0.6316863411026814</v>
      </c>
      <c r="H392">
        <f>COUNTIFS(mySheet!A:A,summary!C392,mySheet!B:B,summary!D392,mySheet!D:D,"FEMALE")</f>
        <v>3</v>
      </c>
      <c r="I392">
        <f>COUNTIFS(mySheet!A:A,summary!C392,mySheet!B:B,summary!D392,mySheet!D:D,"FEMALE",mySheet!O:O,1)</f>
        <v>0</v>
      </c>
      <c r="J392" s="11">
        <f>SUMIFS(mySheet!K:K,mySheet!A:A,summary!C392,mySheet!B:B,summary!D392,mySheet!G:G,"NOTA")/F392</f>
        <v>6.1993305816361441E-3</v>
      </c>
      <c r="K392" s="2">
        <f>SUMIFS(mySheet!K:K,mySheet!A:A,summary!C392,mySheet!B:B,summary!D392,mySheet!O:O,1) - SUMIFS(mySheet!K:K,mySheet!A:A,summary!C392,mySheet!B:B,summary!D392,mySheet!O:O,2)</f>
        <v>109997</v>
      </c>
      <c r="L392" s="11">
        <f t="shared" si="21"/>
        <v>0.10368066990850403</v>
      </c>
      <c r="M392" t="str">
        <f t="array" ref="M392">INDEX(mySheet!G:G,MATCH(1,(mySheet!A:A=summary!C392)*(mySheet!B:B=summary!D392)*(mySheet!O:O=1),0))</f>
        <v>SP</v>
      </c>
      <c r="N392" t="str">
        <f>VLOOKUP(M392,alliance!A:B,2,FALSE)</f>
        <v>I.N.D.I.A.</v>
      </c>
      <c r="O392" t="str">
        <f>VLOOKUP(M392,alliance!A:D,4,FALSE)</f>
        <v>1E8EFF</v>
      </c>
      <c r="P392" t="str">
        <f t="array" ref="P392">INDEX(mySheet!G:G,MATCH(1,(mySheet!A:A=summary!C392)*(mySheet!B:B=summary!D392)*(mySheet!O:O=2),0))</f>
        <v>BJP</v>
      </c>
      <c r="Q392" t="str">
        <f t="shared" si="22"/>
        <v>SP</v>
      </c>
      <c r="R392" t="str">
        <f>VLOOKUP(Q392,alliance!A:B,2,FALSE)</f>
        <v>I.N.D.I.A.</v>
      </c>
      <c r="S392" t="str">
        <f>VLOOKUP(Q392,alliance!A:D,4,FALSE)</f>
        <v>1E8EFF</v>
      </c>
    </row>
    <row r="393" spans="1:19" x14ac:dyDescent="0.2">
      <c r="A393" t="str">
        <f>VLOOKUP(C393,stateCodes!A:B,2,FALSE)</f>
        <v>S24</v>
      </c>
      <c r="B393">
        <v>30</v>
      </c>
      <c r="C393" t="s">
        <v>6464</v>
      </c>
      <c r="D393" t="s">
        <v>6563</v>
      </c>
      <c r="E393" s="2">
        <f>SUMIFS(mySheet!N:N,mySheet!A:A,summary!C393,mySheet!B:B,summary!D393,mySheet!O:O,1)</f>
        <v>1828764</v>
      </c>
      <c r="F393" s="2">
        <f>SUMIFS(mySheet!K:K,mySheet!A:A,summary!C393,mySheet!B:B,summary!D393)</f>
        <v>1183469</v>
      </c>
      <c r="G393" s="8">
        <f t="shared" si="20"/>
        <v>0.64714145729027917</v>
      </c>
      <c r="H393">
        <f>COUNTIFS(mySheet!A:A,summary!C393,mySheet!B:B,summary!D393,mySheet!D:D,"FEMALE")</f>
        <v>1</v>
      </c>
      <c r="I393">
        <f>COUNTIFS(mySheet!A:A,summary!C393,mySheet!B:B,summary!D393,mySheet!D:D,"FEMALE",mySheet!O:O,1)</f>
        <v>0</v>
      </c>
      <c r="J393" s="11">
        <f>SUMIFS(mySheet!K:K,mySheet!A:A,summary!C393,mySheet!B:B,summary!D393,mySheet!G:G,"NOTA")/F393</f>
        <v>6.1091587527852438E-3</v>
      </c>
      <c r="K393" s="2">
        <f>SUMIFS(mySheet!K:K,mySheet!A:A,summary!C393,mySheet!B:B,summary!D393,mySheet!O:O,1) - SUMIFS(mySheet!K:K,mySheet!A:A,summary!C393,mySheet!B:B,summary!D393,mySheet!O:O,2)</f>
        <v>174826</v>
      </c>
      <c r="L393" s="11">
        <f t="shared" si="21"/>
        <v>0.14772334552066849</v>
      </c>
      <c r="M393" t="str">
        <f t="array" ref="M393">INDEX(mySheet!G:G,MATCH(1,(mySheet!A:A=summary!C393)*(mySheet!B:B=summary!D393)*(mySheet!O:O=1),0))</f>
        <v>SP</v>
      </c>
      <c r="N393" t="str">
        <f>VLOOKUP(M393,alliance!A:B,2,FALSE)</f>
        <v>I.N.D.I.A.</v>
      </c>
      <c r="O393" t="str">
        <f>VLOOKUP(M393,alliance!A:D,4,FALSE)</f>
        <v>1E8EFF</v>
      </c>
      <c r="P393" t="str">
        <f t="array" ref="P393">INDEX(mySheet!G:G,MATCH(1,(mySheet!A:A=summary!C393)*(mySheet!B:B=summary!D393)*(mySheet!O:O=2),0))</f>
        <v>BJP</v>
      </c>
      <c r="Q393" t="str">
        <f t="shared" si="22"/>
        <v>SP</v>
      </c>
      <c r="R393" t="str">
        <f>VLOOKUP(Q393,alliance!A:B,2,FALSE)</f>
        <v>I.N.D.I.A.</v>
      </c>
      <c r="S393" t="str">
        <f>VLOOKUP(Q393,alliance!A:D,4,FALSE)</f>
        <v>1E8EFF</v>
      </c>
    </row>
    <row r="394" spans="1:19" x14ac:dyDescent="0.2">
      <c r="A394" t="str">
        <f>VLOOKUP(C394,stateCodes!A:B,2,FALSE)</f>
        <v>S24</v>
      </c>
      <c r="B394">
        <v>31</v>
      </c>
      <c r="C394" t="s">
        <v>6464</v>
      </c>
      <c r="D394" t="s">
        <v>6772</v>
      </c>
      <c r="E394" s="2">
        <f>SUMIFS(mySheet!N:N,mySheet!A:A,summary!C394,mySheet!B:B,summary!D394,mySheet!O:O,1)</f>
        <v>1891576</v>
      </c>
      <c r="F394" s="2">
        <f>SUMIFS(mySheet!K:K,mySheet!A:A,summary!C394,mySheet!B:B,summary!D394)</f>
        <v>1081111</v>
      </c>
      <c r="G394" s="8">
        <f t="shared" si="20"/>
        <v>0.57153981653393782</v>
      </c>
      <c r="H394">
        <f>COUNTIFS(mySheet!A:A,summary!C394,mySheet!B:B,summary!D394,mySheet!D:D,"FEMALE")</f>
        <v>1</v>
      </c>
      <c r="I394">
        <f>COUNTIFS(mySheet!A:A,summary!C394,mySheet!B:B,summary!D394,mySheet!D:D,"FEMALE",mySheet!O:O,1)</f>
        <v>1</v>
      </c>
      <c r="J394" s="11">
        <f>SUMIFS(mySheet!K:K,mySheet!A:A,summary!C394,mySheet!B:B,summary!D394,mySheet!G:G,"NOTA")/F394</f>
        <v>7.9631046210796117E-3</v>
      </c>
      <c r="K394" s="2">
        <f>SUMIFS(mySheet!K:K,mySheet!A:A,summary!C394,mySheet!B:B,summary!D394,mySheet!O:O,1) - SUMIFS(mySheet!K:K,mySheet!A:A,summary!C394,mySheet!B:B,summary!D394,mySheet!O:O,2)</f>
        <v>18454</v>
      </c>
      <c r="L394" s="11">
        <f t="shared" si="21"/>
        <v>1.706947760220736E-2</v>
      </c>
      <c r="M394" t="str">
        <f t="array" ref="M394">INDEX(mySheet!G:G,MATCH(1,(mySheet!A:A=summary!C394)*(mySheet!B:B=summary!D394)*(mySheet!O:O=1),0))</f>
        <v>BJP</v>
      </c>
      <c r="N394" t="str">
        <f>VLOOKUP(M394,alliance!A:B,2,FALSE)</f>
        <v>NDA</v>
      </c>
      <c r="O394" t="str">
        <f>VLOOKUP(M394,alliance!A:D,4,FALSE)</f>
        <v>FF4500</v>
      </c>
      <c r="P394" t="str">
        <f t="array" ref="P394">INDEX(mySheet!G:G,MATCH(1,(mySheet!A:A=summary!C394)*(mySheet!B:B=summary!D394)*(mySheet!O:O=2),0))</f>
        <v>SP</v>
      </c>
      <c r="Q394" t="str">
        <f t="shared" si="22"/>
        <v>SP</v>
      </c>
      <c r="R394" t="str">
        <f>VLOOKUP(Q394,alliance!A:B,2,FALSE)</f>
        <v>I.N.D.I.A.</v>
      </c>
      <c r="S394" t="str">
        <f>VLOOKUP(Q394,alliance!A:D,4,FALSE)</f>
        <v>1E8EFF</v>
      </c>
    </row>
    <row r="395" spans="1:19" x14ac:dyDescent="0.2">
      <c r="A395" t="str">
        <f>VLOOKUP(C395,stateCodes!A:B,2,FALSE)</f>
        <v>S24</v>
      </c>
      <c r="B395">
        <v>32</v>
      </c>
      <c r="C395" t="s">
        <v>6464</v>
      </c>
      <c r="D395" t="s">
        <v>6835</v>
      </c>
      <c r="E395" s="2">
        <f>SUMIFS(mySheet!N:N,mySheet!A:A,summary!C395,mySheet!B:B,summary!D395,mySheet!O:O,1)</f>
        <v>2114201</v>
      </c>
      <c r="F395" s="2">
        <f>SUMIFS(mySheet!K:K,mySheet!A:A,summary!C395,mySheet!B:B,summary!D395)</f>
        <v>1186157</v>
      </c>
      <c r="G395" s="8">
        <f t="shared" si="20"/>
        <v>0.5610426823182848</v>
      </c>
      <c r="H395">
        <f>COUNTIFS(mySheet!A:A,summary!C395,mySheet!B:B,summary!D395,mySheet!D:D,"FEMALE")</f>
        <v>0</v>
      </c>
      <c r="I395">
        <f>COUNTIFS(mySheet!A:A,summary!C395,mySheet!B:B,summary!D395,mySheet!D:D,"FEMALE",mySheet!O:O,1)</f>
        <v>0</v>
      </c>
      <c r="J395" s="11">
        <f>SUMIFS(mySheet!K:K,mySheet!A:A,summary!C395,mySheet!B:B,summary!D395,mySheet!G:G,"NOTA")/F395</f>
        <v>7.61872163634325E-3</v>
      </c>
      <c r="K395" s="2">
        <f>SUMIFS(mySheet!K:K,mySheet!A:A,summary!C395,mySheet!B:B,summary!D395,mySheet!O:O,1) - SUMIFS(mySheet!K:K,mySheet!A:A,summary!C395,mySheet!B:B,summary!D395,mySheet!O:O,2)</f>
        <v>268418</v>
      </c>
      <c r="L395" s="11">
        <f t="shared" si="21"/>
        <v>0.22629213502091208</v>
      </c>
      <c r="M395" t="str">
        <f t="array" ref="M395">INDEX(mySheet!G:G,MATCH(1,(mySheet!A:A=summary!C395)*(mySheet!B:B=summary!D395)*(mySheet!O:O=1),0))</f>
        <v>BJP</v>
      </c>
      <c r="N395" t="str">
        <f>VLOOKUP(M395,alliance!A:B,2,FALSE)</f>
        <v>NDA</v>
      </c>
      <c r="O395" t="str">
        <f>VLOOKUP(M395,alliance!A:D,4,FALSE)</f>
        <v>FF4500</v>
      </c>
      <c r="P395" t="str">
        <f t="array" ref="P395">INDEX(mySheet!G:G,MATCH(1,(mySheet!A:A=summary!C395)*(mySheet!B:B=summary!D395)*(mySheet!O:O=2),0))</f>
        <v>BSP</v>
      </c>
      <c r="Q395" t="str">
        <f t="shared" si="22"/>
        <v>BJP</v>
      </c>
      <c r="R395" t="str">
        <f>VLOOKUP(Q395,alliance!A:B,2,FALSE)</f>
        <v>NDA</v>
      </c>
      <c r="S395" t="str">
        <f>VLOOKUP(Q395,alliance!A:D,4,FALSE)</f>
        <v>FF4500</v>
      </c>
    </row>
    <row r="396" spans="1:19" x14ac:dyDescent="0.2">
      <c r="A396" t="str">
        <f>VLOOKUP(C396,stateCodes!A:B,2,FALSE)</f>
        <v>S24</v>
      </c>
      <c r="B396">
        <v>33</v>
      </c>
      <c r="C396" t="s">
        <v>6464</v>
      </c>
      <c r="D396" t="s">
        <v>7055</v>
      </c>
      <c r="E396" s="2">
        <f>SUMIFS(mySheet!N:N,mySheet!A:A,summary!C396,mySheet!B:B,summary!D396,mySheet!O:O,1)</f>
        <v>1874824</v>
      </c>
      <c r="F396" s="2">
        <f>SUMIFS(mySheet!K:K,mySheet!A:A,summary!C396,mySheet!B:B,summary!D396)</f>
        <v>1140496</v>
      </c>
      <c r="G396" s="8">
        <f t="shared" si="20"/>
        <v>0.60832163445742105</v>
      </c>
      <c r="H396">
        <f>COUNTIFS(mySheet!A:A,summary!C396,mySheet!B:B,summary!D396,mySheet!D:D,"FEMALE")</f>
        <v>2</v>
      </c>
      <c r="I396">
        <f>COUNTIFS(mySheet!A:A,summary!C396,mySheet!B:B,summary!D396,mySheet!D:D,"FEMALE",mySheet!O:O,1)</f>
        <v>0</v>
      </c>
      <c r="J396" s="11">
        <f>SUMIFS(mySheet!K:K,mySheet!A:A,summary!C396,mySheet!B:B,summary!D396,mySheet!G:G,"NOTA")/F396</f>
        <v>7.1591658366184537E-3</v>
      </c>
      <c r="K396" s="2">
        <f>SUMIFS(mySheet!K:K,mySheet!A:A,summary!C396,mySheet!B:B,summary!D396,mySheet!O:O,1) - SUMIFS(mySheet!K:K,mySheet!A:A,summary!C396,mySheet!B:B,summary!D396,mySheet!O:O,2)</f>
        <v>12353</v>
      </c>
      <c r="L396" s="11">
        <f t="shared" si="21"/>
        <v>1.083125236739103E-2</v>
      </c>
      <c r="M396" t="str">
        <f t="array" ref="M396">INDEX(mySheet!G:G,MATCH(1,(mySheet!A:A=summary!C396)*(mySheet!B:B=summary!D396)*(mySheet!O:O=1),0))</f>
        <v>BJP</v>
      </c>
      <c r="N396" t="str">
        <f>VLOOKUP(M396,alliance!A:B,2,FALSE)</f>
        <v>NDA</v>
      </c>
      <c r="O396" t="str">
        <f>VLOOKUP(M396,alliance!A:D,4,FALSE)</f>
        <v>FF4500</v>
      </c>
      <c r="P396" t="str">
        <f t="array" ref="P396">INDEX(mySheet!G:G,MATCH(1,(mySheet!A:A=summary!C396)*(mySheet!B:B=summary!D396)*(mySheet!O:O=2),0))</f>
        <v>SP</v>
      </c>
      <c r="Q396" t="str">
        <f t="shared" si="22"/>
        <v>SP</v>
      </c>
      <c r="R396" t="str">
        <f>VLOOKUP(Q396,alliance!A:B,2,FALSE)</f>
        <v>I.N.D.I.A.</v>
      </c>
      <c r="S396" t="str">
        <f>VLOOKUP(Q396,alliance!A:D,4,FALSE)</f>
        <v>1E8EFF</v>
      </c>
    </row>
    <row r="397" spans="1:19" x14ac:dyDescent="0.2">
      <c r="A397" t="str">
        <f>VLOOKUP(C397,stateCodes!A:B,2,FALSE)</f>
        <v>S24</v>
      </c>
      <c r="B397">
        <v>34</v>
      </c>
      <c r="C397" t="s">
        <v>6464</v>
      </c>
      <c r="D397" t="s">
        <v>6902</v>
      </c>
      <c r="E397" s="2">
        <f>SUMIFS(mySheet!N:N,mySheet!A:A,summary!C397,mySheet!B:B,summary!D397,mySheet!O:O,1)</f>
        <v>1796932</v>
      </c>
      <c r="F397" s="2">
        <f>SUMIFS(mySheet!K:K,mySheet!A:A,summary!C397,mySheet!B:B,summary!D397)</f>
        <v>1026668</v>
      </c>
      <c r="G397" s="8">
        <f t="shared" si="20"/>
        <v>0.57134493681452614</v>
      </c>
      <c r="H397">
        <f>COUNTIFS(mySheet!A:A,summary!C397,mySheet!B:B,summary!D397,mySheet!D:D,"FEMALE")</f>
        <v>3</v>
      </c>
      <c r="I397">
        <f>COUNTIFS(mySheet!A:A,summary!C397,mySheet!B:B,summary!D397,mySheet!D:D,"FEMALE",mySheet!O:O,1)</f>
        <v>0</v>
      </c>
      <c r="J397" s="11">
        <f>SUMIFS(mySheet!K:K,mySheet!A:A,summary!C397,mySheet!B:B,summary!D397,mySheet!G:G,"NOTA")/F397</f>
        <v>9.9165455629278403E-3</v>
      </c>
      <c r="K397" s="2">
        <f>SUMIFS(mySheet!K:K,mySheet!A:A,summary!C397,mySheet!B:B,summary!D397,mySheet!O:O,1) - SUMIFS(mySheet!K:K,mySheet!A:A,summary!C397,mySheet!B:B,summary!D397,mySheet!O:O,2)</f>
        <v>100672</v>
      </c>
      <c r="L397" s="11">
        <f t="shared" si="21"/>
        <v>9.8057015510369466E-2</v>
      </c>
      <c r="M397" t="str">
        <f t="array" ref="M397">INDEX(mySheet!G:G,MATCH(1,(mySheet!A:A=summary!C397)*(mySheet!B:B=summary!D397)*(mySheet!O:O=1),0))</f>
        <v>BJP</v>
      </c>
      <c r="N397" t="str">
        <f>VLOOKUP(M397,alliance!A:B,2,FALSE)</f>
        <v>NDA</v>
      </c>
      <c r="O397" t="str">
        <f>VLOOKUP(M397,alliance!A:D,4,FALSE)</f>
        <v>FF4500</v>
      </c>
      <c r="P397" t="str">
        <f t="array" ref="P397">INDEX(mySheet!G:G,MATCH(1,(mySheet!A:A=summary!C397)*(mySheet!B:B=summary!D397)*(mySheet!O:O=2),0))</f>
        <v>BSP</v>
      </c>
      <c r="Q397" t="str">
        <f t="shared" si="22"/>
        <v>BSP</v>
      </c>
      <c r="R397" t="str">
        <f>VLOOKUP(Q397,alliance!A:B,2,FALSE)</f>
        <v>Unallied</v>
      </c>
      <c r="S397" t="str">
        <f>VLOOKUP(Q397,alliance!A:D,4,FALSE)</f>
        <v>50C878</v>
      </c>
    </row>
    <row r="398" spans="1:19" x14ac:dyDescent="0.2">
      <c r="A398" t="str">
        <f>VLOOKUP(C398,stateCodes!A:B,2,FALSE)</f>
        <v>S24</v>
      </c>
      <c r="B398">
        <v>35</v>
      </c>
      <c r="C398" t="s">
        <v>6464</v>
      </c>
      <c r="D398" t="s">
        <v>7082</v>
      </c>
      <c r="E398" s="2">
        <f>SUMIFS(mySheet!N:N,mySheet!A:A,summary!C398,mySheet!B:B,summary!D398,mySheet!O:O,1)</f>
        <v>1766121</v>
      </c>
      <c r="F398" s="2">
        <f>SUMIFS(mySheet!K:K,mySheet!A:A,summary!C398,mySheet!B:B,summary!D398)</f>
        <v>1025314</v>
      </c>
      <c r="G398" s="8">
        <f t="shared" si="20"/>
        <v>0.58054572704814678</v>
      </c>
      <c r="H398">
        <f>COUNTIFS(mySheet!A:A,summary!C398,mySheet!B:B,summary!D398,mySheet!D:D,"FEMALE")</f>
        <v>1</v>
      </c>
      <c r="I398">
        <f>COUNTIFS(mySheet!A:A,summary!C398,mySheet!B:B,summary!D398,mySheet!D:D,"FEMALE",mySheet!O:O,1)</f>
        <v>0</v>
      </c>
      <c r="J398" s="11">
        <f>SUMIFS(mySheet!K:K,mySheet!A:A,summary!C398,mySheet!B:B,summary!D398,mySheet!G:G,"NOTA")/F398</f>
        <v>7.7966359573750088E-3</v>
      </c>
      <c r="K398" s="2">
        <f>SUMIFS(mySheet!K:K,mySheet!A:A,summary!C398,mySheet!B:B,summary!D398,mySheet!O:O,1) - SUMIFS(mySheet!K:K,mySheet!A:A,summary!C398,mySheet!B:B,summary!D398,mySheet!O:O,2)</f>
        <v>275142</v>
      </c>
      <c r="L398" s="11">
        <f t="shared" si="21"/>
        <v>0.26834901308282144</v>
      </c>
      <c r="M398" t="str">
        <f t="array" ref="M398">INDEX(mySheet!G:G,MATCH(1,(mySheet!A:A=summary!C398)*(mySheet!B:B=summary!D398)*(mySheet!O:O=1),0))</f>
        <v>BJP</v>
      </c>
      <c r="N398" t="str">
        <f>VLOOKUP(M398,alliance!A:B,2,FALSE)</f>
        <v>NDA</v>
      </c>
      <c r="O398" t="str">
        <f>VLOOKUP(M398,alliance!A:D,4,FALSE)</f>
        <v>FF4500</v>
      </c>
      <c r="P398" t="str">
        <f t="array" ref="P398">INDEX(mySheet!G:G,MATCH(1,(mySheet!A:A=summary!C398)*(mySheet!B:B=summary!D398)*(mySheet!O:O=2),0))</f>
        <v>BSP</v>
      </c>
      <c r="Q398" t="str">
        <f t="shared" si="22"/>
        <v>BJP</v>
      </c>
      <c r="R398" t="str">
        <f>VLOOKUP(Q398,alliance!A:B,2,FALSE)</f>
        <v>NDA</v>
      </c>
      <c r="S398" t="str">
        <f>VLOOKUP(Q398,alliance!A:D,4,FALSE)</f>
        <v>FF4500</v>
      </c>
    </row>
    <row r="399" spans="1:19" x14ac:dyDescent="0.2">
      <c r="A399" t="str">
        <f>VLOOKUP(C399,stateCodes!A:B,2,FALSE)</f>
        <v>S24</v>
      </c>
      <c r="B399">
        <v>36</v>
      </c>
      <c r="C399" t="s">
        <v>6464</v>
      </c>
      <c r="D399" t="s">
        <v>7140</v>
      </c>
      <c r="E399" s="2">
        <f>SUMIFS(mySheet!N:N,mySheet!A:A,summary!C399,mySheet!B:B,summary!D399,mySheet!O:O,1)</f>
        <v>1839312</v>
      </c>
      <c r="F399" s="2">
        <f>SUMIFS(mySheet!K:K,mySheet!A:A,summary!C399,mySheet!B:B,summary!D399)</f>
        <v>1043655</v>
      </c>
      <c r="G399" s="8">
        <f t="shared" si="20"/>
        <v>0.56741596857955579</v>
      </c>
      <c r="H399">
        <f>COUNTIFS(mySheet!A:A,summary!C399,mySheet!B:B,summary!D399,mySheet!D:D,"FEMALE")</f>
        <v>1</v>
      </c>
      <c r="I399">
        <f>COUNTIFS(mySheet!A:A,summary!C399,mySheet!B:B,summary!D399,mySheet!D:D,"FEMALE",mySheet!O:O,1)</f>
        <v>1</v>
      </c>
      <c r="J399" s="11">
        <f>SUMIFS(mySheet!K:K,mySheet!A:A,summary!C399,mySheet!B:B,summary!D399,mySheet!G:G,"NOTA")/F399</f>
        <v>1.4077448965414817E-2</v>
      </c>
      <c r="K399" s="2">
        <f>SUMIFS(mySheet!K:K,mySheet!A:A,summary!C399,mySheet!B:B,summary!D399,mySheet!O:O,1) - SUMIFS(mySheet!K:K,mySheet!A:A,summary!C399,mySheet!B:B,summary!D399,mySheet!O:O,2)</f>
        <v>198205</v>
      </c>
      <c r="L399" s="11">
        <f t="shared" si="21"/>
        <v>0.18991429160019355</v>
      </c>
      <c r="M399" t="str">
        <f t="array" ref="M399">INDEX(mySheet!G:G,MATCH(1,(mySheet!A:A=summary!C399)*(mySheet!B:B=summary!D399)*(mySheet!O:O=1),0))</f>
        <v>BJP</v>
      </c>
      <c r="N399" t="str">
        <f>VLOOKUP(M399,alliance!A:B,2,FALSE)</f>
        <v>NDA</v>
      </c>
      <c r="O399" t="str">
        <f>VLOOKUP(M399,alliance!A:D,4,FALSE)</f>
        <v>FF4500</v>
      </c>
      <c r="P399" t="str">
        <f t="array" ref="P399">INDEX(mySheet!G:G,MATCH(1,(mySheet!A:A=summary!C399)*(mySheet!B:B=summary!D399)*(mySheet!O:O=2),0))</f>
        <v>BSP</v>
      </c>
      <c r="Q399" t="str">
        <f t="shared" si="22"/>
        <v>BJP</v>
      </c>
      <c r="R399" t="str">
        <f>VLOOKUP(Q399,alliance!A:B,2,FALSE)</f>
        <v>NDA</v>
      </c>
      <c r="S399" t="str">
        <f>VLOOKUP(Q399,alliance!A:D,4,FALSE)</f>
        <v>FF4500</v>
      </c>
    </row>
    <row r="400" spans="1:19" x14ac:dyDescent="0.2">
      <c r="A400" t="str">
        <f>VLOOKUP(C400,stateCodes!A:B,2,FALSE)</f>
        <v>S24</v>
      </c>
      <c r="B400">
        <v>37</v>
      </c>
      <c r="C400" t="s">
        <v>6464</v>
      </c>
      <c r="D400" t="s">
        <v>7131</v>
      </c>
      <c r="E400" s="2">
        <f>SUMIFS(mySheet!N:N,mySheet!A:A,summary!C400,mySheet!B:B,summary!D400,mySheet!O:O,1)</f>
        <v>1702024</v>
      </c>
      <c r="F400" s="2">
        <f>SUMIFS(mySheet!K:K,mySheet!A:A,summary!C400,mySheet!B:B,summary!D400)</f>
        <v>1034549</v>
      </c>
      <c r="G400" s="8">
        <f t="shared" si="20"/>
        <v>0.60783455462437663</v>
      </c>
      <c r="H400">
        <f>COUNTIFS(mySheet!A:A,summary!C400,mySheet!B:B,summary!D400,mySheet!D:D,"FEMALE")</f>
        <v>1</v>
      </c>
      <c r="I400">
        <f>COUNTIFS(mySheet!A:A,summary!C400,mySheet!B:B,summary!D400,mySheet!D:D,"FEMALE",mySheet!O:O,1)</f>
        <v>0</v>
      </c>
      <c r="J400" s="11">
        <f>SUMIFS(mySheet!K:K,mySheet!A:A,summary!C400,mySheet!B:B,summary!D400,mySheet!G:G,"NOTA")/F400</f>
        <v>1.8607141856016488E-2</v>
      </c>
      <c r="K400" s="2">
        <f>SUMIFS(mySheet!K:K,mySheet!A:A,summary!C400,mySheet!B:B,summary!D400,mySheet!O:O,1) - SUMIFS(mySheet!K:K,mySheet!A:A,summary!C400,mySheet!B:B,summary!D400,mySheet!O:O,2)</f>
        <v>58938</v>
      </c>
      <c r="L400" s="11">
        <f t="shared" si="21"/>
        <v>5.6969752036877902E-2</v>
      </c>
      <c r="M400" t="str">
        <f t="array" ref="M400">INDEX(mySheet!G:G,MATCH(1,(mySheet!A:A=summary!C400)*(mySheet!B:B=summary!D400)*(mySheet!O:O=1),0))</f>
        <v>BJP</v>
      </c>
      <c r="N400" t="str">
        <f>VLOOKUP(M400,alliance!A:B,2,FALSE)</f>
        <v>NDA</v>
      </c>
      <c r="O400" t="str">
        <f>VLOOKUP(M400,alliance!A:D,4,FALSE)</f>
        <v>FF4500</v>
      </c>
      <c r="P400" t="str">
        <f t="array" ref="P400">INDEX(mySheet!G:G,MATCH(1,(mySheet!A:A=summary!C400)*(mySheet!B:B=summary!D400)*(mySheet!O:O=2),0))</f>
        <v>SP</v>
      </c>
      <c r="Q400" t="str">
        <f t="shared" si="22"/>
        <v>SP</v>
      </c>
      <c r="R400" t="str">
        <f>VLOOKUP(Q400,alliance!A:B,2,FALSE)</f>
        <v>I.N.D.I.A.</v>
      </c>
      <c r="S400" t="str">
        <f>VLOOKUP(Q400,alliance!A:D,4,FALSE)</f>
        <v>1E8EFF</v>
      </c>
    </row>
    <row r="401" spans="1:19" x14ac:dyDescent="0.2">
      <c r="A401" t="str">
        <f>VLOOKUP(C401,stateCodes!A:B,2,FALSE)</f>
        <v>S24</v>
      </c>
      <c r="B401">
        <v>38</v>
      </c>
      <c r="C401" t="s">
        <v>6464</v>
      </c>
      <c r="D401" t="s">
        <v>7377</v>
      </c>
      <c r="E401" s="2">
        <f>SUMIFS(mySheet!N:N,mySheet!A:A,summary!C401,mySheet!B:B,summary!D401,mySheet!O:O,1)</f>
        <v>1751258</v>
      </c>
      <c r="F401" s="2">
        <f>SUMIFS(mySheet!K:K,mySheet!A:A,summary!C401,mySheet!B:B,summary!D401)</f>
        <v>969136</v>
      </c>
      <c r="G401" s="8">
        <f t="shared" si="20"/>
        <v>0.55339418863468437</v>
      </c>
      <c r="H401">
        <f>COUNTIFS(mySheet!A:A,summary!C401,mySheet!B:B,summary!D401,mySheet!D:D,"FEMALE")</f>
        <v>0</v>
      </c>
      <c r="I401">
        <f>COUNTIFS(mySheet!A:A,summary!C401,mySheet!B:B,summary!D401,mySheet!D:D,"FEMALE",mySheet!O:O,1)</f>
        <v>0</v>
      </c>
      <c r="J401" s="11">
        <f>SUMIFS(mySheet!K:K,mySheet!A:A,summary!C401,mySheet!B:B,summary!D401,mySheet!G:G,"NOTA")/F401</f>
        <v>1.4541818692113387E-2</v>
      </c>
      <c r="K401" s="2">
        <f>SUMIFS(mySheet!K:K,mySheet!A:A,summary!C401,mySheet!B:B,summary!D401,mySheet!O:O,1) - SUMIFS(mySheet!K:K,mySheet!A:A,summary!C401,mySheet!B:B,summary!D401,mySheet!O:O,2)</f>
        <v>153468</v>
      </c>
      <c r="L401" s="11">
        <f t="shared" si="21"/>
        <v>0.15835548364728996</v>
      </c>
      <c r="M401" t="str">
        <f t="array" ref="M401">INDEX(mySheet!G:G,MATCH(1,(mySheet!A:A=summary!C401)*(mySheet!B:B=summary!D401)*(mySheet!O:O=1),0))</f>
        <v>BJP</v>
      </c>
      <c r="N401" t="str">
        <f>VLOOKUP(M401,alliance!A:B,2,FALSE)</f>
        <v>NDA</v>
      </c>
      <c r="O401" t="str">
        <f>VLOOKUP(M401,alliance!A:D,4,FALSE)</f>
        <v>FF4500</v>
      </c>
      <c r="P401" t="str">
        <f t="array" ref="P401">INDEX(mySheet!G:G,MATCH(1,(mySheet!A:A=summary!C401)*(mySheet!B:B=summary!D401)*(mySheet!O:O=2),0))</f>
        <v>BSP</v>
      </c>
      <c r="Q401" t="str">
        <f t="shared" si="22"/>
        <v>BJP</v>
      </c>
      <c r="R401" t="str">
        <f>VLOOKUP(Q401,alliance!A:B,2,FALSE)</f>
        <v>NDA</v>
      </c>
      <c r="S401" t="str">
        <f>VLOOKUP(Q401,alliance!A:D,4,FALSE)</f>
        <v>FF4500</v>
      </c>
    </row>
    <row r="402" spans="1:19" x14ac:dyDescent="0.2">
      <c r="A402" t="str">
        <f>VLOOKUP(C402,stateCodes!A:B,2,FALSE)</f>
        <v>S24</v>
      </c>
      <c r="B402">
        <v>39</v>
      </c>
      <c r="C402" t="s">
        <v>6464</v>
      </c>
      <c r="D402" t="s">
        <v>6819</v>
      </c>
      <c r="E402" s="2">
        <f>SUMIFS(mySheet!N:N,mySheet!A:A,summary!C402,mySheet!B:B,summary!D402,mySheet!O:O,1)</f>
        <v>1761207</v>
      </c>
      <c r="F402" s="2">
        <f>SUMIFS(mySheet!K:K,mySheet!A:A,summary!C402,mySheet!B:B,summary!D402)</f>
        <v>1186589</v>
      </c>
      <c r="G402" s="8">
        <f t="shared" si="20"/>
        <v>0.67373625019659811</v>
      </c>
      <c r="H402">
        <f>COUNTIFS(mySheet!A:A,summary!C402,mySheet!B:B,summary!D402,mySheet!D:D,"FEMALE")</f>
        <v>3</v>
      </c>
      <c r="I402">
        <f>COUNTIFS(mySheet!A:A,summary!C402,mySheet!B:B,summary!D402,mySheet!D:D,"FEMALE",mySheet!O:O,1)</f>
        <v>0</v>
      </c>
      <c r="J402" s="11">
        <f>SUMIFS(mySheet!K:K,mySheet!A:A,summary!C402,mySheet!B:B,summary!D402,mySheet!G:G,"NOTA")/F402</f>
        <v>8.4047635701999593E-3</v>
      </c>
      <c r="K402" s="2">
        <f>SUMIFS(mySheet!K:K,mySheet!A:A,summary!C402,mySheet!B:B,summary!D402,mySheet!O:O,1) - SUMIFS(mySheet!K:K,mySheet!A:A,summary!C402,mySheet!B:B,summary!D402,mySheet!O:O,2)</f>
        <v>255627</v>
      </c>
      <c r="L402" s="11">
        <f t="shared" si="21"/>
        <v>0.21543011101569287</v>
      </c>
      <c r="M402" t="str">
        <f t="array" ref="M402">INDEX(mySheet!G:G,MATCH(1,(mySheet!A:A=summary!C402)*(mySheet!B:B=summary!D402)*(mySheet!O:O=1),0))</f>
        <v>BJP</v>
      </c>
      <c r="N402" t="str">
        <f>VLOOKUP(M402,alliance!A:B,2,FALSE)</f>
        <v>NDA</v>
      </c>
      <c r="O402" t="str">
        <f>VLOOKUP(M402,alliance!A:D,4,FALSE)</f>
        <v>FF4500</v>
      </c>
      <c r="P402" t="str">
        <f t="array" ref="P402">INDEX(mySheet!G:G,MATCH(1,(mySheet!A:A=summary!C402)*(mySheet!B:B=summary!D402)*(mySheet!O:O=2),0))</f>
        <v>SP</v>
      </c>
      <c r="Q402" t="str">
        <f t="shared" si="22"/>
        <v>BJP</v>
      </c>
      <c r="R402" t="str">
        <f>VLOOKUP(Q402,alliance!A:B,2,FALSE)</f>
        <v>NDA</v>
      </c>
      <c r="S402" t="str">
        <f>VLOOKUP(Q402,alliance!A:D,4,FALSE)</f>
        <v>FF4500</v>
      </c>
    </row>
    <row r="403" spans="1:19" x14ac:dyDescent="0.2">
      <c r="A403" t="str">
        <f>VLOOKUP(C403,stateCodes!A:B,2,FALSE)</f>
        <v>S24</v>
      </c>
      <c r="B403">
        <v>40</v>
      </c>
      <c r="C403" t="s">
        <v>6464</v>
      </c>
      <c r="D403" t="s">
        <v>6852</v>
      </c>
      <c r="E403" s="2">
        <f>SUMIFS(mySheet!N:N,mySheet!A:A,summary!C403,mySheet!B:B,summary!D403,mySheet!O:O,1)</f>
        <v>1770699</v>
      </c>
      <c r="F403" s="2">
        <f>SUMIFS(mySheet!K:K,mySheet!A:A,summary!C403,mySheet!B:B,summary!D403)</f>
        <v>1136660</v>
      </c>
      <c r="G403" s="8">
        <f t="shared" si="20"/>
        <v>0.64192728408385613</v>
      </c>
      <c r="H403">
        <f>COUNTIFS(mySheet!A:A,summary!C403,mySheet!B:B,summary!D403,mySheet!D:D,"FEMALE")</f>
        <v>2</v>
      </c>
      <c r="I403">
        <f>COUNTIFS(mySheet!A:A,summary!C403,mySheet!B:B,summary!D403,mySheet!D:D,"FEMALE",mySheet!O:O,1)</f>
        <v>0</v>
      </c>
      <c r="J403" s="11">
        <f>SUMIFS(mySheet!K:K,mySheet!A:A,summary!C403,mySheet!B:B,summary!D403,mySheet!G:G,"NOTA")/F403</f>
        <v>7.6979923635915751E-3</v>
      </c>
      <c r="K403" s="2">
        <f>SUMIFS(mySheet!K:K,mySheet!A:A,summary!C403,mySheet!B:B,summary!D403,mySheet!O:O,1) - SUMIFS(mySheet!K:K,mySheet!A:A,summary!C403,mySheet!B:B,summary!D403,mySheet!O:O,2)</f>
        <v>218807</v>
      </c>
      <c r="L403" s="11">
        <f t="shared" si="21"/>
        <v>0.19249995601147221</v>
      </c>
      <c r="M403" t="str">
        <f t="array" ref="M403">INDEX(mySheet!G:G,MATCH(1,(mySheet!A:A=summary!C403)*(mySheet!B:B=summary!D403)*(mySheet!O:O=1),0))</f>
        <v>BJP</v>
      </c>
      <c r="N403" t="str">
        <f>VLOOKUP(M403,alliance!A:B,2,FALSE)</f>
        <v>NDA</v>
      </c>
      <c r="O403" t="str">
        <f>VLOOKUP(M403,alliance!A:D,4,FALSE)</f>
        <v>FF4500</v>
      </c>
      <c r="P403" t="str">
        <f t="array" ref="P403">INDEX(mySheet!G:G,MATCH(1,(mySheet!A:A=summary!C403)*(mySheet!B:B=summary!D403)*(mySheet!O:O=2),0))</f>
        <v>SP</v>
      </c>
      <c r="Q403" t="str">
        <f t="shared" si="22"/>
        <v>BJP</v>
      </c>
      <c r="R403" t="str">
        <f>VLOOKUP(Q403,alliance!A:B,2,FALSE)</f>
        <v>NDA</v>
      </c>
      <c r="S403" t="str">
        <f>VLOOKUP(Q403,alliance!A:D,4,FALSE)</f>
        <v>FF4500</v>
      </c>
    </row>
    <row r="404" spans="1:19" x14ac:dyDescent="0.2">
      <c r="A404" t="str">
        <f>VLOOKUP(C404,stateCodes!A:B,2,FALSE)</f>
        <v>S24</v>
      </c>
      <c r="B404">
        <v>41</v>
      </c>
      <c r="C404" t="s">
        <v>6464</v>
      </c>
      <c r="D404" t="s">
        <v>6800</v>
      </c>
      <c r="E404" s="2">
        <f>SUMIFS(mySheet!N:N,mySheet!A:A,summary!C404,mySheet!B:B,summary!D404,mySheet!O:O,1)</f>
        <v>1797655</v>
      </c>
      <c r="F404" s="2">
        <f>SUMIFS(mySheet!K:K,mySheet!A:A,summary!C404,mySheet!B:B,summary!D404)</f>
        <v>1068342</v>
      </c>
      <c r="G404" s="8">
        <f t="shared" si="20"/>
        <v>0.59429757100222236</v>
      </c>
      <c r="H404">
        <f>COUNTIFS(mySheet!A:A,summary!C404,mySheet!B:B,summary!D404,mySheet!D:D,"FEMALE")</f>
        <v>3</v>
      </c>
      <c r="I404">
        <f>COUNTIFS(mySheet!A:A,summary!C404,mySheet!B:B,summary!D404,mySheet!D:D,"FEMALE",mySheet!O:O,1)</f>
        <v>0</v>
      </c>
      <c r="J404" s="11">
        <f>SUMIFS(mySheet!K:K,mySheet!A:A,summary!C404,mySheet!B:B,summary!D404,mySheet!G:G,"NOTA")/F404</f>
        <v>3.5793781392101033E-3</v>
      </c>
      <c r="K404" s="2">
        <f>SUMIFS(mySheet!K:K,mySheet!A:A,summary!C404,mySheet!B:B,summary!D404,mySheet!O:O,1) - SUMIFS(mySheet!K:K,mySheet!A:A,summary!C404,mySheet!B:B,summary!D404,mySheet!O:O,2)</f>
        <v>167282</v>
      </c>
      <c r="L404" s="11">
        <f t="shared" si="21"/>
        <v>0.15658094505317585</v>
      </c>
      <c r="M404" t="str">
        <f t="array" ref="M404">INDEX(mySheet!G:G,MATCH(1,(mySheet!A:A=summary!C404)*(mySheet!B:B=summary!D404)*(mySheet!O:O=1),0))</f>
        <v>BJP</v>
      </c>
      <c r="N404" t="str">
        <f>VLOOKUP(M404,alliance!A:B,2,FALSE)</f>
        <v>NDA</v>
      </c>
      <c r="O404" t="str">
        <f>VLOOKUP(M404,alliance!A:D,4,FALSE)</f>
        <v>FF4500</v>
      </c>
      <c r="P404" t="str">
        <f t="array" ref="P404">INDEX(mySheet!G:G,MATCH(1,(mySheet!A:A=summary!C404)*(mySheet!B:B=summary!D404)*(mySheet!O:O=2),0))</f>
        <v>SP</v>
      </c>
      <c r="Q404" t="str">
        <f t="shared" si="22"/>
        <v>BJP</v>
      </c>
      <c r="R404" t="str">
        <f>VLOOKUP(Q404,alliance!A:B,2,FALSE)</f>
        <v>NDA</v>
      </c>
      <c r="S404" t="str">
        <f>VLOOKUP(Q404,alliance!A:D,4,FALSE)</f>
        <v>FF4500</v>
      </c>
    </row>
    <row r="405" spans="1:19" x14ac:dyDescent="0.2">
      <c r="A405" t="str">
        <f>VLOOKUP(C405,stateCodes!A:B,2,FALSE)</f>
        <v>S24</v>
      </c>
      <c r="B405">
        <v>42</v>
      </c>
      <c r="C405" t="s">
        <v>6464</v>
      </c>
      <c r="D405" t="s">
        <v>6870</v>
      </c>
      <c r="E405" s="2">
        <f>SUMIFS(mySheet!N:N,mySheet!A:A,summary!C405,mySheet!B:B,summary!D405,mySheet!O:O,1)</f>
        <v>1644674</v>
      </c>
      <c r="F405" s="2">
        <f>SUMIFS(mySheet!K:K,mySheet!A:A,summary!C405,mySheet!B:B,summary!D405)</f>
        <v>1063840</v>
      </c>
      <c r="G405" s="8">
        <f t="shared" si="20"/>
        <v>0.64683943444111114</v>
      </c>
      <c r="H405">
        <f>COUNTIFS(mySheet!A:A,summary!C405,mySheet!B:B,summary!D405,mySheet!D:D,"FEMALE")</f>
        <v>3</v>
      </c>
      <c r="I405">
        <f>COUNTIFS(mySheet!A:A,summary!C405,mySheet!B:B,summary!D405,mySheet!D:D,"FEMALE",mySheet!O:O,1)</f>
        <v>1</v>
      </c>
      <c r="J405" s="11">
        <f>SUMIFS(mySheet!K:K,mySheet!A:A,summary!C405,mySheet!B:B,summary!D405,mySheet!G:G,"NOTA")/F405</f>
        <v>1.0150022559783426E-2</v>
      </c>
      <c r="K405" s="2">
        <f>SUMIFS(mySheet!K:K,mySheet!A:A,summary!C405,mySheet!B:B,summary!D405,mySheet!O:O,1) - SUMIFS(mySheet!K:K,mySheet!A:A,summary!C405,mySheet!B:B,summary!D405,mySheet!O:O,2)</f>
        <v>160611</v>
      </c>
      <c r="L405" s="11">
        <f t="shared" si="21"/>
        <v>0.15097289066024966</v>
      </c>
      <c r="M405" t="str">
        <f t="array" ref="M405">INDEX(mySheet!G:G,MATCH(1,(mySheet!A:A=summary!C405)*(mySheet!B:B=summary!D405)*(mySheet!O:O=1),0))</f>
        <v>BJP</v>
      </c>
      <c r="N405" t="str">
        <f>VLOOKUP(M405,alliance!A:B,2,FALSE)</f>
        <v>NDA</v>
      </c>
      <c r="O405" t="str">
        <f>VLOOKUP(M405,alliance!A:D,4,FALSE)</f>
        <v>FF4500</v>
      </c>
      <c r="P405" t="str">
        <f t="array" ref="P405">INDEX(mySheet!G:G,MATCH(1,(mySheet!A:A=summary!C405)*(mySheet!B:B=summary!D405)*(mySheet!O:O=2),0))</f>
        <v>BSP</v>
      </c>
      <c r="Q405" t="str">
        <f t="shared" si="22"/>
        <v>BJP</v>
      </c>
      <c r="R405" t="str">
        <f>VLOOKUP(Q405,alliance!A:B,2,FALSE)</f>
        <v>NDA</v>
      </c>
      <c r="S405" t="str">
        <f>VLOOKUP(Q405,alliance!A:D,4,FALSE)</f>
        <v>FF4500</v>
      </c>
    </row>
    <row r="406" spans="1:19" x14ac:dyDescent="0.2">
      <c r="A406" t="str">
        <f>VLOOKUP(C406,stateCodes!A:B,2,FALSE)</f>
        <v>S24</v>
      </c>
      <c r="B406">
        <v>43</v>
      </c>
      <c r="C406" t="s">
        <v>6464</v>
      </c>
      <c r="D406" t="s">
        <v>6890</v>
      </c>
      <c r="E406" s="2">
        <f>SUMIFS(mySheet!N:N,mySheet!A:A,summary!C406,mySheet!B:B,summary!D406,mySheet!O:O,1)</f>
        <v>1807119</v>
      </c>
      <c r="F406" s="2">
        <f>SUMIFS(mySheet!K:K,mySheet!A:A,summary!C406,mySheet!B:B,summary!D406)</f>
        <v>1057558</v>
      </c>
      <c r="G406" s="8">
        <f t="shared" si="20"/>
        <v>0.58521768627301241</v>
      </c>
      <c r="H406">
        <f>COUNTIFS(mySheet!A:A,summary!C406,mySheet!B:B,summary!D406,mySheet!D:D,"FEMALE")</f>
        <v>1</v>
      </c>
      <c r="I406">
        <f>COUNTIFS(mySheet!A:A,summary!C406,mySheet!B:B,summary!D406,mySheet!D:D,"FEMALE",mySheet!O:O,1)</f>
        <v>0</v>
      </c>
      <c r="J406" s="11">
        <f>SUMIFS(mySheet!K:K,mySheet!A:A,summary!C406,mySheet!B:B,summary!D406,mySheet!G:G,"NOTA")/F406</f>
        <v>1.0424014569413687E-2</v>
      </c>
      <c r="K406" s="2">
        <f>SUMIFS(mySheet!K:K,mySheet!A:A,summary!C406,mySheet!B:B,summary!D406,mySheet!O:O,1) - SUMIFS(mySheet!K:K,mySheet!A:A,summary!C406,mySheet!B:B,summary!D406,mySheet!O:O,2)</f>
        <v>132474</v>
      </c>
      <c r="L406" s="11">
        <f t="shared" si="21"/>
        <v>0.12526405171158461</v>
      </c>
      <c r="M406" t="str">
        <f t="array" ref="M406">INDEX(mySheet!G:G,MATCH(1,(mySheet!A:A=summary!C406)*(mySheet!B:B=summary!D406)*(mySheet!O:O=1),0))</f>
        <v>BJP</v>
      </c>
      <c r="N406" t="str">
        <f>VLOOKUP(M406,alliance!A:B,2,FALSE)</f>
        <v>NDA</v>
      </c>
      <c r="O406" t="str">
        <f>VLOOKUP(M406,alliance!A:D,4,FALSE)</f>
        <v>FF4500</v>
      </c>
      <c r="P406" t="str">
        <f t="array" ref="P406">INDEX(mySheet!G:G,MATCH(1,(mySheet!A:A=summary!C406)*(mySheet!B:B=summary!D406)*(mySheet!O:O=2),0))</f>
        <v>SP</v>
      </c>
      <c r="Q406" t="str">
        <f t="shared" si="22"/>
        <v>BJP</v>
      </c>
      <c r="R406" t="str">
        <f>VLOOKUP(Q406,alliance!A:B,2,FALSE)</f>
        <v>NDA</v>
      </c>
      <c r="S406" t="str">
        <f>VLOOKUP(Q406,alliance!A:D,4,FALSE)</f>
        <v>FF4500</v>
      </c>
    </row>
    <row r="407" spans="1:19" x14ac:dyDescent="0.2">
      <c r="A407" t="str">
        <f>VLOOKUP(C407,stateCodes!A:B,2,FALSE)</f>
        <v>S24</v>
      </c>
      <c r="B407">
        <v>44</v>
      </c>
      <c r="C407" t="s">
        <v>6464</v>
      </c>
      <c r="D407" t="s">
        <v>6942</v>
      </c>
      <c r="E407" s="2">
        <f>SUMIFS(mySheet!N:N,mySheet!A:A,summary!C407,mySheet!B:B,summary!D407,mySheet!O:O,1)</f>
        <v>2040367</v>
      </c>
      <c r="F407" s="2">
        <f>SUMIFS(mySheet!K:K,mySheet!A:A,summary!C407,mySheet!B:B,summary!D407)</f>
        <v>1116445</v>
      </c>
      <c r="G407" s="8">
        <f t="shared" si="20"/>
        <v>0.54717852229525377</v>
      </c>
      <c r="H407">
        <f>COUNTIFS(mySheet!A:A,summary!C407,mySheet!B:B,summary!D407,mySheet!D:D,"FEMALE")</f>
        <v>1</v>
      </c>
      <c r="I407">
        <f>COUNTIFS(mySheet!A:A,summary!C407,mySheet!B:B,summary!D407,mySheet!D:D,"FEMALE",mySheet!O:O,1)</f>
        <v>0</v>
      </c>
      <c r="J407" s="11">
        <f>SUMIFS(mySheet!K:K,mySheet!A:A,summary!C407,mySheet!B:B,summary!D407,mySheet!G:G,"NOTA")/F407</f>
        <v>6.6425126181764438E-3</v>
      </c>
      <c r="K407" s="2">
        <f>SUMIFS(mySheet!K:K,mySheet!A:A,summary!C407,mySheet!B:B,summary!D407,mySheet!O:O,1) - SUMIFS(mySheet!K:K,mySheet!A:A,summary!C407,mySheet!B:B,summary!D407,mySheet!O:O,2)</f>
        <v>347302</v>
      </c>
      <c r="L407" s="11">
        <f t="shared" si="21"/>
        <v>0.31107846781525289</v>
      </c>
      <c r="M407" t="str">
        <f t="array" ref="M407">INDEX(mySheet!G:G,MATCH(1,(mySheet!A:A=summary!C407)*(mySheet!B:B=summary!D407)*(mySheet!O:O=1),0))</f>
        <v>BJP</v>
      </c>
      <c r="N407" t="str">
        <f>VLOOKUP(M407,alliance!A:B,2,FALSE)</f>
        <v>NDA</v>
      </c>
      <c r="O407" t="str">
        <f>VLOOKUP(M407,alliance!A:D,4,FALSE)</f>
        <v>FF4500</v>
      </c>
      <c r="P407" t="str">
        <f t="array" ref="P407">INDEX(mySheet!G:G,MATCH(1,(mySheet!A:A=summary!C407)*(mySheet!B:B=summary!D407)*(mySheet!O:O=2),0))</f>
        <v>SP</v>
      </c>
      <c r="Q407" t="str">
        <f t="shared" si="22"/>
        <v>BJP</v>
      </c>
      <c r="R407" t="str">
        <f>VLOOKUP(Q407,alliance!A:B,2,FALSE)</f>
        <v>NDA</v>
      </c>
      <c r="S407" t="str">
        <f>VLOOKUP(Q407,alliance!A:D,4,FALSE)</f>
        <v>FF4500</v>
      </c>
    </row>
    <row r="408" spans="1:19" x14ac:dyDescent="0.2">
      <c r="A408" t="str">
        <f>VLOOKUP(C408,stateCodes!A:B,2,FALSE)</f>
        <v>S24</v>
      </c>
      <c r="B408">
        <v>45</v>
      </c>
      <c r="C408" t="s">
        <v>6464</v>
      </c>
      <c r="D408" t="s">
        <v>6916</v>
      </c>
      <c r="E408" s="2">
        <f>SUMIFS(mySheet!N:N,mySheet!A:A,summary!C408,mySheet!B:B,summary!D408,mySheet!O:O,1)</f>
        <v>2191465</v>
      </c>
      <c r="F408" s="2">
        <f>SUMIFS(mySheet!K:K,mySheet!A:A,summary!C408,mySheet!B:B,summary!D408)</f>
        <v>1237076</v>
      </c>
      <c r="G408" s="8">
        <f t="shared" si="20"/>
        <v>0.56449726552785462</v>
      </c>
      <c r="H408">
        <f>COUNTIFS(mySheet!A:A,summary!C408,mySheet!B:B,summary!D408,mySheet!D:D,"FEMALE")</f>
        <v>1</v>
      </c>
      <c r="I408">
        <f>COUNTIFS(mySheet!A:A,summary!C408,mySheet!B:B,summary!D408,mySheet!D:D,"FEMALE",mySheet!O:O,1)</f>
        <v>0</v>
      </c>
      <c r="J408" s="11">
        <f>SUMIFS(mySheet!K:K,mySheet!A:A,summary!C408,mySheet!B:B,summary!D408,mySheet!G:G,"NOTA")/F408</f>
        <v>9.0455234763264347E-3</v>
      </c>
      <c r="K408" s="2">
        <f>SUMIFS(mySheet!K:K,mySheet!A:A,summary!C408,mySheet!B:B,summary!D408,mySheet!O:O,1) - SUMIFS(mySheet!K:K,mySheet!A:A,summary!C408,mySheet!B:B,summary!D408,mySheet!O:O,2)</f>
        <v>400956</v>
      </c>
      <c r="L408" s="11">
        <f t="shared" si="21"/>
        <v>0.32411589910401623</v>
      </c>
      <c r="M408" t="str">
        <f t="array" ref="M408">INDEX(mySheet!G:G,MATCH(1,(mySheet!A:A=summary!C408)*(mySheet!B:B=summary!D408)*(mySheet!O:O=1),0))</f>
        <v>BJP</v>
      </c>
      <c r="N408" t="str">
        <f>VLOOKUP(M408,alliance!A:B,2,FALSE)</f>
        <v>NDA</v>
      </c>
      <c r="O408" t="str">
        <f>VLOOKUP(M408,alliance!A:D,4,FALSE)</f>
        <v>FF4500</v>
      </c>
      <c r="P408" t="str">
        <f t="array" ref="P408">INDEX(mySheet!G:G,MATCH(1,(mySheet!A:A=summary!C408)*(mySheet!B:B=summary!D408)*(mySheet!O:O=2),0))</f>
        <v>SP</v>
      </c>
      <c r="Q408" t="str">
        <f t="shared" si="22"/>
        <v>BJP</v>
      </c>
      <c r="R408" t="str">
        <f>VLOOKUP(Q408,alliance!A:B,2,FALSE)</f>
        <v>NDA</v>
      </c>
      <c r="S408" t="str">
        <f>VLOOKUP(Q408,alliance!A:D,4,FALSE)</f>
        <v>FF4500</v>
      </c>
    </row>
    <row r="409" spans="1:19" x14ac:dyDescent="0.2">
      <c r="A409" t="str">
        <f>VLOOKUP(C409,stateCodes!A:B,2,FALSE)</f>
        <v>S24</v>
      </c>
      <c r="B409">
        <v>46</v>
      </c>
      <c r="C409" t="s">
        <v>6464</v>
      </c>
      <c r="D409" t="s">
        <v>7163</v>
      </c>
      <c r="E409" s="2">
        <f>SUMIFS(mySheet!N:N,mySheet!A:A,summary!C409,mySheet!B:B,summary!D409,mySheet!O:O,1)</f>
        <v>2010477</v>
      </c>
      <c r="F409" s="2">
        <f>SUMIFS(mySheet!K:K,mySheet!A:A,summary!C409,mySheet!B:B,summary!D409)</f>
        <v>978236</v>
      </c>
      <c r="G409" s="8">
        <f t="shared" si="20"/>
        <v>0.48656910772916079</v>
      </c>
      <c r="H409">
        <f>COUNTIFS(mySheet!A:A,summary!C409,mySheet!B:B,summary!D409,mySheet!D:D,"FEMALE")</f>
        <v>2</v>
      </c>
      <c r="I409">
        <f>COUNTIFS(mySheet!A:A,summary!C409,mySheet!B:B,summary!D409,mySheet!D:D,"FEMALE",mySheet!O:O,1)</f>
        <v>1</v>
      </c>
      <c r="J409" s="11">
        <f>SUMIFS(mySheet!K:K,mySheet!A:A,summary!C409,mySheet!B:B,summary!D409,mySheet!G:G,"NOTA")/F409</f>
        <v>8.0573603915619543E-3</v>
      </c>
      <c r="K409" s="2">
        <f>SUMIFS(mySheet!K:K,mySheet!A:A,summary!C409,mySheet!B:B,summary!D409,mySheet!O:O,1) - SUMIFS(mySheet!K:K,mySheet!A:A,summary!C409,mySheet!B:B,summary!D409,mySheet!O:O,2)</f>
        <v>171968</v>
      </c>
      <c r="L409" s="11">
        <f t="shared" si="21"/>
        <v>0.17579398018474068</v>
      </c>
      <c r="M409" t="str">
        <f t="array" ref="M409">INDEX(mySheet!G:G,MATCH(1,(mySheet!A:A=summary!C409)*(mySheet!B:B=summary!D409)*(mySheet!O:O=1),0))</f>
        <v>BJP</v>
      </c>
      <c r="N409" t="str">
        <f>VLOOKUP(M409,alliance!A:B,2,FALSE)</f>
        <v>NDA</v>
      </c>
      <c r="O409" t="str">
        <f>VLOOKUP(M409,alliance!A:D,4,FALSE)</f>
        <v>FF4500</v>
      </c>
      <c r="P409" t="str">
        <f t="array" ref="P409">INDEX(mySheet!G:G,MATCH(1,(mySheet!A:A=summary!C409)*(mySheet!B:B=summary!D409)*(mySheet!O:O=2),0))</f>
        <v>SP</v>
      </c>
      <c r="Q409" t="str">
        <f t="shared" si="22"/>
        <v>BJP</v>
      </c>
      <c r="R409" t="str">
        <f>VLOOKUP(Q409,alliance!A:B,2,FALSE)</f>
        <v>NDA</v>
      </c>
      <c r="S409" t="str">
        <f>VLOOKUP(Q409,alliance!A:D,4,FALSE)</f>
        <v>FF4500</v>
      </c>
    </row>
    <row r="410" spans="1:19" x14ac:dyDescent="0.2">
      <c r="A410" t="str">
        <f>VLOOKUP(C410,stateCodes!A:B,2,FALSE)</f>
        <v>S24</v>
      </c>
      <c r="B410">
        <v>47</v>
      </c>
      <c r="C410" t="s">
        <v>6464</v>
      </c>
      <c r="D410" t="s">
        <v>7152</v>
      </c>
      <c r="E410" s="2">
        <f>SUMIFS(mySheet!N:N,mySheet!A:A,summary!C410,mySheet!B:B,summary!D410,mySheet!O:O,1)</f>
        <v>1787120</v>
      </c>
      <c r="F410" s="2">
        <f>SUMIFS(mySheet!K:K,mySheet!A:A,summary!C410,mySheet!B:B,summary!D410)</f>
        <v>974438</v>
      </c>
      <c r="G410" s="8">
        <f t="shared" si="20"/>
        <v>0.54525605443394964</v>
      </c>
      <c r="H410">
        <f>COUNTIFS(mySheet!A:A,summary!C410,mySheet!B:B,summary!D410,mySheet!D:D,"FEMALE")</f>
        <v>0</v>
      </c>
      <c r="I410">
        <f>COUNTIFS(mySheet!A:A,summary!C410,mySheet!B:B,summary!D410,mySheet!D:D,"FEMALE",mySheet!O:O,1)</f>
        <v>0</v>
      </c>
      <c r="J410" s="11">
        <f>SUMIFS(mySheet!K:K,mySheet!A:A,summary!C410,mySheet!B:B,summary!D410,mySheet!G:G,"NOTA")/F410</f>
        <v>1.5156428628604385E-2</v>
      </c>
      <c r="K410" s="2">
        <f>SUMIFS(mySheet!K:K,mySheet!A:A,summary!C410,mySheet!B:B,summary!D410,mySheet!O:O,1) - SUMIFS(mySheet!K:K,mySheet!A:A,summary!C410,mySheet!B:B,summary!D410,mySheet!O:O,2)</f>
        <v>38722</v>
      </c>
      <c r="L410" s="11">
        <f t="shared" si="21"/>
        <v>3.9737777057134473E-2</v>
      </c>
      <c r="M410" t="str">
        <f t="array" ref="M410">INDEX(mySheet!G:G,MATCH(1,(mySheet!A:A=summary!C410)*(mySheet!B:B=summary!D410)*(mySheet!O:O=1),0))</f>
        <v>BJP</v>
      </c>
      <c r="N410" t="str">
        <f>VLOOKUP(M410,alliance!A:B,2,FALSE)</f>
        <v>NDA</v>
      </c>
      <c r="O410" t="str">
        <f>VLOOKUP(M410,alliance!A:D,4,FALSE)</f>
        <v>FF4500</v>
      </c>
      <c r="P410" t="str">
        <f t="array" ref="P410">INDEX(mySheet!G:G,MATCH(1,(mySheet!A:A=summary!C410)*(mySheet!B:B=summary!D410)*(mySheet!O:O=2),0))</f>
        <v>SP</v>
      </c>
      <c r="Q410" t="str">
        <f t="shared" si="22"/>
        <v>SP</v>
      </c>
      <c r="R410" t="str">
        <f>VLOOKUP(Q410,alliance!A:B,2,FALSE)</f>
        <v>I.N.D.I.A.</v>
      </c>
      <c r="S410" t="str">
        <f>VLOOKUP(Q410,alliance!A:D,4,FALSE)</f>
        <v>1E8EFF</v>
      </c>
    </row>
    <row r="411" spans="1:19" x14ac:dyDescent="0.2">
      <c r="A411" t="str">
        <f>VLOOKUP(C411,stateCodes!A:B,2,FALSE)</f>
        <v>S24</v>
      </c>
      <c r="B411">
        <v>48</v>
      </c>
      <c r="C411" t="s">
        <v>6464</v>
      </c>
      <c r="D411" t="s">
        <v>7496</v>
      </c>
      <c r="E411" s="2">
        <f>SUMIFS(mySheet!N:N,mySheet!A:A,summary!C411,mySheet!B:B,summary!D411,mySheet!O:O,1)</f>
        <v>1881077</v>
      </c>
      <c r="F411" s="2">
        <f>SUMIFS(mySheet!K:K,mySheet!A:A,summary!C411,mySheet!B:B,summary!D411)</f>
        <v>1105627</v>
      </c>
      <c r="G411" s="8">
        <f t="shared" si="20"/>
        <v>0.5877627550600002</v>
      </c>
      <c r="H411">
        <f>COUNTIFS(mySheet!A:A,summary!C411,mySheet!B:B,summary!D411,mySheet!D:D,"FEMALE")</f>
        <v>0</v>
      </c>
      <c r="I411">
        <f>COUNTIFS(mySheet!A:A,summary!C411,mySheet!B:B,summary!D411,mySheet!D:D,"FEMALE",mySheet!O:O,1)</f>
        <v>0</v>
      </c>
      <c r="J411" s="11">
        <f>SUMIFS(mySheet!K:K,mySheet!A:A,summary!C411,mySheet!B:B,summary!D411,mySheet!G:G,"NOTA")/F411</f>
        <v>6.2145732692852106E-3</v>
      </c>
      <c r="K411" s="2">
        <f>SUMIFS(mySheet!K:K,mySheet!A:A,summary!C411,mySheet!B:B,summary!D411,mySheet!O:O,1) - SUMIFS(mySheet!K:K,mySheet!A:A,summary!C411,mySheet!B:B,summary!D411,mySheet!O:O,2)</f>
        <v>119392</v>
      </c>
      <c r="L411" s="11">
        <f t="shared" si="21"/>
        <v>0.10798578544120215</v>
      </c>
      <c r="M411" t="str">
        <f t="array" ref="M411">INDEX(mySheet!G:G,MATCH(1,(mySheet!A:A=summary!C411)*(mySheet!B:B=summary!D411)*(mySheet!O:O=1),0))</f>
        <v>BSP</v>
      </c>
      <c r="N411" t="str">
        <f>VLOOKUP(M411,alliance!A:B,2,FALSE)</f>
        <v>Unallied</v>
      </c>
      <c r="O411" t="str">
        <f>VLOOKUP(M411,alliance!A:D,4,FALSE)</f>
        <v>50C878</v>
      </c>
      <c r="P411" t="str">
        <f t="array" ref="P411">INDEX(mySheet!G:G,MATCH(1,(mySheet!A:A=summary!C411)*(mySheet!B:B=summary!D411)*(mySheet!O:O=2),0))</f>
        <v>BJP</v>
      </c>
      <c r="Q411" t="str">
        <f t="shared" si="22"/>
        <v>BSP</v>
      </c>
      <c r="R411" t="str">
        <f>VLOOKUP(Q411,alliance!A:B,2,FALSE)</f>
        <v>Unallied</v>
      </c>
      <c r="S411" t="str">
        <f>VLOOKUP(Q411,alliance!A:D,4,FALSE)</f>
        <v>50C878</v>
      </c>
    </row>
    <row r="412" spans="1:19" x14ac:dyDescent="0.2">
      <c r="A412" t="str">
        <f>VLOOKUP(C412,stateCodes!A:B,2,FALSE)</f>
        <v>S24</v>
      </c>
      <c r="B412">
        <v>49</v>
      </c>
      <c r="C412" t="s">
        <v>6464</v>
      </c>
      <c r="D412" t="s">
        <v>7580</v>
      </c>
      <c r="E412" s="2">
        <f>SUMIFS(mySheet!N:N,mySheet!A:A,summary!C412,mySheet!B:B,summary!D412,mySheet!O:O,1)</f>
        <v>1723538</v>
      </c>
      <c r="F412" s="2">
        <f>SUMIFS(mySheet!K:K,mySheet!A:A,summary!C412,mySheet!B:B,summary!D412)</f>
        <v>988287</v>
      </c>
      <c r="G412" s="8">
        <f t="shared" si="20"/>
        <v>0.57340598234561702</v>
      </c>
      <c r="H412">
        <f>COUNTIFS(mySheet!A:A,summary!C412,mySheet!B:B,summary!D412,mySheet!D:D,"FEMALE")</f>
        <v>2</v>
      </c>
      <c r="I412">
        <f>COUNTIFS(mySheet!A:A,summary!C412,mySheet!B:B,summary!D412,mySheet!D:D,"FEMALE",mySheet!O:O,1)</f>
        <v>0</v>
      </c>
      <c r="J412" s="11">
        <f>SUMIFS(mySheet!K:K,mySheet!A:A,summary!C412,mySheet!B:B,summary!D412,mySheet!G:G,"NOTA")/F412</f>
        <v>2.1368286742616264E-2</v>
      </c>
      <c r="K412" s="2">
        <f>SUMIFS(mySheet!K:K,mySheet!A:A,summary!C412,mySheet!B:B,summary!D412,mySheet!O:O,1) - SUMIFS(mySheet!K:K,mySheet!A:A,summary!C412,mySheet!B:B,summary!D412,mySheet!O:O,2)</f>
        <v>54336</v>
      </c>
      <c r="L412" s="11">
        <f t="shared" si="21"/>
        <v>5.4979980511733938E-2</v>
      </c>
      <c r="M412" t="str">
        <f t="array" ref="M412">INDEX(mySheet!G:G,MATCH(1,(mySheet!A:A=summary!C412)*(mySheet!B:B=summary!D412)*(mySheet!O:O=1),0))</f>
        <v>ADAL</v>
      </c>
      <c r="N412" t="str">
        <f>VLOOKUP(M412,alliance!A:B,2,FALSE)</f>
        <v>NDA</v>
      </c>
      <c r="O412" t="str">
        <f>VLOOKUP(M412,alliance!A:D,4,FALSE)</f>
        <v>FF9550</v>
      </c>
      <c r="P412" t="str">
        <f t="array" ref="P412">INDEX(mySheet!G:G,MATCH(1,(mySheet!A:A=summary!C412)*(mySheet!B:B=summary!D412)*(mySheet!O:O=2),0))</f>
        <v>SP</v>
      </c>
      <c r="Q412" t="str">
        <f t="shared" si="22"/>
        <v>SP</v>
      </c>
      <c r="R412" t="str">
        <f>VLOOKUP(Q412,alliance!A:B,2,FALSE)</f>
        <v>I.N.D.I.A.</v>
      </c>
      <c r="S412" t="str">
        <f>VLOOKUP(Q412,alliance!A:D,4,FALSE)</f>
        <v>1E8EFF</v>
      </c>
    </row>
    <row r="413" spans="1:19" x14ac:dyDescent="0.2">
      <c r="A413" t="str">
        <f>VLOOKUP(C413,stateCodes!A:B,2,FALSE)</f>
        <v>S24</v>
      </c>
      <c r="B413">
        <v>50</v>
      </c>
      <c r="C413" t="s">
        <v>6464</v>
      </c>
      <c r="D413" t="s">
        <v>7234</v>
      </c>
      <c r="E413" s="2">
        <f>SUMIFS(mySheet!N:N,mySheet!A:A,summary!C413,mySheet!B:B,summary!D413,mySheet!O:O,1)</f>
        <v>1729908</v>
      </c>
      <c r="F413" s="2">
        <f>SUMIFS(mySheet!K:K,mySheet!A:A,summary!C413,mySheet!B:B,summary!D413)</f>
        <v>989848</v>
      </c>
      <c r="G413" s="8">
        <f t="shared" si="20"/>
        <v>0.57219690295668901</v>
      </c>
      <c r="H413">
        <f>COUNTIFS(mySheet!A:A,summary!C413,mySheet!B:B,summary!D413,mySheet!D:D,"FEMALE")</f>
        <v>2</v>
      </c>
      <c r="I413">
        <f>COUNTIFS(mySheet!A:A,summary!C413,mySheet!B:B,summary!D413,mySheet!D:D,"FEMALE",mySheet!O:O,1)</f>
        <v>0</v>
      </c>
      <c r="J413" s="11">
        <f>SUMIFS(mySheet!K:K,mySheet!A:A,summary!C413,mySheet!B:B,summary!D413,mySheet!G:G,"NOTA")/F413</f>
        <v>1.3324267968415352E-2</v>
      </c>
      <c r="K413" s="2">
        <f>SUMIFS(mySheet!K:K,mySheet!A:A,summary!C413,mySheet!B:B,summary!D413,mySheet!O:O,1) - SUMIFS(mySheet!K:K,mySheet!A:A,summary!C413,mySheet!B:B,summary!D413,mySheet!O:O,2)</f>
        <v>128752</v>
      </c>
      <c r="L413" s="11">
        <f t="shared" si="21"/>
        <v>0.13007249597918064</v>
      </c>
      <c r="M413" t="str">
        <f t="array" ref="M413">INDEX(mySheet!G:G,MATCH(1,(mySheet!A:A=summary!C413)*(mySheet!B:B=summary!D413)*(mySheet!O:O=1),0))</f>
        <v>BJP</v>
      </c>
      <c r="N413" t="str">
        <f>VLOOKUP(M413,alliance!A:B,2,FALSE)</f>
        <v>NDA</v>
      </c>
      <c r="O413" t="str">
        <f>VLOOKUP(M413,alliance!A:D,4,FALSE)</f>
        <v>FF4500</v>
      </c>
      <c r="P413" t="str">
        <f t="array" ref="P413">INDEX(mySheet!G:G,MATCH(1,(mySheet!A:A=summary!C413)*(mySheet!B:B=summary!D413)*(mySheet!O:O=2),0))</f>
        <v>SP</v>
      </c>
      <c r="Q413" t="str">
        <f t="shared" si="22"/>
        <v>BJP</v>
      </c>
      <c r="R413" t="str">
        <f>VLOOKUP(Q413,alliance!A:B,2,FALSE)</f>
        <v>NDA</v>
      </c>
      <c r="S413" t="str">
        <f>VLOOKUP(Q413,alliance!A:D,4,FALSE)</f>
        <v>FF4500</v>
      </c>
    </row>
    <row r="414" spans="1:19" x14ac:dyDescent="0.2">
      <c r="A414" t="str">
        <f>VLOOKUP(C414,stateCodes!A:B,2,FALSE)</f>
        <v>S24</v>
      </c>
      <c r="B414">
        <v>51</v>
      </c>
      <c r="C414" t="s">
        <v>6464</v>
      </c>
      <c r="D414" t="s">
        <v>7246</v>
      </c>
      <c r="E414" s="2">
        <f>SUMIFS(mySheet!N:N,mySheet!A:A,summary!C414,mySheet!B:B,summary!D414,mySheet!O:O,1)</f>
        <v>1805946</v>
      </c>
      <c r="F414" s="2">
        <f>SUMIFS(mySheet!K:K,mySheet!A:A,summary!C414,mySheet!B:B,summary!D414)</f>
        <v>981400</v>
      </c>
      <c r="G414" s="8">
        <f t="shared" si="20"/>
        <v>0.54342710136404959</v>
      </c>
      <c r="H414">
        <f>COUNTIFS(mySheet!A:A,summary!C414,mySheet!B:B,summary!D414,mySheet!D:D,"FEMALE")</f>
        <v>1</v>
      </c>
      <c r="I414">
        <f>COUNTIFS(mySheet!A:A,summary!C414,mySheet!B:B,summary!D414,mySheet!D:D,"FEMALE",mySheet!O:O,1)</f>
        <v>0</v>
      </c>
      <c r="J414" s="11">
        <f>SUMIFS(mySheet!K:K,mySheet!A:A,summary!C414,mySheet!B:B,summary!D414,mySheet!G:G,"NOTA")/F414</f>
        <v>1.3417566741389851E-2</v>
      </c>
      <c r="K414" s="2">
        <f>SUMIFS(mySheet!K:K,mySheet!A:A,summary!C414,mySheet!B:B,summary!D414,mySheet!O:O,1) - SUMIFS(mySheet!K:K,mySheet!A:A,summary!C414,mySheet!B:B,summary!D414,mySheet!O:O,2)</f>
        <v>261601</v>
      </c>
      <c r="L414" s="11">
        <f t="shared" si="21"/>
        <v>0.26655899735072347</v>
      </c>
      <c r="M414" t="str">
        <f t="array" ref="M414">INDEX(mySheet!G:G,MATCH(1,(mySheet!A:A=summary!C414)*(mySheet!B:B=summary!D414)*(mySheet!O:O=1),0))</f>
        <v>BJP</v>
      </c>
      <c r="N414" t="str">
        <f>VLOOKUP(M414,alliance!A:B,2,FALSE)</f>
        <v>NDA</v>
      </c>
      <c r="O414" t="str">
        <f>VLOOKUP(M414,alliance!A:D,4,FALSE)</f>
        <v>FF4500</v>
      </c>
      <c r="P414" t="str">
        <f t="array" ref="P414">INDEX(mySheet!G:G,MATCH(1,(mySheet!A:A=summary!C414)*(mySheet!B:B=summary!D414)*(mySheet!O:O=2),0))</f>
        <v>BSP</v>
      </c>
      <c r="Q414" t="str">
        <f t="shared" si="22"/>
        <v>BJP</v>
      </c>
      <c r="R414" t="str">
        <f>VLOOKUP(Q414,alliance!A:B,2,FALSE)</f>
        <v>NDA</v>
      </c>
      <c r="S414" t="str">
        <f>VLOOKUP(Q414,alliance!A:D,4,FALSE)</f>
        <v>FF4500</v>
      </c>
    </row>
    <row r="415" spans="1:19" x14ac:dyDescent="0.2">
      <c r="A415" t="str">
        <f>VLOOKUP(C415,stateCodes!A:B,2,FALSE)</f>
        <v>S24</v>
      </c>
      <c r="B415">
        <v>52</v>
      </c>
      <c r="C415" t="s">
        <v>6464</v>
      </c>
      <c r="D415" t="s">
        <v>6927</v>
      </c>
      <c r="E415" s="2">
        <f>SUMIFS(mySheet!N:N,mySheet!A:A,summary!C415,mySheet!B:B,summary!D415,mySheet!O:O,1)</f>
        <v>2023431</v>
      </c>
      <c r="F415" s="2">
        <f>SUMIFS(mySheet!K:K,mySheet!A:A,summary!C415,mySheet!B:B,summary!D415)</f>
        <v>1269594</v>
      </c>
      <c r="G415" s="8">
        <f t="shared" si="20"/>
        <v>0.62744615457606412</v>
      </c>
      <c r="H415">
        <f>COUNTIFS(mySheet!A:A,summary!C415,mySheet!B:B,summary!D415,mySheet!D:D,"FEMALE")</f>
        <v>2</v>
      </c>
      <c r="I415">
        <f>COUNTIFS(mySheet!A:A,summary!C415,mySheet!B:B,summary!D415,mySheet!D:D,"FEMALE",mySheet!O:O,1)</f>
        <v>0</v>
      </c>
      <c r="J415" s="11">
        <f>SUMIFS(mySheet!K:K,mySheet!A:A,summary!C415,mySheet!B:B,summary!D415,mySheet!G:G,"NOTA")/F415</f>
        <v>8.5027181917998983E-3</v>
      </c>
      <c r="K415" s="2">
        <f>SUMIFS(mySheet!K:K,mySheet!A:A,summary!C415,mySheet!B:B,summary!D415,mySheet!O:O,1) - SUMIFS(mySheet!K:K,mySheet!A:A,summary!C415,mySheet!B:B,summary!D415,mySheet!O:O,2)</f>
        <v>90204</v>
      </c>
      <c r="L415" s="11">
        <f t="shared" si="21"/>
        <v>7.1049485110988242E-2</v>
      </c>
      <c r="M415" t="str">
        <f t="array" ref="M415">INDEX(mySheet!G:G,MATCH(1,(mySheet!A:A=summary!C415)*(mySheet!B:B=summary!D415)*(mySheet!O:O=1),0))</f>
        <v>BJP</v>
      </c>
      <c r="N415" t="str">
        <f>VLOOKUP(M415,alliance!A:B,2,FALSE)</f>
        <v>NDA</v>
      </c>
      <c r="O415" t="str">
        <f>VLOOKUP(M415,alliance!A:D,4,FALSE)</f>
        <v>FF4500</v>
      </c>
      <c r="P415" t="str">
        <f t="array" ref="P415">INDEX(mySheet!G:G,MATCH(1,(mySheet!A:A=summary!C415)*(mySheet!B:B=summary!D415)*(mySheet!O:O=2),0))</f>
        <v>BSP</v>
      </c>
      <c r="Q415" t="str">
        <f t="shared" si="22"/>
        <v>BSP</v>
      </c>
      <c r="R415" t="str">
        <f>VLOOKUP(Q415,alliance!A:B,2,FALSE)</f>
        <v>Unallied</v>
      </c>
      <c r="S415" t="str">
        <f>VLOOKUP(Q415,alliance!A:D,4,FALSE)</f>
        <v>50C878</v>
      </c>
    </row>
    <row r="416" spans="1:19" x14ac:dyDescent="0.2">
      <c r="A416" t="str">
        <f>VLOOKUP(C416,stateCodes!A:B,2,FALSE)</f>
        <v>S24</v>
      </c>
      <c r="B416">
        <v>53</v>
      </c>
      <c r="C416" t="s">
        <v>6464</v>
      </c>
      <c r="D416" t="s">
        <v>7196</v>
      </c>
      <c r="E416" s="2">
        <f>SUMIFS(mySheet!N:N,mySheet!A:A,summary!C416,mySheet!B:B,summary!D416,mySheet!O:O,1)</f>
        <v>1816830</v>
      </c>
      <c r="F416" s="2">
        <f>SUMIFS(mySheet!K:K,mySheet!A:A,summary!C416,mySheet!B:B,summary!D416)</f>
        <v>1155341</v>
      </c>
      <c r="G416" s="8">
        <f t="shared" si="20"/>
        <v>0.63591034934473778</v>
      </c>
      <c r="H416">
        <f>COUNTIFS(mySheet!A:A,summary!C416,mySheet!B:B,summary!D416,mySheet!D:D,"FEMALE")</f>
        <v>6</v>
      </c>
      <c r="I416">
        <f>COUNTIFS(mySheet!A:A,summary!C416,mySheet!B:B,summary!D416,mySheet!D:D,"FEMALE",mySheet!O:O,1)</f>
        <v>0</v>
      </c>
      <c r="J416" s="11">
        <f>SUMIFS(mySheet!K:K,mySheet!A:A,summary!C416,mySheet!B:B,summary!D416,mySheet!G:G,"NOTA")/F416</f>
        <v>7.6038156700056524E-3</v>
      </c>
      <c r="K416" s="2">
        <f>SUMIFS(mySheet!K:K,mySheet!A:A,summary!C416,mySheet!B:B,summary!D416,mySheet!O:O,1) - SUMIFS(mySheet!K:K,mySheet!A:A,summary!C416,mySheet!B:B,summary!D416,mySheet!O:O,2)</f>
        <v>110140</v>
      </c>
      <c r="L416" s="11">
        <f t="shared" si="21"/>
        <v>9.5331161968630909E-2</v>
      </c>
      <c r="M416" t="str">
        <f t="array" ref="M416">INDEX(mySheet!G:G,MATCH(1,(mySheet!A:A=summary!C416)*(mySheet!B:B=summary!D416)*(mySheet!O:O=1),0))</f>
        <v>BJP</v>
      </c>
      <c r="N416" t="str">
        <f>VLOOKUP(M416,alliance!A:B,2,FALSE)</f>
        <v>NDA</v>
      </c>
      <c r="O416" t="str">
        <f>VLOOKUP(M416,alliance!A:D,4,FALSE)</f>
        <v>FF4500</v>
      </c>
      <c r="P416" t="str">
        <f t="array" ref="P416">INDEX(mySheet!G:G,MATCH(1,(mySheet!A:A=summary!C416)*(mySheet!B:B=summary!D416)*(mySheet!O:O=2),0))</f>
        <v>SP</v>
      </c>
      <c r="Q416" t="str">
        <f t="shared" si="22"/>
        <v>SP</v>
      </c>
      <c r="R416" t="str">
        <f>VLOOKUP(Q416,alliance!A:B,2,FALSE)</f>
        <v>I.N.D.I.A.</v>
      </c>
      <c r="S416" t="str">
        <f>VLOOKUP(Q416,alliance!A:D,4,FALSE)</f>
        <v>1E8EFF</v>
      </c>
    </row>
    <row r="417" spans="1:19" x14ac:dyDescent="0.2">
      <c r="A417" t="str">
        <f>VLOOKUP(C417,stateCodes!A:B,2,FALSE)</f>
        <v>S24</v>
      </c>
      <c r="B417">
        <v>54</v>
      </c>
      <c r="C417" t="s">
        <v>6464</v>
      </c>
      <c r="D417" t="s">
        <v>6961</v>
      </c>
      <c r="E417" s="2">
        <f>SUMIFS(mySheet!N:N,mySheet!A:A,summary!C417,mySheet!B:B,summary!D417,mySheet!O:O,1)</f>
        <v>1702248</v>
      </c>
      <c r="F417" s="2">
        <f>SUMIFS(mySheet!K:K,mySheet!A:A,summary!C417,mySheet!B:B,summary!D417)</f>
        <v>958556</v>
      </c>
      <c r="G417" s="8">
        <f t="shared" si="20"/>
        <v>0.56311183799305387</v>
      </c>
      <c r="H417">
        <f>COUNTIFS(mySheet!A:A,summary!C417,mySheet!B:B,summary!D417,mySheet!D:D,"FEMALE")</f>
        <v>2</v>
      </c>
      <c r="I417">
        <f>COUNTIFS(mySheet!A:A,summary!C417,mySheet!B:B,summary!D417,mySheet!D:D,"FEMALE",mySheet!O:O,1)</f>
        <v>1</v>
      </c>
      <c r="J417" s="11">
        <f>SUMIFS(mySheet!K:K,mySheet!A:A,summary!C417,mySheet!B:B,summary!D417,mySheet!G:G,"NOTA")/F417</f>
        <v>1.0695254111392553E-2</v>
      </c>
      <c r="K417" s="2">
        <f>SUMIFS(mySheet!K:K,mySheet!A:A,summary!C417,mySheet!B:B,summary!D417,mySheet!O:O,1) - SUMIFS(mySheet!K:K,mySheet!A:A,summary!C417,mySheet!B:B,summary!D417,mySheet!O:O,2)</f>
        <v>167178</v>
      </c>
      <c r="L417" s="11">
        <f t="shared" si="21"/>
        <v>0.1744060858207554</v>
      </c>
      <c r="M417" t="str">
        <f t="array" ref="M417">INDEX(mySheet!G:G,MATCH(1,(mySheet!A:A=summary!C417)*(mySheet!B:B=summary!D417)*(mySheet!O:O=1),0))</f>
        <v>INC</v>
      </c>
      <c r="N417" t="str">
        <f>VLOOKUP(M417,alliance!A:B,2,FALSE)</f>
        <v>I.N.D.I.A.</v>
      </c>
      <c r="O417" t="str">
        <f>VLOOKUP(M417,alliance!A:D,4,FALSE)</f>
        <v>00BFFF</v>
      </c>
      <c r="P417" t="str">
        <f t="array" ref="P417">INDEX(mySheet!G:G,MATCH(1,(mySheet!A:A=summary!C417)*(mySheet!B:B=summary!D417)*(mySheet!O:O=2),0))</f>
        <v>BJP</v>
      </c>
      <c r="Q417" t="str">
        <f t="shared" si="22"/>
        <v>INC</v>
      </c>
      <c r="R417" t="str">
        <f>VLOOKUP(Q417,alliance!A:B,2,FALSE)</f>
        <v>I.N.D.I.A.</v>
      </c>
      <c r="S417" t="str">
        <f>VLOOKUP(Q417,alliance!A:D,4,FALSE)</f>
        <v>00BFFF</v>
      </c>
    </row>
    <row r="418" spans="1:19" x14ac:dyDescent="0.2">
      <c r="A418" t="str">
        <f>VLOOKUP(C418,stateCodes!A:B,2,FALSE)</f>
        <v>S24</v>
      </c>
      <c r="B418">
        <v>55</v>
      </c>
      <c r="C418" t="s">
        <v>6464</v>
      </c>
      <c r="D418" t="s">
        <v>7557</v>
      </c>
      <c r="E418" s="2">
        <f>SUMIFS(mySheet!N:N,mySheet!A:A,summary!C418,mySheet!B:B,summary!D418,mySheet!O:O,1)</f>
        <v>1942514</v>
      </c>
      <c r="F418" s="2">
        <f>SUMIFS(mySheet!K:K,mySheet!A:A,summary!C418,mySheet!B:B,summary!D418)</f>
        <v>1039390</v>
      </c>
      <c r="G418" s="8">
        <f t="shared" si="20"/>
        <v>0.53507465068462823</v>
      </c>
      <c r="H418">
        <f>COUNTIFS(mySheet!A:A,summary!C418,mySheet!B:B,summary!D418,mySheet!D:D,"FEMALE")</f>
        <v>0</v>
      </c>
      <c r="I418">
        <f>COUNTIFS(mySheet!A:A,summary!C418,mySheet!B:B,summary!D418,mySheet!D:D,"FEMALE",mySheet!O:O,1)</f>
        <v>0</v>
      </c>
      <c r="J418" s="11">
        <f>SUMIFS(mySheet!K:K,mySheet!A:A,summary!C418,mySheet!B:B,summary!D418,mySheet!G:G,"NOTA")/F418</f>
        <v>8.7426278875109443E-3</v>
      </c>
      <c r="K418" s="2">
        <f>SUMIFS(mySheet!K:K,mySheet!A:A,summary!C418,mySheet!B:B,summary!D418,mySheet!O:O,1) - SUMIFS(mySheet!K:K,mySheet!A:A,summary!C418,mySheet!B:B,summary!D418,mySheet!O:O,2)</f>
        <v>43615</v>
      </c>
      <c r="L418" s="11">
        <f t="shared" si="21"/>
        <v>4.19621123928458E-2</v>
      </c>
      <c r="M418" t="str">
        <f t="array" ref="M418">INDEX(mySheet!G:G,MATCH(1,(mySheet!A:A=summary!C418)*(mySheet!B:B=summary!D418)*(mySheet!O:O=1),0))</f>
        <v>BJP</v>
      </c>
      <c r="N418" t="str">
        <f>VLOOKUP(M418,alliance!A:B,2,FALSE)</f>
        <v>NDA</v>
      </c>
      <c r="O418" t="str">
        <f>VLOOKUP(M418,alliance!A:D,4,FALSE)</f>
        <v>FF4500</v>
      </c>
      <c r="P418" t="str">
        <f t="array" ref="P418">INDEX(mySheet!G:G,MATCH(1,(mySheet!A:A=summary!C418)*(mySheet!B:B=summary!D418)*(mySheet!O:O=2),0))</f>
        <v>BSP</v>
      </c>
      <c r="Q418" t="str">
        <f t="shared" si="22"/>
        <v>BSP</v>
      </c>
      <c r="R418" t="str">
        <f>VLOOKUP(Q418,alliance!A:B,2,FALSE)</f>
        <v>Unallied</v>
      </c>
      <c r="S418" t="str">
        <f>VLOOKUP(Q418,alliance!A:D,4,FALSE)</f>
        <v>50C878</v>
      </c>
    </row>
    <row r="419" spans="1:19" x14ac:dyDescent="0.2">
      <c r="A419" t="str">
        <f>VLOOKUP(C419,stateCodes!A:B,2,FALSE)</f>
        <v>S24</v>
      </c>
      <c r="B419">
        <v>56</v>
      </c>
      <c r="C419" t="s">
        <v>6464</v>
      </c>
      <c r="D419" t="s">
        <v>7180</v>
      </c>
      <c r="E419" s="2">
        <f>SUMIFS(mySheet!N:N,mySheet!A:A,summary!C419,mySheet!B:B,summary!D419,mySheet!O:O,1)</f>
        <v>1716160</v>
      </c>
      <c r="F419" s="2">
        <f>SUMIFS(mySheet!K:K,mySheet!A:A,summary!C419,mySheet!B:B,summary!D419)</f>
        <v>889056</v>
      </c>
      <c r="G419" s="8">
        <f t="shared" si="20"/>
        <v>0.51804959910497861</v>
      </c>
      <c r="H419">
        <f>COUNTIFS(mySheet!A:A,summary!C419,mySheet!B:B,summary!D419,mySheet!D:D,"FEMALE")</f>
        <v>1</v>
      </c>
      <c r="I419">
        <f>COUNTIFS(mySheet!A:A,summary!C419,mySheet!B:B,summary!D419,mySheet!D:D,"FEMALE",mySheet!O:O,1)</f>
        <v>1</v>
      </c>
      <c r="J419" s="11">
        <f>SUMIFS(mySheet!K:K,mySheet!A:A,summary!C419,mySheet!B:B,summary!D419,mySheet!G:G,"NOTA")/F419</f>
        <v>8.5765126156282616E-3</v>
      </c>
      <c r="K419" s="2">
        <f>SUMIFS(mySheet!K:K,mySheet!A:A,summary!C419,mySheet!B:B,summary!D419,mySheet!O:O,1) - SUMIFS(mySheet!K:K,mySheet!A:A,summary!C419,mySheet!B:B,summary!D419,mySheet!O:O,2)</f>
        <v>184275</v>
      </c>
      <c r="L419" s="11">
        <f t="shared" si="21"/>
        <v>0.20727040816326531</v>
      </c>
      <c r="M419" t="str">
        <f t="array" ref="M419">INDEX(mySheet!G:G,MATCH(1,(mySheet!A:A=summary!C419)*(mySheet!B:B=summary!D419)*(mySheet!O:O=1),0))</f>
        <v>BJP</v>
      </c>
      <c r="N419" t="str">
        <f>VLOOKUP(M419,alliance!A:B,2,FALSE)</f>
        <v>NDA</v>
      </c>
      <c r="O419" t="str">
        <f>VLOOKUP(M419,alliance!A:D,4,FALSE)</f>
        <v>FF4500</v>
      </c>
      <c r="P419" t="str">
        <f t="array" ref="P419">INDEX(mySheet!G:G,MATCH(1,(mySheet!A:A=summary!C419)*(mySheet!B:B=summary!D419)*(mySheet!O:O=2),0))</f>
        <v>SP</v>
      </c>
      <c r="Q419" t="str">
        <f t="shared" si="22"/>
        <v>BJP</v>
      </c>
      <c r="R419" t="str">
        <f>VLOOKUP(Q419,alliance!A:B,2,FALSE)</f>
        <v>NDA</v>
      </c>
      <c r="S419" t="str">
        <f>VLOOKUP(Q419,alliance!A:D,4,FALSE)</f>
        <v>FF4500</v>
      </c>
    </row>
    <row r="420" spans="1:19" x14ac:dyDescent="0.2">
      <c r="A420" t="str">
        <f>VLOOKUP(C420,stateCodes!A:B,2,FALSE)</f>
        <v>S24</v>
      </c>
      <c r="B420">
        <v>57</v>
      </c>
      <c r="C420" t="s">
        <v>6464</v>
      </c>
      <c r="D420" t="s">
        <v>7287</v>
      </c>
      <c r="E420" s="2">
        <f>SUMIFS(mySheet!N:N,mySheet!A:A,summary!C420,mySheet!B:B,summary!D420,mySheet!O:O,1)</f>
        <v>1885433</v>
      </c>
      <c r="F420" s="2">
        <f>SUMIFS(mySheet!K:K,mySheet!A:A,summary!C420,mySheet!B:B,summary!D420)</f>
        <v>985269</v>
      </c>
      <c r="G420" s="8">
        <f t="shared" si="20"/>
        <v>0.52256908625233567</v>
      </c>
      <c r="H420">
        <f>COUNTIFS(mySheet!A:A,summary!C420,mySheet!B:B,summary!D420,mySheet!D:D,"FEMALE")</f>
        <v>0</v>
      </c>
      <c r="I420">
        <f>COUNTIFS(mySheet!A:A,summary!C420,mySheet!B:B,summary!D420,mySheet!D:D,"FEMALE",mySheet!O:O,1)</f>
        <v>0</v>
      </c>
      <c r="J420" s="11">
        <f>SUMIFS(mySheet!K:K,mySheet!A:A,summary!C420,mySheet!B:B,summary!D420,mySheet!G:G,"NOTA")/F420</f>
        <v>1.1932781808825814E-2</v>
      </c>
      <c r="K420" s="2">
        <f>SUMIFS(mySheet!K:K,mySheet!A:A,summary!C420,mySheet!B:B,summary!D420,mySheet!O:O,1) - SUMIFS(mySheet!K:K,mySheet!A:A,summary!C420,mySheet!B:B,summary!D420,mySheet!O:O,2)</f>
        <v>105321</v>
      </c>
      <c r="L420" s="11">
        <f t="shared" si="21"/>
        <v>0.10689568026599842</v>
      </c>
      <c r="M420" t="str">
        <f t="array" ref="M420">INDEX(mySheet!G:G,MATCH(1,(mySheet!A:A=summary!C420)*(mySheet!B:B=summary!D420)*(mySheet!O:O=1),0))</f>
        <v>BJP</v>
      </c>
      <c r="N420" t="str">
        <f>VLOOKUP(M420,alliance!A:B,2,FALSE)</f>
        <v>NDA</v>
      </c>
      <c r="O420" t="str">
        <f>VLOOKUP(M420,alliance!A:D,4,FALSE)</f>
        <v>FF4500</v>
      </c>
      <c r="P420" t="str">
        <f t="array" ref="P420">INDEX(mySheet!G:G,MATCH(1,(mySheet!A:A=summary!C420)*(mySheet!B:B=summary!D420)*(mySheet!O:O=2),0))</f>
        <v>BSP</v>
      </c>
      <c r="Q420" t="str">
        <f t="shared" si="22"/>
        <v>BJP</v>
      </c>
      <c r="R420" t="str">
        <f>VLOOKUP(Q420,alliance!A:B,2,FALSE)</f>
        <v>NDA</v>
      </c>
      <c r="S420" t="str">
        <f>VLOOKUP(Q420,alliance!A:D,4,FALSE)</f>
        <v>FF4500</v>
      </c>
    </row>
    <row r="421" spans="1:19" x14ac:dyDescent="0.2">
      <c r="A421" t="str">
        <f>VLOOKUP(C421,stateCodes!A:B,2,FALSE)</f>
        <v>S24</v>
      </c>
      <c r="B421">
        <v>58</v>
      </c>
      <c r="C421" t="s">
        <v>6464</v>
      </c>
      <c r="D421" t="s">
        <v>7259</v>
      </c>
      <c r="E421" s="2">
        <f>SUMIFS(mySheet!N:N,mySheet!A:A,summary!C421,mySheet!B:B,summary!D421,mySheet!O:O,1)</f>
        <v>1914739</v>
      </c>
      <c r="F421" s="2">
        <f>SUMIFS(mySheet!K:K,mySheet!A:A,summary!C421,mySheet!B:B,summary!D421)</f>
        <v>997007</v>
      </c>
      <c r="G421" s="8">
        <f t="shared" si="20"/>
        <v>0.52070125484465501</v>
      </c>
      <c r="H421">
        <f>COUNTIFS(mySheet!A:A,summary!C421,mySheet!B:B,summary!D421,mySheet!D:D,"FEMALE")</f>
        <v>0</v>
      </c>
      <c r="I421">
        <f>COUNTIFS(mySheet!A:A,summary!C421,mySheet!B:B,summary!D421,mySheet!D:D,"FEMALE",mySheet!O:O,1)</f>
        <v>0</v>
      </c>
      <c r="J421" s="11">
        <f>SUMIFS(mySheet!K:K,mySheet!A:A,summary!C421,mySheet!B:B,summary!D421,mySheet!G:G,"NOTA")/F421</f>
        <v>1.7159357958369401E-2</v>
      </c>
      <c r="K421" s="2">
        <f>SUMIFS(mySheet!K:K,mySheet!A:A,summary!C421,mySheet!B:B,summary!D421,mySheet!O:O,1) - SUMIFS(mySheet!K:K,mySheet!A:A,summary!C421,mySheet!B:B,summary!D421,mySheet!O:O,2)</f>
        <v>5320</v>
      </c>
      <c r="L421" s="11">
        <f t="shared" si="21"/>
        <v>5.3359705598857382E-3</v>
      </c>
      <c r="M421" t="str">
        <f t="array" ref="M421">INDEX(mySheet!G:G,MATCH(1,(mySheet!A:A=summary!C421)*(mySheet!B:B=summary!D421)*(mySheet!O:O=1),0))</f>
        <v>BSP</v>
      </c>
      <c r="N421" t="str">
        <f>VLOOKUP(M421,alliance!A:B,2,FALSE)</f>
        <v>Unallied</v>
      </c>
      <c r="O421" t="str">
        <f>VLOOKUP(M421,alliance!A:D,4,FALSE)</f>
        <v>50C878</v>
      </c>
      <c r="P421" t="str">
        <f t="array" ref="P421">INDEX(mySheet!G:G,MATCH(1,(mySheet!A:A=summary!C421)*(mySheet!B:B=summary!D421)*(mySheet!O:O=2),0))</f>
        <v>BJP</v>
      </c>
      <c r="Q421" t="str">
        <f t="shared" si="22"/>
        <v>BJP</v>
      </c>
      <c r="R421" t="str">
        <f>VLOOKUP(Q421,alliance!A:B,2,FALSE)</f>
        <v>NDA</v>
      </c>
      <c r="S421" t="str">
        <f>VLOOKUP(Q421,alliance!A:D,4,FALSE)</f>
        <v>FF4500</v>
      </c>
    </row>
    <row r="422" spans="1:19" x14ac:dyDescent="0.2">
      <c r="A422" t="str">
        <f>VLOOKUP(C422,stateCodes!A:B,2,FALSE)</f>
        <v>S24</v>
      </c>
      <c r="B422">
        <v>59</v>
      </c>
      <c r="C422" t="s">
        <v>6464</v>
      </c>
      <c r="D422" t="s">
        <v>7271</v>
      </c>
      <c r="E422" s="2">
        <f>SUMIFS(mySheet!N:N,mySheet!A:A,summary!C422,mySheet!B:B,summary!D422,mySheet!O:O,1)</f>
        <v>1770248</v>
      </c>
      <c r="F422" s="2">
        <f>SUMIFS(mySheet!K:K,mySheet!A:A,summary!C422,mySheet!B:B,summary!D422)</f>
        <v>923816</v>
      </c>
      <c r="G422" s="8">
        <f t="shared" si="20"/>
        <v>0.52185682458051075</v>
      </c>
      <c r="H422">
        <f>COUNTIFS(mySheet!A:A,summary!C422,mySheet!B:B,summary!D422,mySheet!D:D,"FEMALE")</f>
        <v>1</v>
      </c>
      <c r="I422">
        <f>COUNTIFS(mySheet!A:A,summary!C422,mySheet!B:B,summary!D422,mySheet!D:D,"FEMALE",mySheet!O:O,1)</f>
        <v>0</v>
      </c>
      <c r="J422" s="11">
        <f>SUMIFS(mySheet!K:K,mySheet!A:A,summary!C422,mySheet!B:B,summary!D422,mySheet!G:G,"NOTA")/F422</f>
        <v>9.1122041618677315E-3</v>
      </c>
      <c r="K422" s="2">
        <f>SUMIFS(mySheet!K:K,mySheet!A:A,summary!C422,mySheet!B:B,summary!D422,mySheet!O:O,1) - SUMIFS(mySheet!K:K,mySheet!A:A,summary!C422,mySheet!B:B,summary!D422,mySheet!O:O,2)</f>
        <v>166360</v>
      </c>
      <c r="L422" s="11">
        <f t="shared" si="21"/>
        <v>0.18007914996059821</v>
      </c>
      <c r="M422" t="str">
        <f t="array" ref="M422">INDEX(mySheet!G:G,MATCH(1,(mySheet!A:A=summary!C422)*(mySheet!B:B=summary!D422)*(mySheet!O:O=1),0))</f>
        <v>BJP</v>
      </c>
      <c r="N422" t="str">
        <f>VLOOKUP(M422,alliance!A:B,2,FALSE)</f>
        <v>NDA</v>
      </c>
      <c r="O422" t="str">
        <f>VLOOKUP(M422,alliance!A:D,4,FALSE)</f>
        <v>FF4500</v>
      </c>
      <c r="P422" t="str">
        <f t="array" ref="P422">INDEX(mySheet!G:G,MATCH(1,(mySheet!A:A=summary!C422)*(mySheet!B:B=summary!D422)*(mySheet!O:O=2),0))</f>
        <v>SP</v>
      </c>
      <c r="Q422" t="str">
        <f t="shared" si="22"/>
        <v>BJP</v>
      </c>
      <c r="R422" t="str">
        <f>VLOOKUP(Q422,alliance!A:B,2,FALSE)</f>
        <v>NDA</v>
      </c>
      <c r="S422" t="str">
        <f>VLOOKUP(Q422,alliance!A:D,4,FALSE)</f>
        <v>FF4500</v>
      </c>
    </row>
    <row r="423" spans="1:19" x14ac:dyDescent="0.2">
      <c r="A423" t="str">
        <f>VLOOKUP(C423,stateCodes!A:B,2,FALSE)</f>
        <v>S24</v>
      </c>
      <c r="B423">
        <v>60</v>
      </c>
      <c r="C423" t="s">
        <v>6464</v>
      </c>
      <c r="D423" t="s">
        <v>6878</v>
      </c>
      <c r="E423" s="2">
        <f>SUMIFS(mySheet!N:N,mySheet!A:A,summary!C423,mySheet!B:B,summary!D423,mySheet!O:O,1)</f>
        <v>1666126</v>
      </c>
      <c r="F423" s="2">
        <f>SUMIFS(mySheet!K:K,mySheet!A:A,summary!C423,mySheet!B:B,summary!D423)</f>
        <v>1064521</v>
      </c>
      <c r="G423" s="8">
        <f t="shared" si="20"/>
        <v>0.63891986560440206</v>
      </c>
      <c r="H423">
        <f>COUNTIFS(mySheet!A:A,summary!C423,mySheet!B:B,summary!D423,mySheet!D:D,"FEMALE")</f>
        <v>3</v>
      </c>
      <c r="I423">
        <f>COUNTIFS(mySheet!A:A,summary!C423,mySheet!B:B,summary!D423,mySheet!D:D,"FEMALE",mySheet!O:O,1)</f>
        <v>0</v>
      </c>
      <c r="J423" s="11">
        <f>SUMIFS(mySheet!K:K,mySheet!A:A,summary!C423,mySheet!B:B,summary!D423,mySheet!G:G,"NOTA")/F423</f>
        <v>8.3352042843682743E-3</v>
      </c>
      <c r="K423" s="2">
        <f>SUMIFS(mySheet!K:K,mySheet!A:A,summary!C423,mySheet!B:B,summary!D423,mySheet!O:O,1) - SUMIFS(mySheet!K:K,mySheet!A:A,summary!C423,mySheet!B:B,summary!D423,mySheet!O:O,2)</f>
        <v>100833</v>
      </c>
      <c r="L423" s="11">
        <f t="shared" si="21"/>
        <v>9.472147566839921E-2</v>
      </c>
      <c r="M423" t="str">
        <f t="array" ref="M423">INDEX(mySheet!G:G,MATCH(1,(mySheet!A:A=summary!C423)*(mySheet!B:B=summary!D423)*(mySheet!O:O=1),0))</f>
        <v>BJP</v>
      </c>
      <c r="N423" t="str">
        <f>VLOOKUP(M423,alliance!A:B,2,FALSE)</f>
        <v>NDA</v>
      </c>
      <c r="O423" t="str">
        <f>VLOOKUP(M423,alliance!A:D,4,FALSE)</f>
        <v>FF4500</v>
      </c>
      <c r="P423" t="str">
        <f t="array" ref="P423">INDEX(mySheet!G:G,MATCH(1,(mySheet!A:A=summary!C423)*(mySheet!B:B=summary!D423)*(mySheet!O:O=2),0))</f>
        <v>BSP</v>
      </c>
      <c r="Q423" t="str">
        <f t="shared" si="22"/>
        <v>BSP</v>
      </c>
      <c r="R423" t="str">
        <f>VLOOKUP(Q423,alliance!A:B,2,FALSE)</f>
        <v>Unallied</v>
      </c>
      <c r="S423" t="str">
        <f>VLOOKUP(Q423,alliance!A:D,4,FALSE)</f>
        <v>50C878</v>
      </c>
    </row>
    <row r="424" spans="1:19" x14ac:dyDescent="0.2">
      <c r="A424" t="str">
        <f>VLOOKUP(C424,stateCodes!A:B,2,FALSE)</f>
        <v>S24</v>
      </c>
      <c r="B424">
        <v>61</v>
      </c>
      <c r="C424" t="s">
        <v>6464</v>
      </c>
      <c r="D424" t="s">
        <v>7208</v>
      </c>
      <c r="E424" s="2">
        <f>SUMIFS(mySheet!N:N,mySheet!A:A,summary!C424,mySheet!B:B,summary!D424,mySheet!O:O,1)</f>
        <v>1821785</v>
      </c>
      <c r="F424" s="2">
        <f>SUMIFS(mySheet!K:K,mySheet!A:A,summary!C424,mySheet!B:B,summary!D424)</f>
        <v>1087121</v>
      </c>
      <c r="G424" s="8">
        <f t="shared" si="20"/>
        <v>0.59673397245009707</v>
      </c>
      <c r="H424">
        <f>COUNTIFS(mySheet!A:A,summary!C424,mySheet!B:B,summary!D424,mySheet!D:D,"FEMALE")</f>
        <v>2</v>
      </c>
      <c r="I424">
        <f>COUNTIFS(mySheet!A:A,summary!C424,mySheet!B:B,summary!D424,mySheet!D:D,"FEMALE",mySheet!O:O,1)</f>
        <v>0</v>
      </c>
      <c r="J424" s="11">
        <f>SUMIFS(mySheet!K:K,mySheet!A:A,summary!C424,mySheet!B:B,summary!D424,mySheet!G:G,"NOTA")/F424</f>
        <v>8.6356532529497636E-3</v>
      </c>
      <c r="K424" s="2">
        <f>SUMIFS(mySheet!K:K,mySheet!A:A,summary!C424,mySheet!B:B,summary!D424,mySheet!O:O,1) - SUMIFS(mySheet!K:K,mySheet!A:A,summary!C424,mySheet!B:B,summary!D424,mySheet!O:O,2)</f>
        <v>65477</v>
      </c>
      <c r="L424" s="11">
        <f t="shared" si="21"/>
        <v>6.0229726037855952E-2</v>
      </c>
      <c r="M424" t="str">
        <f t="array" ref="M424">INDEX(mySheet!G:G,MATCH(1,(mySheet!A:A=summary!C424)*(mySheet!B:B=summary!D424)*(mySheet!O:O=1),0))</f>
        <v>BJP</v>
      </c>
      <c r="N424" t="str">
        <f>VLOOKUP(M424,alliance!A:B,2,FALSE)</f>
        <v>NDA</v>
      </c>
      <c r="O424" t="str">
        <f>VLOOKUP(M424,alliance!A:D,4,FALSE)</f>
        <v>FF4500</v>
      </c>
      <c r="P424" t="str">
        <f t="array" ref="P424">INDEX(mySheet!G:G,MATCH(1,(mySheet!A:A=summary!C424)*(mySheet!B:B=summary!D424)*(mySheet!O:O=2),0))</f>
        <v>SP</v>
      </c>
      <c r="Q424" t="str">
        <f t="shared" si="22"/>
        <v>SP</v>
      </c>
      <c r="R424" t="str">
        <f>VLOOKUP(Q424,alliance!A:B,2,FALSE)</f>
        <v>I.N.D.I.A.</v>
      </c>
      <c r="S424" t="str">
        <f>VLOOKUP(Q424,alliance!A:D,4,FALSE)</f>
        <v>1E8EFF</v>
      </c>
    </row>
    <row r="425" spans="1:19" x14ac:dyDescent="0.2">
      <c r="A425" t="str">
        <f>VLOOKUP(C425,stateCodes!A:B,2,FALSE)</f>
        <v>S24</v>
      </c>
      <c r="B425">
        <v>62</v>
      </c>
      <c r="C425" t="s">
        <v>6464</v>
      </c>
      <c r="D425" t="s">
        <v>6977</v>
      </c>
      <c r="E425" s="2">
        <f>SUMIFS(mySheet!N:N,mySheet!A:A,summary!C425,mySheet!B:B,summary!D425,mySheet!O:O,1)</f>
        <v>1743515</v>
      </c>
      <c r="F425" s="2">
        <f>SUMIFS(mySheet!K:K,mySheet!A:A,summary!C425,mySheet!B:B,summary!D425)</f>
        <v>942453</v>
      </c>
      <c r="G425" s="8">
        <f t="shared" si="20"/>
        <v>0.54054768671333486</v>
      </c>
      <c r="H425">
        <f>COUNTIFS(mySheet!A:A,summary!C425,mySheet!B:B,summary!D425,mySheet!D:D,"FEMALE")</f>
        <v>2</v>
      </c>
      <c r="I425">
        <f>COUNTIFS(mySheet!A:A,summary!C425,mySheet!B:B,summary!D425,mySheet!D:D,"FEMALE",mySheet!O:O,1)</f>
        <v>1</v>
      </c>
      <c r="J425" s="11">
        <f>SUMIFS(mySheet!K:K,mySheet!A:A,summary!C425,mySheet!B:B,summary!D425,mySheet!G:G,"NOTA")/F425</f>
        <v>4.1805798273229543E-3</v>
      </c>
      <c r="K425" s="2">
        <f>SUMIFS(mySheet!K:K,mySheet!A:A,summary!C425,mySheet!B:B,summary!D425,mySheet!O:O,1) - SUMIFS(mySheet!K:K,mySheet!A:A,summary!C425,mySheet!B:B,summary!D425,mySheet!O:O,2)</f>
        <v>55120</v>
      </c>
      <c r="L425" s="11">
        <f t="shared" si="21"/>
        <v>5.84856751477262E-2</v>
      </c>
      <c r="M425" t="str">
        <f t="array" ref="M425">INDEX(mySheet!G:G,MATCH(1,(mySheet!A:A=summary!C425)*(mySheet!B:B=summary!D425)*(mySheet!O:O=1),0))</f>
        <v>BJP</v>
      </c>
      <c r="N425" t="str">
        <f>VLOOKUP(M425,alliance!A:B,2,FALSE)</f>
        <v>NDA</v>
      </c>
      <c r="O425" t="str">
        <f>VLOOKUP(M425,alliance!A:D,4,FALSE)</f>
        <v>FF4500</v>
      </c>
      <c r="P425" t="str">
        <f t="array" ref="P425">INDEX(mySheet!G:G,MATCH(1,(mySheet!A:A=summary!C425)*(mySheet!B:B=summary!D425)*(mySheet!O:O=2),0))</f>
        <v>INC</v>
      </c>
      <c r="Q425" t="str">
        <f t="shared" si="22"/>
        <v>INC</v>
      </c>
      <c r="R425" t="str">
        <f>VLOOKUP(Q425,alliance!A:B,2,FALSE)</f>
        <v>I.N.D.I.A.</v>
      </c>
      <c r="S425" t="str">
        <f>VLOOKUP(Q425,alliance!A:D,4,FALSE)</f>
        <v>00BFFF</v>
      </c>
    </row>
    <row r="426" spans="1:19" x14ac:dyDescent="0.2">
      <c r="A426" t="str">
        <f>VLOOKUP(C426,stateCodes!A:B,2,FALSE)</f>
        <v>S24</v>
      </c>
      <c r="B426">
        <v>63</v>
      </c>
      <c r="C426" t="s">
        <v>6464</v>
      </c>
      <c r="D426" t="s">
        <v>7457</v>
      </c>
      <c r="E426" s="2">
        <f>SUMIFS(mySheet!N:N,mySheet!A:A,summary!C426,mySheet!B:B,summary!D426,mySheet!O:O,1)</f>
        <v>1867976</v>
      </c>
      <c r="F426" s="2">
        <f>SUMIFS(mySheet!K:K,mySheet!A:A,summary!C426,mySheet!B:B,summary!D426)</f>
        <v>1040652</v>
      </c>
      <c r="G426" s="8">
        <f t="shared" si="20"/>
        <v>0.55710137603480991</v>
      </c>
      <c r="H426">
        <f>COUNTIFS(mySheet!A:A,summary!C426,mySheet!B:B,summary!D426,mySheet!D:D,"FEMALE")</f>
        <v>2</v>
      </c>
      <c r="I426">
        <f>COUNTIFS(mySheet!A:A,summary!C426,mySheet!B:B,summary!D426,mySheet!D:D,"FEMALE",mySheet!O:O,1)</f>
        <v>0</v>
      </c>
      <c r="J426" s="11">
        <f>SUMIFS(mySheet!K:K,mySheet!A:A,summary!C426,mySheet!B:B,summary!D426,mySheet!G:G,"NOTA")/F426</f>
        <v>2.34564484573133E-3</v>
      </c>
      <c r="K426" s="2">
        <f>SUMIFS(mySheet!K:K,mySheet!A:A,summary!C426,mySheet!B:B,summary!D426,mySheet!O:O,1) - SUMIFS(mySheet!K:K,mySheet!A:A,summary!C426,mySheet!B:B,summary!D426,mySheet!O:O,2)</f>
        <v>80936</v>
      </c>
      <c r="L426" s="11">
        <f t="shared" si="21"/>
        <v>7.7774318408074944E-2</v>
      </c>
      <c r="M426" t="str">
        <f t="array" ref="M426">INDEX(mySheet!G:G,MATCH(1,(mySheet!A:A=summary!C426)*(mySheet!B:B=summary!D426)*(mySheet!O:O=1),0))</f>
        <v>BSP</v>
      </c>
      <c r="N426" t="str">
        <f>VLOOKUP(M426,alliance!A:B,2,FALSE)</f>
        <v>Unallied</v>
      </c>
      <c r="O426" t="str">
        <f>VLOOKUP(M426,alliance!A:D,4,FALSE)</f>
        <v>50C878</v>
      </c>
      <c r="P426" t="str">
        <f t="array" ref="P426">INDEX(mySheet!G:G,MATCH(1,(mySheet!A:A=summary!C426)*(mySheet!B:B=summary!D426)*(mySheet!O:O=2),0))</f>
        <v>BJP</v>
      </c>
      <c r="Q426" t="str">
        <f t="shared" si="22"/>
        <v>BJP</v>
      </c>
      <c r="R426" t="str">
        <f>VLOOKUP(Q426,alliance!A:B,2,FALSE)</f>
        <v>NDA</v>
      </c>
      <c r="S426" t="str">
        <f>VLOOKUP(Q426,alliance!A:D,4,FALSE)</f>
        <v>FF4500</v>
      </c>
    </row>
    <row r="427" spans="1:19" x14ac:dyDescent="0.2">
      <c r="A427" t="str">
        <f>VLOOKUP(C427,stateCodes!A:B,2,FALSE)</f>
        <v>S24</v>
      </c>
      <c r="B427">
        <v>64</v>
      </c>
      <c r="C427" t="s">
        <v>6464</v>
      </c>
      <c r="D427" t="s">
        <v>7527</v>
      </c>
      <c r="E427" s="2">
        <f>SUMIFS(mySheet!N:N,mySheet!A:A,summary!C427,mySheet!B:B,summary!D427,mySheet!O:O,1)</f>
        <v>1856791</v>
      </c>
      <c r="F427" s="2">
        <f>SUMIFS(mySheet!K:K,mySheet!A:A,summary!C427,mySheet!B:B,summary!D427)</f>
        <v>1060476</v>
      </c>
      <c r="G427" s="8">
        <f t="shared" si="20"/>
        <v>0.57113374633978731</v>
      </c>
      <c r="H427">
        <f>COUNTIFS(mySheet!A:A,summary!C427,mySheet!B:B,summary!D427,mySheet!D:D,"FEMALE")</f>
        <v>2</v>
      </c>
      <c r="I427">
        <f>COUNTIFS(mySheet!A:A,summary!C427,mySheet!B:B,summary!D427,mySheet!D:D,"FEMALE",mySheet!O:O,1)</f>
        <v>0</v>
      </c>
      <c r="J427" s="11">
        <f>SUMIFS(mySheet!K:K,mySheet!A:A,summary!C427,mySheet!B:B,summary!D427,mySheet!G:G,"NOTA")/F427</f>
        <v>3.8067811058430366E-3</v>
      </c>
      <c r="K427" s="2">
        <f>SUMIFS(mySheet!K:K,mySheet!A:A,summary!C427,mySheet!B:B,summary!D427,mySheet!O:O,1) - SUMIFS(mySheet!K:K,mySheet!A:A,summary!C427,mySheet!B:B,summary!D427,mySheet!O:O,2)</f>
        <v>479505</v>
      </c>
      <c r="L427" s="11">
        <f t="shared" si="21"/>
        <v>0.45216016204044224</v>
      </c>
      <c r="M427" t="str">
        <f t="array" ref="M427">INDEX(mySheet!G:G,MATCH(1,(mySheet!A:A=summary!C427)*(mySheet!B:B=summary!D427)*(mySheet!O:O=1),0))</f>
        <v>BJP</v>
      </c>
      <c r="N427" t="str">
        <f>VLOOKUP(M427,alliance!A:B,2,FALSE)</f>
        <v>NDA</v>
      </c>
      <c r="O427" t="str">
        <f>VLOOKUP(M427,alliance!A:D,4,FALSE)</f>
        <v>FF4500</v>
      </c>
      <c r="P427" t="str">
        <f t="array" ref="P427">INDEX(mySheet!G:G,MATCH(1,(mySheet!A:A=summary!C427)*(mySheet!B:B=summary!D427)*(mySheet!O:O=2),0))</f>
        <v>SP</v>
      </c>
      <c r="Q427" t="str">
        <f t="shared" si="22"/>
        <v>BJP</v>
      </c>
      <c r="R427" t="str">
        <f>VLOOKUP(Q427,alliance!A:B,2,FALSE)</f>
        <v>NDA</v>
      </c>
      <c r="S427" t="str">
        <f>VLOOKUP(Q427,alliance!A:D,4,FALSE)</f>
        <v>FF4500</v>
      </c>
    </row>
    <row r="428" spans="1:19" x14ac:dyDescent="0.2">
      <c r="A428" t="str">
        <f>VLOOKUP(C428,stateCodes!A:B,2,FALSE)</f>
        <v>S24</v>
      </c>
      <c r="B428">
        <v>65</v>
      </c>
      <c r="C428" t="s">
        <v>6464</v>
      </c>
      <c r="D428" t="s">
        <v>7363</v>
      </c>
      <c r="E428" s="2">
        <f>SUMIFS(mySheet!N:N,mySheet!A:A,summary!C428,mySheet!B:B,summary!D428,mySheet!O:O,1)</f>
        <v>1754195</v>
      </c>
      <c r="F428" s="2">
        <f>SUMIFS(mySheet!K:K,mySheet!A:A,summary!C428,mySheet!B:B,summary!D428)</f>
        <v>1015363</v>
      </c>
      <c r="G428" s="8">
        <f t="shared" si="20"/>
        <v>0.57881991454769854</v>
      </c>
      <c r="H428">
        <f>COUNTIFS(mySheet!A:A,summary!C428,mySheet!B:B,summary!D428,mySheet!D:D,"FEMALE")</f>
        <v>0</v>
      </c>
      <c r="I428">
        <f>COUNTIFS(mySheet!A:A,summary!C428,mySheet!B:B,summary!D428,mySheet!D:D,"FEMALE",mySheet!O:O,1)</f>
        <v>0</v>
      </c>
      <c r="J428" s="11">
        <f>SUMIFS(mySheet!K:K,mySheet!A:A,summary!C428,mySheet!B:B,summary!D428,mySheet!G:G,"NOTA")/F428</f>
        <v>1.3217932896904851E-2</v>
      </c>
      <c r="K428" s="2">
        <f>SUMIFS(mySheet!K:K,mySheet!A:A,summary!C428,mySheet!B:B,summary!D428,mySheet!O:O,1) - SUMIFS(mySheet!K:K,mySheet!A:A,summary!C428,mySheet!B:B,summary!D428,mySheet!O:O,2)</f>
        <v>249931</v>
      </c>
      <c r="L428" s="11">
        <f t="shared" si="21"/>
        <v>0.24614940666539947</v>
      </c>
      <c r="M428" t="str">
        <f t="array" ref="M428">INDEX(mySheet!G:G,MATCH(1,(mySheet!A:A=summary!C428)*(mySheet!B:B=summary!D428)*(mySheet!O:O=1),0))</f>
        <v>BJP</v>
      </c>
      <c r="N428" t="str">
        <f>VLOOKUP(M428,alliance!A:B,2,FALSE)</f>
        <v>NDA</v>
      </c>
      <c r="O428" t="str">
        <f>VLOOKUP(M428,alliance!A:D,4,FALSE)</f>
        <v>FF4500</v>
      </c>
      <c r="P428" t="str">
        <f t="array" ref="P428">INDEX(mySheet!G:G,MATCH(1,(mySheet!A:A=summary!C428)*(mySheet!B:B=summary!D428)*(mySheet!O:O=2),0))</f>
        <v>BSP</v>
      </c>
      <c r="Q428" t="str">
        <f t="shared" si="22"/>
        <v>BJP</v>
      </c>
      <c r="R428" t="str">
        <f>VLOOKUP(Q428,alliance!A:B,2,FALSE)</f>
        <v>NDA</v>
      </c>
      <c r="S428" t="str">
        <f>VLOOKUP(Q428,alliance!A:D,4,FALSE)</f>
        <v>FF4500</v>
      </c>
    </row>
    <row r="429" spans="1:19" x14ac:dyDescent="0.2">
      <c r="A429" t="str">
        <f>VLOOKUP(C429,stateCodes!A:B,2,FALSE)</f>
        <v>S24</v>
      </c>
      <c r="B429">
        <v>66</v>
      </c>
      <c r="C429" t="s">
        <v>6464</v>
      </c>
      <c r="D429" t="s">
        <v>6713</v>
      </c>
      <c r="E429" s="2">
        <f>SUMIFS(mySheet!N:N,mySheet!A:A,summary!C429,mySheet!B:B,summary!D429,mySheet!O:O,1)</f>
        <v>1718837</v>
      </c>
      <c r="F429" s="2">
        <f>SUMIFS(mySheet!K:K,mySheet!A:A,summary!C429,mySheet!B:B,summary!D429)</f>
        <v>1037151</v>
      </c>
      <c r="G429" s="8">
        <f t="shared" si="20"/>
        <v>0.6034027659399932</v>
      </c>
      <c r="H429">
        <f>COUNTIFS(mySheet!A:A,summary!C429,mySheet!B:B,summary!D429,mySheet!D:D,"FEMALE")</f>
        <v>2</v>
      </c>
      <c r="I429">
        <f>COUNTIFS(mySheet!A:A,summary!C429,mySheet!B:B,summary!D429,mySheet!D:D,"FEMALE",mySheet!O:O,1)</f>
        <v>0</v>
      </c>
      <c r="J429" s="11">
        <f>SUMIFS(mySheet!K:K,mySheet!A:A,summary!C429,mySheet!B:B,summary!D429,mySheet!G:G,"NOTA")/F429</f>
        <v>1.0309009970582875E-2</v>
      </c>
      <c r="K429" s="2">
        <f>SUMIFS(mySheet!K:K,mySheet!A:A,summary!C429,mySheet!B:B,summary!D429,mySheet!O:O,1) - SUMIFS(mySheet!K:K,mySheet!A:A,summary!C429,mySheet!B:B,summary!D429,mySheet!O:O,2)</f>
        <v>495065</v>
      </c>
      <c r="L429" s="11">
        <f t="shared" si="21"/>
        <v>0.47733165180383569</v>
      </c>
      <c r="M429" t="str">
        <f t="array" ref="M429">INDEX(mySheet!G:G,MATCH(1,(mySheet!A:A=summary!C429)*(mySheet!B:B=summary!D429)*(mySheet!O:O=1),0))</f>
        <v>BJP</v>
      </c>
      <c r="N429" t="str">
        <f>VLOOKUP(M429,alliance!A:B,2,FALSE)</f>
        <v>NDA</v>
      </c>
      <c r="O429" t="str">
        <f>VLOOKUP(M429,alliance!A:D,4,FALSE)</f>
        <v>FF4500</v>
      </c>
      <c r="P429" t="str">
        <f t="array" ref="P429">INDEX(mySheet!G:G,MATCH(1,(mySheet!A:A=summary!C429)*(mySheet!B:B=summary!D429)*(mySheet!O:O=2),0))</f>
        <v>INC</v>
      </c>
      <c r="Q429" t="str">
        <f t="shared" si="22"/>
        <v>BJP</v>
      </c>
      <c r="R429" t="str">
        <f>VLOOKUP(Q429,alliance!A:B,2,FALSE)</f>
        <v>NDA</v>
      </c>
      <c r="S429" t="str">
        <f>VLOOKUP(Q429,alliance!A:D,4,FALSE)</f>
        <v>FF4500</v>
      </c>
    </row>
    <row r="430" spans="1:19" x14ac:dyDescent="0.2">
      <c r="A430" t="str">
        <f>VLOOKUP(C430,stateCodes!A:B,2,FALSE)</f>
        <v>S24</v>
      </c>
      <c r="B430">
        <v>67</v>
      </c>
      <c r="C430" t="s">
        <v>6464</v>
      </c>
      <c r="D430" t="s">
        <v>7311</v>
      </c>
      <c r="E430" s="2">
        <f>SUMIFS(mySheet!N:N,mySheet!A:A,summary!C430,mySheet!B:B,summary!D430,mySheet!O:O,1)</f>
        <v>1962903</v>
      </c>
      <c r="F430" s="2">
        <f>SUMIFS(mySheet!K:K,mySheet!A:A,summary!C430,mySheet!B:B,summary!D430)</f>
        <v>1063390</v>
      </c>
      <c r="G430" s="8">
        <f t="shared" si="20"/>
        <v>0.54174352986367635</v>
      </c>
      <c r="H430">
        <f>COUNTIFS(mySheet!A:A,summary!C430,mySheet!B:B,summary!D430,mySheet!D:D,"FEMALE")</f>
        <v>0</v>
      </c>
      <c r="I430">
        <f>COUNTIFS(mySheet!A:A,summary!C430,mySheet!B:B,summary!D430,mySheet!D:D,"FEMALE",mySheet!O:O,1)</f>
        <v>0</v>
      </c>
      <c r="J430" s="11">
        <f>SUMIFS(mySheet!K:K,mySheet!A:A,summary!C430,mySheet!B:B,summary!D430,mySheet!G:G,"NOTA")/F430</f>
        <v>1.1878050386029584E-2</v>
      </c>
      <c r="K430" s="2">
        <f>SUMIFS(mySheet!K:K,mySheet!A:A,summary!C430,mySheet!B:B,summary!D430,mySheet!O:O,1) - SUMIFS(mySheet!K:K,mySheet!A:A,summary!C430,mySheet!B:B,summary!D430,mySheet!O:O,2)</f>
        <v>35749</v>
      </c>
      <c r="L430" s="11">
        <f t="shared" si="21"/>
        <v>3.361795766369817E-2</v>
      </c>
      <c r="M430" t="str">
        <f t="array" ref="M430">INDEX(mySheet!G:G,MATCH(1,(mySheet!A:A=summary!C430)*(mySheet!B:B=summary!D430)*(mySheet!O:O=1),0))</f>
        <v>BJP</v>
      </c>
      <c r="N430" t="str">
        <f>VLOOKUP(M430,alliance!A:B,2,FALSE)</f>
        <v>NDA</v>
      </c>
      <c r="O430" t="str">
        <f>VLOOKUP(M430,alliance!A:D,4,FALSE)</f>
        <v>FF4500</v>
      </c>
      <c r="P430" t="str">
        <f t="array" ref="P430">INDEX(mySheet!G:G,MATCH(1,(mySheet!A:A=summary!C430)*(mySheet!B:B=summary!D430)*(mySheet!O:O=2),0))</f>
        <v>BSP</v>
      </c>
      <c r="Q430" t="str">
        <f t="shared" si="22"/>
        <v>BSP</v>
      </c>
      <c r="R430" t="str">
        <f>VLOOKUP(Q430,alliance!A:B,2,FALSE)</f>
        <v>Unallied</v>
      </c>
      <c r="S430" t="str">
        <f>VLOOKUP(Q430,alliance!A:D,4,FALSE)</f>
        <v>50C878</v>
      </c>
    </row>
    <row r="431" spans="1:19" x14ac:dyDescent="0.2">
      <c r="A431" t="str">
        <f>VLOOKUP(C431,stateCodes!A:B,2,FALSE)</f>
        <v>S24</v>
      </c>
      <c r="B431">
        <v>68</v>
      </c>
      <c r="C431" t="s">
        <v>6464</v>
      </c>
      <c r="D431" t="s">
        <v>7222</v>
      </c>
      <c r="E431" s="2">
        <f>SUMIFS(mySheet!N:N,mySheet!A:A,summary!C431,mySheet!B:B,summary!D431,mySheet!O:O,1)</f>
        <v>1785657</v>
      </c>
      <c r="F431" s="2">
        <f>SUMIFS(mySheet!K:K,mySheet!A:A,summary!C431,mySheet!B:B,summary!D431)</f>
        <v>1090152</v>
      </c>
      <c r="G431" s="8">
        <f t="shared" si="20"/>
        <v>0.61050470499093612</v>
      </c>
      <c r="H431">
        <f>COUNTIFS(mySheet!A:A,summary!C431,mySheet!B:B,summary!D431,mySheet!D:D,"FEMALE")</f>
        <v>1</v>
      </c>
      <c r="I431">
        <f>COUNTIFS(mySheet!A:A,summary!C431,mySheet!B:B,summary!D431,mySheet!D:D,"FEMALE",mySheet!O:O,1)</f>
        <v>0</v>
      </c>
      <c r="J431" s="11">
        <f>SUMIFS(mySheet!K:K,mySheet!A:A,summary!C431,mySheet!B:B,summary!D431,mySheet!G:G,"NOTA")/F431</f>
        <v>1.0405888353183776E-2</v>
      </c>
      <c r="K431" s="2">
        <f>SUMIFS(mySheet!K:K,mySheet!A:A,summary!C431,mySheet!B:B,summary!D431,mySheet!O:O,1) - SUMIFS(mySheet!K:K,mySheet!A:A,summary!C431,mySheet!B:B,summary!D431,mySheet!O:O,2)</f>
        <v>95880</v>
      </c>
      <c r="L431" s="11">
        <f t="shared" si="21"/>
        <v>8.7951038020386146E-2</v>
      </c>
      <c r="M431" t="str">
        <f t="array" ref="M431">INDEX(mySheet!G:G,MATCH(1,(mySheet!A:A=summary!C431)*(mySheet!B:B=summary!D431)*(mySheet!O:O=1),0))</f>
        <v>BSP</v>
      </c>
      <c r="N431" t="str">
        <f>VLOOKUP(M431,alliance!A:B,2,FALSE)</f>
        <v>Unallied</v>
      </c>
      <c r="O431" t="str">
        <f>VLOOKUP(M431,alliance!A:D,4,FALSE)</f>
        <v>50C878</v>
      </c>
      <c r="P431" t="str">
        <f t="array" ref="P431">INDEX(mySheet!G:G,MATCH(1,(mySheet!A:A=summary!C431)*(mySheet!B:B=summary!D431)*(mySheet!O:O=2),0))</f>
        <v>BJP</v>
      </c>
      <c r="Q431" t="str">
        <f t="shared" si="22"/>
        <v>BJP</v>
      </c>
      <c r="R431" t="str">
        <f>VLOOKUP(Q431,alliance!A:B,2,FALSE)</f>
        <v>NDA</v>
      </c>
      <c r="S431" t="str">
        <f>VLOOKUP(Q431,alliance!A:D,4,FALSE)</f>
        <v>FF4500</v>
      </c>
    </row>
    <row r="432" spans="1:19" x14ac:dyDescent="0.2">
      <c r="A432" t="str">
        <f>VLOOKUP(C432,stateCodes!A:B,2,FALSE)</f>
        <v>S24</v>
      </c>
      <c r="B432">
        <v>69</v>
      </c>
      <c r="C432" t="s">
        <v>6464</v>
      </c>
      <c r="D432" t="s">
        <v>7006</v>
      </c>
      <c r="E432" s="2">
        <f>SUMIFS(mySheet!N:N,mySheet!A:A,summary!C432,mySheet!B:B,summary!D432,mySheet!O:O,1)</f>
        <v>1775196</v>
      </c>
      <c r="F432" s="2">
        <f>SUMIFS(mySheet!K:K,mySheet!A:A,summary!C432,mySheet!B:B,summary!D432)</f>
        <v>1000316</v>
      </c>
      <c r="G432" s="8">
        <f t="shared" si="20"/>
        <v>0.56349608719262545</v>
      </c>
      <c r="H432">
        <f>COUNTIFS(mySheet!A:A,summary!C432,mySheet!B:B,summary!D432,mySheet!D:D,"FEMALE")</f>
        <v>4</v>
      </c>
      <c r="I432">
        <f>COUNTIFS(mySheet!A:A,summary!C432,mySheet!B:B,summary!D432,mySheet!D:D,"FEMALE",mySheet!O:O,1)</f>
        <v>1</v>
      </c>
      <c r="J432" s="11">
        <f>SUMIFS(mySheet!K:K,mySheet!A:A,summary!C432,mySheet!B:B,summary!D432,mySheet!G:G,"NOTA")/F432</f>
        <v>9.7679133393847543E-3</v>
      </c>
      <c r="K432" s="2">
        <f>SUMIFS(mySheet!K:K,mySheet!A:A,summary!C432,mySheet!B:B,summary!D432,mySheet!O:O,1) - SUMIFS(mySheet!K:K,mySheet!A:A,summary!C432,mySheet!B:B,summary!D432,mySheet!O:O,2)</f>
        <v>14526</v>
      </c>
      <c r="L432" s="11">
        <f t="shared" si="21"/>
        <v>1.4521411234050039E-2</v>
      </c>
      <c r="M432" t="str">
        <f t="array" ref="M432">INDEX(mySheet!G:G,MATCH(1,(mySheet!A:A=summary!C432)*(mySheet!B:B=summary!D432)*(mySheet!O:O=1),0))</f>
        <v>BJP</v>
      </c>
      <c r="N432" t="str">
        <f>VLOOKUP(M432,alliance!A:B,2,FALSE)</f>
        <v>NDA</v>
      </c>
      <c r="O432" t="str">
        <f>VLOOKUP(M432,alliance!A:D,4,FALSE)</f>
        <v>FF4500</v>
      </c>
      <c r="P432" t="str">
        <f t="array" ref="P432">INDEX(mySheet!G:G,MATCH(1,(mySheet!A:A=summary!C432)*(mySheet!B:B=summary!D432)*(mySheet!O:O=2),0))</f>
        <v>BSP</v>
      </c>
      <c r="Q432" t="str">
        <f t="shared" si="22"/>
        <v>BSP</v>
      </c>
      <c r="R432" t="str">
        <f>VLOOKUP(Q432,alliance!A:B,2,FALSE)</f>
        <v>Unallied</v>
      </c>
      <c r="S432" t="str">
        <f>VLOOKUP(Q432,alliance!A:D,4,FALSE)</f>
        <v>50C878</v>
      </c>
    </row>
    <row r="433" spans="1:19" x14ac:dyDescent="0.2">
      <c r="A433" t="str">
        <f>VLOOKUP(C433,stateCodes!A:B,2,FALSE)</f>
        <v>S24</v>
      </c>
      <c r="B433">
        <v>70</v>
      </c>
      <c r="C433" t="s">
        <v>6464</v>
      </c>
      <c r="D433" t="s">
        <v>7023</v>
      </c>
      <c r="E433" s="2">
        <f>SUMIFS(mySheet!N:N,mySheet!A:A,summary!C433,mySheet!B:B,summary!D433,mySheet!O:O,1)</f>
        <v>1708759</v>
      </c>
      <c r="F433" s="2">
        <f>SUMIFS(mySheet!K:K,mySheet!A:A,summary!C433,mySheet!B:B,summary!D433)</f>
        <v>914665</v>
      </c>
      <c r="G433" s="8">
        <f t="shared" si="20"/>
        <v>0.53528028235696201</v>
      </c>
      <c r="H433">
        <f>COUNTIFS(mySheet!A:A,summary!C433,mySheet!B:B,summary!D433,mySheet!D:D,"FEMALE")</f>
        <v>1</v>
      </c>
      <c r="I433">
        <f>COUNTIFS(mySheet!A:A,summary!C433,mySheet!B:B,summary!D433,mySheet!D:D,"FEMALE",mySheet!O:O,1)</f>
        <v>0</v>
      </c>
      <c r="J433" s="11">
        <f>SUMIFS(mySheet!K:K,mySheet!A:A,summary!C433,mySheet!B:B,summary!D433,mySheet!G:G,"NOTA")/F433</f>
        <v>1.3293391569591053E-2</v>
      </c>
      <c r="K433" s="2">
        <f>SUMIFS(mySheet!K:K,mySheet!A:A,summary!C433,mySheet!B:B,summary!D433,mySheet!O:O,1) - SUMIFS(mySheet!K:K,mySheet!A:A,summary!C433,mySheet!B:B,summary!D433,mySheet!O:O,2)</f>
        <v>117752</v>
      </c>
      <c r="L433" s="11">
        <f t="shared" si="21"/>
        <v>0.12873784391006543</v>
      </c>
      <c r="M433" t="str">
        <f t="array" ref="M433">INDEX(mySheet!G:G,MATCH(1,(mySheet!A:A=summary!C433)*(mySheet!B:B=summary!D433)*(mySheet!O:O=1),0))</f>
        <v>BJP</v>
      </c>
      <c r="N433" t="str">
        <f>VLOOKUP(M433,alliance!A:B,2,FALSE)</f>
        <v>NDA</v>
      </c>
      <c r="O433" t="str">
        <f>VLOOKUP(M433,alliance!A:D,4,FALSE)</f>
        <v>FF4500</v>
      </c>
      <c r="P433" t="str">
        <f t="array" ref="P433">INDEX(mySheet!G:G,MATCH(1,(mySheet!A:A=summary!C433)*(mySheet!B:B=summary!D433)*(mySheet!O:O=2),0))</f>
        <v>BSP</v>
      </c>
      <c r="Q433" t="str">
        <f t="shared" si="22"/>
        <v>BJP</v>
      </c>
      <c r="R433" t="str">
        <f>VLOOKUP(Q433,alliance!A:B,2,FALSE)</f>
        <v>NDA</v>
      </c>
      <c r="S433" t="str">
        <f>VLOOKUP(Q433,alliance!A:D,4,FALSE)</f>
        <v>FF4500</v>
      </c>
    </row>
    <row r="434" spans="1:19" x14ac:dyDescent="0.2">
      <c r="A434" t="str">
        <f>VLOOKUP(C434,stateCodes!A:B,2,FALSE)</f>
        <v>S24</v>
      </c>
      <c r="B434">
        <v>71</v>
      </c>
      <c r="C434" t="s">
        <v>6464</v>
      </c>
      <c r="D434" t="s">
        <v>7382</v>
      </c>
      <c r="E434" s="2">
        <f>SUMIFS(mySheet!N:N,mySheet!A:A,summary!C434,mySheet!B:B,summary!D434,mySheet!O:O,1)</f>
        <v>1751980</v>
      </c>
      <c r="F434" s="2">
        <f>SUMIFS(mySheet!K:K,mySheet!A:A,summary!C434,mySheet!B:B,summary!D434)</f>
        <v>960568</v>
      </c>
      <c r="G434" s="8">
        <f t="shared" si="20"/>
        <v>0.54827566524732019</v>
      </c>
      <c r="H434">
        <f>COUNTIFS(mySheet!A:A,summary!C434,mySheet!B:B,summary!D434,mySheet!D:D,"FEMALE")</f>
        <v>2</v>
      </c>
      <c r="I434">
        <f>COUNTIFS(mySheet!A:A,summary!C434,mySheet!B:B,summary!D434,mySheet!D:D,"FEMALE",mySheet!O:O,1)</f>
        <v>1</v>
      </c>
      <c r="J434" s="11">
        <f>SUMIFS(mySheet!K:K,mySheet!A:A,summary!C434,mySheet!B:B,summary!D434,mySheet!G:G,"NOTA")/F434</f>
        <v>5.2677166010110686E-3</v>
      </c>
      <c r="K434" s="2">
        <f>SUMIFS(mySheet!K:K,mySheet!A:A,summary!C434,mySheet!B:B,summary!D434,mySheet!O:O,1) - SUMIFS(mySheet!K:K,mySheet!A:A,summary!C434,mySheet!B:B,summary!D434,mySheet!O:O,2)</f>
        <v>161597</v>
      </c>
      <c r="L434" s="11">
        <f t="shared" si="21"/>
        <v>0.16823067185248727</v>
      </c>
      <c r="M434" t="str">
        <f t="array" ref="M434">INDEX(mySheet!G:G,MATCH(1,(mySheet!A:A=summary!C434)*(mySheet!B:B=summary!D434)*(mySheet!O:O=1),0))</f>
        <v>BSP</v>
      </c>
      <c r="N434" t="str">
        <f>VLOOKUP(M434,alliance!A:B,2,FALSE)</f>
        <v>Unallied</v>
      </c>
      <c r="O434" t="str">
        <f>VLOOKUP(M434,alliance!A:D,4,FALSE)</f>
        <v>50C878</v>
      </c>
      <c r="P434" t="str">
        <f t="array" ref="P434">INDEX(mySheet!G:G,MATCH(1,(mySheet!A:A=summary!C434)*(mySheet!B:B=summary!D434)*(mySheet!O:O=2),0))</f>
        <v>BJP</v>
      </c>
      <c r="Q434" t="str">
        <f t="shared" si="22"/>
        <v>BSP</v>
      </c>
      <c r="R434" t="str">
        <f>VLOOKUP(Q434,alliance!A:B,2,FALSE)</f>
        <v>Unallied</v>
      </c>
      <c r="S434" t="str">
        <f>VLOOKUP(Q434,alliance!A:D,4,FALSE)</f>
        <v>50C878</v>
      </c>
    </row>
    <row r="435" spans="1:19" x14ac:dyDescent="0.2">
      <c r="A435" t="str">
        <f>VLOOKUP(C435,stateCodes!A:B,2,FALSE)</f>
        <v>S24</v>
      </c>
      <c r="B435">
        <v>72</v>
      </c>
      <c r="C435" t="s">
        <v>6464</v>
      </c>
      <c r="D435" t="s">
        <v>7478</v>
      </c>
      <c r="E435" s="2">
        <f>SUMIFS(mySheet!N:N,mySheet!A:A,summary!C435,mySheet!B:B,summary!D435,mySheet!O:O,1)</f>
        <v>1848306</v>
      </c>
      <c r="F435" s="2">
        <f>SUMIFS(mySheet!K:K,mySheet!A:A,summary!C435,mySheet!B:B,summary!D435)</f>
        <v>1034925</v>
      </c>
      <c r="G435" s="8">
        <f t="shared" si="20"/>
        <v>0.55993163469685214</v>
      </c>
      <c r="H435">
        <f>COUNTIFS(mySheet!A:A,summary!C435,mySheet!B:B,summary!D435,mySheet!D:D,"FEMALE")</f>
        <v>0</v>
      </c>
      <c r="I435">
        <f>COUNTIFS(mySheet!A:A,summary!C435,mySheet!B:B,summary!D435,mySheet!D:D,"FEMALE",mySheet!O:O,1)</f>
        <v>0</v>
      </c>
      <c r="J435" s="11">
        <f>SUMIFS(mySheet!K:K,mySheet!A:A,summary!C435,mySheet!B:B,summary!D435,mySheet!G:G,"NOTA")/F435</f>
        <v>1.0464526414957605E-2</v>
      </c>
      <c r="K435" s="2">
        <f>SUMIFS(mySheet!K:K,mySheet!A:A,summary!C435,mySheet!B:B,summary!D435,mySheet!O:O,1) - SUMIFS(mySheet!K:K,mySheet!A:A,summary!C435,mySheet!B:B,summary!D435,mySheet!O:O,2)</f>
        <v>181</v>
      </c>
      <c r="L435" s="11">
        <f t="shared" si="21"/>
        <v>1.7489190037925454E-4</v>
      </c>
      <c r="M435" t="str">
        <f t="array" ref="M435">INDEX(mySheet!G:G,MATCH(1,(mySheet!A:A=summary!C435)*(mySheet!B:B=summary!D435)*(mySheet!O:O=1),0))</f>
        <v>BJP</v>
      </c>
      <c r="N435" t="str">
        <f>VLOOKUP(M435,alliance!A:B,2,FALSE)</f>
        <v>NDA</v>
      </c>
      <c r="O435" t="str">
        <f>VLOOKUP(M435,alliance!A:D,4,FALSE)</f>
        <v>FF4500</v>
      </c>
      <c r="P435" t="str">
        <f t="array" ref="P435">INDEX(mySheet!G:G,MATCH(1,(mySheet!A:A=summary!C435)*(mySheet!B:B=summary!D435)*(mySheet!O:O=2),0))</f>
        <v>BSP</v>
      </c>
      <c r="Q435" t="str">
        <f t="shared" si="22"/>
        <v>BSP</v>
      </c>
      <c r="R435" t="str">
        <f>VLOOKUP(Q435,alliance!A:B,2,FALSE)</f>
        <v>Unallied</v>
      </c>
      <c r="S435" t="str">
        <f>VLOOKUP(Q435,alliance!A:D,4,FALSE)</f>
        <v>50C878</v>
      </c>
    </row>
    <row r="436" spans="1:19" x14ac:dyDescent="0.2">
      <c r="A436" t="str">
        <f>VLOOKUP(C436,stateCodes!A:B,2,FALSE)</f>
        <v>S24</v>
      </c>
      <c r="B436">
        <v>73</v>
      </c>
      <c r="C436" t="s">
        <v>6464</v>
      </c>
      <c r="D436" t="s">
        <v>7568</v>
      </c>
      <c r="E436" s="2">
        <f>SUMIFS(mySheet!N:N,mySheet!A:A,summary!C436,mySheet!B:B,summary!D436,mySheet!O:O,1)</f>
        <v>1845150</v>
      </c>
      <c r="F436" s="2">
        <f>SUMIFS(mySheet!K:K,mySheet!A:A,summary!C436,mySheet!B:B,summary!D436)</f>
        <v>1108965</v>
      </c>
      <c r="G436" s="8">
        <f t="shared" si="20"/>
        <v>0.60101617754654091</v>
      </c>
      <c r="H436">
        <f>COUNTIFS(mySheet!A:A,summary!C436,mySheet!B:B,summary!D436,mySheet!D:D,"FEMALE")</f>
        <v>3</v>
      </c>
      <c r="I436">
        <f>COUNTIFS(mySheet!A:A,summary!C436,mySheet!B:B,summary!D436,mySheet!D:D,"FEMALE",mySheet!O:O,1)</f>
        <v>1</v>
      </c>
      <c r="J436" s="11">
        <f>SUMIFS(mySheet!K:K,mySheet!A:A,summary!C436,mySheet!B:B,summary!D436,mySheet!G:G,"NOTA")/F436</f>
        <v>1.3844440536897016E-2</v>
      </c>
      <c r="K436" s="2">
        <f>SUMIFS(mySheet!K:K,mySheet!A:A,summary!C436,mySheet!B:B,summary!D436,mySheet!O:O,1) - SUMIFS(mySheet!K:K,mySheet!A:A,summary!C436,mySheet!B:B,summary!D436,mySheet!O:O,2)</f>
        <v>232008</v>
      </c>
      <c r="L436" s="11">
        <f t="shared" si="21"/>
        <v>0.20921129160974422</v>
      </c>
      <c r="M436" t="str">
        <f t="array" ref="M436">INDEX(mySheet!G:G,MATCH(1,(mySheet!A:A=summary!C436)*(mySheet!B:B=summary!D436)*(mySheet!O:O=1),0))</f>
        <v>ADAL</v>
      </c>
      <c r="N436" t="str">
        <f>VLOOKUP(M436,alliance!A:B,2,FALSE)</f>
        <v>NDA</v>
      </c>
      <c r="O436" t="str">
        <f>VLOOKUP(M436,alliance!A:D,4,FALSE)</f>
        <v>FF9550</v>
      </c>
      <c r="P436" t="str">
        <f t="array" ref="P436">INDEX(mySheet!G:G,MATCH(1,(mySheet!A:A=summary!C436)*(mySheet!B:B=summary!D436)*(mySheet!O:O=2),0))</f>
        <v>SP</v>
      </c>
      <c r="Q436" t="str">
        <f t="shared" si="22"/>
        <v>ADAL</v>
      </c>
      <c r="R436" t="str">
        <f>VLOOKUP(Q436,alliance!A:B,2,FALSE)</f>
        <v>NDA</v>
      </c>
      <c r="S436" t="str">
        <f>VLOOKUP(Q436,alliance!A:D,4,FALSE)</f>
        <v>FF9550</v>
      </c>
    </row>
    <row r="437" spans="1:19" x14ac:dyDescent="0.2">
      <c r="A437" t="str">
        <f>VLOOKUP(C437,stateCodes!A:B,2,FALSE)</f>
        <v>S24</v>
      </c>
      <c r="B437">
        <v>74</v>
      </c>
      <c r="C437" t="s">
        <v>6464</v>
      </c>
      <c r="D437" t="s">
        <v>7415</v>
      </c>
      <c r="E437" s="2">
        <f>SUMIFS(mySheet!N:N,mySheet!A:A,summary!C437,mySheet!B:B,summary!D437,mySheet!O:O,1)</f>
        <v>1991651</v>
      </c>
      <c r="F437" s="2">
        <f>SUMIFS(mySheet!K:K,mySheet!A:A,summary!C437,mySheet!B:B,summary!D437)</f>
        <v>1140781</v>
      </c>
      <c r="G437" s="8">
        <f t="shared" si="20"/>
        <v>0.57278157669190033</v>
      </c>
      <c r="H437">
        <f>COUNTIFS(mySheet!A:A,summary!C437,mySheet!B:B,summary!D437,mySheet!D:D,"FEMALE")</f>
        <v>1</v>
      </c>
      <c r="I437">
        <f>COUNTIFS(mySheet!A:A,summary!C437,mySheet!B:B,summary!D437,mySheet!D:D,"FEMALE",mySheet!O:O,1)</f>
        <v>0</v>
      </c>
      <c r="J437" s="11">
        <f>SUMIFS(mySheet!K:K,mySheet!A:A,summary!C437,mySheet!B:B,summary!D437,mySheet!G:G,"NOTA")/F437</f>
        <v>4.6669781491802545E-3</v>
      </c>
      <c r="K437" s="2">
        <f>SUMIFS(mySheet!K:K,mySheet!A:A,summary!C437,mySheet!B:B,summary!D437,mySheet!O:O,1) - SUMIFS(mySheet!K:K,mySheet!A:A,summary!C437,mySheet!B:B,summary!D437,mySheet!O:O,2)</f>
        <v>122568</v>
      </c>
      <c r="L437" s="11">
        <f t="shared" si="21"/>
        <v>0.1074421821541558</v>
      </c>
      <c r="M437" t="str">
        <f t="array" ref="M437">INDEX(mySheet!G:G,MATCH(1,(mySheet!A:A=summary!C437)*(mySheet!B:B=summary!D437)*(mySheet!O:O=1),0))</f>
        <v>BSP</v>
      </c>
      <c r="N437" t="str">
        <f>VLOOKUP(M437,alliance!A:B,2,FALSE)</f>
        <v>Unallied</v>
      </c>
      <c r="O437" t="str">
        <f>VLOOKUP(M437,alliance!A:D,4,FALSE)</f>
        <v>50C878</v>
      </c>
      <c r="P437" t="str">
        <f t="array" ref="P437">INDEX(mySheet!G:G,MATCH(1,(mySheet!A:A=summary!C437)*(mySheet!B:B=summary!D437)*(mySheet!O:O=2),0))</f>
        <v>BJP</v>
      </c>
      <c r="Q437" t="str">
        <f t="shared" si="22"/>
        <v>BSP</v>
      </c>
      <c r="R437" t="str">
        <f>VLOOKUP(Q437,alliance!A:B,2,FALSE)</f>
        <v>Unallied</v>
      </c>
      <c r="S437" t="str">
        <f>VLOOKUP(Q437,alliance!A:D,4,FALSE)</f>
        <v>50C878</v>
      </c>
    </row>
    <row r="438" spans="1:19" x14ac:dyDescent="0.2">
      <c r="A438" t="str">
        <f>VLOOKUP(C438,stateCodes!A:B,2,FALSE)</f>
        <v>S24</v>
      </c>
      <c r="B438">
        <v>75</v>
      </c>
      <c r="C438" t="s">
        <v>6464</v>
      </c>
      <c r="D438" t="s">
        <v>7345</v>
      </c>
      <c r="E438" s="2">
        <f>SUMIFS(mySheet!N:N,mySheet!A:A,summary!C438,mySheet!B:B,summary!D438,mySheet!O:O,1)</f>
        <v>1761564</v>
      </c>
      <c r="F438" s="2">
        <f>SUMIFS(mySheet!K:K,mySheet!A:A,summary!C438,mySheet!B:B,summary!D438)</f>
        <v>1053117</v>
      </c>
      <c r="G438" s="8">
        <f t="shared" si="20"/>
        <v>0.59783067773864584</v>
      </c>
      <c r="H438">
        <f>COUNTIFS(mySheet!A:A,summary!C438,mySheet!B:B,summary!D438,mySheet!D:D,"FEMALE")</f>
        <v>1</v>
      </c>
      <c r="I438">
        <f>COUNTIFS(mySheet!A:A,summary!C438,mySheet!B:B,summary!D438,mySheet!D:D,"FEMALE",mySheet!O:O,1)</f>
        <v>0</v>
      </c>
      <c r="J438" s="11">
        <f>SUMIFS(mySheet!K:K,mySheet!A:A,summary!C438,mySheet!B:B,summary!D438,mySheet!G:G,"NOTA")/F438</f>
        <v>7.8785168219675499E-3</v>
      </c>
      <c r="K438" s="2">
        <f>SUMIFS(mySheet!K:K,mySheet!A:A,summary!C438,mySheet!B:B,summary!D438,mySheet!O:O,1) - SUMIFS(mySheet!K:K,mySheet!A:A,summary!C438,mySheet!B:B,summary!D438,mySheet!O:O,2)</f>
        <v>337560</v>
      </c>
      <c r="L438" s="11">
        <f t="shared" si="21"/>
        <v>0.32053418566028274</v>
      </c>
      <c r="M438" t="str">
        <f t="array" ref="M438">INDEX(mySheet!G:G,MATCH(1,(mySheet!A:A=summary!C438)*(mySheet!B:B=summary!D438)*(mySheet!O:O=1),0))</f>
        <v>BJP</v>
      </c>
      <c r="N438" t="str">
        <f>VLOOKUP(M438,alliance!A:B,2,FALSE)</f>
        <v>NDA</v>
      </c>
      <c r="O438" t="str">
        <f>VLOOKUP(M438,alliance!A:D,4,FALSE)</f>
        <v>FF4500</v>
      </c>
      <c r="P438" t="str">
        <f t="array" ref="P438">INDEX(mySheet!G:G,MATCH(1,(mySheet!A:A=summary!C438)*(mySheet!B:B=summary!D438)*(mySheet!O:O=2),0))</f>
        <v>SP</v>
      </c>
      <c r="Q438" t="str">
        <f t="shared" si="22"/>
        <v>BJP</v>
      </c>
      <c r="R438" t="str">
        <f>VLOOKUP(Q438,alliance!A:B,2,FALSE)</f>
        <v>NDA</v>
      </c>
      <c r="S438" t="str">
        <f>VLOOKUP(Q438,alliance!A:D,4,FALSE)</f>
        <v>FF4500</v>
      </c>
    </row>
    <row r="439" spans="1:19" x14ac:dyDescent="0.2">
      <c r="A439" t="str">
        <f>VLOOKUP(C439,stateCodes!A:B,2,FALSE)</f>
        <v>S24</v>
      </c>
      <c r="B439">
        <v>76</v>
      </c>
      <c r="C439" t="s">
        <v>6464</v>
      </c>
      <c r="D439" t="s">
        <v>7399</v>
      </c>
      <c r="E439" s="2">
        <f>SUMIFS(mySheet!N:N,mySheet!A:A,summary!C439,mySheet!B:B,summary!D439,mySheet!O:O,1)</f>
        <v>1789168</v>
      </c>
      <c r="F439" s="2">
        <f>SUMIFS(mySheet!K:K,mySheet!A:A,summary!C439,mySheet!B:B,summary!D439)</f>
        <v>1029112</v>
      </c>
      <c r="G439" s="8">
        <f t="shared" si="20"/>
        <v>0.57519025602961826</v>
      </c>
      <c r="H439">
        <f>COUNTIFS(mySheet!A:A,summary!C439,mySheet!B:B,summary!D439,mySheet!D:D,"FEMALE")</f>
        <v>0</v>
      </c>
      <c r="I439">
        <f>COUNTIFS(mySheet!A:A,summary!C439,mySheet!B:B,summary!D439,mySheet!D:D,"FEMALE",mySheet!O:O,1)</f>
        <v>0</v>
      </c>
      <c r="J439" s="11">
        <f>SUMIFS(mySheet!K:K,mySheet!A:A,summary!C439,mySheet!B:B,summary!D439,mySheet!G:G,"NOTA")/F439</f>
        <v>7.0497671779164951E-3</v>
      </c>
      <c r="K439" s="2">
        <f>SUMIFS(mySheet!K:K,mySheet!A:A,summary!C439,mySheet!B:B,summary!D439,mySheet!O:O,1) - SUMIFS(mySheet!K:K,mySheet!A:A,summary!C439,mySheet!B:B,summary!D439,mySheet!O:O,2)</f>
        <v>259874</v>
      </c>
      <c r="L439" s="11">
        <f t="shared" si="21"/>
        <v>0.25252256314181548</v>
      </c>
      <c r="M439" t="str">
        <f t="array" ref="M439">INDEX(mySheet!G:G,MATCH(1,(mySheet!A:A=summary!C439)*(mySheet!B:B=summary!D439)*(mySheet!O:O=1),0))</f>
        <v>SP</v>
      </c>
      <c r="N439" t="str">
        <f>VLOOKUP(M439,alliance!A:B,2,FALSE)</f>
        <v>I.N.D.I.A.</v>
      </c>
      <c r="O439" t="str">
        <f>VLOOKUP(M439,alliance!A:D,4,FALSE)</f>
        <v>1E8EFF</v>
      </c>
      <c r="P439" t="str">
        <f t="array" ref="P439">INDEX(mySheet!G:G,MATCH(1,(mySheet!A:A=summary!C439)*(mySheet!B:B=summary!D439)*(mySheet!O:O=2),0))</f>
        <v>BJP</v>
      </c>
      <c r="Q439" t="str">
        <f t="shared" si="22"/>
        <v>SP</v>
      </c>
      <c r="R439" t="str">
        <f>VLOOKUP(Q439,alliance!A:B,2,FALSE)</f>
        <v>I.N.D.I.A.</v>
      </c>
      <c r="S439" t="str">
        <f>VLOOKUP(Q439,alliance!A:D,4,FALSE)</f>
        <v>1E8EFF</v>
      </c>
    </row>
    <row r="440" spans="1:19" x14ac:dyDescent="0.2">
      <c r="A440" t="str">
        <f>VLOOKUP(C440,stateCodes!A:B,2,FALSE)</f>
        <v>S24</v>
      </c>
      <c r="B440">
        <v>77</v>
      </c>
      <c r="C440" t="s">
        <v>6464</v>
      </c>
      <c r="D440" t="s">
        <v>7445</v>
      </c>
      <c r="E440" s="2">
        <f>SUMIFS(mySheet!N:N,mySheet!A:A,summary!C440,mySheet!B:B,summary!D440,mySheet!O:O,1)</f>
        <v>1822625</v>
      </c>
      <c r="F440" s="2">
        <f>SUMIFS(mySheet!K:K,mySheet!A:A,summary!C440,mySheet!B:B,summary!D440)</f>
        <v>989732</v>
      </c>
      <c r="G440" s="8">
        <f t="shared" si="20"/>
        <v>0.54302558123585487</v>
      </c>
      <c r="H440">
        <f>COUNTIFS(mySheet!A:A,summary!C440,mySheet!B:B,summary!D440,mySheet!D:D,"FEMALE")</f>
        <v>1</v>
      </c>
      <c r="I440">
        <f>COUNTIFS(mySheet!A:A,summary!C440,mySheet!B:B,summary!D440,mySheet!D:D,"FEMALE",mySheet!O:O,1)</f>
        <v>0</v>
      </c>
      <c r="J440" s="11">
        <f>SUMIFS(mySheet!K:K,mySheet!A:A,summary!C440,mySheet!B:B,summary!D440,mySheet!G:G,"NOTA")/F440</f>
        <v>9.7147510639243751E-3</v>
      </c>
      <c r="K440" s="2">
        <f>SUMIFS(mySheet!K:K,mySheet!A:A,summary!C440,mySheet!B:B,summary!D440,mySheet!O:O,1) - SUMIFS(mySheet!K:K,mySheet!A:A,summary!C440,mySheet!B:B,summary!D440,mySheet!O:O,2)</f>
        <v>15519</v>
      </c>
      <c r="L440" s="11">
        <f t="shared" si="21"/>
        <v>1.5680002263238936E-2</v>
      </c>
      <c r="M440" t="str">
        <f t="array" ref="M440">INDEX(mySheet!G:G,MATCH(1,(mySheet!A:A=summary!C440)*(mySheet!B:B=summary!D440)*(mySheet!O:O=1),0))</f>
        <v>BJP</v>
      </c>
      <c r="N440" t="str">
        <f>VLOOKUP(M440,alliance!A:B,2,FALSE)</f>
        <v>NDA</v>
      </c>
      <c r="O440" t="str">
        <f>VLOOKUP(M440,alliance!A:D,4,FALSE)</f>
        <v>FF4500</v>
      </c>
      <c r="P440" t="str">
        <f t="array" ref="P440">INDEX(mySheet!G:G,MATCH(1,(mySheet!A:A=summary!C440)*(mySheet!B:B=summary!D440)*(mySheet!O:O=2),0))</f>
        <v>SP</v>
      </c>
      <c r="Q440" t="str">
        <f t="shared" si="22"/>
        <v>SP</v>
      </c>
      <c r="R440" t="str">
        <f>VLOOKUP(Q440,alliance!A:B,2,FALSE)</f>
        <v>I.N.D.I.A.</v>
      </c>
      <c r="S440" t="str">
        <f>VLOOKUP(Q440,alliance!A:D,4,FALSE)</f>
        <v>1E8EFF</v>
      </c>
    </row>
    <row r="441" spans="1:19" x14ac:dyDescent="0.2">
      <c r="A441" t="str">
        <f>VLOOKUP(C441,stateCodes!A:B,2,FALSE)</f>
        <v>S24</v>
      </c>
      <c r="B441">
        <v>78</v>
      </c>
      <c r="C441" t="s">
        <v>6464</v>
      </c>
      <c r="D441" t="s">
        <v>7429</v>
      </c>
      <c r="E441" s="2">
        <f>SUMIFS(mySheet!N:N,mySheet!A:A,summary!C441,mySheet!B:B,summary!D441,mySheet!O:O,1)</f>
        <v>1667282</v>
      </c>
      <c r="F441" s="2">
        <f>SUMIFS(mySheet!K:K,mySheet!A:A,summary!C441,mySheet!B:B,summary!D441)</f>
        <v>922518</v>
      </c>
      <c r="G441" s="8">
        <f t="shared" si="20"/>
        <v>0.55330651923309915</v>
      </c>
      <c r="H441">
        <f>COUNTIFS(mySheet!A:A,summary!C441,mySheet!B:B,summary!D441,mySheet!D:D,"FEMALE")</f>
        <v>1</v>
      </c>
      <c r="I441">
        <f>COUNTIFS(mySheet!A:A,summary!C441,mySheet!B:B,summary!D441,mySheet!D:D,"FEMALE",mySheet!O:O,1)</f>
        <v>0</v>
      </c>
      <c r="J441" s="11">
        <f>SUMIFS(mySheet!K:K,mySheet!A:A,summary!C441,mySheet!B:B,summary!D441,mySheet!G:G,"NOTA")/F441</f>
        <v>8.4648754821044139E-3</v>
      </c>
      <c r="K441" s="2">
        <f>SUMIFS(mySheet!K:K,mySheet!A:A,summary!C441,mySheet!B:B,summary!D441,mySheet!O:O,1) - SUMIFS(mySheet!K:K,mySheet!A:A,summary!C441,mySheet!B:B,summary!D441,mySheet!O:O,2)</f>
        <v>112615</v>
      </c>
      <c r="L441" s="11">
        <f t="shared" si="21"/>
        <v>0.12207349883687907</v>
      </c>
      <c r="M441" t="str">
        <f t="array" ref="M441">INDEX(mySheet!G:G,MATCH(1,(mySheet!A:A=summary!C441)*(mySheet!B:B=summary!D441)*(mySheet!O:O=1),0))</f>
        <v>BJP</v>
      </c>
      <c r="N441" t="str">
        <f>VLOOKUP(M441,alliance!A:B,2,FALSE)</f>
        <v>NDA</v>
      </c>
      <c r="O441" t="str">
        <f>VLOOKUP(M441,alliance!A:D,4,FALSE)</f>
        <v>FF4500</v>
      </c>
      <c r="P441" t="str">
        <f t="array" ref="P441">INDEX(mySheet!G:G,MATCH(1,(mySheet!A:A=summary!C441)*(mySheet!B:B=summary!D441)*(mySheet!O:O=2),0))</f>
        <v>BSP</v>
      </c>
      <c r="Q441" t="str">
        <f t="shared" si="22"/>
        <v>BJP</v>
      </c>
      <c r="R441" t="str">
        <f>VLOOKUP(Q441,alliance!A:B,2,FALSE)</f>
        <v>NDA</v>
      </c>
      <c r="S441" t="str">
        <f>VLOOKUP(Q441,alliance!A:D,4,FALSE)</f>
        <v>FF4500</v>
      </c>
    </row>
    <row r="442" spans="1:19" x14ac:dyDescent="0.2">
      <c r="A442" t="str">
        <f>VLOOKUP(C442,stateCodes!A:B,2,FALSE)</f>
        <v>S24</v>
      </c>
      <c r="B442">
        <v>79</v>
      </c>
      <c r="C442" t="s">
        <v>6464</v>
      </c>
      <c r="D442" t="s">
        <v>7332</v>
      </c>
      <c r="E442" s="2">
        <f>SUMIFS(mySheet!N:N,mySheet!A:A,summary!C442,mySheet!B:B,summary!D442,mySheet!O:O,1)</f>
        <v>1981197</v>
      </c>
      <c r="F442" s="2">
        <f>SUMIFS(mySheet!K:K,mySheet!A:A,summary!C442,mySheet!B:B,summary!D442)</f>
        <v>1184635</v>
      </c>
      <c r="G442" s="8">
        <f t="shared" si="20"/>
        <v>0.59793902373161278</v>
      </c>
      <c r="H442">
        <f>COUNTIFS(mySheet!A:A,summary!C442,mySheet!B:B,summary!D442,mySheet!D:D,"FEMALE")</f>
        <v>0</v>
      </c>
      <c r="I442">
        <f>COUNTIFS(mySheet!A:A,summary!C442,mySheet!B:B,summary!D442,mySheet!D:D,"FEMALE",mySheet!O:O,1)</f>
        <v>0</v>
      </c>
      <c r="J442" s="11">
        <f>SUMIFS(mySheet!K:K,mySheet!A:A,summary!C442,mySheet!B:B,summary!D442,mySheet!G:G,"NOTA")/F442</f>
        <v>6.4897626695142388E-3</v>
      </c>
      <c r="K442" s="2">
        <f>SUMIFS(mySheet!K:K,mySheet!A:A,summary!C442,mySheet!B:B,summary!D442,mySheet!O:O,1) - SUMIFS(mySheet!K:K,mySheet!A:A,summary!C442,mySheet!B:B,summary!D442,mySheet!O:O,2)</f>
        <v>301664</v>
      </c>
      <c r="L442" s="11">
        <f t="shared" si="21"/>
        <v>0.25464721201045049</v>
      </c>
      <c r="M442" t="str">
        <f t="array" ref="M442">INDEX(mySheet!G:G,MATCH(1,(mySheet!A:A=summary!C442)*(mySheet!B:B=summary!D442)*(mySheet!O:O=1),0))</f>
        <v>BJP</v>
      </c>
      <c r="N442" t="str">
        <f>VLOOKUP(M442,alliance!A:B,2,FALSE)</f>
        <v>NDA</v>
      </c>
      <c r="O442" t="str">
        <f>VLOOKUP(M442,alliance!A:D,4,FALSE)</f>
        <v>FF4500</v>
      </c>
      <c r="P442" t="str">
        <f t="array" ref="P442">INDEX(mySheet!G:G,MATCH(1,(mySheet!A:A=summary!C442)*(mySheet!B:B=summary!D442)*(mySheet!O:O=2),0))</f>
        <v>SP</v>
      </c>
      <c r="Q442" t="str">
        <f t="shared" si="22"/>
        <v>BJP</v>
      </c>
      <c r="R442" t="str">
        <f>VLOOKUP(Q442,alliance!A:B,2,FALSE)</f>
        <v>NDA</v>
      </c>
      <c r="S442" t="str">
        <f>VLOOKUP(Q442,alliance!A:D,4,FALSE)</f>
        <v>FF4500</v>
      </c>
    </row>
    <row r="443" spans="1:19" x14ac:dyDescent="0.2">
      <c r="A443" t="str">
        <f>VLOOKUP(C443,stateCodes!A:B,2,FALSE)</f>
        <v>S25</v>
      </c>
      <c r="B443">
        <v>0</v>
      </c>
      <c r="C443" t="s">
        <v>7593</v>
      </c>
      <c r="D443" t="s">
        <v>7972</v>
      </c>
      <c r="E443" s="2">
        <f>SUMIFS(mySheet!N:N,mySheet!A:A,summary!C443,mySheet!B:B,summary!D443,mySheet!O:O,1)</f>
        <v>1764726</v>
      </c>
      <c r="F443" s="2">
        <f>SUMIFS(mySheet!K:K,mySheet!A:A,summary!C443,mySheet!B:B,summary!D443)</f>
        <v>1471981</v>
      </c>
      <c r="G443" s="8">
        <f t="shared" si="20"/>
        <v>0.83411305777780798</v>
      </c>
      <c r="H443">
        <f>COUNTIFS(mySheet!A:A,summary!C443,mySheet!B:B,summary!D443,mySheet!D:D,"FEMALE")</f>
        <v>2</v>
      </c>
      <c r="I443">
        <f>COUNTIFS(mySheet!A:A,summary!C443,mySheet!B:B,summary!D443,mySheet!D:D,"FEMALE",mySheet!O:O,1)</f>
        <v>1</v>
      </c>
      <c r="J443" s="11">
        <f>SUMIFS(mySheet!K:K,mySheet!A:A,summary!C443,mySheet!B:B,summary!D443,mySheet!G:G,"NOTA")/F443</f>
        <v>1.3923413413624224E-2</v>
      </c>
      <c r="K443" s="2">
        <f>SUMIFS(mySheet!K:K,mySheet!A:A,summary!C443,mySheet!B:B,summary!D443,mySheet!O:O,1) - SUMIFS(mySheet!K:K,mySheet!A:A,summary!C443,mySheet!B:B,summary!D443,mySheet!O:O,2)</f>
        <v>1142</v>
      </c>
      <c r="L443" s="11">
        <f t="shared" si="21"/>
        <v>7.7582523143980803E-4</v>
      </c>
      <c r="M443" t="str">
        <f t="array" ref="M443">INDEX(mySheet!G:G,MATCH(1,(mySheet!A:A=summary!C443)*(mySheet!B:B=summary!D443)*(mySheet!O:O=1),0))</f>
        <v>AITC</v>
      </c>
      <c r="N443" t="str">
        <f>VLOOKUP(M443,alliance!A:B,2,FALSE)</f>
        <v>I.N.D.I.A.</v>
      </c>
      <c r="O443" t="str">
        <f>VLOOKUP(M443,alliance!A:D,4,FALSE)</f>
        <v>0070FF</v>
      </c>
      <c r="P443" t="str">
        <f t="array" ref="P443">INDEX(mySheet!G:G,MATCH(1,(mySheet!A:A=summary!C443)*(mySheet!B:B=summary!D443)*(mySheet!O:O=2),0))</f>
        <v>BJP</v>
      </c>
      <c r="Q443" t="str">
        <f t="shared" si="22"/>
        <v>BJP</v>
      </c>
      <c r="R443" t="str">
        <f>VLOOKUP(Q443,alliance!A:B,2,FALSE)</f>
        <v>NDA</v>
      </c>
      <c r="S443" t="str">
        <f>VLOOKUP(Q443,alliance!A:D,4,FALSE)</f>
        <v>FF4500</v>
      </c>
    </row>
    <row r="444" spans="1:19" x14ac:dyDescent="0.2">
      <c r="A444" t="str">
        <f>VLOOKUP(C444,stateCodes!A:B,2,FALSE)</f>
        <v>S25</v>
      </c>
      <c r="B444">
        <v>1</v>
      </c>
      <c r="C444" t="s">
        <v>7593</v>
      </c>
      <c r="D444" t="s">
        <v>8050</v>
      </c>
      <c r="E444" s="2">
        <f>SUMIFS(mySheet!N:N,mySheet!A:A,summary!C444,mySheet!B:B,summary!D444,mySheet!O:O,1)</f>
        <v>1648906</v>
      </c>
      <c r="F444" s="2">
        <f>SUMIFS(mySheet!K:K,mySheet!A:A,summary!C444,mySheet!B:B,summary!D444)</f>
        <v>1371855</v>
      </c>
      <c r="G444" s="8">
        <f t="shared" si="20"/>
        <v>0.83197889994942098</v>
      </c>
      <c r="H444">
        <f>COUNTIFS(mySheet!A:A,summary!C444,mySheet!B:B,summary!D444,mySheet!D:D,"FEMALE")</f>
        <v>0</v>
      </c>
      <c r="I444">
        <f>COUNTIFS(mySheet!A:A,summary!C444,mySheet!B:B,summary!D444,mySheet!D:D,"FEMALE",mySheet!O:O,1)</f>
        <v>0</v>
      </c>
      <c r="J444" s="11">
        <f>SUMIFS(mySheet!K:K,mySheet!A:A,summary!C444,mySheet!B:B,summary!D444,mySheet!G:G,"NOTA")/F444</f>
        <v>1.0219010026569863E-2</v>
      </c>
      <c r="K444" s="2">
        <f>SUMIFS(mySheet!K:K,mySheet!A:A,summary!C444,mySheet!B:B,summary!D444,mySheet!O:O,1) - SUMIFS(mySheet!K:K,mySheet!A:A,summary!C444,mySheet!B:B,summary!D444,mySheet!O:O,2)</f>
        <v>174333</v>
      </c>
      <c r="L444" s="11">
        <f t="shared" si="21"/>
        <v>0.12707829909137627</v>
      </c>
      <c r="M444" t="str">
        <f t="array" ref="M444">INDEX(mySheet!G:G,MATCH(1,(mySheet!A:A=summary!C444)*(mySheet!B:B=summary!D444)*(mySheet!O:O=1),0))</f>
        <v>BJP</v>
      </c>
      <c r="N444" t="str">
        <f>VLOOKUP(M444,alliance!A:B,2,FALSE)</f>
        <v>NDA</v>
      </c>
      <c r="O444" t="str">
        <f>VLOOKUP(M444,alliance!A:D,4,FALSE)</f>
        <v>FF4500</v>
      </c>
      <c r="P444" t="str">
        <f t="array" ref="P444">INDEX(mySheet!G:G,MATCH(1,(mySheet!A:A=summary!C444)*(mySheet!B:B=summary!D444)*(mySheet!O:O=2),0))</f>
        <v>AITC</v>
      </c>
      <c r="Q444" t="str">
        <f t="shared" si="22"/>
        <v>BJP</v>
      </c>
      <c r="R444" t="str">
        <f>VLOOKUP(Q444,alliance!A:B,2,FALSE)</f>
        <v>NDA</v>
      </c>
      <c r="S444" t="str">
        <f>VLOOKUP(Q444,alliance!A:D,4,FALSE)</f>
        <v>FF4500</v>
      </c>
    </row>
    <row r="445" spans="1:19" x14ac:dyDescent="0.2">
      <c r="A445" t="str">
        <f>VLOOKUP(C445,stateCodes!A:B,2,FALSE)</f>
        <v>S25</v>
      </c>
      <c r="B445">
        <v>2</v>
      </c>
      <c r="C445" t="s">
        <v>7593</v>
      </c>
      <c r="D445" t="s">
        <v>8067</v>
      </c>
      <c r="E445" s="2">
        <f>SUMIFS(mySheet!N:N,mySheet!A:A,summary!C445,mySheet!B:B,summary!D445,mySheet!O:O,1)</f>
        <v>1627199</v>
      </c>
      <c r="F445" s="2">
        <f>SUMIFS(mySheet!K:K,mySheet!A:A,summary!C445,mySheet!B:B,summary!D445)</f>
        <v>1420648</v>
      </c>
      <c r="G445" s="8">
        <f t="shared" si="20"/>
        <v>0.87306346673025237</v>
      </c>
      <c r="H445">
        <f>COUNTIFS(mySheet!A:A,summary!C445,mySheet!B:B,summary!D445,mySheet!D:D,"FEMALE")</f>
        <v>0</v>
      </c>
      <c r="I445">
        <f>COUNTIFS(mySheet!A:A,summary!C445,mySheet!B:B,summary!D445,mySheet!D:D,"FEMALE",mySheet!O:O,1)</f>
        <v>0</v>
      </c>
      <c r="J445" s="11">
        <f>SUMIFS(mySheet!K:K,mySheet!A:A,summary!C445,mySheet!B:B,summary!D445,mySheet!G:G,"NOTA")/F445</f>
        <v>1.0161560076810018E-2</v>
      </c>
      <c r="K445" s="2">
        <f>SUMIFS(mySheet!K:K,mySheet!A:A,summary!C445,mySheet!B:B,summary!D445,mySheet!O:O,1) - SUMIFS(mySheet!K:K,mySheet!A:A,summary!C445,mySheet!B:B,summary!D445,mySheet!O:O,2)</f>
        <v>78047</v>
      </c>
      <c r="L445" s="11">
        <f t="shared" si="21"/>
        <v>5.4937605937572152E-2</v>
      </c>
      <c r="M445" t="str">
        <f t="array" ref="M445">INDEX(mySheet!G:G,MATCH(1,(mySheet!A:A=summary!C445)*(mySheet!B:B=summary!D445)*(mySheet!O:O=1),0))</f>
        <v>BJP</v>
      </c>
      <c r="N445" t="str">
        <f>VLOOKUP(M445,alliance!A:B,2,FALSE)</f>
        <v>NDA</v>
      </c>
      <c r="O445" t="str">
        <f>VLOOKUP(M445,alliance!A:D,4,FALSE)</f>
        <v>FF4500</v>
      </c>
      <c r="P445" t="str">
        <f t="array" ref="P445">INDEX(mySheet!G:G,MATCH(1,(mySheet!A:A=summary!C445)*(mySheet!B:B=summary!D445)*(mySheet!O:O=2),0))</f>
        <v>AITC</v>
      </c>
      <c r="Q445" t="str">
        <f t="shared" si="22"/>
        <v>AITC</v>
      </c>
      <c r="R445" t="str">
        <f>VLOOKUP(Q445,alliance!A:B,2,FALSE)</f>
        <v>I.N.D.I.A.</v>
      </c>
      <c r="S445" t="str">
        <f>VLOOKUP(Q445,alliance!A:D,4,FALSE)</f>
        <v>0070FF</v>
      </c>
    </row>
    <row r="446" spans="1:19" x14ac:dyDescent="0.2">
      <c r="A446" t="str">
        <f>VLOOKUP(C446,stateCodes!A:B,2,FALSE)</f>
        <v>S25</v>
      </c>
      <c r="B446">
        <v>3</v>
      </c>
      <c r="C446" t="s">
        <v>7593</v>
      </c>
      <c r="D446" t="s">
        <v>8004</v>
      </c>
      <c r="E446" s="2">
        <f>SUMIFS(mySheet!N:N,mySheet!A:A,summary!C446,mySheet!B:B,summary!D446,mySheet!O:O,1)</f>
        <v>1800002</v>
      </c>
      <c r="F446" s="2">
        <f>SUMIFS(mySheet!K:K,mySheet!A:A,summary!C446,mySheet!B:B,summary!D446)</f>
        <v>1488818</v>
      </c>
      <c r="G446" s="8">
        <f t="shared" si="20"/>
        <v>0.82712019208867549</v>
      </c>
      <c r="H446">
        <f>COUNTIFS(mySheet!A:A,summary!C446,mySheet!B:B,summary!D446,mySheet!D:D,"FEMALE")</f>
        <v>1</v>
      </c>
      <c r="I446">
        <f>COUNTIFS(mySheet!A:A,summary!C446,mySheet!B:B,summary!D446,mySheet!D:D,"FEMALE",mySheet!O:O,1)</f>
        <v>0</v>
      </c>
      <c r="J446" s="11">
        <f>SUMIFS(mySheet!K:K,mySheet!A:A,summary!C446,mySheet!B:B,summary!D446,mySheet!G:G,"NOTA")/F446</f>
        <v>9.2758147738675918E-3</v>
      </c>
      <c r="K446" s="2">
        <f>SUMIFS(mySheet!K:K,mySheet!A:A,summary!C446,mySheet!B:B,summary!D446,mySheet!O:O,1) - SUMIFS(mySheet!K:K,mySheet!A:A,summary!C446,mySheet!B:B,summary!D446,mySheet!O:O,2)</f>
        <v>107973</v>
      </c>
      <c r="L446" s="11">
        <f t="shared" si="21"/>
        <v>7.2522632047704955E-2</v>
      </c>
      <c r="M446" t="str">
        <f t="array" ref="M446">INDEX(mySheet!G:G,MATCH(1,(mySheet!A:A=summary!C446)*(mySheet!B:B=summary!D446)*(mySheet!O:O=1),0))</f>
        <v>AITC</v>
      </c>
      <c r="N446" t="str">
        <f>VLOOKUP(M446,alliance!A:B,2,FALSE)</f>
        <v>I.N.D.I.A.</v>
      </c>
      <c r="O446" t="str">
        <f>VLOOKUP(M446,alliance!A:D,4,FALSE)</f>
        <v>0070FF</v>
      </c>
      <c r="P446" t="str">
        <f t="array" ref="P446">INDEX(mySheet!G:G,MATCH(1,(mySheet!A:A=summary!C446)*(mySheet!B:B=summary!D446)*(mySheet!O:O=2),0))</f>
        <v>BJP</v>
      </c>
      <c r="Q446" t="str">
        <f t="shared" si="22"/>
        <v>BJP</v>
      </c>
      <c r="R446" t="str">
        <f>VLOOKUP(Q446,alliance!A:B,2,FALSE)</f>
        <v>NDA</v>
      </c>
      <c r="S446" t="str">
        <f>VLOOKUP(Q446,alliance!A:D,4,FALSE)</f>
        <v>FF4500</v>
      </c>
    </row>
    <row r="447" spans="1:19" x14ac:dyDescent="0.2">
      <c r="A447" t="str">
        <f>VLOOKUP(C447,stateCodes!A:B,2,FALSE)</f>
        <v>S25</v>
      </c>
      <c r="B447">
        <v>4</v>
      </c>
      <c r="C447" t="s">
        <v>7593</v>
      </c>
      <c r="D447" t="s">
        <v>8012</v>
      </c>
      <c r="E447" s="2">
        <f>SUMIFS(mySheet!N:N,mySheet!A:A,summary!C447,mySheet!B:B,summary!D447,mySheet!O:O,1)</f>
        <v>1641868</v>
      </c>
      <c r="F447" s="2">
        <f>SUMIFS(mySheet!K:K,mySheet!A:A,summary!C447,mySheet!B:B,summary!D447)</f>
        <v>1406214</v>
      </c>
      <c r="G447" s="8">
        <f t="shared" si="20"/>
        <v>0.85647201845702581</v>
      </c>
      <c r="H447">
        <f>COUNTIFS(mySheet!A:A,summary!C447,mySheet!B:B,summary!D447,mySheet!D:D,"FEMALE")</f>
        <v>3</v>
      </c>
      <c r="I447">
        <f>COUNTIFS(mySheet!A:A,summary!C447,mySheet!B:B,summary!D447,mySheet!D:D,"FEMALE",mySheet!O:O,1)</f>
        <v>0</v>
      </c>
      <c r="J447" s="11">
        <f>SUMIFS(mySheet!K:K,mySheet!A:A,summary!C447,mySheet!B:B,summary!D447,mySheet!G:G,"NOTA")/F447</f>
        <v>1.2581299859054169E-2</v>
      </c>
      <c r="K447" s="2">
        <f>SUMIFS(mySheet!K:K,mySheet!A:A,summary!C447,mySheet!B:B,summary!D447,mySheet!O:O,1) - SUMIFS(mySheet!K:K,mySheet!A:A,summary!C447,mySheet!B:B,summary!D447,mySheet!O:O,2)</f>
        <v>11767</v>
      </c>
      <c r="L447" s="11">
        <f t="shared" si="21"/>
        <v>8.3678586616261815E-3</v>
      </c>
      <c r="M447" t="str">
        <f t="array" ref="M447">INDEX(mySheet!G:G,MATCH(1,(mySheet!A:A=summary!C447)*(mySheet!B:B=summary!D447)*(mySheet!O:O=1),0))</f>
        <v>BJP</v>
      </c>
      <c r="N447" t="str">
        <f>VLOOKUP(M447,alliance!A:B,2,FALSE)</f>
        <v>NDA</v>
      </c>
      <c r="O447" t="str">
        <f>VLOOKUP(M447,alliance!A:D,4,FALSE)</f>
        <v>FF4500</v>
      </c>
      <c r="P447" t="str">
        <f t="array" ref="P447">INDEX(mySheet!G:G,MATCH(1,(mySheet!A:A=summary!C447)*(mySheet!B:B=summary!D447)*(mySheet!O:O=2),0))</f>
        <v>AITC</v>
      </c>
      <c r="Q447" t="str">
        <f t="shared" si="22"/>
        <v>AITC</v>
      </c>
      <c r="R447" t="str">
        <f>VLOOKUP(Q447,alliance!A:B,2,FALSE)</f>
        <v>I.N.D.I.A.</v>
      </c>
      <c r="S447" t="str">
        <f>VLOOKUP(Q447,alliance!A:D,4,FALSE)</f>
        <v>0070FF</v>
      </c>
    </row>
    <row r="448" spans="1:19" x14ac:dyDescent="0.2">
      <c r="A448" t="str">
        <f>VLOOKUP(C448,stateCodes!A:B,2,FALSE)</f>
        <v>S25</v>
      </c>
      <c r="B448">
        <v>5</v>
      </c>
      <c r="C448" t="s">
        <v>7593</v>
      </c>
      <c r="D448" t="s">
        <v>7950</v>
      </c>
      <c r="E448" s="2">
        <f>SUMIFS(mySheet!N:N,mySheet!A:A,summary!C448,mySheet!B:B,summary!D448,mySheet!O:O,1)</f>
        <v>1785472</v>
      </c>
      <c r="F448" s="2">
        <f>SUMIFS(mySheet!K:K,mySheet!A:A,summary!C448,mySheet!B:B,summary!D448)</f>
        <v>1401705</v>
      </c>
      <c r="G448" s="8">
        <f t="shared" si="20"/>
        <v>0.78506131711950677</v>
      </c>
      <c r="H448">
        <f>COUNTIFS(mySheet!A:A,summary!C448,mySheet!B:B,summary!D448,mySheet!D:D,"FEMALE")</f>
        <v>0</v>
      </c>
      <c r="I448">
        <f>COUNTIFS(mySheet!A:A,summary!C448,mySheet!B:B,summary!D448,mySheet!D:D,"FEMALE",mySheet!O:O,1)</f>
        <v>0</v>
      </c>
      <c r="J448" s="11">
        <f>SUMIFS(mySheet!K:K,mySheet!A:A,summary!C448,mySheet!B:B,summary!D448,mySheet!G:G,"NOTA")/F448</f>
        <v>1.4625759343085742E-2</v>
      </c>
      <c r="K448" s="2">
        <f>SUMIFS(mySheet!K:K,mySheet!A:A,summary!C448,mySheet!B:B,summary!D448,mySheet!O:O,1) - SUMIFS(mySheet!K:K,mySheet!A:A,summary!C448,mySheet!B:B,summary!D448,mySheet!O:O,2)</f>
        <v>98536</v>
      </c>
      <c r="L448" s="11">
        <f t="shared" si="21"/>
        <v>7.0297245140739317E-2</v>
      </c>
      <c r="M448" t="str">
        <f t="array" ref="M448">INDEX(mySheet!G:G,MATCH(1,(mySheet!A:A=summary!C448)*(mySheet!B:B=summary!D448)*(mySheet!O:O=1),0))</f>
        <v>AITC</v>
      </c>
      <c r="N448" t="str">
        <f>VLOOKUP(M448,alliance!A:B,2,FALSE)</f>
        <v>I.N.D.I.A.</v>
      </c>
      <c r="O448" t="str">
        <f>VLOOKUP(M448,alliance!A:D,4,FALSE)</f>
        <v>0070FF</v>
      </c>
      <c r="P448" t="str">
        <f t="array" ref="P448">INDEX(mySheet!G:G,MATCH(1,(mySheet!A:A=summary!C448)*(mySheet!B:B=summary!D448)*(mySheet!O:O=2),0))</f>
        <v>BJP</v>
      </c>
      <c r="Q448" t="str">
        <f t="shared" si="22"/>
        <v>BJP</v>
      </c>
      <c r="R448" t="str">
        <f>VLOOKUP(Q448,alliance!A:B,2,FALSE)</f>
        <v>NDA</v>
      </c>
      <c r="S448" t="str">
        <f>VLOOKUP(Q448,alliance!A:D,4,FALSE)</f>
        <v>FF4500</v>
      </c>
    </row>
    <row r="449" spans="1:19" x14ac:dyDescent="0.2">
      <c r="A449" t="str">
        <f>VLOOKUP(C449,stateCodes!A:B,2,FALSE)</f>
        <v>S25</v>
      </c>
      <c r="B449">
        <v>6</v>
      </c>
      <c r="C449" t="s">
        <v>7593</v>
      </c>
      <c r="D449" t="s">
        <v>7938</v>
      </c>
      <c r="E449" s="2">
        <f>SUMIFS(mySheet!N:N,mySheet!A:A,summary!C449,mySheet!B:B,summary!D449,mySheet!O:O,1)</f>
        <v>1614988</v>
      </c>
      <c r="F449" s="2">
        <f>SUMIFS(mySheet!K:K,mySheet!A:A,summary!C449,mySheet!B:B,summary!D449)</f>
        <v>1311099</v>
      </c>
      <c r="G449" s="8">
        <f t="shared" si="20"/>
        <v>0.81183203838047091</v>
      </c>
      <c r="H449">
        <f>COUNTIFS(mySheet!A:A,summary!C449,mySheet!B:B,summary!D449,mySheet!D:D,"FEMALE")</f>
        <v>4</v>
      </c>
      <c r="I449">
        <f>COUNTIFS(mySheet!A:A,summary!C449,mySheet!B:B,summary!D449,mySheet!D:D,"FEMALE",mySheet!O:O,1)</f>
        <v>1</v>
      </c>
      <c r="J449" s="11">
        <f>SUMIFS(mySheet!K:K,mySheet!A:A,summary!C449,mySheet!B:B,summary!D449,mySheet!G:G,"NOTA")/F449</f>
        <v>7.1687950337846343E-3</v>
      </c>
      <c r="K449" s="2">
        <f>SUMIFS(mySheet!K:K,mySheet!A:A,summary!C449,mySheet!B:B,summary!D449,mySheet!O:O,1) - SUMIFS(mySheet!K:K,mySheet!A:A,summary!C449,mySheet!B:B,summary!D449,mySheet!O:O,2)</f>
        <v>215359</v>
      </c>
      <c r="L449" s="11">
        <f t="shared" si="21"/>
        <v>0.16425838170878018</v>
      </c>
      <c r="M449" t="str">
        <f t="array" ref="M449">INDEX(mySheet!G:G,MATCH(1,(mySheet!A:A=summary!C449)*(mySheet!B:B=summary!D449)*(mySheet!O:O=1),0))</f>
        <v>AITC</v>
      </c>
      <c r="N449" t="str">
        <f>VLOOKUP(M449,alliance!A:B,2,FALSE)</f>
        <v>I.N.D.I.A.</v>
      </c>
      <c r="O449" t="str">
        <f>VLOOKUP(M449,alliance!A:D,4,FALSE)</f>
        <v>0070FF</v>
      </c>
      <c r="P449" t="str">
        <f t="array" ref="P449">INDEX(mySheet!G:G,MATCH(1,(mySheet!A:A=summary!C449)*(mySheet!B:B=summary!D449)*(mySheet!O:O=2),0))</f>
        <v>BJP</v>
      </c>
      <c r="Q449" t="str">
        <f t="shared" si="22"/>
        <v>AITC</v>
      </c>
      <c r="R449" t="str">
        <f>VLOOKUP(Q449,alliance!A:B,2,FALSE)</f>
        <v>I.N.D.I.A.</v>
      </c>
      <c r="S449" t="str">
        <f>VLOOKUP(Q449,alliance!A:D,4,FALSE)</f>
        <v>0070FF</v>
      </c>
    </row>
    <row r="450" spans="1:19" x14ac:dyDescent="0.2">
      <c r="A450" t="str">
        <f>VLOOKUP(C450,stateCodes!A:B,2,FALSE)</f>
        <v>S25</v>
      </c>
      <c r="B450">
        <v>7</v>
      </c>
      <c r="C450" t="s">
        <v>7593</v>
      </c>
      <c r="D450" t="s">
        <v>7853</v>
      </c>
      <c r="E450" s="2">
        <f>SUMIFS(mySheet!N:N,mySheet!A:A,summary!C450,mySheet!B:B,summary!D450,mySheet!O:O,1)</f>
        <v>1719190</v>
      </c>
      <c r="F450" s="2">
        <f>SUMIFS(mySheet!K:K,mySheet!A:A,summary!C450,mySheet!B:B,summary!D450)</f>
        <v>1409002</v>
      </c>
      <c r="G450" s="8">
        <f t="shared" si="20"/>
        <v>0.81957317108638372</v>
      </c>
      <c r="H450">
        <f>COUNTIFS(mySheet!A:A,summary!C450,mySheet!B:B,summary!D450,mySheet!D:D,"FEMALE")</f>
        <v>1</v>
      </c>
      <c r="I450">
        <f>COUNTIFS(mySheet!A:A,summary!C450,mySheet!B:B,summary!D450,mySheet!D:D,"FEMALE",mySheet!O:O,1)</f>
        <v>0</v>
      </c>
      <c r="J450" s="11">
        <f>SUMIFS(mySheet!K:K,mySheet!A:A,summary!C450,mySheet!B:B,summary!D450,mySheet!G:G,"NOTA")/F450</f>
        <v>1.1530856592112716E-2</v>
      </c>
      <c r="K450" s="2">
        <f>SUMIFS(mySheet!K:K,mySheet!A:A,summary!C450,mySheet!B:B,summary!D450,mySheet!O:O,1) - SUMIFS(mySheet!K:K,mySheet!A:A,summary!C450,mySheet!B:B,summary!D450,mySheet!O:O,2)</f>
        <v>320594</v>
      </c>
      <c r="L450" s="11">
        <f t="shared" si="21"/>
        <v>0.22753267915872369</v>
      </c>
      <c r="M450" t="str">
        <f t="array" ref="M450">INDEX(mySheet!G:G,MATCH(1,(mySheet!A:A=summary!C450)*(mySheet!B:B=summary!D450)*(mySheet!O:O=1),0))</f>
        <v>AITC</v>
      </c>
      <c r="N450" t="str">
        <f>VLOOKUP(M450,alliance!A:B,2,FALSE)</f>
        <v>I.N.D.I.A.</v>
      </c>
      <c r="O450" t="str">
        <f>VLOOKUP(M450,alliance!A:D,4,FALSE)</f>
        <v>0070FF</v>
      </c>
      <c r="P450" t="str">
        <f t="array" ref="P450">INDEX(mySheet!G:G,MATCH(1,(mySheet!A:A=summary!C450)*(mySheet!B:B=summary!D450)*(mySheet!O:O=2),0))</f>
        <v>BJP</v>
      </c>
      <c r="Q450" t="str">
        <f t="shared" si="22"/>
        <v>AITC</v>
      </c>
      <c r="R450" t="str">
        <f>VLOOKUP(Q450,alliance!A:B,2,FALSE)</f>
        <v>I.N.D.I.A.</v>
      </c>
      <c r="S450" t="str">
        <f>VLOOKUP(Q450,alliance!A:D,4,FALSE)</f>
        <v>0070FF</v>
      </c>
    </row>
    <row r="451" spans="1:19" x14ac:dyDescent="0.2">
      <c r="A451" t="str">
        <f>VLOOKUP(C451,stateCodes!A:B,2,FALSE)</f>
        <v>S25</v>
      </c>
      <c r="B451">
        <v>8</v>
      </c>
      <c r="C451" t="s">
        <v>7593</v>
      </c>
      <c r="D451" t="s">
        <v>8024</v>
      </c>
      <c r="E451" s="2">
        <f>SUMIFS(mySheet!N:N,mySheet!A:A,summary!C451,mySheet!B:B,summary!D451,mySheet!O:O,1)</f>
        <v>1674236</v>
      </c>
      <c r="F451" s="2">
        <f>SUMIFS(mySheet!K:K,mySheet!A:A,summary!C451,mySheet!B:B,summary!D451)</f>
        <v>1409815</v>
      </c>
      <c r="G451" s="8">
        <f t="shared" si="20"/>
        <v>0.84206467905361015</v>
      </c>
      <c r="H451">
        <f>COUNTIFS(mySheet!A:A,summary!C451,mySheet!B:B,summary!D451,mySheet!D:D,"FEMALE")</f>
        <v>0</v>
      </c>
      <c r="I451">
        <f>COUNTIFS(mySheet!A:A,summary!C451,mySheet!B:B,summary!D451,mySheet!D:D,"FEMALE",mySheet!O:O,1)</f>
        <v>0</v>
      </c>
      <c r="J451" s="11">
        <f>SUMIFS(mySheet!K:K,mySheet!A:A,summary!C451,mySheet!B:B,summary!D451,mySheet!G:G,"NOTA")/F451</f>
        <v>1.0468040132925242E-2</v>
      </c>
      <c r="K451" s="2">
        <f>SUMIFS(mySheet!K:K,mySheet!A:A,summary!C451,mySheet!B:B,summary!D451,mySheet!O:O,1) - SUMIFS(mySheet!K:K,mySheet!A:A,summary!C451,mySheet!B:B,summary!D451,mySheet!O:O,2)</f>
        <v>88952</v>
      </c>
      <c r="L451" s="11">
        <f t="shared" si="21"/>
        <v>6.3094803218862044E-2</v>
      </c>
      <c r="M451" t="str">
        <f t="array" ref="M451">INDEX(mySheet!G:G,MATCH(1,(mySheet!A:A=summary!C451)*(mySheet!B:B=summary!D451)*(mySheet!O:O=1),0))</f>
        <v>BJP</v>
      </c>
      <c r="N451" t="str">
        <f>VLOOKUP(M451,alliance!A:B,2,FALSE)</f>
        <v>NDA</v>
      </c>
      <c r="O451" t="str">
        <f>VLOOKUP(M451,alliance!A:D,4,FALSE)</f>
        <v>FF4500</v>
      </c>
      <c r="P451" t="str">
        <f t="array" ref="P451">INDEX(mySheet!G:G,MATCH(1,(mySheet!A:A=summary!C451)*(mySheet!B:B=summary!D451)*(mySheet!O:O=2),0))</f>
        <v>AITC</v>
      </c>
      <c r="Q451" t="str">
        <f t="shared" si="22"/>
        <v>AITC</v>
      </c>
      <c r="R451" t="str">
        <f>VLOOKUP(Q451,alliance!A:B,2,FALSE)</f>
        <v>I.N.D.I.A.</v>
      </c>
      <c r="S451" t="str">
        <f>VLOOKUP(Q451,alliance!A:D,4,FALSE)</f>
        <v>0070FF</v>
      </c>
    </row>
    <row r="452" spans="1:19" x14ac:dyDescent="0.2">
      <c r="A452" t="str">
        <f>VLOOKUP(C452,stateCodes!A:B,2,FALSE)</f>
        <v>S25</v>
      </c>
      <c r="B452">
        <v>9</v>
      </c>
      <c r="C452" t="s">
        <v>7593</v>
      </c>
      <c r="D452" t="s">
        <v>7695</v>
      </c>
      <c r="E452" s="2">
        <f>SUMIFS(mySheet!N:N,mySheet!A:A,summary!C452,mySheet!B:B,summary!D452,mySheet!O:O,1)</f>
        <v>1575590</v>
      </c>
      <c r="F452" s="2">
        <f>SUMIFS(mySheet!K:K,mySheet!A:A,summary!C452,mySheet!B:B,summary!D452)</f>
        <v>1279202</v>
      </c>
      <c r="G452" s="8">
        <f t="shared" ref="G452:G515" si="23">F452/E452</f>
        <v>0.81188761035548584</v>
      </c>
      <c r="H452">
        <f>COUNTIFS(mySheet!A:A,summary!C452,mySheet!B:B,summary!D452,mySheet!D:D,"FEMALE")</f>
        <v>1</v>
      </c>
      <c r="I452">
        <f>COUNTIFS(mySheet!A:A,summary!C452,mySheet!B:B,summary!D452,mySheet!D:D,"FEMALE",mySheet!O:O,1)</f>
        <v>0</v>
      </c>
      <c r="J452" s="11">
        <f>SUMIFS(mySheet!K:K,mySheet!A:A,summary!C452,mySheet!B:B,summary!D452,mySheet!G:G,"NOTA")/F452</f>
        <v>9.429316089249391E-3</v>
      </c>
      <c r="K452" s="2">
        <f>SUMIFS(mySheet!K:K,mySheet!A:A,summary!C452,mySheet!B:B,summary!D452,mySheet!O:O,1) - SUMIFS(mySheet!K:K,mySheet!A:A,summary!C452,mySheet!B:B,summary!D452,mySheet!O:O,2)</f>
        <v>8222</v>
      </c>
      <c r="L452" s="11">
        <f t="shared" ref="L452:L515" si="24">K452/F452</f>
        <v>6.4274446099990461E-3</v>
      </c>
      <c r="M452" t="str">
        <f t="array" ref="M452">INDEX(mySheet!G:G,MATCH(1,(mySheet!A:A=summary!C452)*(mySheet!B:B=summary!D452)*(mySheet!O:O=1),0))</f>
        <v>INC</v>
      </c>
      <c r="N452" t="str">
        <f>VLOOKUP(M452,alliance!A:B,2,FALSE)</f>
        <v>I.N.D.I.A.</v>
      </c>
      <c r="O452" t="str">
        <f>VLOOKUP(M452,alliance!A:D,4,FALSE)</f>
        <v>00BFFF</v>
      </c>
      <c r="P452" t="str">
        <f t="array" ref="P452">INDEX(mySheet!G:G,MATCH(1,(mySheet!A:A=summary!C452)*(mySheet!B:B=summary!D452)*(mySheet!O:O=2),0))</f>
        <v>BJP</v>
      </c>
      <c r="Q452" t="str">
        <f t="shared" ref="Q452:Q515" si="25">IF(L452&gt;0.1,M452,P452)</f>
        <v>BJP</v>
      </c>
      <c r="R452" t="str">
        <f>VLOOKUP(Q452,alliance!A:B,2,FALSE)</f>
        <v>NDA</v>
      </c>
      <c r="S452" t="str">
        <f>VLOOKUP(Q452,alliance!A:D,4,FALSE)</f>
        <v>FF4500</v>
      </c>
    </row>
    <row r="453" spans="1:19" x14ac:dyDescent="0.2">
      <c r="A453" t="str">
        <f>VLOOKUP(C453,stateCodes!A:B,2,FALSE)</f>
        <v>S25</v>
      </c>
      <c r="B453">
        <v>10</v>
      </c>
      <c r="C453" t="s">
        <v>7593</v>
      </c>
      <c r="D453" t="s">
        <v>8085</v>
      </c>
      <c r="E453" s="2">
        <f>SUMIFS(mySheet!N:N,mySheet!A:A,summary!C453,mySheet!B:B,summary!D453,mySheet!O:O,1)</f>
        <v>1733578</v>
      </c>
      <c r="F453" s="2">
        <f>SUMIFS(mySheet!K:K,mySheet!A:A,summary!C453,mySheet!B:B,summary!D453)</f>
        <v>1433007</v>
      </c>
      <c r="G453" s="8">
        <f t="shared" si="23"/>
        <v>0.82661812736432971</v>
      </c>
      <c r="H453">
        <f>COUNTIFS(mySheet!A:A,summary!C453,mySheet!B:B,summary!D453,mySheet!D:D,"FEMALE")</f>
        <v>2</v>
      </c>
      <c r="I453">
        <f>COUNTIFS(mySheet!A:A,summary!C453,mySheet!B:B,summary!D453,mySheet!D:D,"FEMALE",mySheet!O:O,1)</f>
        <v>0</v>
      </c>
      <c r="J453" s="11">
        <f>SUMIFS(mySheet!K:K,mySheet!A:A,summary!C453,mySheet!B:B,summary!D453,mySheet!G:G,"NOTA")/F453</f>
        <v>1.293782933370179E-2</v>
      </c>
      <c r="K453" s="2">
        <f>SUMIFS(mySheet!K:K,mySheet!A:A,summary!C453,mySheet!B:B,summary!D453,mySheet!O:O,1) - SUMIFS(mySheet!K:K,mySheet!A:A,summary!C453,mySheet!B:B,summary!D453,mySheet!O:O,2)</f>
        <v>2439</v>
      </c>
      <c r="L453" s="11">
        <f t="shared" si="24"/>
        <v>1.7020154123462063E-3</v>
      </c>
      <c r="M453" t="str">
        <f t="array" ref="M453">INDEX(mySheet!G:G,MATCH(1,(mySheet!A:A=summary!C453)*(mySheet!B:B=summary!D453)*(mySheet!O:O=1),0))</f>
        <v>BJP</v>
      </c>
      <c r="N453" t="str">
        <f>VLOOKUP(M453,alliance!A:B,2,FALSE)</f>
        <v>NDA</v>
      </c>
      <c r="O453" t="str">
        <f>VLOOKUP(M453,alliance!A:D,4,FALSE)</f>
        <v>FF4500</v>
      </c>
      <c r="P453" t="str">
        <f t="array" ref="P453">INDEX(mySheet!G:G,MATCH(1,(mySheet!A:A=summary!C453)*(mySheet!B:B=summary!D453)*(mySheet!O:O=2),0))</f>
        <v>AITC</v>
      </c>
      <c r="Q453" t="str">
        <f t="shared" si="25"/>
        <v>AITC</v>
      </c>
      <c r="R453" t="str">
        <f>VLOOKUP(Q453,alliance!A:B,2,FALSE)</f>
        <v>I.N.D.I.A.</v>
      </c>
      <c r="S453" t="str">
        <f>VLOOKUP(Q453,alliance!A:D,4,FALSE)</f>
        <v>0070FF</v>
      </c>
    </row>
    <row r="454" spans="1:19" x14ac:dyDescent="0.2">
      <c r="A454" t="str">
        <f>VLOOKUP(C454,stateCodes!A:B,2,FALSE)</f>
        <v>S25</v>
      </c>
      <c r="B454">
        <v>11</v>
      </c>
      <c r="C454" t="s">
        <v>7593</v>
      </c>
      <c r="D454" t="s">
        <v>7790</v>
      </c>
      <c r="E454" s="2">
        <f>SUMIFS(mySheet!N:N,mySheet!A:A,summary!C454,mySheet!B:B,summary!D454,mySheet!O:O,1)</f>
        <v>1566196</v>
      </c>
      <c r="F454" s="2">
        <f>SUMIFS(mySheet!K:K,mySheet!A:A,summary!C454,mySheet!B:B,summary!D454)</f>
        <v>1204660</v>
      </c>
      <c r="G454" s="8">
        <f t="shared" si="23"/>
        <v>0.76916299109434583</v>
      </c>
      <c r="H454">
        <f>COUNTIFS(mySheet!A:A,summary!C454,mySheet!B:B,summary!D454,mySheet!D:D,"FEMALE")</f>
        <v>1</v>
      </c>
      <c r="I454">
        <f>COUNTIFS(mySheet!A:A,summary!C454,mySheet!B:B,summary!D454,mySheet!D:D,"FEMALE",mySheet!O:O,1)</f>
        <v>0</v>
      </c>
      <c r="J454" s="11">
        <f>SUMIFS(mySheet!K:K,mySheet!A:A,summary!C454,mySheet!B:B,summary!D454,mySheet!G:G,"NOTA")/F454</f>
        <v>1.202912024969701E-2</v>
      </c>
      <c r="K454" s="2">
        <f>SUMIFS(mySheet!K:K,mySheet!A:A,summary!C454,mySheet!B:B,summary!D454,mySheet!O:O,1) - SUMIFS(mySheet!K:K,mySheet!A:A,summary!C454,mySheet!B:B,summary!D454,mySheet!O:O,2)</f>
        <v>53002</v>
      </c>
      <c r="L454" s="11">
        <f t="shared" si="24"/>
        <v>4.3997476466388859E-2</v>
      </c>
      <c r="M454" t="str">
        <f t="array" ref="M454">INDEX(mySheet!G:G,MATCH(1,(mySheet!A:A=summary!C454)*(mySheet!B:B=summary!D454)*(mySheet!O:O=1),0))</f>
        <v>AITC</v>
      </c>
      <c r="N454" t="str">
        <f>VLOOKUP(M454,alliance!A:B,2,FALSE)</f>
        <v>I.N.D.I.A.</v>
      </c>
      <c r="O454" t="str">
        <f>VLOOKUP(M454,alliance!A:D,4,FALSE)</f>
        <v>0070FF</v>
      </c>
      <c r="P454" t="str">
        <f t="array" ref="P454">INDEX(mySheet!G:G,MATCH(1,(mySheet!A:A=summary!C454)*(mySheet!B:B=summary!D454)*(mySheet!O:O=2),0))</f>
        <v>BJP</v>
      </c>
      <c r="Q454" t="str">
        <f t="shared" si="25"/>
        <v>BJP</v>
      </c>
      <c r="R454" t="str">
        <f>VLOOKUP(Q454,alliance!A:B,2,FALSE)</f>
        <v>NDA</v>
      </c>
      <c r="S454" t="str">
        <f>VLOOKUP(Q454,alliance!A:D,4,FALSE)</f>
        <v>FF4500</v>
      </c>
    </row>
    <row r="455" spans="1:19" x14ac:dyDescent="0.2">
      <c r="A455" t="str">
        <f>VLOOKUP(C455,stateCodes!A:B,2,FALSE)</f>
        <v>S25</v>
      </c>
      <c r="B455">
        <v>12</v>
      </c>
      <c r="C455" t="s">
        <v>7593</v>
      </c>
      <c r="D455" t="s">
        <v>7917</v>
      </c>
      <c r="E455" s="2">
        <f>SUMIFS(mySheet!N:N,mySheet!A:A,summary!C455,mySheet!B:B,summary!D455,mySheet!O:O,1)</f>
        <v>1633925</v>
      </c>
      <c r="F455" s="2">
        <f>SUMIFS(mySheet!K:K,mySheet!A:A,summary!C455,mySheet!B:B,summary!D455)</f>
        <v>1222293</v>
      </c>
      <c r="G455" s="8">
        <f t="shared" si="23"/>
        <v>0.74807166791621404</v>
      </c>
      <c r="H455">
        <f>COUNTIFS(mySheet!A:A,summary!C455,mySheet!B:B,summary!D455,mySheet!D:D,"FEMALE")</f>
        <v>1</v>
      </c>
      <c r="I455">
        <f>COUNTIFS(mySheet!A:A,summary!C455,mySheet!B:B,summary!D455,mySheet!D:D,"FEMALE",mySheet!O:O,1)</f>
        <v>0</v>
      </c>
      <c r="J455" s="11">
        <f>SUMIFS(mySheet!K:K,mySheet!A:A,summary!C455,mySheet!B:B,summary!D455,mySheet!G:G,"NOTA")/F455</f>
        <v>5.184517951096832E-3</v>
      </c>
      <c r="K455" s="2">
        <f>SUMIFS(mySheet!K:K,mySheet!A:A,summary!C455,mySheet!B:B,summary!D455,mySheet!O:O,1) - SUMIFS(mySheet!K:K,mySheet!A:A,summary!C455,mySheet!B:B,summary!D455,mySheet!O:O,2)</f>
        <v>103695</v>
      </c>
      <c r="L455" s="11">
        <f t="shared" si="24"/>
        <v>8.4836450834619853E-2</v>
      </c>
      <c r="M455" t="str">
        <f t="array" ref="M455">INDEX(mySheet!G:G,MATCH(1,(mySheet!A:A=summary!C455)*(mySheet!B:B=summary!D455)*(mySheet!O:O=1),0))</f>
        <v>AITC</v>
      </c>
      <c r="N455" t="str">
        <f>VLOOKUP(M455,alliance!A:B,2,FALSE)</f>
        <v>I.N.D.I.A.</v>
      </c>
      <c r="O455" t="str">
        <f>VLOOKUP(M455,alliance!A:D,4,FALSE)</f>
        <v>0070FF</v>
      </c>
      <c r="P455" t="str">
        <f t="array" ref="P455">INDEX(mySheet!G:G,MATCH(1,(mySheet!A:A=summary!C455)*(mySheet!B:B=summary!D455)*(mySheet!O:O=2),0))</f>
        <v>BJP</v>
      </c>
      <c r="Q455" t="str">
        <f t="shared" si="25"/>
        <v>BJP</v>
      </c>
      <c r="R455" t="str">
        <f>VLOOKUP(Q455,alliance!A:B,2,FALSE)</f>
        <v>NDA</v>
      </c>
      <c r="S455" t="str">
        <f>VLOOKUP(Q455,alliance!A:D,4,FALSE)</f>
        <v>FF4500</v>
      </c>
    </row>
    <row r="456" spans="1:19" x14ac:dyDescent="0.2">
      <c r="A456" t="str">
        <f>VLOOKUP(C456,stateCodes!A:B,2,FALSE)</f>
        <v>S25</v>
      </c>
      <c r="B456">
        <v>13</v>
      </c>
      <c r="C456" t="s">
        <v>7593</v>
      </c>
      <c r="D456" t="s">
        <v>7878</v>
      </c>
      <c r="E456" s="2">
        <f>SUMIFS(mySheet!N:N,mySheet!A:A,summary!C456,mySheet!B:B,summary!D456,mySheet!O:O,1)</f>
        <v>1728851</v>
      </c>
      <c r="F456" s="2">
        <f>SUMIFS(mySheet!K:K,mySheet!A:A,summary!C456,mySheet!B:B,summary!D456)</f>
        <v>1206645</v>
      </c>
      <c r="G456" s="8">
        <f t="shared" si="23"/>
        <v>0.69794620820417719</v>
      </c>
      <c r="H456">
        <f>COUNTIFS(mySheet!A:A,summary!C456,mySheet!B:B,summary!D456,mySheet!D:D,"FEMALE")</f>
        <v>4</v>
      </c>
      <c r="I456">
        <f>COUNTIFS(mySheet!A:A,summary!C456,mySheet!B:B,summary!D456,mySheet!D:D,"FEMALE",mySheet!O:O,1)</f>
        <v>1</v>
      </c>
      <c r="J456" s="11">
        <f>SUMIFS(mySheet!K:K,mySheet!A:A,summary!C456,mySheet!B:B,summary!D456,mySheet!G:G,"NOTA")/F456</f>
        <v>1.2285303465393716E-2</v>
      </c>
      <c r="K456" s="2">
        <f>SUMIFS(mySheet!K:K,mySheet!A:A,summary!C456,mySheet!B:B,summary!D456,mySheet!O:O,1) - SUMIFS(mySheet!K:K,mySheet!A:A,summary!C456,mySheet!B:B,summary!D456,mySheet!O:O,2)</f>
        <v>155192</v>
      </c>
      <c r="L456" s="11">
        <f t="shared" si="24"/>
        <v>0.12861446407186869</v>
      </c>
      <c r="M456" t="str">
        <f t="array" ref="M456">INDEX(mySheet!G:G,MATCH(1,(mySheet!A:A=summary!C456)*(mySheet!B:B=summary!D456)*(mySheet!O:O=1),0))</f>
        <v>AITC</v>
      </c>
      <c r="N456" t="str">
        <f>VLOOKUP(M456,alliance!A:B,2,FALSE)</f>
        <v>I.N.D.I.A.</v>
      </c>
      <c r="O456" t="str">
        <f>VLOOKUP(M456,alliance!A:D,4,FALSE)</f>
        <v>0070FF</v>
      </c>
      <c r="P456" t="str">
        <f t="array" ref="P456">INDEX(mySheet!G:G,MATCH(1,(mySheet!A:A=summary!C456)*(mySheet!B:B=summary!D456)*(mySheet!O:O=2),0))</f>
        <v>BJP</v>
      </c>
      <c r="Q456" t="str">
        <f t="shared" si="25"/>
        <v>AITC</v>
      </c>
      <c r="R456" t="str">
        <f>VLOOKUP(Q456,alliance!A:B,2,FALSE)</f>
        <v>I.N.D.I.A.</v>
      </c>
      <c r="S456" t="str">
        <f>VLOOKUP(Q456,alliance!A:D,4,FALSE)</f>
        <v>0070FF</v>
      </c>
    </row>
    <row r="457" spans="1:19" x14ac:dyDescent="0.2">
      <c r="A457" t="str">
        <f>VLOOKUP(C457,stateCodes!A:B,2,FALSE)</f>
        <v>S25</v>
      </c>
      <c r="B457">
        <v>14</v>
      </c>
      <c r="C457" t="s">
        <v>7593</v>
      </c>
      <c r="D457" t="s">
        <v>7834</v>
      </c>
      <c r="E457" s="2">
        <f>SUMIFS(mySheet!N:N,mySheet!A:A,summary!C457,mySheet!B:B,summary!D457,mySheet!O:O,1)</f>
        <v>1648355</v>
      </c>
      <c r="F457" s="2">
        <f>SUMIFS(mySheet!K:K,mySheet!A:A,summary!C457,mySheet!B:B,summary!D457)</f>
        <v>1356102</v>
      </c>
      <c r="G457" s="8">
        <f t="shared" si="23"/>
        <v>0.82270020717624537</v>
      </c>
      <c r="H457">
        <f>COUNTIFS(mySheet!A:A,summary!C457,mySheet!B:B,summary!D457,mySheet!D:D,"FEMALE")</f>
        <v>1</v>
      </c>
      <c r="I457">
        <f>COUNTIFS(mySheet!A:A,summary!C457,mySheet!B:B,summary!D457,mySheet!D:D,"FEMALE",mySheet!O:O,1)</f>
        <v>1</v>
      </c>
      <c r="J457" s="11">
        <f>SUMIFS(mySheet!K:K,mySheet!A:A,summary!C457,mySheet!B:B,summary!D457,mySheet!G:G,"NOTA")/F457</f>
        <v>7.7007481738099346E-3</v>
      </c>
      <c r="K457" s="2">
        <f>SUMIFS(mySheet!K:K,mySheet!A:A,summary!C457,mySheet!B:B,summary!D457,mySheet!O:O,1) - SUMIFS(mySheet!K:K,mySheet!A:A,summary!C457,mySheet!B:B,summary!D457,mySheet!O:O,2)</f>
        <v>316775</v>
      </c>
      <c r="L457" s="11">
        <f t="shared" si="24"/>
        <v>0.2335923109028672</v>
      </c>
      <c r="M457" t="str">
        <f t="array" ref="M457">INDEX(mySheet!G:G,MATCH(1,(mySheet!A:A=summary!C457)*(mySheet!B:B=summary!D457)*(mySheet!O:O=1),0))</f>
        <v>AITC</v>
      </c>
      <c r="N457" t="str">
        <f>VLOOKUP(M457,alliance!A:B,2,FALSE)</f>
        <v>I.N.D.I.A.</v>
      </c>
      <c r="O457" t="str">
        <f>VLOOKUP(M457,alliance!A:D,4,FALSE)</f>
        <v>0070FF</v>
      </c>
      <c r="P457" t="str">
        <f t="array" ref="P457">INDEX(mySheet!G:G,MATCH(1,(mySheet!A:A=summary!C457)*(mySheet!B:B=summary!D457)*(mySheet!O:O=2),0))</f>
        <v>BJP</v>
      </c>
      <c r="Q457" t="str">
        <f t="shared" si="25"/>
        <v>AITC</v>
      </c>
      <c r="R457" t="str">
        <f>VLOOKUP(Q457,alliance!A:B,2,FALSE)</f>
        <v>I.N.D.I.A.</v>
      </c>
      <c r="S457" t="str">
        <f>VLOOKUP(Q457,alliance!A:D,4,FALSE)</f>
        <v>0070FF</v>
      </c>
    </row>
    <row r="458" spans="1:19" x14ac:dyDescent="0.2">
      <c r="A458" t="str">
        <f>VLOOKUP(C458,stateCodes!A:B,2,FALSE)</f>
        <v>S25</v>
      </c>
      <c r="B458">
        <v>15</v>
      </c>
      <c r="C458" t="s">
        <v>7593</v>
      </c>
      <c r="D458" t="s">
        <v>7843</v>
      </c>
      <c r="E458" s="2">
        <f>SUMIFS(mySheet!N:N,mySheet!A:A,summary!C458,mySheet!B:B,summary!D458,mySheet!O:O,1)</f>
        <v>1652096</v>
      </c>
      <c r="F458" s="2">
        <f>SUMIFS(mySheet!K:K,mySheet!A:A,summary!C458,mySheet!B:B,summary!D458)</f>
        <v>1401953</v>
      </c>
      <c r="G458" s="8">
        <f t="shared" si="23"/>
        <v>0.84859051774231042</v>
      </c>
      <c r="H458">
        <f>COUNTIFS(mySheet!A:A,summary!C458,mySheet!B:B,summary!D458,mySheet!D:D,"FEMALE")</f>
        <v>0</v>
      </c>
      <c r="I458">
        <f>COUNTIFS(mySheet!A:A,summary!C458,mySheet!B:B,summary!D458,mySheet!D:D,"FEMALE",mySheet!O:O,1)</f>
        <v>0</v>
      </c>
      <c r="J458" s="11">
        <f>SUMIFS(mySheet!K:K,mySheet!A:A,summary!C458,mySheet!B:B,summary!D458,mySheet!G:G,"NOTA")/F458</f>
        <v>4.9288385559287653E-3</v>
      </c>
      <c r="K458" s="2">
        <f>SUMIFS(mySheet!K:K,mySheet!A:A,summary!C458,mySheet!B:B,summary!D458,mySheet!O:O,1) - SUMIFS(mySheet!K:K,mySheet!A:A,summary!C458,mySheet!B:B,summary!D458,mySheet!O:O,2)</f>
        <v>203974</v>
      </c>
      <c r="L458" s="11">
        <f t="shared" si="24"/>
        <v>0.14549275189681823</v>
      </c>
      <c r="M458" t="str">
        <f t="array" ref="M458">INDEX(mySheet!G:G,MATCH(1,(mySheet!A:A=summary!C458)*(mySheet!B:B=summary!D458)*(mySheet!O:O=1),0))</f>
        <v>AITC</v>
      </c>
      <c r="N458" t="str">
        <f>VLOOKUP(M458,alliance!A:B,2,FALSE)</f>
        <v>I.N.D.I.A.</v>
      </c>
      <c r="O458" t="str">
        <f>VLOOKUP(M458,alliance!A:D,4,FALSE)</f>
        <v>0070FF</v>
      </c>
      <c r="P458" t="str">
        <f t="array" ref="P458">INDEX(mySheet!G:G,MATCH(1,(mySheet!A:A=summary!C458)*(mySheet!B:B=summary!D458)*(mySheet!O:O=2),0))</f>
        <v>BJP</v>
      </c>
      <c r="Q458" t="str">
        <f t="shared" si="25"/>
        <v>AITC</v>
      </c>
      <c r="R458" t="str">
        <f>VLOOKUP(Q458,alliance!A:B,2,FALSE)</f>
        <v>I.N.D.I.A.</v>
      </c>
      <c r="S458" t="str">
        <f>VLOOKUP(Q458,alliance!A:D,4,FALSE)</f>
        <v>0070FF</v>
      </c>
    </row>
    <row r="459" spans="1:19" x14ac:dyDescent="0.2">
      <c r="A459" t="str">
        <f>VLOOKUP(C459,stateCodes!A:B,2,FALSE)</f>
        <v>S25</v>
      </c>
      <c r="B459">
        <v>16</v>
      </c>
      <c r="C459" t="s">
        <v>7593</v>
      </c>
      <c r="D459" t="s">
        <v>8103</v>
      </c>
      <c r="E459" s="2">
        <f>SUMIFS(mySheet!N:N,mySheet!A:A,summary!C459,mySheet!B:B,summary!D459,mySheet!O:O,1)</f>
        <v>1705073</v>
      </c>
      <c r="F459" s="2">
        <f>SUMIFS(mySheet!K:K,mySheet!A:A,summary!C459,mySheet!B:B,summary!D459)</f>
        <v>1461269</v>
      </c>
      <c r="G459" s="8">
        <f t="shared" si="23"/>
        <v>0.85701257365520422</v>
      </c>
      <c r="H459">
        <f>COUNTIFS(mySheet!A:A,summary!C459,mySheet!B:B,summary!D459,mySheet!D:D,"FEMALE")</f>
        <v>0</v>
      </c>
      <c r="I459">
        <f>COUNTIFS(mySheet!A:A,summary!C459,mySheet!B:B,summary!D459,mySheet!D:D,"FEMALE",mySheet!O:O,1)</f>
        <v>0</v>
      </c>
      <c r="J459" s="11">
        <f>SUMIFS(mySheet!K:K,mySheet!A:A,summary!C459,mySheet!B:B,summary!D459,mySheet!G:G,"NOTA")/F459</f>
        <v>8.402285958300627E-3</v>
      </c>
      <c r="K459" s="2">
        <f>SUMIFS(mySheet!K:K,mySheet!A:A,summary!C459,mySheet!B:B,summary!D459,mySheet!O:O,1) - SUMIFS(mySheet!K:K,mySheet!A:A,summary!C459,mySheet!B:B,summary!D459,mySheet!O:O,2)</f>
        <v>106402</v>
      </c>
      <c r="L459" s="11">
        <f t="shared" si="24"/>
        <v>7.2814793169498571E-2</v>
      </c>
      <c r="M459" t="str">
        <f t="array" ref="M459">INDEX(mySheet!G:G,MATCH(1,(mySheet!A:A=summary!C459)*(mySheet!B:B=summary!D459)*(mySheet!O:O=1),0))</f>
        <v>AITC</v>
      </c>
      <c r="N459" t="str">
        <f>VLOOKUP(M459,alliance!A:B,2,FALSE)</f>
        <v>I.N.D.I.A.</v>
      </c>
      <c r="O459" t="str">
        <f>VLOOKUP(M459,alliance!A:D,4,FALSE)</f>
        <v>0070FF</v>
      </c>
      <c r="P459" t="str">
        <f t="array" ref="P459">INDEX(mySheet!G:G,MATCH(1,(mySheet!A:A=summary!C459)*(mySheet!B:B=summary!D459)*(mySheet!O:O=2),0))</f>
        <v>BJP</v>
      </c>
      <c r="Q459" t="str">
        <f t="shared" si="25"/>
        <v>BJP</v>
      </c>
      <c r="R459" t="str">
        <f>VLOOKUP(Q459,alliance!A:B,2,FALSE)</f>
        <v>NDA</v>
      </c>
      <c r="S459" t="str">
        <f>VLOOKUP(Q459,alliance!A:D,4,FALSE)</f>
        <v>FF4500</v>
      </c>
    </row>
    <row r="460" spans="1:19" x14ac:dyDescent="0.2">
      <c r="A460" t="str">
        <f>VLOOKUP(C460,stateCodes!A:B,2,FALSE)</f>
        <v>S25</v>
      </c>
      <c r="B460">
        <v>17</v>
      </c>
      <c r="C460" t="s">
        <v>7593</v>
      </c>
      <c r="D460" t="s">
        <v>7962</v>
      </c>
      <c r="E460" s="2">
        <f>SUMIFS(mySheet!N:N,mySheet!A:A,summary!C460,mySheet!B:B,summary!D460,mySheet!O:O,1)</f>
        <v>1766601</v>
      </c>
      <c r="F460" s="2">
        <f>SUMIFS(mySheet!K:K,mySheet!A:A,summary!C460,mySheet!B:B,summary!D460)</f>
        <v>1457842</v>
      </c>
      <c r="G460" s="8">
        <f t="shared" si="23"/>
        <v>0.82522425833564006</v>
      </c>
      <c r="H460">
        <f>COUNTIFS(mySheet!A:A,summary!C460,mySheet!B:B,summary!D460,mySheet!D:D,"FEMALE")</f>
        <v>2</v>
      </c>
      <c r="I460">
        <f>COUNTIFS(mySheet!A:A,summary!C460,mySheet!B:B,summary!D460,mySheet!D:D,"FEMALE",mySheet!O:O,1)</f>
        <v>1</v>
      </c>
      <c r="J460" s="11">
        <f>SUMIFS(mySheet!K:K,mySheet!A:A,summary!C460,mySheet!B:B,summary!D460,mySheet!G:G,"NOTA")/F460</f>
        <v>9.2774114067230885E-3</v>
      </c>
      <c r="K460" s="2">
        <f>SUMIFS(mySheet!K:K,mySheet!A:A,summary!C460,mySheet!B:B,summary!D460,mySheet!O:O,1) - SUMIFS(mySheet!K:K,mySheet!A:A,summary!C460,mySheet!B:B,summary!D460,mySheet!O:O,2)</f>
        <v>73362</v>
      </c>
      <c r="L460" s="11">
        <f t="shared" si="24"/>
        <v>5.0322325739003269E-2</v>
      </c>
      <c r="M460" t="str">
        <f t="array" ref="M460">INDEX(mySheet!G:G,MATCH(1,(mySheet!A:A=summary!C460)*(mySheet!B:B=summary!D460)*(mySheet!O:O=1),0))</f>
        <v>BJP</v>
      </c>
      <c r="N460" t="str">
        <f>VLOOKUP(M460,alliance!A:B,2,FALSE)</f>
        <v>NDA</v>
      </c>
      <c r="O460" t="str">
        <f>VLOOKUP(M460,alliance!A:D,4,FALSE)</f>
        <v>FF4500</v>
      </c>
      <c r="P460" t="str">
        <f t="array" ref="P460">INDEX(mySheet!G:G,MATCH(1,(mySheet!A:A=summary!C460)*(mySheet!B:B=summary!D460)*(mySheet!O:O=2),0))</f>
        <v>AITC</v>
      </c>
      <c r="Q460" t="str">
        <f t="shared" si="25"/>
        <v>AITC</v>
      </c>
      <c r="R460" t="str">
        <f>VLOOKUP(Q460,alliance!A:B,2,FALSE)</f>
        <v>I.N.D.I.A.</v>
      </c>
      <c r="S460" t="str">
        <f>VLOOKUP(Q460,alliance!A:D,4,FALSE)</f>
        <v>0070FF</v>
      </c>
    </row>
    <row r="461" spans="1:19" x14ac:dyDescent="0.2">
      <c r="A461" t="str">
        <f>VLOOKUP(C461,stateCodes!A:B,2,FALSE)</f>
        <v>S25</v>
      </c>
      <c r="B461">
        <v>18</v>
      </c>
      <c r="C461" t="s">
        <v>7593</v>
      </c>
      <c r="D461" t="s">
        <v>7775</v>
      </c>
      <c r="E461" s="2">
        <f>SUMIFS(mySheet!N:N,mySheet!A:A,summary!C461,mySheet!B:B,summary!D461,mySheet!O:O,1)</f>
        <v>1436431</v>
      </c>
      <c r="F461" s="2">
        <f>SUMIFS(mySheet!K:K,mySheet!A:A,summary!C461,mySheet!B:B,summary!D461)</f>
        <v>1104517</v>
      </c>
      <c r="G461" s="8">
        <f t="shared" si="23"/>
        <v>0.76893146973297011</v>
      </c>
      <c r="H461">
        <f>COUNTIFS(mySheet!A:A,summary!C461,mySheet!B:B,summary!D461,mySheet!D:D,"FEMALE")</f>
        <v>2</v>
      </c>
      <c r="I461">
        <f>COUNTIFS(mySheet!A:A,summary!C461,mySheet!B:B,summary!D461,mySheet!D:D,"FEMALE",mySheet!O:O,1)</f>
        <v>0</v>
      </c>
      <c r="J461" s="11">
        <f>SUMIFS(mySheet!K:K,mySheet!A:A,summary!C461,mySheet!B:B,summary!D461,mySheet!G:G,"NOTA")/F461</f>
        <v>1.1526305163252353E-2</v>
      </c>
      <c r="K461" s="2">
        <f>SUMIFS(mySheet!K:K,mySheet!A:A,summary!C461,mySheet!B:B,summary!D461,mySheet!O:O,1) - SUMIFS(mySheet!K:K,mySheet!A:A,summary!C461,mySheet!B:B,summary!D461,mySheet!O:O,2)</f>
        <v>14857</v>
      </c>
      <c r="L461" s="11">
        <f t="shared" si="24"/>
        <v>1.3451128411785423E-2</v>
      </c>
      <c r="M461" t="str">
        <f t="array" ref="M461">INDEX(mySheet!G:G,MATCH(1,(mySheet!A:A=summary!C461)*(mySheet!B:B=summary!D461)*(mySheet!O:O=1),0))</f>
        <v>BJP</v>
      </c>
      <c r="N461" t="str">
        <f>VLOOKUP(M461,alliance!A:B,2,FALSE)</f>
        <v>NDA</v>
      </c>
      <c r="O461" t="str">
        <f>VLOOKUP(M461,alliance!A:D,4,FALSE)</f>
        <v>FF4500</v>
      </c>
      <c r="P461" t="str">
        <f t="array" ref="P461">INDEX(mySheet!G:G,MATCH(1,(mySheet!A:A=summary!C461)*(mySheet!B:B=summary!D461)*(mySheet!O:O=2),0))</f>
        <v>AITC</v>
      </c>
      <c r="Q461" t="str">
        <f t="shared" si="25"/>
        <v>AITC</v>
      </c>
      <c r="R461" t="str">
        <f>VLOOKUP(Q461,alliance!A:B,2,FALSE)</f>
        <v>I.N.D.I.A.</v>
      </c>
      <c r="S461" t="str">
        <f>VLOOKUP(Q461,alliance!A:D,4,FALSE)</f>
        <v>0070FF</v>
      </c>
    </row>
    <row r="462" spans="1:19" x14ac:dyDescent="0.2">
      <c r="A462" t="str">
        <f>VLOOKUP(C462,stateCodes!A:B,2,FALSE)</f>
        <v>S25</v>
      </c>
      <c r="B462">
        <v>19</v>
      </c>
      <c r="C462" t="s">
        <v>7593</v>
      </c>
      <c r="D462" t="s">
        <v>7892</v>
      </c>
      <c r="E462" s="2">
        <f>SUMIFS(mySheet!N:N,mySheet!A:A,summary!C462,mySheet!B:B,summary!D462,mySheet!O:O,1)</f>
        <v>1444082</v>
      </c>
      <c r="F462" s="2">
        <f>SUMIFS(mySheet!K:K,mySheet!A:A,summary!C462,mySheet!B:B,summary!D462)</f>
        <v>950613</v>
      </c>
      <c r="G462" s="8">
        <f t="shared" si="23"/>
        <v>0.65828187042010078</v>
      </c>
      <c r="H462">
        <f>COUNTIFS(mySheet!A:A,summary!C462,mySheet!B:B,summary!D462,mySheet!D:D,"FEMALE")</f>
        <v>2</v>
      </c>
      <c r="I462">
        <f>COUNTIFS(mySheet!A:A,summary!C462,mySheet!B:B,summary!D462,mySheet!D:D,"FEMALE",mySheet!O:O,1)</f>
        <v>0</v>
      </c>
      <c r="J462" s="11">
        <f>SUMIFS(mySheet!K:K,mySheet!A:A,summary!C462,mySheet!B:B,summary!D462,mySheet!G:G,"NOTA")/F462</f>
        <v>7.0859540107278147E-3</v>
      </c>
      <c r="K462" s="2">
        <f>SUMIFS(mySheet!K:K,mySheet!A:A,summary!C462,mySheet!B:B,summary!D462,mySheet!O:O,1) - SUMIFS(mySheet!K:K,mySheet!A:A,summary!C462,mySheet!B:B,summary!D462,mySheet!O:O,2)</f>
        <v>127095</v>
      </c>
      <c r="L462" s="11">
        <f t="shared" si="24"/>
        <v>0.13369794017123687</v>
      </c>
      <c r="M462" t="str">
        <f t="array" ref="M462">INDEX(mySheet!G:G,MATCH(1,(mySheet!A:A=summary!C462)*(mySheet!B:B=summary!D462)*(mySheet!O:O=1),0))</f>
        <v>AITC</v>
      </c>
      <c r="N462" t="str">
        <f>VLOOKUP(M462,alliance!A:B,2,FALSE)</f>
        <v>I.N.D.I.A.</v>
      </c>
      <c r="O462" t="str">
        <f>VLOOKUP(M462,alliance!A:D,4,FALSE)</f>
        <v>0070FF</v>
      </c>
      <c r="P462" t="str">
        <f t="array" ref="P462">INDEX(mySheet!G:G,MATCH(1,(mySheet!A:A=summary!C462)*(mySheet!B:B=summary!D462)*(mySheet!O:O=2),0))</f>
        <v>BJP</v>
      </c>
      <c r="Q462" t="str">
        <f t="shared" si="25"/>
        <v>AITC</v>
      </c>
      <c r="R462" t="str">
        <f>VLOOKUP(Q462,alliance!A:B,2,FALSE)</f>
        <v>I.N.D.I.A.</v>
      </c>
      <c r="S462" t="str">
        <f>VLOOKUP(Q462,alliance!A:D,4,FALSE)</f>
        <v>0070FF</v>
      </c>
    </row>
    <row r="463" spans="1:19" x14ac:dyDescent="0.2">
      <c r="A463" t="str">
        <f>VLOOKUP(C463,stateCodes!A:B,2,FALSE)</f>
        <v>S25</v>
      </c>
      <c r="B463">
        <v>20</v>
      </c>
      <c r="C463" t="s">
        <v>7593</v>
      </c>
      <c r="D463" t="s">
        <v>7863</v>
      </c>
      <c r="E463" s="2">
        <f>SUMIFS(mySheet!N:N,mySheet!A:A,summary!C463,mySheet!B:B,summary!D463,mySheet!O:O,1)</f>
        <v>1816857</v>
      </c>
      <c r="F463" s="2">
        <f>SUMIFS(mySheet!K:K,mySheet!A:A,summary!C463,mySheet!B:B,summary!D463)</f>
        <v>1436894</v>
      </c>
      <c r="G463" s="8">
        <f t="shared" si="23"/>
        <v>0.7908679659433846</v>
      </c>
      <c r="H463">
        <f>COUNTIFS(mySheet!A:A,summary!C463,mySheet!B:B,summary!D463,mySheet!D:D,"FEMALE")</f>
        <v>4</v>
      </c>
      <c r="I463">
        <f>COUNTIFS(mySheet!A:A,summary!C463,mySheet!B:B,summary!D463,mySheet!D:D,"FEMALE",mySheet!O:O,1)</f>
        <v>1</v>
      </c>
      <c r="J463" s="11">
        <f>SUMIFS(mySheet!K:K,mySheet!A:A,summary!C463,mySheet!B:B,summary!D463,mySheet!G:G,"NOTA")/F463</f>
        <v>1.081568995346908E-2</v>
      </c>
      <c r="K463" s="2">
        <f>SUMIFS(mySheet!K:K,mySheet!A:A,summary!C463,mySheet!B:B,summary!D463,mySheet!O:O,1) - SUMIFS(mySheet!K:K,mySheet!A:A,summary!C463,mySheet!B:B,summary!D463,mySheet!O:O,2)</f>
        <v>295239</v>
      </c>
      <c r="L463" s="11">
        <f t="shared" si="24"/>
        <v>0.20547027129349835</v>
      </c>
      <c r="M463" t="str">
        <f t="array" ref="M463">INDEX(mySheet!G:G,MATCH(1,(mySheet!A:A=summary!C463)*(mySheet!B:B=summary!D463)*(mySheet!O:O=1),0))</f>
        <v>AITC</v>
      </c>
      <c r="N463" t="str">
        <f>VLOOKUP(M463,alliance!A:B,2,FALSE)</f>
        <v>I.N.D.I.A.</v>
      </c>
      <c r="O463" t="str">
        <f>VLOOKUP(M463,alliance!A:D,4,FALSE)</f>
        <v>0070FF</v>
      </c>
      <c r="P463" t="str">
        <f t="array" ref="P463">INDEX(mySheet!G:G,MATCH(1,(mySheet!A:A=summary!C463)*(mySheet!B:B=summary!D463)*(mySheet!O:O=2),0))</f>
        <v>BJP</v>
      </c>
      <c r="Q463" t="str">
        <f t="shared" si="25"/>
        <v>AITC</v>
      </c>
      <c r="R463" t="str">
        <f>VLOOKUP(Q463,alliance!A:B,2,FALSE)</f>
        <v>I.N.D.I.A.</v>
      </c>
      <c r="S463" t="str">
        <f>VLOOKUP(Q463,alliance!A:D,4,FALSE)</f>
        <v>0070FF</v>
      </c>
    </row>
    <row r="464" spans="1:19" x14ac:dyDescent="0.2">
      <c r="A464" t="str">
        <f>VLOOKUP(C464,stateCodes!A:B,2,FALSE)</f>
        <v>S25</v>
      </c>
      <c r="B464">
        <v>21</v>
      </c>
      <c r="C464" t="s">
        <v>7593</v>
      </c>
      <c r="D464" t="s">
        <v>7996</v>
      </c>
      <c r="E464" s="2">
        <f>SUMIFS(mySheet!N:N,mySheet!A:A,summary!C464,mySheet!B:B,summary!D464,mySheet!O:O,1)</f>
        <v>1660147</v>
      </c>
      <c r="F464" s="2">
        <f>SUMIFS(mySheet!K:K,mySheet!A:A,summary!C464,mySheet!B:B,summary!D464)</f>
        <v>1424247</v>
      </c>
      <c r="G464" s="8">
        <f t="shared" si="23"/>
        <v>0.85790414945182569</v>
      </c>
      <c r="H464">
        <f>COUNTIFS(mySheet!A:A,summary!C464,mySheet!B:B,summary!D464,mySheet!D:D,"FEMALE")</f>
        <v>0</v>
      </c>
      <c r="I464">
        <f>COUNTIFS(mySheet!A:A,summary!C464,mySheet!B:B,summary!D464,mySheet!D:D,"FEMALE",mySheet!O:O,1)</f>
        <v>0</v>
      </c>
      <c r="J464" s="11">
        <f>SUMIFS(mySheet!K:K,mySheet!A:A,summary!C464,mySheet!B:B,summary!D464,mySheet!G:G,"NOTA")/F464</f>
        <v>6.0993633828963657E-3</v>
      </c>
      <c r="K464" s="2">
        <f>SUMIFS(mySheet!K:K,mySheet!A:A,summary!C464,mySheet!B:B,summary!D464,mySheet!O:O,1) - SUMIFS(mySheet!K:K,mySheet!A:A,summary!C464,mySheet!B:B,summary!D464,mySheet!O:O,2)</f>
        <v>111668</v>
      </c>
      <c r="L464" s="11">
        <f t="shared" si="24"/>
        <v>7.8404939592640888E-2</v>
      </c>
      <c r="M464" t="str">
        <f t="array" ref="M464">INDEX(mySheet!G:G,MATCH(1,(mySheet!A:A=summary!C464)*(mySheet!B:B=summary!D464)*(mySheet!O:O=1),0))</f>
        <v>AITC</v>
      </c>
      <c r="N464" t="str">
        <f>VLOOKUP(M464,alliance!A:B,2,FALSE)</f>
        <v>I.N.D.I.A.</v>
      </c>
      <c r="O464" t="str">
        <f>VLOOKUP(M464,alliance!A:D,4,FALSE)</f>
        <v>0070FF</v>
      </c>
      <c r="P464" t="str">
        <f t="array" ref="P464">INDEX(mySheet!G:G,MATCH(1,(mySheet!A:A=summary!C464)*(mySheet!B:B=summary!D464)*(mySheet!O:O=2),0))</f>
        <v>BJP</v>
      </c>
      <c r="Q464" t="str">
        <f t="shared" si="25"/>
        <v>BJP</v>
      </c>
      <c r="R464" t="str">
        <f>VLOOKUP(Q464,alliance!A:B,2,FALSE)</f>
        <v>NDA</v>
      </c>
      <c r="S464" t="str">
        <f>VLOOKUP(Q464,alliance!A:D,4,FALSE)</f>
        <v>FF4500</v>
      </c>
    </row>
    <row r="465" spans="1:19" x14ac:dyDescent="0.2">
      <c r="A465" t="str">
        <f>VLOOKUP(C465,stateCodes!A:B,2,FALSE)</f>
        <v>S25</v>
      </c>
      <c r="B465">
        <v>22</v>
      </c>
      <c r="C465" t="s">
        <v>7593</v>
      </c>
      <c r="D465" t="s">
        <v>7664</v>
      </c>
      <c r="E465" s="2">
        <f>SUMIFS(mySheet!N:N,mySheet!A:A,summary!C465,mySheet!B:B,summary!D465,mySheet!O:O,1)</f>
        <v>1431704</v>
      </c>
      <c r="F465" s="2">
        <f>SUMIFS(mySheet!K:K,mySheet!A:A,summary!C465,mySheet!B:B,summary!D465)</f>
        <v>1197849</v>
      </c>
      <c r="G465" s="8">
        <f t="shared" si="23"/>
        <v>0.83665967266976971</v>
      </c>
      <c r="H465">
        <f>COUNTIFS(mySheet!A:A,summary!C465,mySheet!B:B,summary!D465,mySheet!D:D,"FEMALE")</f>
        <v>2</v>
      </c>
      <c r="I465">
        <f>COUNTIFS(mySheet!A:A,summary!C465,mySheet!B:B,summary!D465,mySheet!D:D,"FEMALE",mySheet!O:O,1)</f>
        <v>0</v>
      </c>
      <c r="J465" s="11">
        <f>SUMIFS(mySheet!K:K,mySheet!A:A,summary!C465,mySheet!B:B,summary!D465,mySheet!G:G,"NOTA")/F465</f>
        <v>1.1198406476943253E-2</v>
      </c>
      <c r="K465" s="2">
        <f>SUMIFS(mySheet!K:K,mySheet!A:A,summary!C465,mySheet!B:B,summary!D465,mySheet!O:O,1) - SUMIFS(mySheet!K:K,mySheet!A:A,summary!C465,mySheet!B:B,summary!D465,mySheet!O:O,2)</f>
        <v>33293</v>
      </c>
      <c r="L465" s="11">
        <f t="shared" si="24"/>
        <v>2.779398738906156E-2</v>
      </c>
      <c r="M465" t="str">
        <f t="array" ref="M465">INDEX(mySheet!G:G,MATCH(1,(mySheet!A:A=summary!C465)*(mySheet!B:B=summary!D465)*(mySheet!O:O=1),0))</f>
        <v>BJP</v>
      </c>
      <c r="N465" t="str">
        <f>VLOOKUP(M465,alliance!A:B,2,FALSE)</f>
        <v>NDA</v>
      </c>
      <c r="O465" t="str">
        <f>VLOOKUP(M465,alliance!A:D,4,FALSE)</f>
        <v>FF4500</v>
      </c>
      <c r="P465" t="str">
        <f t="array" ref="P465">INDEX(mySheet!G:G,MATCH(1,(mySheet!A:A=summary!C465)*(mySheet!B:B=summary!D465)*(mySheet!O:O=2),0))</f>
        <v>AITC</v>
      </c>
      <c r="Q465" t="str">
        <f t="shared" si="25"/>
        <v>AITC</v>
      </c>
      <c r="R465" t="str">
        <f>VLOOKUP(Q465,alliance!A:B,2,FALSE)</f>
        <v>I.N.D.I.A.</v>
      </c>
      <c r="S465" t="str">
        <f>VLOOKUP(Q465,alliance!A:D,4,FALSE)</f>
        <v>0070FF</v>
      </c>
    </row>
    <row r="466" spans="1:19" x14ac:dyDescent="0.2">
      <c r="A466" t="str">
        <f>VLOOKUP(C466,stateCodes!A:B,2,FALSE)</f>
        <v>S25</v>
      </c>
      <c r="B466">
        <v>23</v>
      </c>
      <c r="C466" t="s">
        <v>7593</v>
      </c>
      <c r="D466" t="s">
        <v>7719</v>
      </c>
      <c r="E466" s="2">
        <f>SUMIFS(mySheet!N:N,mySheet!A:A,summary!C466,mySheet!B:B,summary!D466,mySheet!O:O,1)</f>
        <v>1638378</v>
      </c>
      <c r="F466" s="2">
        <f>SUMIFS(mySheet!K:K,mySheet!A:A,summary!C466,mySheet!B:B,summary!D466)</f>
        <v>1299997</v>
      </c>
      <c r="G466" s="8">
        <f t="shared" si="23"/>
        <v>0.79346585464404429</v>
      </c>
      <c r="H466">
        <f>COUNTIFS(mySheet!A:A,summary!C466,mySheet!B:B,summary!D466,mySheet!D:D,"FEMALE")</f>
        <v>0</v>
      </c>
      <c r="I466">
        <f>COUNTIFS(mySheet!A:A,summary!C466,mySheet!B:B,summary!D466,mySheet!D:D,"FEMALE",mySheet!O:O,1)</f>
        <v>0</v>
      </c>
      <c r="J466" s="11">
        <f>SUMIFS(mySheet!K:K,mySheet!A:A,summary!C466,mySheet!B:B,summary!D466,mySheet!G:G,"NOTA")/F466</f>
        <v>1.0835409620176047E-2</v>
      </c>
      <c r="K466" s="2">
        <f>SUMIFS(mySheet!K:K,mySheet!A:A,summary!C466,mySheet!B:B,summary!D466,mySheet!O:O,1) - SUMIFS(mySheet!K:K,mySheet!A:A,summary!C466,mySheet!B:B,summary!D466,mySheet!O:O,2)</f>
        <v>80696</v>
      </c>
      <c r="L466" s="11">
        <f t="shared" si="24"/>
        <v>6.2073989401514006E-2</v>
      </c>
      <c r="M466" t="str">
        <f t="array" ref="M466">INDEX(mySheet!G:G,MATCH(1,(mySheet!A:A=summary!C466)*(mySheet!B:B=summary!D466)*(mySheet!O:O=1),0))</f>
        <v>INC</v>
      </c>
      <c r="N466" t="str">
        <f>VLOOKUP(M466,alliance!A:B,2,FALSE)</f>
        <v>I.N.D.I.A.</v>
      </c>
      <c r="O466" t="str">
        <f>VLOOKUP(M466,alliance!A:D,4,FALSE)</f>
        <v>00BFFF</v>
      </c>
      <c r="P466" t="str">
        <f t="array" ref="P466">INDEX(mySheet!G:G,MATCH(1,(mySheet!A:A=summary!C466)*(mySheet!B:B=summary!D466)*(mySheet!O:O=2),0))</f>
        <v>AITC</v>
      </c>
      <c r="Q466" t="str">
        <f t="shared" si="25"/>
        <v>AITC</v>
      </c>
      <c r="R466" t="str">
        <f>VLOOKUP(Q466,alliance!A:B,2,FALSE)</f>
        <v>I.N.D.I.A.</v>
      </c>
      <c r="S466" t="str">
        <f>VLOOKUP(Q466,alliance!A:D,4,FALSE)</f>
        <v>0070FF</v>
      </c>
    </row>
    <row r="467" spans="1:19" x14ac:dyDescent="0.2">
      <c r="A467" t="str">
        <f>VLOOKUP(C467,stateCodes!A:B,2,FALSE)</f>
        <v>S25</v>
      </c>
      <c r="B467">
        <v>24</v>
      </c>
      <c r="C467" t="s">
        <v>7593</v>
      </c>
      <c r="D467" t="s">
        <v>8111</v>
      </c>
      <c r="E467" s="2">
        <f>SUMIFS(mySheet!N:N,mySheet!A:A,summary!C467,mySheet!B:B,summary!D467,mySheet!O:O,1)</f>
        <v>1699219</v>
      </c>
      <c r="F467" s="2">
        <f>SUMIFS(mySheet!K:K,mySheet!A:A,summary!C467,mySheet!B:B,summary!D467)</f>
        <v>1449423</v>
      </c>
      <c r="G467" s="8">
        <f t="shared" si="23"/>
        <v>0.85299364001932654</v>
      </c>
      <c r="H467">
        <f>COUNTIFS(mySheet!A:A,summary!C467,mySheet!B:B,summary!D467,mySheet!D:D,"FEMALE")</f>
        <v>2</v>
      </c>
      <c r="I467">
        <f>COUNTIFS(mySheet!A:A,summary!C467,mySheet!B:B,summary!D467,mySheet!D:D,"FEMALE",mySheet!O:O,1)</f>
        <v>1</v>
      </c>
      <c r="J467" s="11">
        <f>SUMIFS(mySheet!K:K,mySheet!A:A,summary!C467,mySheet!B:B,summary!D467,mySheet!G:G,"NOTA")/F467</f>
        <v>8.4985542522783199E-3</v>
      </c>
      <c r="K467" s="2">
        <f>SUMIFS(mySheet!K:K,mySheet!A:A,summary!C467,mySheet!B:B,summary!D467,mySheet!O:O,1) - SUMIFS(mySheet!K:K,mySheet!A:A,summary!C467,mySheet!B:B,summary!D467,mySheet!O:O,2)</f>
        <v>88924</v>
      </c>
      <c r="L467" s="11">
        <f t="shared" si="24"/>
        <v>6.1351310142035834E-2</v>
      </c>
      <c r="M467" t="str">
        <f t="array" ref="M467">INDEX(mySheet!G:G,MATCH(1,(mySheet!A:A=summary!C467)*(mySheet!B:B=summary!D467)*(mySheet!O:O=1),0))</f>
        <v>AITC</v>
      </c>
      <c r="N467" t="str">
        <f>VLOOKUP(M467,alliance!A:B,2,FALSE)</f>
        <v>I.N.D.I.A.</v>
      </c>
      <c r="O467" t="str">
        <f>VLOOKUP(M467,alliance!A:D,4,FALSE)</f>
        <v>0070FF</v>
      </c>
      <c r="P467" t="str">
        <f t="array" ref="P467">INDEX(mySheet!G:G,MATCH(1,(mySheet!A:A=summary!C467)*(mySheet!B:B=summary!D467)*(mySheet!O:O=2),0))</f>
        <v>BJP</v>
      </c>
      <c r="Q467" t="str">
        <f t="shared" si="25"/>
        <v>BJP</v>
      </c>
      <c r="R467" t="str">
        <f>VLOOKUP(Q467,alliance!A:B,2,FALSE)</f>
        <v>NDA</v>
      </c>
      <c r="S467" t="str">
        <f>VLOOKUP(Q467,alliance!A:D,4,FALSE)</f>
        <v>FF4500</v>
      </c>
    </row>
    <row r="468" spans="1:19" x14ac:dyDescent="0.2">
      <c r="A468" t="str">
        <f>VLOOKUP(C468,stateCodes!A:B,2,FALSE)</f>
        <v>S25</v>
      </c>
      <c r="B468">
        <v>25</v>
      </c>
      <c r="C468" t="s">
        <v>7593</v>
      </c>
      <c r="D468" t="s">
        <v>8077</v>
      </c>
      <c r="E468" s="2">
        <f>SUMIFS(mySheet!N:N,mySheet!A:A,summary!C468,mySheet!B:B,summary!D468,mySheet!O:O,1)</f>
        <v>1698089</v>
      </c>
      <c r="F468" s="2">
        <f>SUMIFS(mySheet!K:K,mySheet!A:A,summary!C468,mySheet!B:B,summary!D468)</f>
        <v>1439286</v>
      </c>
      <c r="G468" s="8">
        <f t="shared" si="23"/>
        <v>0.84759161622270685</v>
      </c>
      <c r="H468">
        <f>COUNTIFS(mySheet!A:A,summary!C468,mySheet!B:B,summary!D468,mySheet!D:D,"FEMALE")</f>
        <v>0</v>
      </c>
      <c r="I468">
        <f>COUNTIFS(mySheet!A:A,summary!C468,mySheet!B:B,summary!D468,mySheet!D:D,"FEMALE",mySheet!O:O,1)</f>
        <v>0</v>
      </c>
      <c r="J468" s="11">
        <f>SUMIFS(mySheet!K:K,mySheet!A:A,summary!C468,mySheet!B:B,summary!D468,mySheet!G:G,"NOTA")/F468</f>
        <v>7.4759290370364192E-3</v>
      </c>
      <c r="K468" s="2">
        <f>SUMIFS(mySheet!K:K,mySheet!A:A,summary!C468,mySheet!B:B,summary!D468,mySheet!O:O,1) - SUMIFS(mySheet!K:K,mySheet!A:A,summary!C468,mySheet!B:B,summary!D468,mySheet!O:O,2)</f>
        <v>89311</v>
      </c>
      <c r="L468" s="11">
        <f t="shared" si="24"/>
        <v>6.2052295374234172E-2</v>
      </c>
      <c r="M468" t="str">
        <f t="array" ref="M468">INDEX(mySheet!G:G,MATCH(1,(mySheet!A:A=summary!C468)*(mySheet!B:B=summary!D468)*(mySheet!O:O=1),0))</f>
        <v>AITC</v>
      </c>
      <c r="N468" t="str">
        <f>VLOOKUP(M468,alliance!A:B,2,FALSE)</f>
        <v>I.N.D.I.A.</v>
      </c>
      <c r="O468" t="str">
        <f>VLOOKUP(M468,alliance!A:D,4,FALSE)</f>
        <v>0070FF</v>
      </c>
      <c r="P468" t="str">
        <f t="array" ref="P468">INDEX(mySheet!G:G,MATCH(1,(mySheet!A:A=summary!C468)*(mySheet!B:B=summary!D468)*(mySheet!O:O=2),0))</f>
        <v>BJP</v>
      </c>
      <c r="Q468" t="str">
        <f t="shared" si="25"/>
        <v>BJP</v>
      </c>
      <c r="R468" t="str">
        <f>VLOOKUP(Q468,alliance!A:B,2,FALSE)</f>
        <v>NDA</v>
      </c>
      <c r="S468" t="str">
        <f>VLOOKUP(Q468,alliance!A:D,4,FALSE)</f>
        <v>FF4500</v>
      </c>
    </row>
    <row r="469" spans="1:19" x14ac:dyDescent="0.2">
      <c r="A469" t="str">
        <f>VLOOKUP(C469,stateCodes!A:B,2,FALSE)</f>
        <v>S25</v>
      </c>
      <c r="B469">
        <v>26</v>
      </c>
      <c r="C469" t="s">
        <v>7593</v>
      </c>
      <c r="D469" t="s">
        <v>7732</v>
      </c>
      <c r="E469" s="2">
        <f>SUMIFS(mySheet!N:N,mySheet!A:A,summary!C469,mySheet!B:B,summary!D469,mySheet!O:O,1)</f>
        <v>1725187</v>
      </c>
      <c r="F469" s="2">
        <f>SUMIFS(mySheet!K:K,mySheet!A:A,summary!C469,mySheet!B:B,summary!D469)</f>
        <v>1453755</v>
      </c>
      <c r="G469" s="8">
        <f t="shared" si="23"/>
        <v>0.84266517194947566</v>
      </c>
      <c r="H469">
        <f>COUNTIFS(mySheet!A:A,summary!C469,mySheet!B:B,summary!D469,mySheet!D:D,"FEMALE")</f>
        <v>0</v>
      </c>
      <c r="I469">
        <f>COUNTIFS(mySheet!A:A,summary!C469,mySheet!B:B,summary!D469,mySheet!D:D,"FEMALE",mySheet!O:O,1)</f>
        <v>0</v>
      </c>
      <c r="J469" s="11">
        <f>SUMIFS(mySheet!K:K,mySheet!A:A,summary!C469,mySheet!B:B,summary!D469,mySheet!G:G,"NOTA")/F469</f>
        <v>1.0335304091817397E-2</v>
      </c>
      <c r="K469" s="2">
        <f>SUMIFS(mySheet!K:K,mySheet!A:A,summary!C469,mySheet!B:B,summary!D469,mySheet!O:O,1) - SUMIFS(mySheet!K:K,mySheet!A:A,summary!C469,mySheet!B:B,summary!D469,mySheet!O:O,2)</f>
        <v>226417</v>
      </c>
      <c r="L469" s="11">
        <f t="shared" si="24"/>
        <v>0.15574632589397802</v>
      </c>
      <c r="M469" t="str">
        <f t="array" ref="M469">INDEX(mySheet!G:G,MATCH(1,(mySheet!A:A=summary!C469)*(mySheet!B:B=summary!D469)*(mySheet!O:O=1),0))</f>
        <v>AITC</v>
      </c>
      <c r="N469" t="str">
        <f>VLOOKUP(M469,alliance!A:B,2,FALSE)</f>
        <v>I.N.D.I.A.</v>
      </c>
      <c r="O469" t="str">
        <f>VLOOKUP(M469,alliance!A:D,4,FALSE)</f>
        <v>0070FF</v>
      </c>
      <c r="P469" t="str">
        <f t="array" ref="P469">INDEX(mySheet!G:G,MATCH(1,(mySheet!A:A=summary!C469)*(mySheet!B:B=summary!D469)*(mySheet!O:O=2),0))</f>
        <v>INC</v>
      </c>
      <c r="Q469" t="str">
        <f t="shared" si="25"/>
        <v>AITC</v>
      </c>
      <c r="R469" t="str">
        <f>VLOOKUP(Q469,alliance!A:B,2,FALSE)</f>
        <v>I.N.D.I.A.</v>
      </c>
      <c r="S469" t="str">
        <f>VLOOKUP(Q469,alliance!A:D,4,FALSE)</f>
        <v>0070FF</v>
      </c>
    </row>
    <row r="470" spans="1:19" x14ac:dyDescent="0.2">
      <c r="A470" t="str">
        <f>VLOOKUP(C470,stateCodes!A:B,2,FALSE)</f>
        <v>S25</v>
      </c>
      <c r="B470">
        <v>27</v>
      </c>
      <c r="C470" t="s">
        <v>7593</v>
      </c>
      <c r="D470" t="s">
        <v>7756</v>
      </c>
      <c r="E470" s="2">
        <f>SUMIFS(mySheet!N:N,mySheet!A:A,summary!C470,mySheet!B:B,summary!D470,mySheet!O:O,1)</f>
        <v>1762252</v>
      </c>
      <c r="F470" s="2">
        <f>SUMIFS(mySheet!K:K,mySheet!A:A,summary!C470,mySheet!B:B,summary!D470)</f>
        <v>1484035</v>
      </c>
      <c r="G470" s="8">
        <f t="shared" si="23"/>
        <v>0.84212416839362358</v>
      </c>
      <c r="H470">
        <f>COUNTIFS(mySheet!A:A,summary!C470,mySheet!B:B,summary!D470,mySheet!D:D,"FEMALE")</f>
        <v>3</v>
      </c>
      <c r="I470">
        <f>COUNTIFS(mySheet!A:A,summary!C470,mySheet!B:B,summary!D470,mySheet!D:D,"FEMALE",mySheet!O:O,1)</f>
        <v>0</v>
      </c>
      <c r="J470" s="11">
        <f>SUMIFS(mySheet!K:K,mySheet!A:A,summary!C470,mySheet!B:B,summary!D470,mySheet!G:G,"NOTA")/F470</f>
        <v>6.1568628772232462E-3</v>
      </c>
      <c r="K470" s="2">
        <f>SUMIFS(mySheet!K:K,mySheet!A:A,summary!C470,mySheet!B:B,summary!D470,mySheet!O:O,1) - SUMIFS(mySheet!K:K,mySheet!A:A,summary!C470,mySheet!B:B,summary!D470,mySheet!O:O,2)</f>
        <v>233428</v>
      </c>
      <c r="L470" s="11">
        <f t="shared" si="24"/>
        <v>0.15729278622134923</v>
      </c>
      <c r="M470" t="str">
        <f t="array" ref="M470">INDEX(mySheet!G:G,MATCH(1,(mySheet!A:A=summary!C470)*(mySheet!B:B=summary!D470)*(mySheet!O:O=1),0))</f>
        <v>BJP</v>
      </c>
      <c r="N470" t="str">
        <f>VLOOKUP(M470,alliance!A:B,2,FALSE)</f>
        <v>NDA</v>
      </c>
      <c r="O470" t="str">
        <f>VLOOKUP(M470,alliance!A:D,4,FALSE)</f>
        <v>FF4500</v>
      </c>
      <c r="P470" t="str">
        <f t="array" ref="P470">INDEX(mySheet!G:G,MATCH(1,(mySheet!A:A=summary!C470)*(mySheet!B:B=summary!D470)*(mySheet!O:O=2),0))</f>
        <v>AITC</v>
      </c>
      <c r="Q470" t="str">
        <f t="shared" si="25"/>
        <v>BJP</v>
      </c>
      <c r="R470" t="str">
        <f>VLOOKUP(Q470,alliance!A:B,2,FALSE)</f>
        <v>NDA</v>
      </c>
      <c r="S470" t="str">
        <f>VLOOKUP(Q470,alliance!A:D,4,FALSE)</f>
        <v>FF4500</v>
      </c>
    </row>
    <row r="471" spans="1:19" x14ac:dyDescent="0.2">
      <c r="A471" t="str">
        <f>VLOOKUP(C471,stateCodes!A:B,2,FALSE)</f>
        <v>S25</v>
      </c>
      <c r="B471">
        <v>28</v>
      </c>
      <c r="C471" t="s">
        <v>7593</v>
      </c>
      <c r="D471" t="s">
        <v>7805</v>
      </c>
      <c r="E471" s="2">
        <f>SUMIFS(mySheet!N:N,mySheet!A:A,summary!C471,mySheet!B:B,summary!D471,mySheet!O:O,1)</f>
        <v>1718252</v>
      </c>
      <c r="F471" s="2">
        <f>SUMIFS(mySheet!K:K,mySheet!A:A,summary!C471,mySheet!B:B,summary!D471)</f>
        <v>1395429</v>
      </c>
      <c r="G471" s="8">
        <f t="shared" si="23"/>
        <v>0.8121212720834895</v>
      </c>
      <c r="H471">
        <f>COUNTIFS(mySheet!A:A,summary!C471,mySheet!B:B,summary!D471,mySheet!D:D,"FEMALE")</f>
        <v>3</v>
      </c>
      <c r="I471">
        <f>COUNTIFS(mySheet!A:A,summary!C471,mySheet!B:B,summary!D471,mySheet!D:D,"FEMALE",mySheet!O:O,1)</f>
        <v>1</v>
      </c>
      <c r="J471" s="11">
        <f>SUMIFS(mySheet!K:K,mySheet!A:A,summary!C471,mySheet!B:B,summary!D471,mySheet!G:G,"NOTA")/F471</f>
        <v>1.2740884702840488E-2</v>
      </c>
      <c r="K471" s="2">
        <f>SUMIFS(mySheet!K:K,mySheet!A:A,summary!C471,mySheet!B:B,summary!D471,mySheet!O:O,1) - SUMIFS(mySheet!K:K,mySheet!A:A,summary!C471,mySheet!B:B,summary!D471,mySheet!O:O,2)</f>
        <v>110169</v>
      </c>
      <c r="L471" s="11">
        <f t="shared" si="24"/>
        <v>7.8949914327421891E-2</v>
      </c>
      <c r="M471" t="str">
        <f t="array" ref="M471">INDEX(mySheet!G:G,MATCH(1,(mySheet!A:A=summary!C471)*(mySheet!B:B=summary!D471)*(mySheet!O:O=1),0))</f>
        <v>AITC</v>
      </c>
      <c r="N471" t="str">
        <f>VLOOKUP(M471,alliance!A:B,2,FALSE)</f>
        <v>I.N.D.I.A.</v>
      </c>
      <c r="O471" t="str">
        <f>VLOOKUP(M471,alliance!A:D,4,FALSE)</f>
        <v>0070FF</v>
      </c>
      <c r="P471" t="str">
        <f t="array" ref="P471">INDEX(mySheet!G:G,MATCH(1,(mySheet!A:A=summary!C471)*(mySheet!B:B=summary!D471)*(mySheet!O:O=2),0))</f>
        <v>BJP</v>
      </c>
      <c r="Q471" t="str">
        <f t="shared" si="25"/>
        <v>BJP</v>
      </c>
      <c r="R471" t="str">
        <f>VLOOKUP(Q471,alliance!A:B,2,FALSE)</f>
        <v>NDA</v>
      </c>
      <c r="S471" t="str">
        <f>VLOOKUP(Q471,alliance!A:D,4,FALSE)</f>
        <v>FF4500</v>
      </c>
    </row>
    <row r="472" spans="1:19" x14ac:dyDescent="0.2">
      <c r="A472" t="str">
        <f>VLOOKUP(C472,stateCodes!A:B,2,FALSE)</f>
        <v>S25</v>
      </c>
      <c r="B472">
        <v>29</v>
      </c>
      <c r="C472" t="s">
        <v>7593</v>
      </c>
      <c r="D472" t="s">
        <v>7818</v>
      </c>
      <c r="E472" s="2">
        <f>SUMIFS(mySheet!N:N,mySheet!A:A,summary!C472,mySheet!B:B,summary!D472,mySheet!O:O,1)</f>
        <v>1678357</v>
      </c>
      <c r="F472" s="2">
        <f>SUMIFS(mySheet!K:K,mySheet!A:A,summary!C472,mySheet!B:B,summary!D472)</f>
        <v>1433339</v>
      </c>
      <c r="G472" s="8">
        <f t="shared" si="23"/>
        <v>0.85401318074760013</v>
      </c>
      <c r="H472">
        <f>COUNTIFS(mySheet!A:A,summary!C472,mySheet!B:B,summary!D472,mySheet!D:D,"FEMALE")</f>
        <v>1</v>
      </c>
      <c r="I472">
        <f>COUNTIFS(mySheet!A:A,summary!C472,mySheet!B:B,summary!D472,mySheet!D:D,"FEMALE",mySheet!O:O,1)</f>
        <v>1</v>
      </c>
      <c r="J472" s="11">
        <f>SUMIFS(mySheet!K:K,mySheet!A:A,summary!C472,mySheet!B:B,summary!D472,mySheet!G:G,"NOTA")/F472</f>
        <v>6.3529981393096822E-3</v>
      </c>
      <c r="K472" s="2">
        <f>SUMIFS(mySheet!K:K,mySheet!A:A,summary!C472,mySheet!B:B,summary!D472,mySheet!O:O,1) - SUMIFS(mySheet!K:K,mySheet!A:A,summary!C472,mySheet!B:B,summary!D472,mySheet!O:O,2)</f>
        <v>350369</v>
      </c>
      <c r="L472" s="11">
        <f t="shared" si="24"/>
        <v>0.24444252197142477</v>
      </c>
      <c r="M472" t="str">
        <f t="array" ref="M472">INDEX(mySheet!G:G,MATCH(1,(mySheet!A:A=summary!C472)*(mySheet!B:B=summary!D472)*(mySheet!O:O=1),0))</f>
        <v>AITC</v>
      </c>
      <c r="N472" t="str">
        <f>VLOOKUP(M472,alliance!A:B,2,FALSE)</f>
        <v>I.N.D.I.A.</v>
      </c>
      <c r="O472" t="str">
        <f>VLOOKUP(M472,alliance!A:D,4,FALSE)</f>
        <v>0070FF</v>
      </c>
      <c r="P472" t="str">
        <f t="array" ref="P472">INDEX(mySheet!G:G,MATCH(1,(mySheet!A:A=summary!C472)*(mySheet!B:B=summary!D472)*(mySheet!O:O=2),0))</f>
        <v>BJP</v>
      </c>
      <c r="Q472" t="str">
        <f t="shared" si="25"/>
        <v>AITC</v>
      </c>
      <c r="R472" t="str">
        <f>VLOOKUP(Q472,alliance!A:B,2,FALSE)</f>
        <v>I.N.D.I.A.</v>
      </c>
      <c r="S472" t="str">
        <f>VLOOKUP(Q472,alliance!A:D,4,FALSE)</f>
        <v>0070FF</v>
      </c>
    </row>
    <row r="473" spans="1:19" x14ac:dyDescent="0.2">
      <c r="A473" t="str">
        <f>VLOOKUP(C473,stateCodes!A:B,2,FALSE)</f>
        <v>S25</v>
      </c>
      <c r="B473">
        <v>30</v>
      </c>
      <c r="C473" t="s">
        <v>7593</v>
      </c>
      <c r="D473" t="s">
        <v>7649</v>
      </c>
      <c r="E473" s="2">
        <f>SUMIFS(mySheet!N:N,mySheet!A:A,summary!C473,mySheet!B:B,summary!D473,mySheet!O:O,1)</f>
        <v>1601220</v>
      </c>
      <c r="F473" s="2">
        <f>SUMIFS(mySheet!K:K,mySheet!A:A,summary!C473,mySheet!B:B,summary!D473)</f>
        <v>1277109</v>
      </c>
      <c r="G473" s="8">
        <f t="shared" si="23"/>
        <v>0.79758496646307186</v>
      </c>
      <c r="H473">
        <f>COUNTIFS(mySheet!A:A,summary!C473,mySheet!B:B,summary!D473,mySheet!D:D,"FEMALE")</f>
        <v>2</v>
      </c>
      <c r="I473">
        <f>COUNTIFS(mySheet!A:A,summary!C473,mySheet!B:B,summary!D473,mySheet!D:D,"FEMALE",mySheet!O:O,1)</f>
        <v>1</v>
      </c>
      <c r="J473" s="11">
        <f>SUMIFS(mySheet!K:K,mySheet!A:A,summary!C473,mySheet!B:B,summary!D473,mySheet!G:G,"NOTA")/F473</f>
        <v>1.0765721641613988E-2</v>
      </c>
      <c r="K473" s="2">
        <f>SUMIFS(mySheet!K:K,mySheet!A:A,summary!C473,mySheet!B:B,summary!D473,mySheet!O:O,1) - SUMIFS(mySheet!K:K,mySheet!A:A,summary!C473,mySheet!B:B,summary!D473,mySheet!O:O,2)</f>
        <v>60574</v>
      </c>
      <c r="L473" s="11">
        <f t="shared" si="24"/>
        <v>4.7430563875127341E-2</v>
      </c>
      <c r="M473" t="str">
        <f t="array" ref="M473">INDEX(mySheet!G:G,MATCH(1,(mySheet!A:A=summary!C473)*(mySheet!B:B=summary!D473)*(mySheet!O:O=1),0))</f>
        <v>BJP</v>
      </c>
      <c r="N473" t="str">
        <f>VLOOKUP(M473,alliance!A:B,2,FALSE)</f>
        <v>NDA</v>
      </c>
      <c r="O473" t="str">
        <f>VLOOKUP(M473,alliance!A:D,4,FALSE)</f>
        <v>FF4500</v>
      </c>
      <c r="P473" t="str">
        <f t="array" ref="P473">INDEX(mySheet!G:G,MATCH(1,(mySheet!A:A=summary!C473)*(mySheet!B:B=summary!D473)*(mySheet!O:O=2),0))</f>
        <v>AITC</v>
      </c>
      <c r="Q473" t="str">
        <f t="shared" si="25"/>
        <v>AITC</v>
      </c>
      <c r="R473" t="str">
        <f>VLOOKUP(Q473,alliance!A:B,2,FALSE)</f>
        <v>I.N.D.I.A.</v>
      </c>
      <c r="S473" t="str">
        <f>VLOOKUP(Q473,alliance!A:D,4,FALSE)</f>
        <v>0070FF</v>
      </c>
    </row>
    <row r="474" spans="1:19" x14ac:dyDescent="0.2">
      <c r="A474" t="str">
        <f>VLOOKUP(C474,stateCodes!A:B,2,FALSE)</f>
        <v>S25</v>
      </c>
      <c r="B474">
        <v>31</v>
      </c>
      <c r="C474" t="s">
        <v>7593</v>
      </c>
      <c r="D474" t="s">
        <v>7678</v>
      </c>
      <c r="E474" s="2">
        <f>SUMIFS(mySheet!N:N,mySheet!A:A,summary!C474,mySheet!B:B,summary!D474,mySheet!O:O,1)</f>
        <v>1685955</v>
      </c>
      <c r="F474" s="2">
        <f>SUMIFS(mySheet!K:K,mySheet!A:A,summary!C474,mySheet!B:B,summary!D474)</f>
        <v>1354706</v>
      </c>
      <c r="G474" s="8">
        <f t="shared" si="23"/>
        <v>0.80352441198015367</v>
      </c>
      <c r="H474">
        <f>COUNTIFS(mySheet!A:A,summary!C474,mySheet!B:B,summary!D474,mySheet!D:D,"FEMALE")</f>
        <v>2</v>
      </c>
      <c r="I474">
        <f>COUNTIFS(mySheet!A:A,summary!C474,mySheet!B:B,summary!D474,mySheet!D:D,"FEMALE",mySheet!O:O,1)</f>
        <v>0</v>
      </c>
      <c r="J474" s="11">
        <f>SUMIFS(mySheet!K:K,mySheet!A:A,summary!C474,mySheet!B:B,summary!D474,mySheet!G:G,"NOTA")/F474</f>
        <v>5.9341288811004013E-3</v>
      </c>
      <c r="K474" s="2">
        <f>SUMIFS(mySheet!K:K,mySheet!A:A,summary!C474,mySheet!B:B,summary!D474,mySheet!O:O,1) - SUMIFS(mySheet!K:K,mySheet!A:A,summary!C474,mySheet!B:B,summary!D474,mySheet!O:O,2)</f>
        <v>84288</v>
      </c>
      <c r="L474" s="11">
        <f t="shared" si="24"/>
        <v>6.2218665895035531E-2</v>
      </c>
      <c r="M474" t="str">
        <f t="array" ref="M474">INDEX(mySheet!G:G,MATCH(1,(mySheet!A:A=summary!C474)*(mySheet!B:B=summary!D474)*(mySheet!O:O=1),0))</f>
        <v>BJP</v>
      </c>
      <c r="N474" t="str">
        <f>VLOOKUP(M474,alliance!A:B,2,FALSE)</f>
        <v>NDA</v>
      </c>
      <c r="O474" t="str">
        <f>VLOOKUP(M474,alliance!A:D,4,FALSE)</f>
        <v>FF4500</v>
      </c>
      <c r="P474" t="str">
        <f t="array" ref="P474">INDEX(mySheet!G:G,MATCH(1,(mySheet!A:A=summary!C474)*(mySheet!B:B=summary!D474)*(mySheet!O:O=2),0))</f>
        <v>AITC</v>
      </c>
      <c r="Q474" t="str">
        <f t="shared" si="25"/>
        <v>AITC</v>
      </c>
      <c r="R474" t="str">
        <f>VLOOKUP(Q474,alliance!A:B,2,FALSE)</f>
        <v>I.N.D.I.A.</v>
      </c>
      <c r="S474" t="str">
        <f>VLOOKUP(Q474,alliance!A:D,4,FALSE)</f>
        <v>0070FF</v>
      </c>
    </row>
    <row r="475" spans="1:19" x14ac:dyDescent="0.2">
      <c r="A475" t="str">
        <f>VLOOKUP(C475,stateCodes!A:B,2,FALSE)</f>
        <v>S25</v>
      </c>
      <c r="B475">
        <v>32</v>
      </c>
      <c r="C475" t="s">
        <v>7593</v>
      </c>
      <c r="D475" t="s">
        <v>7616</v>
      </c>
      <c r="E475" s="2">
        <f>SUMIFS(mySheet!N:N,mySheet!A:A,summary!C475,mySheet!B:B,summary!D475,mySheet!O:O,1)</f>
        <v>1735464</v>
      </c>
      <c r="F475" s="2">
        <f>SUMIFS(mySheet!K:K,mySheet!A:A,summary!C475,mySheet!B:B,summary!D475)</f>
        <v>1500922</v>
      </c>
      <c r="G475" s="8">
        <f t="shared" si="23"/>
        <v>0.86485343400957904</v>
      </c>
      <c r="H475">
        <f>COUNTIFS(mySheet!A:A,summary!C475,mySheet!B:B,summary!D475,mySheet!D:D,"FEMALE")</f>
        <v>0</v>
      </c>
      <c r="I475">
        <f>COUNTIFS(mySheet!A:A,summary!C475,mySheet!B:B,summary!D475,mySheet!D:D,"FEMALE",mySheet!O:O,1)</f>
        <v>0</v>
      </c>
      <c r="J475" s="11">
        <f>SUMIFS(mySheet!K:K,mySheet!A:A,summary!C475,mySheet!B:B,summary!D475,mySheet!G:G,"NOTA")/F475</f>
        <v>1.3277172298094105E-2</v>
      </c>
      <c r="K475" s="2">
        <f>SUMIFS(mySheet!K:K,mySheet!A:A,summary!C475,mySheet!B:B,summary!D475,mySheet!O:O,1) - SUMIFS(mySheet!K:K,mySheet!A:A,summary!C475,mySheet!B:B,summary!D475,mySheet!O:O,2)</f>
        <v>184004</v>
      </c>
      <c r="L475" s="11">
        <f t="shared" si="24"/>
        <v>0.12259397890096888</v>
      </c>
      <c r="M475" t="str">
        <f t="array" ref="M475">INDEX(mySheet!G:G,MATCH(1,(mySheet!A:A=summary!C475)*(mySheet!B:B=summary!D475)*(mySheet!O:O=1),0))</f>
        <v>BJP</v>
      </c>
      <c r="N475" t="str">
        <f>VLOOKUP(M475,alliance!A:B,2,FALSE)</f>
        <v>NDA</v>
      </c>
      <c r="O475" t="str">
        <f>VLOOKUP(M475,alliance!A:D,4,FALSE)</f>
        <v>FF4500</v>
      </c>
      <c r="P475" t="str">
        <f t="array" ref="P475">INDEX(mySheet!G:G,MATCH(1,(mySheet!A:A=summary!C475)*(mySheet!B:B=summary!D475)*(mySheet!O:O=2),0))</f>
        <v>AITC</v>
      </c>
      <c r="Q475" t="str">
        <f t="shared" si="25"/>
        <v>BJP</v>
      </c>
      <c r="R475" t="str">
        <f>VLOOKUP(Q475,alliance!A:B,2,FALSE)</f>
        <v>NDA</v>
      </c>
      <c r="S475" t="str">
        <f>VLOOKUP(Q475,alliance!A:D,4,FALSE)</f>
        <v>FF4500</v>
      </c>
    </row>
    <row r="476" spans="1:19" x14ac:dyDescent="0.2">
      <c r="A476" t="str">
        <f>VLOOKUP(C476,stateCodes!A:B,2,FALSE)</f>
        <v>S25</v>
      </c>
      <c r="B476">
        <v>33</v>
      </c>
      <c r="C476" t="s">
        <v>7593</v>
      </c>
      <c r="D476" t="s">
        <v>8034</v>
      </c>
      <c r="E476" s="2">
        <f>SUMIFS(mySheet!N:N,mySheet!A:A,summary!C476,mySheet!B:B,summary!D476,mySheet!O:O,1)</f>
        <v>1645884</v>
      </c>
      <c r="F476" s="2">
        <f>SUMIFS(mySheet!K:K,mySheet!A:A,summary!C476,mySheet!B:B,summary!D476)</f>
        <v>1355236</v>
      </c>
      <c r="G476" s="8">
        <f t="shared" si="23"/>
        <v>0.82340918315020983</v>
      </c>
      <c r="H476">
        <f>COUNTIFS(mySheet!A:A,summary!C476,mySheet!B:B,summary!D476,mySheet!D:D,"FEMALE")</f>
        <v>1</v>
      </c>
      <c r="I476">
        <f>COUNTIFS(mySheet!A:A,summary!C476,mySheet!B:B,summary!D476,mySheet!D:D,"FEMALE",mySheet!O:O,1)</f>
        <v>0</v>
      </c>
      <c r="J476" s="11">
        <f>SUMIFS(mySheet!K:K,mySheet!A:A,summary!C476,mySheet!B:B,summary!D476,mySheet!G:G,"NOTA")/F476</f>
        <v>8.3542644971060388E-3</v>
      </c>
      <c r="K476" s="2">
        <f>SUMIFS(mySheet!K:K,mySheet!A:A,summary!C476,mySheet!B:B,summary!D476,mySheet!O:O,1) - SUMIFS(mySheet!K:K,mySheet!A:A,summary!C476,mySheet!B:B,summary!D476,mySheet!O:O,2)</f>
        <v>204732</v>
      </c>
      <c r="L476" s="11">
        <f t="shared" si="24"/>
        <v>0.15106741556452161</v>
      </c>
      <c r="M476" t="str">
        <f t="array" ref="M476">INDEX(mySheet!G:G,MATCH(1,(mySheet!A:A=summary!C476)*(mySheet!B:B=summary!D476)*(mySheet!O:O=1),0))</f>
        <v>BJP</v>
      </c>
      <c r="N476" t="str">
        <f>VLOOKUP(M476,alliance!A:B,2,FALSE)</f>
        <v>NDA</v>
      </c>
      <c r="O476" t="str">
        <f>VLOOKUP(M476,alliance!A:D,4,FALSE)</f>
        <v>FF4500</v>
      </c>
      <c r="P476" t="str">
        <f t="array" ref="P476">INDEX(mySheet!G:G,MATCH(1,(mySheet!A:A=summary!C476)*(mySheet!B:B=summary!D476)*(mySheet!O:O=2),0))</f>
        <v>AITC</v>
      </c>
      <c r="Q476" t="str">
        <f t="shared" si="25"/>
        <v>BJP</v>
      </c>
      <c r="R476" t="str">
        <f>VLOOKUP(Q476,alliance!A:B,2,FALSE)</f>
        <v>NDA</v>
      </c>
      <c r="S476" t="str">
        <f>VLOOKUP(Q476,alliance!A:D,4,FALSE)</f>
        <v>FF4500</v>
      </c>
    </row>
    <row r="477" spans="1:19" x14ac:dyDescent="0.2">
      <c r="A477" t="str">
        <f>VLOOKUP(C477,stateCodes!A:B,2,FALSE)</f>
        <v>S25</v>
      </c>
      <c r="B477">
        <v>34</v>
      </c>
      <c r="C477" t="s">
        <v>7593</v>
      </c>
      <c r="D477" t="s">
        <v>7744</v>
      </c>
      <c r="E477" s="2">
        <f>SUMIFS(mySheet!N:N,mySheet!A:A,summary!C477,mySheet!B:B,summary!D477,mySheet!O:O,1)</f>
        <v>1631698</v>
      </c>
      <c r="F477" s="2">
        <f>SUMIFS(mySheet!K:K,mySheet!A:A,summary!C477,mySheet!B:B,summary!D477)</f>
        <v>1366443</v>
      </c>
      <c r="G477" s="8">
        <f t="shared" si="23"/>
        <v>0.83743621675089386</v>
      </c>
      <c r="H477">
        <f>COUNTIFS(mySheet!A:A,summary!C477,mySheet!B:B,summary!D477,mySheet!D:D,"FEMALE")</f>
        <v>1</v>
      </c>
      <c r="I477">
        <f>COUNTIFS(mySheet!A:A,summary!C477,mySheet!B:B,summary!D477,mySheet!D:D,"FEMALE",mySheet!O:O,1)</f>
        <v>1</v>
      </c>
      <c r="J477" s="11">
        <f>SUMIFS(mySheet!K:K,mySheet!A:A,summary!C477,mySheet!B:B,summary!D477,mySheet!G:G,"NOTA")/F477</f>
        <v>5.4945577678688394E-3</v>
      </c>
      <c r="K477" s="2">
        <f>SUMIFS(mySheet!K:K,mySheet!A:A,summary!C477,mySheet!B:B,summary!D477,mySheet!O:O,1) - SUMIFS(mySheet!K:K,mySheet!A:A,summary!C477,mySheet!B:B,summary!D477,mySheet!O:O,2)</f>
        <v>63218</v>
      </c>
      <c r="L477" s="11">
        <f t="shared" si="24"/>
        <v>4.626464477479119E-2</v>
      </c>
      <c r="M477" t="str">
        <f t="array" ref="M477">INDEX(mySheet!G:G,MATCH(1,(mySheet!A:A=summary!C477)*(mySheet!B:B=summary!D477)*(mySheet!O:O=1),0))</f>
        <v>AITC</v>
      </c>
      <c r="N477" t="str">
        <f>VLOOKUP(M477,alliance!A:B,2,FALSE)</f>
        <v>I.N.D.I.A.</v>
      </c>
      <c r="O477" t="str">
        <f>VLOOKUP(M477,alliance!A:D,4,FALSE)</f>
        <v>0070FF</v>
      </c>
      <c r="P477" t="str">
        <f t="array" ref="P477">INDEX(mySheet!G:G,MATCH(1,(mySheet!A:A=summary!C477)*(mySheet!B:B=summary!D477)*(mySheet!O:O=2),0))</f>
        <v>BJP</v>
      </c>
      <c r="Q477" t="str">
        <f t="shared" si="25"/>
        <v>BJP</v>
      </c>
      <c r="R477" t="str">
        <f>VLOOKUP(Q477,alliance!A:B,2,FALSE)</f>
        <v>NDA</v>
      </c>
      <c r="S477" t="str">
        <f>VLOOKUP(Q477,alliance!A:D,4,FALSE)</f>
        <v>FF4500</v>
      </c>
    </row>
    <row r="478" spans="1:19" x14ac:dyDescent="0.2">
      <c r="A478" t="str">
        <f>VLOOKUP(C478,stateCodes!A:B,2,FALSE)</f>
        <v>S25</v>
      </c>
      <c r="B478">
        <v>35</v>
      </c>
      <c r="C478" t="s">
        <v>7593</v>
      </c>
      <c r="D478" t="s">
        <v>7707</v>
      </c>
      <c r="E478" s="2">
        <f>SUMIFS(mySheet!N:N,mySheet!A:A,summary!C478,mySheet!B:B,summary!D478,mySheet!O:O,1)</f>
        <v>1616213</v>
      </c>
      <c r="F478" s="2">
        <f>SUMIFS(mySheet!K:K,mySheet!A:A,summary!C478,mySheet!B:B,summary!D478)</f>
        <v>1304504</v>
      </c>
      <c r="G478" s="8">
        <f t="shared" si="23"/>
        <v>0.80713618811381915</v>
      </c>
      <c r="H478">
        <f>COUNTIFS(mySheet!A:A,summary!C478,mySheet!B:B,summary!D478,mySheet!D:D,"FEMALE")</f>
        <v>1</v>
      </c>
      <c r="I478">
        <f>COUNTIFS(mySheet!A:A,summary!C478,mySheet!B:B,summary!D478,mySheet!D:D,"FEMALE",mySheet!O:O,1)</f>
        <v>0</v>
      </c>
      <c r="J478" s="11">
        <f>SUMIFS(mySheet!K:K,mySheet!A:A,summary!C478,mySheet!B:B,summary!D478,mySheet!G:G,"NOTA")/F478</f>
        <v>8.704457786254392E-3</v>
      </c>
      <c r="K478" s="2">
        <f>SUMIFS(mySheet!K:K,mySheet!A:A,summary!C478,mySheet!B:B,summary!D478,mySheet!O:O,1) - SUMIFS(mySheet!K:K,mySheet!A:A,summary!C478,mySheet!B:B,summary!D478,mySheet!O:O,2)</f>
        <v>245782</v>
      </c>
      <c r="L478" s="11">
        <f t="shared" si="24"/>
        <v>0.18841030767249467</v>
      </c>
      <c r="M478" t="str">
        <f t="array" ref="M478">INDEX(mySheet!G:G,MATCH(1,(mySheet!A:A=summary!C478)*(mySheet!B:B=summary!D478)*(mySheet!O:O=1),0))</f>
        <v>AITC</v>
      </c>
      <c r="N478" t="str">
        <f>VLOOKUP(M478,alliance!A:B,2,FALSE)</f>
        <v>I.N.D.I.A.</v>
      </c>
      <c r="O478" t="str">
        <f>VLOOKUP(M478,alliance!A:D,4,FALSE)</f>
        <v>0070FF</v>
      </c>
      <c r="P478" t="str">
        <f t="array" ref="P478">INDEX(mySheet!G:G,MATCH(1,(mySheet!A:A=summary!C478)*(mySheet!B:B=summary!D478)*(mySheet!O:O=2),0))</f>
        <v>BJP</v>
      </c>
      <c r="Q478" t="str">
        <f t="shared" si="25"/>
        <v>AITC</v>
      </c>
      <c r="R478" t="str">
        <f>VLOOKUP(Q478,alliance!A:B,2,FALSE)</f>
        <v>I.N.D.I.A.</v>
      </c>
      <c r="S478" t="str">
        <f>VLOOKUP(Q478,alliance!A:D,4,FALSE)</f>
        <v>0070FF</v>
      </c>
    </row>
    <row r="479" spans="1:19" x14ac:dyDescent="0.2">
      <c r="A479" t="str">
        <f>VLOOKUP(C479,stateCodes!A:B,2,FALSE)</f>
        <v>S25</v>
      </c>
      <c r="B479">
        <v>36</v>
      </c>
      <c r="C479" t="s">
        <v>7593</v>
      </c>
      <c r="D479" t="s">
        <v>7982</v>
      </c>
      <c r="E479" s="2">
        <f>SUMIFS(mySheet!N:N,mySheet!A:A,summary!C479,mySheet!B:B,summary!D479,mySheet!O:O,1)</f>
        <v>1694646</v>
      </c>
      <c r="F479" s="2">
        <f>SUMIFS(mySheet!K:K,mySheet!A:A,summary!C479,mySheet!B:B,summary!D479)</f>
        <v>1446499</v>
      </c>
      <c r="G479" s="8">
        <f t="shared" si="23"/>
        <v>0.85357000813149175</v>
      </c>
      <c r="H479">
        <f>COUNTIFS(mySheet!A:A,summary!C479,mySheet!B:B,summary!D479,mySheet!D:D,"FEMALE")</f>
        <v>0</v>
      </c>
      <c r="I479">
        <f>COUNTIFS(mySheet!A:A,summary!C479,mySheet!B:B,summary!D479,mySheet!D:D,"FEMALE",mySheet!O:O,1)</f>
        <v>0</v>
      </c>
      <c r="J479" s="11">
        <f>SUMIFS(mySheet!K:K,mySheet!A:A,summary!C479,mySheet!B:B,summary!D479,mySheet!G:G,"NOTA")/F479</f>
        <v>7.2817195172620239E-3</v>
      </c>
      <c r="K479" s="2">
        <f>SUMIFS(mySheet!K:K,mySheet!A:A,summary!C479,mySheet!B:B,summary!D479,mySheet!O:O,1) - SUMIFS(mySheet!K:K,mySheet!A:A,summary!C479,mySheet!B:B,summary!D479,mySheet!O:O,2)</f>
        <v>190165</v>
      </c>
      <c r="L479" s="11">
        <f t="shared" si="24"/>
        <v>0.13146569752208609</v>
      </c>
      <c r="M479" t="str">
        <f t="array" ref="M479">INDEX(mySheet!G:G,MATCH(1,(mySheet!A:A=summary!C479)*(mySheet!B:B=summary!D479)*(mySheet!O:O=1),0))</f>
        <v>AITC</v>
      </c>
      <c r="N479" t="str">
        <f>VLOOKUP(M479,alliance!A:B,2,FALSE)</f>
        <v>I.N.D.I.A.</v>
      </c>
      <c r="O479" t="str">
        <f>VLOOKUP(M479,alliance!A:D,4,FALSE)</f>
        <v>0070FF</v>
      </c>
      <c r="P479" t="str">
        <f t="array" ref="P479">INDEX(mySheet!G:G,MATCH(1,(mySheet!A:A=summary!C479)*(mySheet!B:B=summary!D479)*(mySheet!O:O=2),0))</f>
        <v>BJP</v>
      </c>
      <c r="Q479" t="str">
        <f t="shared" si="25"/>
        <v>AITC</v>
      </c>
      <c r="R479" t="str">
        <f>VLOOKUP(Q479,alliance!A:B,2,FALSE)</f>
        <v>I.N.D.I.A.</v>
      </c>
      <c r="S479" t="str">
        <f>VLOOKUP(Q479,alliance!A:D,4,FALSE)</f>
        <v>0070FF</v>
      </c>
    </row>
    <row r="480" spans="1:19" x14ac:dyDescent="0.2">
      <c r="A480" t="str">
        <f>VLOOKUP(C480,stateCodes!A:B,2,FALSE)</f>
        <v>S25</v>
      </c>
      <c r="B480">
        <v>37</v>
      </c>
      <c r="C480" t="s">
        <v>7593</v>
      </c>
      <c r="D480" t="s">
        <v>7608</v>
      </c>
      <c r="E480" s="2">
        <f>SUMIFS(mySheet!N:N,mySheet!A:A,summary!C480,mySheet!B:B,summary!D480,mySheet!O:O,1)</f>
        <v>1648383</v>
      </c>
      <c r="F480" s="2">
        <f>SUMIFS(mySheet!K:K,mySheet!A:A,summary!C480,mySheet!B:B,summary!D480)</f>
        <v>1380217</v>
      </c>
      <c r="G480" s="8">
        <f t="shared" si="23"/>
        <v>0.83731572092165474</v>
      </c>
      <c r="H480">
        <f>COUNTIFS(mySheet!A:A,summary!C480,mySheet!B:B,summary!D480,mySheet!D:D,"FEMALE")</f>
        <v>1</v>
      </c>
      <c r="I480">
        <f>COUNTIFS(mySheet!A:A,summary!C480,mySheet!B:B,summary!D480,mySheet!D:D,"FEMALE",mySheet!O:O,1)</f>
        <v>0</v>
      </c>
      <c r="J480" s="11">
        <f>SUMIFS(mySheet!K:K,mySheet!A:A,summary!C480,mySheet!B:B,summary!D480,mySheet!G:G,"NOTA")/F480</f>
        <v>1.5341790457587467E-2</v>
      </c>
      <c r="K480" s="2">
        <f>SUMIFS(mySheet!K:K,mySheet!A:A,summary!C480,mySheet!B:B,summary!D480,mySheet!O:O,1) - SUMIFS(mySheet!K:K,mySheet!A:A,summary!C480,mySheet!B:B,summary!D480,mySheet!O:O,2)</f>
        <v>243989</v>
      </c>
      <c r="L480" s="11">
        <f t="shared" si="24"/>
        <v>0.17677582583028612</v>
      </c>
      <c r="M480" t="str">
        <f t="array" ref="M480">INDEX(mySheet!G:G,MATCH(1,(mySheet!A:A=summary!C480)*(mySheet!B:B=summary!D480)*(mySheet!O:O=1),0))</f>
        <v>BJP</v>
      </c>
      <c r="N480" t="str">
        <f>VLOOKUP(M480,alliance!A:B,2,FALSE)</f>
        <v>NDA</v>
      </c>
      <c r="O480" t="str">
        <f>VLOOKUP(M480,alliance!A:D,4,FALSE)</f>
        <v>FF4500</v>
      </c>
      <c r="P480" t="str">
        <f t="array" ref="P480">INDEX(mySheet!G:G,MATCH(1,(mySheet!A:A=summary!C480)*(mySheet!B:B=summary!D480)*(mySheet!O:O=2),0))</f>
        <v>AITC</v>
      </c>
      <c r="Q480" t="str">
        <f t="shared" si="25"/>
        <v>BJP</v>
      </c>
      <c r="R480" t="str">
        <f>VLOOKUP(Q480,alliance!A:B,2,FALSE)</f>
        <v>NDA</v>
      </c>
      <c r="S480" t="str">
        <f>VLOOKUP(Q480,alliance!A:D,4,FALSE)</f>
        <v>FF4500</v>
      </c>
    </row>
    <row r="481" spans="1:19" x14ac:dyDescent="0.2">
      <c r="A481" t="str">
        <f>VLOOKUP(C481,stateCodes!A:B,2,FALSE)</f>
        <v>S25</v>
      </c>
      <c r="B481">
        <v>38</v>
      </c>
      <c r="C481" t="s">
        <v>7593</v>
      </c>
      <c r="D481" t="s">
        <v>7764</v>
      </c>
      <c r="E481" s="2">
        <f>SUMIFS(mySheet!N:N,mySheet!A:A,summary!C481,mySheet!B:B,summary!D481,mySheet!O:O,1)</f>
        <v>1704632</v>
      </c>
      <c r="F481" s="2">
        <f>SUMIFS(mySheet!K:K,mySheet!A:A,summary!C481,mySheet!B:B,summary!D481)</f>
        <v>1407758</v>
      </c>
      <c r="G481" s="8">
        <f t="shared" si="23"/>
        <v>0.82584276254346978</v>
      </c>
      <c r="H481">
        <f>COUNTIFS(mySheet!A:A,summary!C481,mySheet!B:B,summary!D481,mySheet!D:D,"FEMALE")</f>
        <v>1</v>
      </c>
      <c r="I481">
        <f>COUNTIFS(mySheet!A:A,summary!C481,mySheet!B:B,summary!D481,mySheet!D:D,"FEMALE",mySheet!O:O,1)</f>
        <v>0</v>
      </c>
      <c r="J481" s="11">
        <f>SUMIFS(mySheet!K:K,mySheet!A:A,summary!C481,mySheet!B:B,summary!D481,mySheet!G:G,"NOTA")/F481</f>
        <v>5.3489307111023341E-3</v>
      </c>
      <c r="K481" s="2">
        <f>SUMIFS(mySheet!K:K,mySheet!A:A,summary!C481,mySheet!B:B,summary!D481,mySheet!O:O,1) - SUMIFS(mySheet!K:K,mySheet!A:A,summary!C481,mySheet!B:B,summary!D481,mySheet!O:O,2)</f>
        <v>111594</v>
      </c>
      <c r="L481" s="11">
        <f t="shared" si="24"/>
        <v>7.9270726928918178E-2</v>
      </c>
      <c r="M481" t="str">
        <f t="array" ref="M481">INDEX(mySheet!G:G,MATCH(1,(mySheet!A:A=summary!C481)*(mySheet!B:B=summary!D481)*(mySheet!O:O=1),0))</f>
        <v>BJP</v>
      </c>
      <c r="N481" t="str">
        <f>VLOOKUP(M481,alliance!A:B,2,FALSE)</f>
        <v>NDA</v>
      </c>
      <c r="O481" t="str">
        <f>VLOOKUP(M481,alliance!A:D,4,FALSE)</f>
        <v>FF4500</v>
      </c>
      <c r="P481" t="str">
        <f t="array" ref="P481">INDEX(mySheet!G:G,MATCH(1,(mySheet!A:A=summary!C481)*(mySheet!B:B=summary!D481)*(mySheet!O:O=2),0))</f>
        <v>AITC</v>
      </c>
      <c r="Q481" t="str">
        <f t="shared" si="25"/>
        <v>AITC</v>
      </c>
      <c r="R481" t="str">
        <f>VLOOKUP(Q481,alliance!A:B,2,FALSE)</f>
        <v>I.N.D.I.A.</v>
      </c>
      <c r="S481" t="str">
        <f>VLOOKUP(Q481,alliance!A:D,4,FALSE)</f>
        <v>0070FF</v>
      </c>
    </row>
    <row r="482" spans="1:19" x14ac:dyDescent="0.2">
      <c r="A482" t="str">
        <f>VLOOKUP(C482,stateCodes!A:B,2,FALSE)</f>
        <v>S25</v>
      </c>
      <c r="B482">
        <v>39</v>
      </c>
      <c r="C482" t="s">
        <v>7593</v>
      </c>
      <c r="D482" t="s">
        <v>7594</v>
      </c>
      <c r="E482" s="2">
        <f>SUMIFS(mySheet!N:N,mySheet!A:A,summary!C482,mySheet!B:B,summary!D482,mySheet!O:O,1)</f>
        <v>1814200</v>
      </c>
      <c r="F482" s="2">
        <f>SUMIFS(mySheet!K:K,mySheet!A:A,summary!C482,mySheet!B:B,summary!D482)</f>
        <v>1524683</v>
      </c>
      <c r="G482" s="8">
        <f t="shared" si="23"/>
        <v>0.84041616139345166</v>
      </c>
      <c r="H482">
        <f>COUNTIFS(mySheet!A:A,summary!C482,mySheet!B:B,summary!D482,mySheet!D:D,"FEMALE")</f>
        <v>1</v>
      </c>
      <c r="I482">
        <f>COUNTIFS(mySheet!A:A,summary!C482,mySheet!B:B,summary!D482,mySheet!D:D,"FEMALE",mySheet!O:O,1)</f>
        <v>0</v>
      </c>
      <c r="J482" s="11">
        <f>SUMIFS(mySheet!K:K,mySheet!A:A,summary!C482,mySheet!B:B,summary!D482,mySheet!G:G,"NOTA")/F482</f>
        <v>9.5036148497753305E-3</v>
      </c>
      <c r="K482" s="2">
        <f>SUMIFS(mySheet!K:K,mySheet!A:A,summary!C482,mySheet!B:B,summary!D482,mySheet!O:O,1) - SUMIFS(mySheet!K:K,mySheet!A:A,summary!C482,mySheet!B:B,summary!D482,mySheet!O:O,2)</f>
        <v>54231</v>
      </c>
      <c r="L482" s="11">
        <f t="shared" si="24"/>
        <v>3.5568705101322699E-2</v>
      </c>
      <c r="M482" t="str">
        <f t="array" ref="M482">INDEX(mySheet!G:G,MATCH(1,(mySheet!A:A=summary!C482)*(mySheet!B:B=summary!D482)*(mySheet!O:O=1),0))</f>
        <v>BJP</v>
      </c>
      <c r="N482" t="str">
        <f>VLOOKUP(M482,alliance!A:B,2,FALSE)</f>
        <v>NDA</v>
      </c>
      <c r="O482" t="str">
        <f>VLOOKUP(M482,alliance!A:D,4,FALSE)</f>
        <v>FF4500</v>
      </c>
      <c r="P482" t="str">
        <f t="array" ref="P482">INDEX(mySheet!G:G,MATCH(1,(mySheet!A:A=summary!C482)*(mySheet!B:B=summary!D482)*(mySheet!O:O=2),0))</f>
        <v>AITC</v>
      </c>
      <c r="Q482" t="str">
        <f t="shared" si="25"/>
        <v>AITC</v>
      </c>
      <c r="R482" t="str">
        <f>VLOOKUP(Q482,alliance!A:B,2,FALSE)</f>
        <v>I.N.D.I.A.</v>
      </c>
      <c r="S482" t="str">
        <f>VLOOKUP(Q482,alliance!A:D,4,FALSE)</f>
        <v>0070FF</v>
      </c>
    </row>
    <row r="483" spans="1:19" x14ac:dyDescent="0.2">
      <c r="A483" t="str">
        <f>VLOOKUP(C483,stateCodes!A:B,2,FALSE)</f>
        <v>S25</v>
      </c>
      <c r="B483">
        <v>40</v>
      </c>
      <c r="C483" t="s">
        <v>7593</v>
      </c>
      <c r="D483" t="s">
        <v>7629</v>
      </c>
      <c r="E483" s="2">
        <f>SUMIFS(mySheet!N:N,mySheet!A:A,summary!C483,mySheet!B:B,summary!D483,mySheet!O:O,1)</f>
        <v>1611317</v>
      </c>
      <c r="F483" s="2">
        <f>SUMIFS(mySheet!K:K,mySheet!A:A,summary!C483,mySheet!B:B,summary!D483)</f>
        <v>1267270</v>
      </c>
      <c r="G483" s="8">
        <f t="shared" si="23"/>
        <v>0.78648087247884801</v>
      </c>
      <c r="H483">
        <f>COUNTIFS(mySheet!A:A,summary!C483,mySheet!B:B,summary!D483,mySheet!D:D,"FEMALE")</f>
        <v>1</v>
      </c>
      <c r="I483">
        <f>COUNTIFS(mySheet!A:A,summary!C483,mySheet!B:B,summary!D483,mySheet!D:D,"FEMALE",mySheet!O:O,1)</f>
        <v>0</v>
      </c>
      <c r="J483" s="11">
        <f>SUMIFS(mySheet!K:K,mySheet!A:A,summary!C483,mySheet!B:B,summary!D483,mySheet!G:G,"NOTA")/F483</f>
        <v>8.3841643848587902E-3</v>
      </c>
      <c r="K483" s="2">
        <f>SUMIFS(mySheet!K:K,mySheet!A:A,summary!C483,mySheet!B:B,summary!D483,mySheet!O:O,1) - SUMIFS(mySheet!K:K,mySheet!A:A,summary!C483,mySheet!B:B,summary!D483,mySheet!O:O,2)</f>
        <v>413443</v>
      </c>
      <c r="L483" s="11">
        <f t="shared" si="24"/>
        <v>0.32624697183709866</v>
      </c>
      <c r="M483" t="str">
        <f t="array" ref="M483">INDEX(mySheet!G:G,MATCH(1,(mySheet!A:A=summary!C483)*(mySheet!B:B=summary!D483)*(mySheet!O:O=1),0))</f>
        <v>BJP</v>
      </c>
      <c r="N483" t="str">
        <f>VLOOKUP(M483,alliance!A:B,2,FALSE)</f>
        <v>NDA</v>
      </c>
      <c r="O483" t="str">
        <f>VLOOKUP(M483,alliance!A:D,4,FALSE)</f>
        <v>FF4500</v>
      </c>
      <c r="P483" t="str">
        <f t="array" ref="P483">INDEX(mySheet!G:G,MATCH(1,(mySheet!A:A=summary!C483)*(mySheet!B:B=summary!D483)*(mySheet!O:O=2),0))</f>
        <v>AITC</v>
      </c>
      <c r="Q483" t="str">
        <f t="shared" si="25"/>
        <v>BJP</v>
      </c>
      <c r="R483" t="str">
        <f>VLOOKUP(Q483,alliance!A:B,2,FALSE)</f>
        <v>NDA</v>
      </c>
      <c r="S483" t="str">
        <f>VLOOKUP(Q483,alliance!A:D,4,FALSE)</f>
        <v>FF4500</v>
      </c>
    </row>
    <row r="484" spans="1:19" x14ac:dyDescent="0.2">
      <c r="A484" t="str">
        <f>VLOOKUP(C484,stateCodes!A:B,2,FALSE)</f>
        <v>S25</v>
      </c>
      <c r="B484">
        <v>41</v>
      </c>
      <c r="C484" t="s">
        <v>7593</v>
      </c>
      <c r="D484" t="s">
        <v>8092</v>
      </c>
      <c r="E484" s="2">
        <f>SUMIFS(mySheet!N:N,mySheet!A:A,summary!C484,mySheet!B:B,summary!D484,mySheet!O:O,1)</f>
        <v>1615865</v>
      </c>
      <c r="F484" s="2">
        <f>SUMIFS(mySheet!K:K,mySheet!A:A,summary!C484,mySheet!B:B,summary!D484)</f>
        <v>1238135</v>
      </c>
      <c r="G484" s="8">
        <f t="shared" si="23"/>
        <v>0.76623665962193621</v>
      </c>
      <c r="H484">
        <f>COUNTIFS(mySheet!A:A,summary!C484,mySheet!B:B,summary!D484,mySheet!D:D,"FEMALE")</f>
        <v>1</v>
      </c>
      <c r="I484">
        <f>COUNTIFS(mySheet!A:A,summary!C484,mySheet!B:B,summary!D484,mySheet!D:D,"FEMALE",mySheet!O:O,1)</f>
        <v>0</v>
      </c>
      <c r="J484" s="11">
        <f>SUMIFS(mySheet!K:K,mySheet!A:A,summary!C484,mySheet!B:B,summary!D484,mySheet!G:G,"NOTA")/F484</f>
        <v>1.166835603548886E-2</v>
      </c>
      <c r="K484" s="2">
        <f>SUMIFS(mySheet!K:K,mySheet!A:A,summary!C484,mySheet!B:B,summary!D484,mySheet!O:O,1) - SUMIFS(mySheet!K:K,mySheet!A:A,summary!C484,mySheet!B:B,summary!D484,mySheet!O:O,2)</f>
        <v>197637</v>
      </c>
      <c r="L484" s="11">
        <f t="shared" si="24"/>
        <v>0.15962475820488073</v>
      </c>
      <c r="M484" t="str">
        <f t="array" ref="M484">INDEX(mySheet!G:G,MATCH(1,(mySheet!A:A=summary!C484)*(mySheet!B:B=summary!D484)*(mySheet!O:O=1),0))</f>
        <v>BJP</v>
      </c>
      <c r="N484" t="str">
        <f>VLOOKUP(M484,alliance!A:B,2,FALSE)</f>
        <v>NDA</v>
      </c>
      <c r="O484" t="str">
        <f>VLOOKUP(M484,alliance!A:D,4,FALSE)</f>
        <v>FF4500</v>
      </c>
      <c r="P484" t="str">
        <f t="array" ref="P484">INDEX(mySheet!G:G,MATCH(1,(mySheet!A:A=summary!C484)*(mySheet!B:B=summary!D484)*(mySheet!O:O=2),0))</f>
        <v>AITC</v>
      </c>
      <c r="Q484" t="str">
        <f t="shared" si="25"/>
        <v>BJP</v>
      </c>
      <c r="R484" t="str">
        <f>VLOOKUP(Q484,alliance!A:B,2,FALSE)</f>
        <v>NDA</v>
      </c>
      <c r="S484" t="str">
        <f>VLOOKUP(Q484,alliance!A:D,4,FALSE)</f>
        <v>FF4500</v>
      </c>
    </row>
    <row r="485" spans="1:19" x14ac:dyDescent="0.2">
      <c r="A485" t="str">
        <f>VLOOKUP(C485,stateCodes!A:B,2,FALSE)</f>
        <v>S26</v>
      </c>
      <c r="B485">
        <v>0</v>
      </c>
      <c r="C485" t="s">
        <v>8121</v>
      </c>
      <c r="D485" t="s">
        <v>8226</v>
      </c>
      <c r="E485" s="2">
        <f>SUMIFS(mySheet!N:N,mySheet!A:A,summary!C485,mySheet!B:B,summary!D485,mySheet!O:O,1)</f>
        <v>1940269</v>
      </c>
      <c r="F485" s="2">
        <f>SUMIFS(mySheet!K:K,mySheet!A:A,summary!C485,mySheet!B:B,summary!D485)</f>
        <v>1391996</v>
      </c>
      <c r="G485" s="8">
        <f t="shared" si="23"/>
        <v>0.71742423344391937</v>
      </c>
      <c r="H485">
        <f>COUNTIFS(mySheet!A:A,summary!C485,mySheet!B:B,summary!D485,mySheet!D:D,"FEMALE")</f>
        <v>3</v>
      </c>
      <c r="I485">
        <f>COUNTIFS(mySheet!A:A,summary!C485,mySheet!B:B,summary!D485,mySheet!D:D,"FEMALE",mySheet!O:O,1)</f>
        <v>0</v>
      </c>
      <c r="J485" s="11">
        <f>SUMIFS(mySheet!K:K,mySheet!A:A,summary!C485,mySheet!B:B,summary!D485,mySheet!G:G,"NOTA")/F485</f>
        <v>3.0682559432642048E-3</v>
      </c>
      <c r="K485" s="2">
        <f>SUMIFS(mySheet!K:K,mySheet!A:A,summary!C485,mySheet!B:B,summary!D485,mySheet!O:O,1) - SUMIFS(mySheet!K:K,mySheet!A:A,summary!C485,mySheet!B:B,summary!D485,mySheet!O:O,2)</f>
        <v>391978</v>
      </c>
      <c r="L485" s="11">
        <f t="shared" si="24"/>
        <v>0.28159419998333329</v>
      </c>
      <c r="M485" t="str">
        <f t="array" ref="M485">INDEX(mySheet!G:G,MATCH(1,(mySheet!A:A=summary!C485)*(mySheet!B:B=summary!D485)*(mySheet!O:O=1),0))</f>
        <v>BJP</v>
      </c>
      <c r="N485" t="str">
        <f>VLOOKUP(M485,alliance!A:B,2,FALSE)</f>
        <v>NDA</v>
      </c>
      <c r="O485" t="str">
        <f>VLOOKUP(M485,alliance!A:D,4,FALSE)</f>
        <v>FF4500</v>
      </c>
      <c r="P485" t="str">
        <f t="array" ref="P485">INDEX(mySheet!G:G,MATCH(1,(mySheet!A:A=summary!C485)*(mySheet!B:B=summary!D485)*(mySheet!O:O=2),0))</f>
        <v>INC</v>
      </c>
      <c r="Q485" t="str">
        <f t="shared" si="25"/>
        <v>BJP</v>
      </c>
      <c r="R485" t="str">
        <f>VLOOKUP(Q485,alliance!A:B,2,FALSE)</f>
        <v>NDA</v>
      </c>
      <c r="S485" t="str">
        <f>VLOOKUP(Q485,alliance!A:D,4,FALSE)</f>
        <v>FF4500</v>
      </c>
    </row>
    <row r="486" spans="1:19" x14ac:dyDescent="0.2">
      <c r="A486" t="str">
        <f>VLOOKUP(C486,stateCodes!A:B,2,FALSE)</f>
        <v>S26</v>
      </c>
      <c r="B486">
        <v>1</v>
      </c>
      <c r="C486" t="s">
        <v>8121</v>
      </c>
      <c r="D486" t="s">
        <v>8299</v>
      </c>
      <c r="E486" s="2">
        <f>SUMIFS(mySheet!N:N,mySheet!A:A,summary!C486,mySheet!B:B,summary!D486,mySheet!O:O,1)</f>
        <v>1558952</v>
      </c>
      <c r="F486" s="2">
        <f>SUMIFS(mySheet!K:K,mySheet!A:A,summary!C486,mySheet!B:B,summary!D486)</f>
        <v>1159193</v>
      </c>
      <c r="G486" s="8">
        <f t="shared" si="23"/>
        <v>0.74357196372947976</v>
      </c>
      <c r="H486">
        <f>COUNTIFS(mySheet!A:A,summary!C486,mySheet!B:B,summary!D486,mySheet!D:D,"FEMALE")</f>
        <v>0</v>
      </c>
      <c r="I486">
        <f>COUNTIFS(mySheet!A:A,summary!C486,mySheet!B:B,summary!D486,mySheet!D:D,"FEMALE",mySheet!O:O,1)</f>
        <v>0</v>
      </c>
      <c r="J486" s="11">
        <f>SUMIFS(mySheet!K:K,mySheet!A:A,summary!C486,mySheet!B:B,summary!D486,mySheet!G:G,"NOTA")/F486</f>
        <v>2.3044480082264125E-2</v>
      </c>
      <c r="K486" s="2">
        <f>SUMIFS(mySheet!K:K,mySheet!A:A,summary!C486,mySheet!B:B,summary!D486,mySheet!O:O,1) - SUMIFS(mySheet!K:K,mySheet!A:A,summary!C486,mySheet!B:B,summary!D486,mySheet!O:O,2)</f>
        <v>6914</v>
      </c>
      <c r="L486" s="11">
        <f t="shared" si="24"/>
        <v>5.9644942645443854E-3</v>
      </c>
      <c r="M486" t="str">
        <f t="array" ref="M486">INDEX(mySheet!G:G,MATCH(1,(mySheet!A:A=summary!C486)*(mySheet!B:B=summary!D486)*(mySheet!O:O=1),0))</f>
        <v>BJP</v>
      </c>
      <c r="N486" t="str">
        <f>VLOOKUP(M486,alliance!A:B,2,FALSE)</f>
        <v>NDA</v>
      </c>
      <c r="O486" t="str">
        <f>VLOOKUP(M486,alliance!A:D,4,FALSE)</f>
        <v>FF4500</v>
      </c>
      <c r="P486" t="str">
        <f t="array" ref="P486">INDEX(mySheet!G:G,MATCH(1,(mySheet!A:A=summary!C486)*(mySheet!B:B=summary!D486)*(mySheet!O:O=2),0))</f>
        <v>INC</v>
      </c>
      <c r="Q486" t="str">
        <f t="shared" si="25"/>
        <v>INC</v>
      </c>
      <c r="R486" t="str">
        <f>VLOOKUP(Q486,alliance!A:B,2,FALSE)</f>
        <v>I.N.D.I.A.</v>
      </c>
      <c r="S486" t="str">
        <f>VLOOKUP(Q486,alliance!A:D,4,FALSE)</f>
        <v>00BFFF</v>
      </c>
    </row>
    <row r="487" spans="1:19" x14ac:dyDescent="0.2">
      <c r="A487" t="str">
        <f>VLOOKUP(C487,stateCodes!A:B,2,FALSE)</f>
        <v>S26</v>
      </c>
      <c r="B487">
        <v>2</v>
      </c>
      <c r="C487" t="s">
        <v>8121</v>
      </c>
      <c r="D487" t="s">
        <v>8290</v>
      </c>
      <c r="E487" s="2">
        <f>SUMIFS(mySheet!N:N,mySheet!A:A,summary!C487,mySheet!B:B,summary!D487,mySheet!O:O,1)</f>
        <v>1379122</v>
      </c>
      <c r="F487" s="2">
        <f>SUMIFS(mySheet!K:K,mySheet!A:A,summary!C487,mySheet!B:B,summary!D487)</f>
        <v>912846</v>
      </c>
      <c r="G487" s="8">
        <f t="shared" si="23"/>
        <v>0.66190373295473492</v>
      </c>
      <c r="H487">
        <f>COUNTIFS(mySheet!A:A,summary!C487,mySheet!B:B,summary!D487,mySheet!D:D,"FEMALE")</f>
        <v>0</v>
      </c>
      <c r="I487">
        <f>COUNTIFS(mySheet!A:A,summary!C487,mySheet!B:B,summary!D487,mySheet!D:D,"FEMALE",mySheet!O:O,1)</f>
        <v>0</v>
      </c>
      <c r="J487" s="11">
        <f>SUMIFS(mySheet!K:K,mySheet!A:A,summary!C487,mySheet!B:B,summary!D487,mySheet!G:G,"NOTA")/F487</f>
        <v>4.5645158109911203E-2</v>
      </c>
      <c r="K487" s="2">
        <f>SUMIFS(mySheet!K:K,mySheet!A:A,summary!C487,mySheet!B:B,summary!D487,mySheet!O:O,1) - SUMIFS(mySheet!K:K,mySheet!A:A,summary!C487,mySheet!B:B,summary!D487,mySheet!O:O,2)</f>
        <v>38982</v>
      </c>
      <c r="L487" s="11">
        <f t="shared" si="24"/>
        <v>4.2703807652112187E-2</v>
      </c>
      <c r="M487" t="str">
        <f t="array" ref="M487">INDEX(mySheet!G:G,MATCH(1,(mySheet!A:A=summary!C487)*(mySheet!B:B=summary!D487)*(mySheet!O:O=1),0))</f>
        <v>INC</v>
      </c>
      <c r="N487" t="str">
        <f>VLOOKUP(M487,alliance!A:B,2,FALSE)</f>
        <v>I.N.D.I.A.</v>
      </c>
      <c r="O487" t="str">
        <f>VLOOKUP(M487,alliance!A:D,4,FALSE)</f>
        <v>00BFFF</v>
      </c>
      <c r="P487" t="str">
        <f t="array" ref="P487">INDEX(mySheet!G:G,MATCH(1,(mySheet!A:A=summary!C487)*(mySheet!B:B=summary!D487)*(mySheet!O:O=2),0))</f>
        <v>BJP</v>
      </c>
      <c r="Q487" t="str">
        <f t="shared" si="25"/>
        <v>BJP</v>
      </c>
      <c r="R487" t="str">
        <f>VLOOKUP(Q487,alliance!A:B,2,FALSE)</f>
        <v>NDA</v>
      </c>
      <c r="S487" t="str">
        <f>VLOOKUP(Q487,alliance!A:D,4,FALSE)</f>
        <v>FF4500</v>
      </c>
    </row>
    <row r="488" spans="1:19" x14ac:dyDescent="0.2">
      <c r="A488" t="str">
        <f>VLOOKUP(C488,stateCodes!A:B,2,FALSE)</f>
        <v>S26</v>
      </c>
      <c r="B488">
        <v>3</v>
      </c>
      <c r="C488" t="s">
        <v>8121</v>
      </c>
      <c r="D488" t="s">
        <v>8182</v>
      </c>
      <c r="E488" s="2">
        <f>SUMIFS(mySheet!N:N,mySheet!A:A,summary!C488,mySheet!B:B,summary!D488,mySheet!O:O,1)</f>
        <v>1876953</v>
      </c>
      <c r="F488" s="2">
        <f>SUMIFS(mySheet!K:K,mySheet!A:A,summary!C488,mySheet!B:B,summary!D488)</f>
        <v>1209434</v>
      </c>
      <c r="G488" s="8">
        <f t="shared" si="23"/>
        <v>0.6443603009771689</v>
      </c>
      <c r="H488">
        <f>COUNTIFS(mySheet!A:A,summary!C488,mySheet!B:B,summary!D488,mySheet!D:D,"FEMALE")</f>
        <v>2</v>
      </c>
      <c r="I488">
        <f>COUNTIFS(mySheet!A:A,summary!C488,mySheet!B:B,summary!D488,mySheet!D:D,"FEMALE",mySheet!O:O,1)</f>
        <v>0</v>
      </c>
      <c r="J488" s="11">
        <f>SUMIFS(mySheet!K:K,mySheet!A:A,summary!C488,mySheet!B:B,summary!D488,mySheet!G:G,"NOTA")/F488</f>
        <v>3.6091262524453587E-3</v>
      </c>
      <c r="K488" s="2">
        <f>SUMIFS(mySheet!K:K,mySheet!A:A,summary!C488,mySheet!B:B,summary!D488,mySheet!O:O,1) - SUMIFS(mySheet!K:K,mySheet!A:A,summary!C488,mySheet!B:B,summary!D488,mySheet!O:O,2)</f>
        <v>141763</v>
      </c>
      <c r="L488" s="11">
        <f t="shared" si="24"/>
        <v>0.11721433331624545</v>
      </c>
      <c r="M488" t="str">
        <f t="array" ref="M488">INDEX(mySheet!G:G,MATCH(1,(mySheet!A:A=summary!C488)*(mySheet!B:B=summary!D488)*(mySheet!O:O=1),0))</f>
        <v>BJP</v>
      </c>
      <c r="N488" t="str">
        <f>VLOOKUP(M488,alliance!A:B,2,FALSE)</f>
        <v>NDA</v>
      </c>
      <c r="O488" t="str">
        <f>VLOOKUP(M488,alliance!A:D,4,FALSE)</f>
        <v>FF4500</v>
      </c>
      <c r="P488" t="str">
        <f t="array" ref="P488">INDEX(mySheet!G:G,MATCH(1,(mySheet!A:A=summary!C488)*(mySheet!B:B=summary!D488)*(mySheet!O:O=2),0))</f>
        <v>INC</v>
      </c>
      <c r="Q488" t="str">
        <f t="shared" si="25"/>
        <v>BJP</v>
      </c>
      <c r="R488" t="str">
        <f>VLOOKUP(Q488,alliance!A:B,2,FALSE)</f>
        <v>NDA</v>
      </c>
      <c r="S488" t="str">
        <f>VLOOKUP(Q488,alliance!A:D,4,FALSE)</f>
        <v>FF4500</v>
      </c>
    </row>
    <row r="489" spans="1:19" x14ac:dyDescent="0.2">
      <c r="A489" t="str">
        <f>VLOOKUP(C489,stateCodes!A:B,2,FALSE)</f>
        <v>S26</v>
      </c>
      <c r="B489">
        <v>4</v>
      </c>
      <c r="C489" t="s">
        <v>8121</v>
      </c>
      <c r="D489" t="s">
        <v>8209</v>
      </c>
      <c r="E489" s="2">
        <f>SUMIFS(mySheet!N:N,mySheet!A:A,summary!C489,mySheet!B:B,summary!D489,mySheet!O:O,1)</f>
        <v>1716459</v>
      </c>
      <c r="F489" s="2">
        <f>SUMIFS(mySheet!K:K,mySheet!A:A,summary!C489,mySheet!B:B,summary!D489)</f>
        <v>1307033</v>
      </c>
      <c r="G489" s="8">
        <f t="shared" si="23"/>
        <v>0.76147056236123323</v>
      </c>
      <c r="H489">
        <f>COUNTIFS(mySheet!A:A,summary!C489,mySheet!B:B,summary!D489,mySheet!D:D,"FEMALE")</f>
        <v>4</v>
      </c>
      <c r="I489">
        <f>COUNTIFS(mySheet!A:A,summary!C489,mySheet!B:B,summary!D489,mySheet!D:D,"FEMALE",mySheet!O:O,1)</f>
        <v>0</v>
      </c>
      <c r="J489" s="11">
        <f>SUMIFS(mySheet!K:K,mySheet!A:A,summary!C489,mySheet!B:B,summary!D489,mySheet!G:G,"NOTA")/F489</f>
        <v>1.4870320795266838E-2</v>
      </c>
      <c r="K489" s="2">
        <f>SUMIFS(mySheet!K:K,mySheet!A:A,summary!C489,mySheet!B:B,summary!D489,mySheet!O:O,1) - SUMIFS(mySheet!K:K,mySheet!A:A,summary!C489,mySheet!B:B,summary!D489,mySheet!O:O,2)</f>
        <v>111966</v>
      </c>
      <c r="L489" s="11">
        <f t="shared" si="24"/>
        <v>8.5664248722105721E-2</v>
      </c>
      <c r="M489" t="str">
        <f t="array" ref="M489">INDEX(mySheet!G:G,MATCH(1,(mySheet!A:A=summary!C489)*(mySheet!B:B=summary!D489)*(mySheet!O:O=1),0))</f>
        <v>BJP</v>
      </c>
      <c r="N489" t="str">
        <f>VLOOKUP(M489,alliance!A:B,2,FALSE)</f>
        <v>NDA</v>
      </c>
      <c r="O489" t="str">
        <f>VLOOKUP(M489,alliance!A:D,4,FALSE)</f>
        <v>FF4500</v>
      </c>
      <c r="P489" t="str">
        <f t="array" ref="P489">INDEX(mySheet!G:G,MATCH(1,(mySheet!A:A=summary!C489)*(mySheet!B:B=summary!D489)*(mySheet!O:O=2),0))</f>
        <v>INC</v>
      </c>
      <c r="Q489" t="str">
        <f t="shared" si="25"/>
        <v>INC</v>
      </c>
      <c r="R489" t="str">
        <f>VLOOKUP(Q489,alliance!A:B,2,FALSE)</f>
        <v>I.N.D.I.A.</v>
      </c>
      <c r="S489" t="str">
        <f>VLOOKUP(Q489,alliance!A:D,4,FALSE)</f>
        <v>00BFFF</v>
      </c>
    </row>
    <row r="490" spans="1:19" x14ac:dyDescent="0.2">
      <c r="A490" t="str">
        <f>VLOOKUP(C490,stateCodes!A:B,2,FALSE)</f>
        <v>S26</v>
      </c>
      <c r="B490">
        <v>5</v>
      </c>
      <c r="C490" t="s">
        <v>8121</v>
      </c>
      <c r="D490" t="s">
        <v>8248</v>
      </c>
      <c r="E490" s="2">
        <f>SUMIFS(mySheet!N:N,mySheet!A:A,summary!C490,mySheet!B:B,summary!D490,mySheet!O:O,1)</f>
        <v>2111738</v>
      </c>
      <c r="F490" s="2">
        <f>SUMIFS(mySheet!K:K,mySheet!A:A,summary!C490,mySheet!B:B,summary!D490)</f>
        <v>1396250</v>
      </c>
      <c r="G490" s="8">
        <f t="shared" si="23"/>
        <v>0.66118524172979787</v>
      </c>
      <c r="H490">
        <f>COUNTIFS(mySheet!A:A,summary!C490,mySheet!B:B,summary!D490,mySheet!D:D,"FEMALE")</f>
        <v>2</v>
      </c>
      <c r="I490">
        <f>COUNTIFS(mySheet!A:A,summary!C490,mySheet!B:B,summary!D490,mySheet!D:D,"FEMALE",mySheet!O:O,1)</f>
        <v>0</v>
      </c>
      <c r="J490" s="11">
        <f>SUMIFS(mySheet!K:K,mySheet!A:A,summary!C490,mySheet!B:B,summary!D490,mySheet!G:G,"NOTA")/F490</f>
        <v>3.0739480752014323E-3</v>
      </c>
      <c r="K490" s="2">
        <f>SUMIFS(mySheet!K:K,mySheet!A:A,summary!C490,mySheet!B:B,summary!D490,mySheet!O:O,1) - SUMIFS(mySheet!K:K,mySheet!A:A,summary!C490,mySheet!B:B,summary!D490,mySheet!O:O,2)</f>
        <v>348238</v>
      </c>
      <c r="L490" s="11">
        <f t="shared" si="24"/>
        <v>0.24940948970456581</v>
      </c>
      <c r="M490" t="str">
        <f t="array" ref="M490">INDEX(mySheet!G:G,MATCH(1,(mySheet!A:A=summary!C490)*(mySheet!B:B=summary!D490)*(mySheet!O:O=1),0))</f>
        <v>BJP</v>
      </c>
      <c r="N490" t="str">
        <f>VLOOKUP(M490,alliance!A:B,2,FALSE)</f>
        <v>NDA</v>
      </c>
      <c r="O490" t="str">
        <f>VLOOKUP(M490,alliance!A:D,4,FALSE)</f>
        <v>FF4500</v>
      </c>
      <c r="P490" t="str">
        <f t="array" ref="P490">INDEX(mySheet!G:G,MATCH(1,(mySheet!A:A=summary!C490)*(mySheet!B:B=summary!D490)*(mySheet!O:O=2),0))</f>
        <v>INC</v>
      </c>
      <c r="Q490" t="str">
        <f t="shared" si="25"/>
        <v>BJP</v>
      </c>
      <c r="R490" t="str">
        <f>VLOOKUP(Q490,alliance!A:B,2,FALSE)</f>
        <v>NDA</v>
      </c>
      <c r="S490" t="str">
        <f>VLOOKUP(Q490,alliance!A:D,4,FALSE)</f>
        <v>FF4500</v>
      </c>
    </row>
    <row r="491" spans="1:19" x14ac:dyDescent="0.2">
      <c r="A491" t="str">
        <f>VLOOKUP(C491,stateCodes!A:B,2,FALSE)</f>
        <v>S26</v>
      </c>
      <c r="B491">
        <v>6</v>
      </c>
      <c r="C491" t="s">
        <v>8121</v>
      </c>
      <c r="D491" t="s">
        <v>8276</v>
      </c>
      <c r="E491" s="2">
        <f>SUMIFS(mySheet!N:N,mySheet!A:A,summary!C491,mySheet!B:B,summary!D491,mySheet!O:O,1)</f>
        <v>1637951</v>
      </c>
      <c r="F491" s="2">
        <f>SUMIFS(mySheet!K:K,mySheet!A:A,summary!C491,mySheet!B:B,summary!D491)</f>
        <v>1222335</v>
      </c>
      <c r="G491" s="8">
        <f t="shared" si="23"/>
        <v>0.74625858771110976</v>
      </c>
      <c r="H491">
        <f>COUNTIFS(mySheet!A:A,summary!C491,mySheet!B:B,summary!D491,mySheet!D:D,"FEMALE")</f>
        <v>0</v>
      </c>
      <c r="I491">
        <f>COUNTIFS(mySheet!A:A,summary!C491,mySheet!B:B,summary!D491,mySheet!D:D,"FEMALE",mySheet!O:O,1)</f>
        <v>0</v>
      </c>
      <c r="J491" s="11">
        <f>SUMIFS(mySheet!K:K,mySheet!A:A,summary!C491,mySheet!B:B,summary!D491,mySheet!G:G,"NOTA")/F491</f>
        <v>1.7377396540228334E-2</v>
      </c>
      <c r="K491" s="2">
        <f>SUMIFS(mySheet!K:K,mySheet!A:A,summary!C491,mySheet!B:B,summary!D491,mySheet!O:O,1) - SUMIFS(mySheet!K:K,mySheet!A:A,summary!C491,mySheet!B:B,summary!D491,mySheet!O:O,2)</f>
        <v>90511</v>
      </c>
      <c r="L491" s="11">
        <f t="shared" si="24"/>
        <v>7.4047621969427366E-2</v>
      </c>
      <c r="M491" t="str">
        <f t="array" ref="M491">INDEX(mySheet!G:G,MATCH(1,(mySheet!A:A=summary!C491)*(mySheet!B:B=summary!D491)*(mySheet!O:O=1),0))</f>
        <v>BJP</v>
      </c>
      <c r="N491" t="str">
        <f>VLOOKUP(M491,alliance!A:B,2,FALSE)</f>
        <v>NDA</v>
      </c>
      <c r="O491" t="str">
        <f>VLOOKUP(M491,alliance!A:D,4,FALSE)</f>
        <v>FF4500</v>
      </c>
      <c r="P491" t="str">
        <f t="array" ref="P491">INDEX(mySheet!G:G,MATCH(1,(mySheet!A:A=summary!C491)*(mySheet!B:B=summary!D491)*(mySheet!O:O=2),0))</f>
        <v>INC</v>
      </c>
      <c r="Q491" t="str">
        <f t="shared" si="25"/>
        <v>INC</v>
      </c>
      <c r="R491" t="str">
        <f>VLOOKUP(Q491,alliance!A:B,2,FALSE)</f>
        <v>I.N.D.I.A.</v>
      </c>
      <c r="S491" t="str">
        <f>VLOOKUP(Q491,alliance!A:D,4,FALSE)</f>
        <v>00BFFF</v>
      </c>
    </row>
    <row r="492" spans="1:19" x14ac:dyDescent="0.2">
      <c r="A492" t="str">
        <f>VLOOKUP(C492,stateCodes!A:B,2,FALSE)</f>
        <v>S26</v>
      </c>
      <c r="B492">
        <v>7</v>
      </c>
      <c r="C492" t="s">
        <v>8121</v>
      </c>
      <c r="D492" t="s">
        <v>8167</v>
      </c>
      <c r="E492" s="2">
        <f>SUMIFS(mySheet!N:N,mySheet!A:A,summary!C492,mySheet!B:B,summary!D492,mySheet!O:O,1)</f>
        <v>1508840</v>
      </c>
      <c r="F492" s="2">
        <f>SUMIFS(mySheet!K:K,mySheet!A:A,summary!C492,mySheet!B:B,summary!D492)</f>
        <v>1136903</v>
      </c>
      <c r="G492" s="8">
        <f t="shared" si="23"/>
        <v>0.75349473767927677</v>
      </c>
      <c r="H492">
        <f>COUNTIFS(mySheet!A:A,summary!C492,mySheet!B:B,summary!D492,mySheet!D:D,"FEMALE")</f>
        <v>1</v>
      </c>
      <c r="I492">
        <f>COUNTIFS(mySheet!A:A,summary!C492,mySheet!B:B,summary!D492,mySheet!D:D,"FEMALE",mySheet!O:O,1)</f>
        <v>1</v>
      </c>
      <c r="J492" s="11">
        <f>SUMIFS(mySheet!K:K,mySheet!A:A,summary!C492,mySheet!B:B,summary!D492,mySheet!G:G,"NOTA")/F492</f>
        <v>1.6980340451208237E-2</v>
      </c>
      <c r="K492" s="2">
        <f>SUMIFS(mySheet!K:K,mySheet!A:A,summary!C492,mySheet!B:B,summary!D492,mySheet!O:O,1) - SUMIFS(mySheet!K:K,mySheet!A:A,summary!C492,mySheet!B:B,summary!D492,mySheet!O:O,2)</f>
        <v>26249</v>
      </c>
      <c r="L492" s="11">
        <f t="shared" si="24"/>
        <v>2.3088161435056466E-2</v>
      </c>
      <c r="M492" t="str">
        <f t="array" ref="M492">INDEX(mySheet!G:G,MATCH(1,(mySheet!A:A=summary!C492)*(mySheet!B:B=summary!D492)*(mySheet!O:O=1),0))</f>
        <v>INC</v>
      </c>
      <c r="N492" t="str">
        <f>VLOOKUP(M492,alliance!A:B,2,FALSE)</f>
        <v>I.N.D.I.A.</v>
      </c>
      <c r="O492" t="str">
        <f>VLOOKUP(M492,alliance!A:D,4,FALSE)</f>
        <v>00BFFF</v>
      </c>
      <c r="P492" t="str">
        <f t="array" ref="P492">INDEX(mySheet!G:G,MATCH(1,(mySheet!A:A=summary!C492)*(mySheet!B:B=summary!D492)*(mySheet!O:O=2),0))</f>
        <v>BJP</v>
      </c>
      <c r="Q492" t="str">
        <f t="shared" si="25"/>
        <v>BJP</v>
      </c>
      <c r="R492" t="str">
        <f>VLOOKUP(Q492,alliance!A:B,2,FALSE)</f>
        <v>NDA</v>
      </c>
      <c r="S492" t="str">
        <f>VLOOKUP(Q492,alliance!A:D,4,FALSE)</f>
        <v>FF4500</v>
      </c>
    </row>
    <row r="493" spans="1:19" x14ac:dyDescent="0.2">
      <c r="A493" t="str">
        <f>VLOOKUP(C493,stateCodes!A:B,2,FALSE)</f>
        <v>S26</v>
      </c>
      <c r="B493">
        <v>8</v>
      </c>
      <c r="C493" t="s">
        <v>8121</v>
      </c>
      <c r="D493" t="s">
        <v>8134</v>
      </c>
      <c r="E493" s="2">
        <f>SUMIFS(mySheet!N:N,mySheet!A:A,summary!C493,mySheet!B:B,summary!D493,mySheet!O:O,1)</f>
        <v>1733805</v>
      </c>
      <c r="F493" s="2">
        <f>SUMIFS(mySheet!K:K,mySheet!A:A,summary!C493,mySheet!B:B,summary!D493)</f>
        <v>1350124</v>
      </c>
      <c r="G493" s="8">
        <f t="shared" si="23"/>
        <v>0.77870579448092492</v>
      </c>
      <c r="H493">
        <f>COUNTIFS(mySheet!A:A,summary!C493,mySheet!B:B,summary!D493,mySheet!D:D,"FEMALE")</f>
        <v>3</v>
      </c>
      <c r="I493">
        <f>COUNTIFS(mySheet!A:A,summary!C493,mySheet!B:B,summary!D493,mySheet!D:D,"FEMALE",mySheet!O:O,1)</f>
        <v>1</v>
      </c>
      <c r="J493" s="11">
        <f>SUMIFS(mySheet!K:K,mySheet!A:A,summary!C493,mySheet!B:B,summary!D493,mySheet!G:G,"NOTA")/F493</f>
        <v>1.1650041033268055E-2</v>
      </c>
      <c r="K493" s="2">
        <f>SUMIFS(mySheet!K:K,mySheet!A:A,summary!C493,mySheet!B:B,summary!D493,mySheet!O:O,1) - SUMIFS(mySheet!K:K,mySheet!A:A,summary!C493,mySheet!B:B,summary!D493,mySheet!O:O,2)</f>
        <v>66027</v>
      </c>
      <c r="L493" s="11">
        <f t="shared" si="24"/>
        <v>4.8904396929467221E-2</v>
      </c>
      <c r="M493" t="str">
        <f t="array" ref="M493">INDEX(mySheet!G:G,MATCH(1,(mySheet!A:A=summary!C493)*(mySheet!B:B=summary!D493)*(mySheet!O:O=1),0))</f>
        <v>BJP</v>
      </c>
      <c r="N493" t="str">
        <f>VLOOKUP(M493,alliance!A:B,2,FALSE)</f>
        <v>NDA</v>
      </c>
      <c r="O493" t="str">
        <f>VLOOKUP(M493,alliance!A:D,4,FALSE)</f>
        <v>FF4500</v>
      </c>
      <c r="P493" t="str">
        <f t="array" ref="P493">INDEX(mySheet!G:G,MATCH(1,(mySheet!A:A=summary!C493)*(mySheet!B:B=summary!D493)*(mySheet!O:O=2),0))</f>
        <v>INC</v>
      </c>
      <c r="Q493" t="str">
        <f t="shared" si="25"/>
        <v>INC</v>
      </c>
      <c r="R493" t="str">
        <f>VLOOKUP(Q493,alliance!A:B,2,FALSE)</f>
        <v>I.N.D.I.A.</v>
      </c>
      <c r="S493" t="str">
        <f>VLOOKUP(Q493,alliance!A:D,4,FALSE)</f>
        <v>00BFFF</v>
      </c>
    </row>
    <row r="494" spans="1:19" x14ac:dyDescent="0.2">
      <c r="A494" t="str">
        <f>VLOOKUP(C494,stateCodes!A:B,2,FALSE)</f>
        <v>S26</v>
      </c>
      <c r="B494">
        <v>9</v>
      </c>
      <c r="C494" t="s">
        <v>8121</v>
      </c>
      <c r="D494" t="s">
        <v>8149</v>
      </c>
      <c r="E494" s="2">
        <f>SUMIFS(mySheet!N:N,mySheet!A:A,summary!C494,mySheet!B:B,summary!D494,mySheet!O:O,1)</f>
        <v>1897134</v>
      </c>
      <c r="F494" s="2">
        <f>SUMIFS(mySheet!K:K,mySheet!A:A,summary!C494,mySheet!B:B,summary!D494)</f>
        <v>1247650</v>
      </c>
      <c r="G494" s="8">
        <f t="shared" si="23"/>
        <v>0.65764990770288234</v>
      </c>
      <c r="H494">
        <f>COUNTIFS(mySheet!A:A,summary!C494,mySheet!B:B,summary!D494,mySheet!D:D,"FEMALE")</f>
        <v>5</v>
      </c>
      <c r="I494">
        <f>COUNTIFS(mySheet!A:A,summary!C494,mySheet!B:B,summary!D494,mySheet!D:D,"FEMALE",mySheet!O:O,1)</f>
        <v>0</v>
      </c>
      <c r="J494" s="11">
        <f>SUMIFS(mySheet!K:K,mySheet!A:A,summary!C494,mySheet!B:B,summary!D494,mySheet!G:G,"NOTA")/F494</f>
        <v>7.9998396986334305E-3</v>
      </c>
      <c r="K494" s="2">
        <f>SUMIFS(mySheet!K:K,mySheet!A:A,summary!C494,mySheet!B:B,summary!D494,mySheet!O:O,1) - SUMIFS(mySheet!K:K,mySheet!A:A,summary!C494,mySheet!B:B,summary!D494,mySheet!O:O,2)</f>
        <v>83255</v>
      </c>
      <c r="L494" s="11">
        <f t="shared" si="24"/>
        <v>6.6729451368572917E-2</v>
      </c>
      <c r="M494" t="str">
        <f t="array" ref="M494">INDEX(mySheet!G:G,MATCH(1,(mySheet!A:A=summary!C494)*(mySheet!B:B=summary!D494)*(mySheet!O:O=1),0))</f>
        <v>BJP</v>
      </c>
      <c r="N494" t="str">
        <f>VLOOKUP(M494,alliance!A:B,2,FALSE)</f>
        <v>NDA</v>
      </c>
      <c r="O494" t="str">
        <f>VLOOKUP(M494,alliance!A:D,4,FALSE)</f>
        <v>FF4500</v>
      </c>
      <c r="P494" t="str">
        <f t="array" ref="P494">INDEX(mySheet!G:G,MATCH(1,(mySheet!A:A=summary!C494)*(mySheet!B:B=summary!D494)*(mySheet!O:O=2),0))</f>
        <v>INC</v>
      </c>
      <c r="Q494" t="str">
        <f t="shared" si="25"/>
        <v>INC</v>
      </c>
      <c r="R494" t="str">
        <f>VLOOKUP(Q494,alliance!A:B,2,FALSE)</f>
        <v>I.N.D.I.A.</v>
      </c>
      <c r="S494" t="str">
        <f>VLOOKUP(Q494,alliance!A:D,4,FALSE)</f>
        <v>00BFFF</v>
      </c>
    </row>
    <row r="495" spans="1:19" x14ac:dyDescent="0.2">
      <c r="A495" t="str">
        <f>VLOOKUP(C495,stateCodes!A:B,2,FALSE)</f>
        <v>S26</v>
      </c>
      <c r="B495">
        <v>10</v>
      </c>
      <c r="C495" t="s">
        <v>8121</v>
      </c>
      <c r="D495" t="s">
        <v>8122</v>
      </c>
      <c r="E495" s="2">
        <f>SUMIFS(mySheet!N:N,mySheet!A:A,summary!C495,mySheet!B:B,summary!D495,mySheet!O:O,1)</f>
        <v>1655239</v>
      </c>
      <c r="F495" s="2">
        <f>SUMIFS(mySheet!K:K,mySheet!A:A,summary!C495,mySheet!B:B,summary!D495)</f>
        <v>1280689</v>
      </c>
      <c r="G495" s="8">
        <f t="shared" si="23"/>
        <v>0.77371847811705741</v>
      </c>
      <c r="H495">
        <f>COUNTIFS(mySheet!A:A,summary!C495,mySheet!B:B,summary!D495,mySheet!D:D,"FEMALE")</f>
        <v>3</v>
      </c>
      <c r="I495">
        <f>COUNTIFS(mySheet!A:A,summary!C495,mySheet!B:B,summary!D495,mySheet!D:D,"FEMALE",mySheet!O:O,1)</f>
        <v>1</v>
      </c>
      <c r="J495" s="11">
        <f>SUMIFS(mySheet!K:K,mySheet!A:A,summary!C495,mySheet!B:B,summary!D495,mySheet!G:G,"NOTA")/F495</f>
        <v>2.2850980995386079E-2</v>
      </c>
      <c r="K495" s="2">
        <f>SUMIFS(mySheet!K:K,mySheet!A:A,summary!C495,mySheet!B:B,summary!D495,mySheet!O:O,1) - SUMIFS(mySheet!K:K,mySheet!A:A,summary!C495,mySheet!B:B,summary!D495,mySheet!O:O,2)</f>
        <v>157873</v>
      </c>
      <c r="L495" s="11">
        <f t="shared" si="24"/>
        <v>0.12327192628343024</v>
      </c>
      <c r="M495" t="str">
        <f t="array" ref="M495">INDEX(mySheet!G:G,MATCH(1,(mySheet!A:A=summary!C495)*(mySheet!B:B=summary!D495)*(mySheet!O:O=1),0))</f>
        <v>BJP</v>
      </c>
      <c r="N495" t="str">
        <f>VLOOKUP(M495,alliance!A:B,2,FALSE)</f>
        <v>NDA</v>
      </c>
      <c r="O495" t="str">
        <f>VLOOKUP(M495,alliance!A:D,4,FALSE)</f>
        <v>FF4500</v>
      </c>
      <c r="P495" t="str">
        <f t="array" ref="P495">INDEX(mySheet!G:G,MATCH(1,(mySheet!A:A=summary!C495)*(mySheet!B:B=summary!D495)*(mySheet!O:O=2),0))</f>
        <v>INC</v>
      </c>
      <c r="Q495" t="str">
        <f t="shared" si="25"/>
        <v>BJP</v>
      </c>
      <c r="R495" t="str">
        <f>VLOOKUP(Q495,alliance!A:B,2,FALSE)</f>
        <v>NDA</v>
      </c>
      <c r="S495" t="str">
        <f>VLOOKUP(Q495,alliance!A:D,4,FALSE)</f>
        <v>FF4500</v>
      </c>
    </row>
    <row r="496" spans="1:19" x14ac:dyDescent="0.2">
      <c r="A496" t="str">
        <f>VLOOKUP(C496,stateCodes!A:B,2,FALSE)</f>
        <v>S27</v>
      </c>
      <c r="B496">
        <v>0</v>
      </c>
      <c r="C496" t="s">
        <v>8309</v>
      </c>
      <c r="D496" t="s">
        <v>8520</v>
      </c>
      <c r="E496" s="2">
        <f>SUMIFS(mySheet!N:N,mySheet!A:A,summary!C496,mySheet!B:B,summary!D496,mySheet!O:O,1)</f>
        <v>1881441</v>
      </c>
      <c r="F496" s="2">
        <f>SUMIFS(mySheet!K:K,mySheet!A:A,summary!C496,mySheet!B:B,summary!D496)</f>
        <v>1209747</v>
      </c>
      <c r="G496" s="8">
        <f t="shared" si="23"/>
        <v>0.64298960211880152</v>
      </c>
      <c r="H496">
        <f>COUNTIFS(mySheet!A:A,summary!C496,mySheet!B:B,summary!D496,mySheet!D:D,"FEMALE")</f>
        <v>2</v>
      </c>
      <c r="I496">
        <f>COUNTIFS(mySheet!A:A,summary!C496,mySheet!B:B,summary!D496,mySheet!D:D,"FEMALE",mySheet!O:O,1)</f>
        <v>0</v>
      </c>
      <c r="J496" s="11">
        <f>SUMIFS(mySheet!K:K,mySheet!A:A,summary!C496,mySheet!B:B,summary!D496,mySheet!G:G,"NOTA")/F496</f>
        <v>4.8010038462587635E-3</v>
      </c>
      <c r="K496" s="2">
        <f>SUMIFS(mySheet!K:K,mySheet!A:A,summary!C496,mySheet!B:B,summary!D496,mySheet!O:O,1) - SUMIFS(mySheet!K:K,mySheet!A:A,summary!C496,mySheet!B:B,summary!D496,mySheet!O:O,2)</f>
        <v>477606</v>
      </c>
      <c r="L496" s="11">
        <f t="shared" si="24"/>
        <v>0.39479825120459072</v>
      </c>
      <c r="M496" t="str">
        <f t="array" ref="M496">INDEX(mySheet!G:G,MATCH(1,(mySheet!A:A=summary!C496)*(mySheet!B:B=summary!D496)*(mySheet!O:O=1),0))</f>
        <v>BJP</v>
      </c>
      <c r="N496" t="str">
        <f>VLOOKUP(M496,alliance!A:B,2,FALSE)</f>
        <v>NDA</v>
      </c>
      <c r="O496" t="str">
        <f>VLOOKUP(M496,alliance!A:D,4,FALSE)</f>
        <v>FF4500</v>
      </c>
      <c r="P496" t="str">
        <f t="array" ref="P496">INDEX(mySheet!G:G,MATCH(1,(mySheet!A:A=summary!C496)*(mySheet!B:B=summary!D496)*(mySheet!O:O=2),0))</f>
        <v>RJD</v>
      </c>
      <c r="Q496" t="str">
        <f t="shared" si="25"/>
        <v>BJP</v>
      </c>
      <c r="R496" t="str">
        <f>VLOOKUP(Q496,alliance!A:B,2,FALSE)</f>
        <v>NDA</v>
      </c>
      <c r="S496" t="str">
        <f>VLOOKUP(Q496,alliance!A:D,4,FALSE)</f>
        <v>FF4500</v>
      </c>
    </row>
    <row r="497" spans="1:19" x14ac:dyDescent="0.2">
      <c r="A497" t="str">
        <f>VLOOKUP(C497,stateCodes!A:B,2,FALSE)</f>
        <v>S27</v>
      </c>
      <c r="B497">
        <v>1</v>
      </c>
      <c r="C497" t="s">
        <v>8309</v>
      </c>
      <c r="D497" t="s">
        <v>8505</v>
      </c>
      <c r="E497" s="2">
        <f>SUMIFS(mySheet!N:N,mySheet!A:A,summary!C497,mySheet!B:B,summary!D497,mySheet!O:O,1)</f>
        <v>1234286</v>
      </c>
      <c r="F497" s="2">
        <f>SUMIFS(mySheet!K:K,mySheet!A:A,summary!C497,mySheet!B:B,summary!D497)</f>
        <v>817550</v>
      </c>
      <c r="G497" s="8">
        <f t="shared" si="23"/>
        <v>0.66236674482251279</v>
      </c>
      <c r="H497">
        <f>COUNTIFS(mySheet!A:A,summary!C497,mySheet!B:B,summary!D497,mySheet!D:D,"FEMALE")</f>
        <v>0</v>
      </c>
      <c r="I497">
        <f>COUNTIFS(mySheet!A:A,summary!C497,mySheet!B:B,summary!D497,mySheet!D:D,"FEMALE",mySheet!O:O,1)</f>
        <v>0</v>
      </c>
      <c r="J497" s="11">
        <f>SUMIFS(mySheet!K:K,mySheet!A:A,summary!C497,mySheet!B:B,summary!D497,mySheet!G:G,"NOTA")/F497</f>
        <v>1.3189407375695676E-2</v>
      </c>
      <c r="K497" s="2">
        <f>SUMIFS(mySheet!K:K,mySheet!A:A,summary!C497,mySheet!B:B,summary!D497,mySheet!O:O,1) - SUMIFS(mySheet!K:K,mySheet!A:A,summary!C497,mySheet!B:B,summary!D497,mySheet!O:O,2)</f>
        <v>10363</v>
      </c>
      <c r="L497" s="11">
        <f t="shared" si="24"/>
        <v>1.2675677328603755E-2</v>
      </c>
      <c r="M497" t="str">
        <f t="array" ref="M497">INDEX(mySheet!G:G,MATCH(1,(mySheet!A:A=summary!C497)*(mySheet!B:B=summary!D497)*(mySheet!O:O=1),0))</f>
        <v>BJP</v>
      </c>
      <c r="N497" t="str">
        <f>VLOOKUP(M497,alliance!A:B,2,FALSE)</f>
        <v>NDA</v>
      </c>
      <c r="O497" t="str">
        <f>VLOOKUP(M497,alliance!A:D,4,FALSE)</f>
        <v>FF4500</v>
      </c>
      <c r="P497" t="str">
        <f t="array" ref="P497">INDEX(mySheet!G:G,MATCH(1,(mySheet!A:A=summary!C497)*(mySheet!B:B=summary!D497)*(mySheet!O:O=2),0))</f>
        <v>INC</v>
      </c>
      <c r="Q497" t="str">
        <f t="shared" si="25"/>
        <v>INC</v>
      </c>
      <c r="R497" t="str">
        <f>VLOOKUP(Q497,alliance!A:B,2,FALSE)</f>
        <v>I.N.D.I.A.</v>
      </c>
      <c r="S497" t="str">
        <f>VLOOKUP(Q497,alliance!A:D,4,FALSE)</f>
        <v>00BFFF</v>
      </c>
    </row>
    <row r="498" spans="1:19" x14ac:dyDescent="0.2">
      <c r="A498" t="str">
        <f>VLOOKUP(C498,stateCodes!A:B,2,FALSE)</f>
        <v>S27</v>
      </c>
      <c r="B498">
        <v>2</v>
      </c>
      <c r="C498" t="s">
        <v>8309</v>
      </c>
      <c r="D498" t="s">
        <v>8438</v>
      </c>
      <c r="E498" s="2">
        <f>SUMIFS(mySheet!N:N,mySheet!A:A,summary!C498,mySheet!B:B,summary!D498,mySheet!O:O,1)</f>
        <v>1915959</v>
      </c>
      <c r="F498" s="2">
        <f>SUMIFS(mySheet!K:K,mySheet!A:A,summary!C498,mySheet!B:B,summary!D498)</f>
        <v>1234926</v>
      </c>
      <c r="G498" s="8">
        <f t="shared" si="23"/>
        <v>0.64454719542537187</v>
      </c>
      <c r="H498">
        <f>COUNTIFS(mySheet!A:A,summary!C498,mySheet!B:B,summary!D498,mySheet!D:D,"FEMALE")</f>
        <v>1</v>
      </c>
      <c r="I498">
        <f>COUNTIFS(mySheet!A:A,summary!C498,mySheet!B:B,summary!D498,mySheet!D:D,"FEMALE",mySheet!O:O,1)</f>
        <v>0</v>
      </c>
      <c r="J498" s="11">
        <f>SUMIFS(mySheet!K:K,mySheet!A:A,summary!C498,mySheet!B:B,summary!D498,mySheet!G:G,"NOTA")/F498</f>
        <v>3.5459614584193709E-3</v>
      </c>
      <c r="K498" s="2">
        <f>SUMIFS(mySheet!K:K,mySheet!A:A,summary!C498,mySheet!B:B,summary!D498,mySheet!O:O,1) - SUMIFS(mySheet!K:K,mySheet!A:A,summary!C498,mySheet!B:B,summary!D498,mySheet!O:O,2)</f>
        <v>282780</v>
      </c>
      <c r="L498" s="11">
        <f t="shared" si="24"/>
        <v>0.22898538050053202</v>
      </c>
      <c r="M498" t="str">
        <f t="array" ref="M498">INDEX(mySheet!G:G,MATCH(1,(mySheet!A:A=summary!C498)*(mySheet!B:B=summary!D498)*(mySheet!O:O=1),0))</f>
        <v>BJP</v>
      </c>
      <c r="N498" t="str">
        <f>VLOOKUP(M498,alliance!A:B,2,FALSE)</f>
        <v>NDA</v>
      </c>
      <c r="O498" t="str">
        <f>VLOOKUP(M498,alliance!A:D,4,FALSE)</f>
        <v>FF4500</v>
      </c>
      <c r="P498" t="str">
        <f t="array" ref="P498">INDEX(mySheet!G:G,MATCH(1,(mySheet!A:A=summary!C498)*(mySheet!B:B=summary!D498)*(mySheet!O:O=2),0))</f>
        <v>INC</v>
      </c>
      <c r="Q498" t="str">
        <f t="shared" si="25"/>
        <v>BJP</v>
      </c>
      <c r="R498" t="str">
        <f>VLOOKUP(Q498,alliance!A:B,2,FALSE)</f>
        <v>NDA</v>
      </c>
      <c r="S498" t="str">
        <f>VLOOKUP(Q498,alliance!A:D,4,FALSE)</f>
        <v>FF4500</v>
      </c>
    </row>
    <row r="499" spans="1:19" x14ac:dyDescent="0.2">
      <c r="A499" t="str">
        <f>VLOOKUP(C499,stateCodes!A:B,2,FALSE)</f>
        <v>S27</v>
      </c>
      <c r="B499">
        <v>3</v>
      </c>
      <c r="C499" t="s">
        <v>8309</v>
      </c>
      <c r="D499" t="s">
        <v>8481</v>
      </c>
      <c r="E499" s="2">
        <f>SUMIFS(mySheet!N:N,mySheet!A:A,summary!C499,mySheet!B:B,summary!D499,mySheet!O:O,1)</f>
        <v>1269917</v>
      </c>
      <c r="F499" s="2">
        <f>SUMIFS(mySheet!K:K,mySheet!A:A,summary!C499,mySheet!B:B,summary!D499)</f>
        <v>879329</v>
      </c>
      <c r="G499" s="8">
        <f t="shared" si="23"/>
        <v>0.69243029268841982</v>
      </c>
      <c r="H499">
        <f>COUNTIFS(mySheet!A:A,summary!C499,mySheet!B:B,summary!D499,mySheet!D:D,"FEMALE")</f>
        <v>2</v>
      </c>
      <c r="I499">
        <f>COUNTIFS(mySheet!A:A,summary!C499,mySheet!B:B,summary!D499,mySheet!D:D,"FEMALE",mySheet!O:O,1)</f>
        <v>1</v>
      </c>
      <c r="J499" s="11">
        <f>SUMIFS(mySheet!K:K,mySheet!A:A,summary!C499,mySheet!B:B,summary!D499,mySheet!G:G,"NOTA")/F499</f>
        <v>2.7600590905110602E-2</v>
      </c>
      <c r="K499" s="2">
        <f>SUMIFS(mySheet!K:K,mySheet!A:A,summary!C499,mySheet!B:B,summary!D499,mySheet!O:O,1) - SUMIFS(mySheet!K:K,mySheet!A:A,summary!C499,mySheet!B:B,summary!D499,mySheet!O:O,2)</f>
        <v>72155</v>
      </c>
      <c r="L499" s="11">
        <f t="shared" si="24"/>
        <v>8.2056886557818523E-2</v>
      </c>
      <c r="M499" t="str">
        <f t="array" ref="M499">INDEX(mySheet!G:G,MATCH(1,(mySheet!A:A=summary!C499)*(mySheet!B:B=summary!D499)*(mySheet!O:O=1),0))</f>
        <v>INC</v>
      </c>
      <c r="N499" t="str">
        <f>VLOOKUP(M499,alliance!A:B,2,FALSE)</f>
        <v>I.N.D.I.A.</v>
      </c>
      <c r="O499" t="str">
        <f>VLOOKUP(M499,alliance!A:D,4,FALSE)</f>
        <v>00BFFF</v>
      </c>
      <c r="P499" t="str">
        <f t="array" ref="P499">INDEX(mySheet!G:G,MATCH(1,(mySheet!A:A=summary!C499)*(mySheet!B:B=summary!D499)*(mySheet!O:O=2),0))</f>
        <v>BJP</v>
      </c>
      <c r="Q499" t="str">
        <f t="shared" si="25"/>
        <v>BJP</v>
      </c>
      <c r="R499" t="str">
        <f>VLOOKUP(Q499,alliance!A:B,2,FALSE)</f>
        <v>NDA</v>
      </c>
      <c r="S499" t="str">
        <f>VLOOKUP(Q499,alliance!A:D,4,FALSE)</f>
        <v>FF4500</v>
      </c>
    </row>
    <row r="500" spans="1:19" x14ac:dyDescent="0.2">
      <c r="A500" t="str">
        <f>VLOOKUP(C500,stateCodes!A:B,2,FALSE)</f>
        <v>S27</v>
      </c>
      <c r="B500">
        <v>4</v>
      </c>
      <c r="C500" t="s">
        <v>8309</v>
      </c>
      <c r="D500" t="s">
        <v>8357</v>
      </c>
      <c r="E500" s="2">
        <f>SUMIFS(mySheet!N:N,mySheet!A:A,summary!C500,mySheet!B:B,summary!D500,mySheet!O:O,1)</f>
        <v>1425218</v>
      </c>
      <c r="F500" s="2">
        <f>SUMIFS(mySheet!K:K,mySheet!A:A,summary!C500,mySheet!B:B,summary!D500)</f>
        <v>925937</v>
      </c>
      <c r="G500" s="8">
        <f t="shared" si="23"/>
        <v>0.64968096108805806</v>
      </c>
      <c r="H500">
        <f>COUNTIFS(mySheet!A:A,summary!C500,mySheet!B:B,summary!D500,mySheet!D:D,"FEMALE")</f>
        <v>0</v>
      </c>
      <c r="I500">
        <f>COUNTIFS(mySheet!A:A,summary!C500,mySheet!B:B,summary!D500,mySheet!D:D,"FEMALE",mySheet!O:O,1)</f>
        <v>0</v>
      </c>
      <c r="J500" s="11">
        <f>SUMIFS(mySheet!K:K,mySheet!A:A,summary!C500,mySheet!B:B,summary!D500,mySheet!G:G,"NOTA")/F500</f>
        <v>8.9768526368424629E-3</v>
      </c>
      <c r="K500" s="2">
        <f>SUMIFS(mySheet!K:K,mySheet!A:A,summary!C500,mySheet!B:B,summary!D500,mySheet!O:O,1) - SUMIFS(mySheet!K:K,mySheet!A:A,summary!C500,mySheet!B:B,summary!D500,mySheet!O:O,2)</f>
        <v>377871</v>
      </c>
      <c r="L500" s="11">
        <f t="shared" si="24"/>
        <v>0.40809579917424188</v>
      </c>
      <c r="M500" t="str">
        <f t="array" ref="M500">INDEX(mySheet!G:G,MATCH(1,(mySheet!A:A=summary!C500)*(mySheet!B:B=summary!D500)*(mySheet!O:O=1),0))</f>
        <v>BJP</v>
      </c>
      <c r="N500" t="str">
        <f>VLOOKUP(M500,alliance!A:B,2,FALSE)</f>
        <v>NDA</v>
      </c>
      <c r="O500" t="str">
        <f>VLOOKUP(M500,alliance!A:D,4,FALSE)</f>
        <v>FF4500</v>
      </c>
      <c r="P500" t="str">
        <f t="array" ref="P500">INDEX(mySheet!G:G,MATCH(1,(mySheet!A:A=summary!C500)*(mySheet!B:B=summary!D500)*(mySheet!O:O=2),0))</f>
        <v>INC</v>
      </c>
      <c r="Q500" t="str">
        <f t="shared" si="25"/>
        <v>BJP</v>
      </c>
      <c r="R500" t="str">
        <f>VLOOKUP(Q500,alliance!A:B,2,FALSE)</f>
        <v>NDA</v>
      </c>
      <c r="S500" t="str">
        <f>VLOOKUP(Q500,alliance!A:D,4,FALSE)</f>
        <v>FF4500</v>
      </c>
    </row>
    <row r="501" spans="1:19" x14ac:dyDescent="0.2">
      <c r="A501" t="str">
        <f>VLOOKUP(C501,stateCodes!A:B,2,FALSE)</f>
        <v>S27</v>
      </c>
      <c r="B501">
        <v>5</v>
      </c>
      <c r="C501" t="s">
        <v>8309</v>
      </c>
      <c r="D501" t="s">
        <v>8492</v>
      </c>
      <c r="E501" s="2">
        <f>SUMIFS(mySheet!N:N,mySheet!A:A,summary!C501,mySheet!B:B,summary!D501,mySheet!O:O,1)</f>
        <v>1202664</v>
      </c>
      <c r="F501" s="2">
        <f>SUMIFS(mySheet!K:K,mySheet!A:A,summary!C501,mySheet!B:B,summary!D501)</f>
        <v>832377</v>
      </c>
      <c r="G501" s="8">
        <f t="shared" si="23"/>
        <v>0.69211101354991922</v>
      </c>
      <c r="H501">
        <f>COUNTIFS(mySheet!A:A,summary!C501,mySheet!B:B,summary!D501,mySheet!D:D,"FEMALE")</f>
        <v>4</v>
      </c>
      <c r="I501">
        <f>COUNTIFS(mySheet!A:A,summary!C501,mySheet!B:B,summary!D501,mySheet!D:D,"FEMALE",mySheet!O:O,1)</f>
        <v>0</v>
      </c>
      <c r="J501" s="11">
        <f>SUMIFS(mySheet!K:K,mySheet!A:A,summary!C501,mySheet!B:B,summary!D501,mySheet!G:G,"NOTA")/F501</f>
        <v>2.5523290528210174E-2</v>
      </c>
      <c r="K501" s="2">
        <f>SUMIFS(mySheet!K:K,mySheet!A:A,summary!C501,mySheet!B:B,summary!D501,mySheet!O:O,1) - SUMIFS(mySheet!K:K,mySheet!A:A,summary!C501,mySheet!B:B,summary!D501,mySheet!O:O,2)</f>
        <v>1445</v>
      </c>
      <c r="L501" s="11">
        <f t="shared" si="24"/>
        <v>1.7359922246770393E-3</v>
      </c>
      <c r="M501" t="str">
        <f t="array" ref="M501">INDEX(mySheet!G:G,MATCH(1,(mySheet!A:A=summary!C501)*(mySheet!B:B=summary!D501)*(mySheet!O:O=1),0))</f>
        <v>BJP</v>
      </c>
      <c r="N501" t="str">
        <f>VLOOKUP(M501,alliance!A:B,2,FALSE)</f>
        <v>NDA</v>
      </c>
      <c r="O501" t="str">
        <f>VLOOKUP(M501,alliance!A:D,4,FALSE)</f>
        <v>FF4500</v>
      </c>
      <c r="P501" t="str">
        <f t="array" ref="P501">INDEX(mySheet!G:G,MATCH(1,(mySheet!A:A=summary!C501)*(mySheet!B:B=summary!D501)*(mySheet!O:O=2),0))</f>
        <v>INC</v>
      </c>
      <c r="Q501" t="str">
        <f t="shared" si="25"/>
        <v>INC</v>
      </c>
      <c r="R501" t="str">
        <f>VLOOKUP(Q501,alliance!A:B,2,FALSE)</f>
        <v>I.N.D.I.A.</v>
      </c>
      <c r="S501" t="str">
        <f>VLOOKUP(Q501,alliance!A:D,4,FALSE)</f>
        <v>00BFFF</v>
      </c>
    </row>
    <row r="502" spans="1:19" x14ac:dyDescent="0.2">
      <c r="A502" t="str">
        <f>VLOOKUP(C502,stateCodes!A:B,2,FALSE)</f>
        <v>S27</v>
      </c>
      <c r="B502">
        <v>6</v>
      </c>
      <c r="C502" t="s">
        <v>8309</v>
      </c>
      <c r="D502" t="s">
        <v>8540</v>
      </c>
      <c r="E502" s="2">
        <f>SUMIFS(mySheet!N:N,mySheet!A:A,summary!C502,mySheet!B:B,summary!D502,mySheet!O:O,1)</f>
        <v>1667465</v>
      </c>
      <c r="F502" s="2">
        <f>SUMIFS(mySheet!K:K,mySheet!A:A,summary!C502,mySheet!B:B,summary!D502)</f>
        <v>1080929</v>
      </c>
      <c r="G502" s="8">
        <f t="shared" si="23"/>
        <v>0.64824688973981459</v>
      </c>
      <c r="H502">
        <f>COUNTIFS(mySheet!A:A,summary!C502,mySheet!B:B,summary!D502,mySheet!D:D,"FEMALE")</f>
        <v>1</v>
      </c>
      <c r="I502">
        <f>COUNTIFS(mySheet!A:A,summary!C502,mySheet!B:B,summary!D502,mySheet!D:D,"FEMALE",mySheet!O:O,1)</f>
        <v>0</v>
      </c>
      <c r="J502" s="11">
        <f>SUMIFS(mySheet!K:K,mySheet!A:A,summary!C502,mySheet!B:B,summary!D502,mySheet!G:G,"NOTA")/F502</f>
        <v>6.974556145685794E-3</v>
      </c>
      <c r="K502" s="2">
        <f>SUMIFS(mySheet!K:K,mySheet!A:A,summary!C502,mySheet!B:B,summary!D502,mySheet!O:O,1) - SUMIFS(mySheet!K:K,mySheet!A:A,summary!C502,mySheet!B:B,summary!D502,mySheet!O:O,2)</f>
        <v>479548</v>
      </c>
      <c r="L502" s="11">
        <f t="shared" si="24"/>
        <v>0.4436443096632619</v>
      </c>
      <c r="M502" t="str">
        <f t="array" ref="M502">INDEX(mySheet!G:G,MATCH(1,(mySheet!A:A=summary!C502)*(mySheet!B:B=summary!D502)*(mySheet!O:O=1),0))</f>
        <v>BJP</v>
      </c>
      <c r="N502" t="str">
        <f>VLOOKUP(M502,alliance!A:B,2,FALSE)</f>
        <v>NDA</v>
      </c>
      <c r="O502" t="str">
        <f>VLOOKUP(M502,alliance!A:D,4,FALSE)</f>
        <v>FF4500</v>
      </c>
      <c r="P502" t="str">
        <f t="array" ref="P502">INDEX(mySheet!G:G,MATCH(1,(mySheet!A:A=summary!C502)*(mySheet!B:B=summary!D502)*(mySheet!O:O=2),0))</f>
        <v>INC</v>
      </c>
      <c r="Q502" t="str">
        <f t="shared" si="25"/>
        <v>BJP</v>
      </c>
      <c r="R502" t="str">
        <f>VLOOKUP(Q502,alliance!A:B,2,FALSE)</f>
        <v>NDA</v>
      </c>
      <c r="S502" t="str">
        <f>VLOOKUP(Q502,alliance!A:D,4,FALSE)</f>
        <v>FF4500</v>
      </c>
    </row>
    <row r="503" spans="1:19" x14ac:dyDescent="0.2">
      <c r="A503" t="str">
        <f>VLOOKUP(C503,stateCodes!A:B,2,FALSE)</f>
        <v>S27</v>
      </c>
      <c r="B503">
        <v>7</v>
      </c>
      <c r="C503" t="s">
        <v>8309</v>
      </c>
      <c r="D503" t="s">
        <v>8418</v>
      </c>
      <c r="E503" s="2">
        <f>SUMIFS(mySheet!N:N,mySheet!A:A,summary!C503,mySheet!B:B,summary!D503,mySheet!O:O,1)</f>
        <v>2072634</v>
      </c>
      <c r="F503" s="2">
        <f>SUMIFS(mySheet!K:K,mySheet!A:A,summary!C503,mySheet!B:B,summary!D503)</f>
        <v>1252817</v>
      </c>
      <c r="G503" s="8">
        <f t="shared" si="23"/>
        <v>0.60445645492643663</v>
      </c>
      <c r="H503">
        <f>COUNTIFS(mySheet!A:A,summary!C503,mySheet!B:B,summary!D503,mySheet!D:D,"FEMALE")</f>
        <v>2</v>
      </c>
      <c r="I503">
        <f>COUNTIFS(mySheet!A:A,summary!C503,mySheet!B:B,summary!D503,mySheet!D:D,"FEMALE",mySheet!O:O,1)</f>
        <v>0</v>
      </c>
      <c r="J503" s="11">
        <f>SUMIFS(mySheet!K:K,mySheet!A:A,summary!C503,mySheet!B:B,summary!D503,mySheet!G:G,"NOTA")/F503</f>
        <v>3.4689823014853725E-3</v>
      </c>
      <c r="K503" s="2">
        <f>SUMIFS(mySheet!K:K,mySheet!A:A,summary!C503,mySheet!B:B,summary!D503,mySheet!O:O,1) - SUMIFS(mySheet!K:K,mySheet!A:A,summary!C503,mySheet!B:B,summary!D503,mySheet!O:O,2)</f>
        <v>486194</v>
      </c>
      <c r="L503" s="11">
        <f t="shared" si="24"/>
        <v>0.38808062151136197</v>
      </c>
      <c r="M503" t="str">
        <f t="array" ref="M503">INDEX(mySheet!G:G,MATCH(1,(mySheet!A:A=summary!C503)*(mySheet!B:B=summary!D503)*(mySheet!O:O=1),0))</f>
        <v>BJP</v>
      </c>
      <c r="N503" t="str">
        <f>VLOOKUP(M503,alliance!A:B,2,FALSE)</f>
        <v>NDA</v>
      </c>
      <c r="O503" t="str">
        <f>VLOOKUP(M503,alliance!A:D,4,FALSE)</f>
        <v>FF4500</v>
      </c>
      <c r="P503" t="str">
        <f t="array" ref="P503">INDEX(mySheet!G:G,MATCH(1,(mySheet!A:A=summary!C503)*(mySheet!B:B=summary!D503)*(mySheet!O:O=2),0))</f>
        <v>INC</v>
      </c>
      <c r="Q503" t="str">
        <f t="shared" si="25"/>
        <v>BJP</v>
      </c>
      <c r="R503" t="str">
        <f>VLOOKUP(Q503,alliance!A:B,2,FALSE)</f>
        <v>NDA</v>
      </c>
      <c r="S503" t="str">
        <f>VLOOKUP(Q503,alliance!A:D,4,FALSE)</f>
        <v>FF4500</v>
      </c>
    </row>
    <row r="504" spans="1:19" x14ac:dyDescent="0.2">
      <c r="A504" t="str">
        <f>VLOOKUP(C504,stateCodes!A:B,2,FALSE)</f>
        <v>S27</v>
      </c>
      <c r="B504">
        <v>8</v>
      </c>
      <c r="C504" t="s">
        <v>8309</v>
      </c>
      <c r="D504" t="s">
        <v>8383</v>
      </c>
      <c r="E504" s="2">
        <f>SUMIFS(mySheet!N:N,mySheet!A:A,summary!C504,mySheet!B:B,summary!D504,mySheet!O:O,1)</f>
        <v>1814125</v>
      </c>
      <c r="F504" s="2">
        <f>SUMIFS(mySheet!K:K,mySheet!A:A,summary!C504,mySheet!B:B,summary!D504)</f>
        <v>1209541</v>
      </c>
      <c r="G504" s="8">
        <f t="shared" si="23"/>
        <v>0.66673520292151867</v>
      </c>
      <c r="H504">
        <f>COUNTIFS(mySheet!A:A,summary!C504,mySheet!B:B,summary!D504,mySheet!D:D,"FEMALE")</f>
        <v>2</v>
      </c>
      <c r="I504">
        <f>COUNTIFS(mySheet!A:A,summary!C504,mySheet!B:B,summary!D504,mySheet!D:D,"FEMALE",mySheet!O:O,1)</f>
        <v>1</v>
      </c>
      <c r="J504" s="11">
        <f>SUMIFS(mySheet!K:K,mySheet!A:A,summary!C504,mySheet!B:B,summary!D504,mySheet!G:G,"NOTA")/F504</f>
        <v>2.576514562135554E-2</v>
      </c>
      <c r="K504" s="2">
        <f>SUMIFS(mySheet!K:K,mySheet!A:A,summary!C504,mySheet!B:B,summary!D504,mySheet!O:O,1) - SUMIFS(mySheet!K:K,mySheet!A:A,summary!C504,mySheet!B:B,summary!D504,mySheet!O:O,2)</f>
        <v>455600</v>
      </c>
      <c r="L504" s="11">
        <f t="shared" si="24"/>
        <v>0.37667181186913051</v>
      </c>
      <c r="M504" t="str">
        <f t="array" ref="M504">INDEX(mySheet!G:G,MATCH(1,(mySheet!A:A=summary!C504)*(mySheet!B:B=summary!D504)*(mySheet!O:O=1),0))</f>
        <v>BJP</v>
      </c>
      <c r="N504" t="str">
        <f>VLOOKUP(M504,alliance!A:B,2,FALSE)</f>
        <v>NDA</v>
      </c>
      <c r="O504" t="str">
        <f>VLOOKUP(M504,alliance!A:D,4,FALSE)</f>
        <v>FF4500</v>
      </c>
      <c r="P504" t="str">
        <f t="array" ref="P504">INDEX(mySheet!G:G,MATCH(1,(mySheet!A:A=summary!C504)*(mySheet!B:B=summary!D504)*(mySheet!O:O=2),0))</f>
        <v>JVM</v>
      </c>
      <c r="Q504" t="str">
        <f t="shared" si="25"/>
        <v>BJP</v>
      </c>
      <c r="R504" t="str">
        <f>VLOOKUP(Q504,alliance!A:B,2,FALSE)</f>
        <v>NDA</v>
      </c>
      <c r="S504" t="str">
        <f>VLOOKUP(Q504,alliance!A:D,4,FALSE)</f>
        <v>FF4500</v>
      </c>
    </row>
    <row r="505" spans="1:19" x14ac:dyDescent="0.2">
      <c r="A505" t="str">
        <f>VLOOKUP(C505,stateCodes!A:B,2,FALSE)</f>
        <v>S27</v>
      </c>
      <c r="B505">
        <v>9</v>
      </c>
      <c r="C505" t="s">
        <v>8309</v>
      </c>
      <c r="D505" t="s">
        <v>8341</v>
      </c>
      <c r="E505" s="2">
        <f>SUMIFS(mySheet!N:N,mySheet!A:A,summary!C505,mySheet!B:B,summary!D505,mySheet!O:O,1)</f>
        <v>1716766</v>
      </c>
      <c r="F505" s="2">
        <f>SUMIFS(mySheet!K:K,mySheet!A:A,summary!C505,mySheet!B:B,summary!D505)</f>
        <v>1194036</v>
      </c>
      <c r="G505" s="8">
        <f t="shared" si="23"/>
        <v>0.69551470613933408</v>
      </c>
      <c r="H505">
        <f>COUNTIFS(mySheet!A:A,summary!C505,mySheet!B:B,summary!D505,mySheet!D:D,"FEMALE")</f>
        <v>1</v>
      </c>
      <c r="I505">
        <f>COUNTIFS(mySheet!A:A,summary!C505,mySheet!B:B,summary!D505,mySheet!D:D,"FEMALE",mySheet!O:O,1)</f>
        <v>0</v>
      </c>
      <c r="J505" s="11">
        <f>SUMIFS(mySheet!K:K,mySheet!A:A,summary!C505,mySheet!B:B,summary!D505,mySheet!G:G,"NOTA")/F505</f>
        <v>1.5646931918300622E-2</v>
      </c>
      <c r="K505" s="2">
        <f>SUMIFS(mySheet!K:K,mySheet!A:A,summary!C505,mySheet!B:B,summary!D505,mySheet!O:O,1) - SUMIFS(mySheet!K:K,mySheet!A:A,summary!C505,mySheet!B:B,summary!D505,mySheet!O:O,2)</f>
        <v>184227</v>
      </c>
      <c r="L505" s="11">
        <f t="shared" si="24"/>
        <v>0.15428931791001277</v>
      </c>
      <c r="M505" t="str">
        <f t="array" ref="M505">INDEX(mySheet!G:G,MATCH(1,(mySheet!A:A=summary!C505)*(mySheet!B:B=summary!D505)*(mySheet!O:O=1),0))</f>
        <v>BJP</v>
      </c>
      <c r="N505" t="str">
        <f>VLOOKUP(M505,alliance!A:B,2,FALSE)</f>
        <v>NDA</v>
      </c>
      <c r="O505" t="str">
        <f>VLOOKUP(M505,alliance!A:D,4,FALSE)</f>
        <v>FF4500</v>
      </c>
      <c r="P505" t="str">
        <f t="array" ref="P505">INDEX(mySheet!G:G,MATCH(1,(mySheet!A:A=summary!C505)*(mySheet!B:B=summary!D505)*(mySheet!O:O=2),0))</f>
        <v>JVM</v>
      </c>
      <c r="Q505" t="str">
        <f t="shared" si="25"/>
        <v>BJP</v>
      </c>
      <c r="R505" t="str">
        <f>VLOOKUP(Q505,alliance!A:B,2,FALSE)</f>
        <v>NDA</v>
      </c>
      <c r="S505" t="str">
        <f>VLOOKUP(Q505,alliance!A:D,4,FALSE)</f>
        <v>FF4500</v>
      </c>
    </row>
    <row r="506" spans="1:19" x14ac:dyDescent="0.2">
      <c r="A506" t="str">
        <f>VLOOKUP(C506,stateCodes!A:B,2,FALSE)</f>
        <v>S27</v>
      </c>
      <c r="B506">
        <v>10</v>
      </c>
      <c r="C506" t="s">
        <v>8309</v>
      </c>
      <c r="D506" t="s">
        <v>8398</v>
      </c>
      <c r="E506" s="2">
        <f>SUMIFS(mySheet!N:N,mySheet!A:A,summary!C506,mySheet!B:B,summary!D506,mySheet!O:O,1)</f>
        <v>1649413</v>
      </c>
      <c r="F506" s="2">
        <f>SUMIFS(mySheet!K:K,mySheet!A:A,summary!C506,mySheet!B:B,summary!D506)</f>
        <v>1106918</v>
      </c>
      <c r="G506" s="8">
        <f t="shared" si="23"/>
        <v>0.67109814218755404</v>
      </c>
      <c r="H506">
        <f>COUNTIFS(mySheet!A:A,summary!C506,mySheet!B:B,summary!D506,mySheet!D:D,"FEMALE")</f>
        <v>2</v>
      </c>
      <c r="I506">
        <f>COUNTIFS(mySheet!A:A,summary!C506,mySheet!B:B,summary!D506,mySheet!D:D,"FEMALE",mySheet!O:O,1)</f>
        <v>0</v>
      </c>
      <c r="J506" s="11">
        <f>SUMIFS(mySheet!K:K,mySheet!A:A,summary!C506,mySheet!B:B,summary!D506,mySheet!G:G,"NOTA")/F506</f>
        <v>1.7804390207766068E-2</v>
      </c>
      <c r="K506" s="2">
        <f>SUMIFS(mySheet!K:K,mySheet!A:A,summary!C506,mySheet!B:B,summary!D506,mySheet!O:O,1) - SUMIFS(mySheet!K:K,mySheet!A:A,summary!C506,mySheet!B:B,summary!D506,mySheet!O:O,2)</f>
        <v>248347</v>
      </c>
      <c r="L506" s="11">
        <f t="shared" si="24"/>
        <v>0.2243589859411447</v>
      </c>
      <c r="M506" t="str">
        <f t="array" ref="M506">INDEX(mySheet!G:G,MATCH(1,(mySheet!A:A=summary!C506)*(mySheet!B:B=summary!D506)*(mySheet!O:O=1),0))</f>
        <v>AJSUP</v>
      </c>
      <c r="N506" t="str">
        <f>VLOOKUP(M506,alliance!A:B,2,FALSE)</f>
        <v>NDA</v>
      </c>
      <c r="O506" t="str">
        <f>VLOOKUP(M506,alliance!A:D,4,FALSE)</f>
        <v>FFE5A0</v>
      </c>
      <c r="P506" t="str">
        <f t="array" ref="P506">INDEX(mySheet!G:G,MATCH(1,(mySheet!A:A=summary!C506)*(mySheet!B:B=summary!D506)*(mySheet!O:O=2),0))</f>
        <v>JMM</v>
      </c>
      <c r="Q506" t="str">
        <f t="shared" si="25"/>
        <v>AJSUP</v>
      </c>
      <c r="R506" t="str">
        <f>VLOOKUP(Q506,alliance!A:B,2,FALSE)</f>
        <v>NDA</v>
      </c>
      <c r="S506" t="str">
        <f>VLOOKUP(Q506,alliance!A:D,4,FALSE)</f>
        <v>FFE5A0</v>
      </c>
    </row>
    <row r="507" spans="1:19" x14ac:dyDescent="0.2">
      <c r="A507" t="str">
        <f>VLOOKUP(C507,stateCodes!A:B,2,FALSE)</f>
        <v>S27</v>
      </c>
      <c r="B507">
        <v>11</v>
      </c>
      <c r="C507" t="s">
        <v>8309</v>
      </c>
      <c r="D507" t="s">
        <v>8310</v>
      </c>
      <c r="E507" s="2">
        <f>SUMIFS(mySheet!N:N,mySheet!A:A,summary!C507,mySheet!B:B,summary!D507,mySheet!O:O,1)</f>
        <v>1454436</v>
      </c>
      <c r="F507" s="2">
        <f>SUMIFS(mySheet!K:K,mySheet!A:A,summary!C507,mySheet!B:B,summary!D507)</f>
        <v>1047657</v>
      </c>
      <c r="G507" s="8">
        <f t="shared" si="23"/>
        <v>0.72031839145895726</v>
      </c>
      <c r="H507">
        <f>COUNTIFS(mySheet!A:A,summary!C507,mySheet!B:B,summary!D507,mySheet!D:D,"FEMALE")</f>
        <v>2</v>
      </c>
      <c r="I507">
        <f>COUNTIFS(mySheet!A:A,summary!C507,mySheet!B:B,summary!D507,mySheet!D:D,"FEMALE",mySheet!O:O,1)</f>
        <v>0</v>
      </c>
      <c r="J507" s="11">
        <f>SUMIFS(mySheet!K:K,mySheet!A:A,summary!C507,mySheet!B:B,summary!D507,mySheet!G:G,"NOTA")/F507</f>
        <v>1.2331325996962746E-2</v>
      </c>
      <c r="K507" s="2">
        <f>SUMIFS(mySheet!K:K,mySheet!A:A,summary!C507,mySheet!B:B,summary!D507,mySheet!O:O,1) - SUMIFS(mySheet!K:K,mySheet!A:A,summary!C507,mySheet!B:B,summary!D507,mySheet!O:O,2)</f>
        <v>99195</v>
      </c>
      <c r="L507" s="11">
        <f t="shared" si="24"/>
        <v>9.468270626741386E-2</v>
      </c>
      <c r="M507" t="str">
        <f t="array" ref="M507">INDEX(mySheet!G:G,MATCH(1,(mySheet!A:A=summary!C507)*(mySheet!B:B=summary!D507)*(mySheet!O:O=1),0))</f>
        <v>JMM</v>
      </c>
      <c r="N507" t="str">
        <f>VLOOKUP(M507,alliance!A:B,2,FALSE)</f>
        <v>I.N.D.I.A.</v>
      </c>
      <c r="O507" t="str">
        <f>VLOOKUP(M507,alliance!A:D,4,FALSE)</f>
        <v>69D9FF</v>
      </c>
      <c r="P507" t="str">
        <f t="array" ref="P507">INDEX(mySheet!G:G,MATCH(1,(mySheet!A:A=summary!C507)*(mySheet!B:B=summary!D507)*(mySheet!O:O=2),0))</f>
        <v>BJP</v>
      </c>
      <c r="Q507" t="str">
        <f t="shared" si="25"/>
        <v>BJP</v>
      </c>
      <c r="R507" t="str">
        <f>VLOOKUP(Q507,alliance!A:B,2,FALSE)</f>
        <v>NDA</v>
      </c>
      <c r="S507" t="str">
        <f>VLOOKUP(Q507,alliance!A:D,4,FALSE)</f>
        <v>FF4500</v>
      </c>
    </row>
    <row r="508" spans="1:19" x14ac:dyDescent="0.2">
      <c r="A508" t="str">
        <f>VLOOKUP(C508,stateCodes!A:B,2,FALSE)</f>
        <v>S27</v>
      </c>
      <c r="B508">
        <v>12</v>
      </c>
      <c r="C508" t="s">
        <v>8309</v>
      </c>
      <c r="D508" t="s">
        <v>8325</v>
      </c>
      <c r="E508" s="2">
        <f>SUMIFS(mySheet!N:N,mySheet!A:A,summary!C508,mySheet!B:B,summary!D508,mySheet!O:O,1)</f>
        <v>1397253</v>
      </c>
      <c r="F508" s="2">
        <f>SUMIFS(mySheet!K:K,mySheet!A:A,summary!C508,mySheet!B:B,summary!D508)</f>
        <v>1025968</v>
      </c>
      <c r="G508" s="8">
        <f t="shared" si="23"/>
        <v>0.73427503823573825</v>
      </c>
      <c r="H508">
        <f>COUNTIFS(mySheet!A:A,summary!C508,mySheet!B:B,summary!D508,mySheet!D:D,"FEMALE")</f>
        <v>2</v>
      </c>
      <c r="I508">
        <f>COUNTIFS(mySheet!A:A,summary!C508,mySheet!B:B,summary!D508,mySheet!D:D,"FEMALE",mySheet!O:O,1)</f>
        <v>0</v>
      </c>
      <c r="J508" s="11">
        <f>SUMIFS(mySheet!K:K,mySheet!A:A,summary!C508,mySheet!B:B,summary!D508,mySheet!G:G,"NOTA")/F508</f>
        <v>1.4031626717402492E-2</v>
      </c>
      <c r="K508" s="2">
        <f>SUMIFS(mySheet!K:K,mySheet!A:A,summary!C508,mySheet!B:B,summary!D508,mySheet!O:O,1) - SUMIFS(mySheet!K:K,mySheet!A:A,summary!C508,mySheet!B:B,summary!D508,mySheet!O:O,2)</f>
        <v>47590</v>
      </c>
      <c r="L508" s="11">
        <f t="shared" si="24"/>
        <v>4.6385462314614101E-2</v>
      </c>
      <c r="M508" t="str">
        <f t="array" ref="M508">INDEX(mySheet!G:G,MATCH(1,(mySheet!A:A=summary!C508)*(mySheet!B:B=summary!D508)*(mySheet!O:O=1),0))</f>
        <v>BJP</v>
      </c>
      <c r="N508" t="str">
        <f>VLOOKUP(M508,alliance!A:B,2,FALSE)</f>
        <v>NDA</v>
      </c>
      <c r="O508" t="str">
        <f>VLOOKUP(M508,alliance!A:D,4,FALSE)</f>
        <v>FF4500</v>
      </c>
      <c r="P508" t="str">
        <f t="array" ref="P508">INDEX(mySheet!G:G,MATCH(1,(mySheet!A:A=summary!C508)*(mySheet!B:B=summary!D508)*(mySheet!O:O=2),0))</f>
        <v>JMM</v>
      </c>
      <c r="Q508" t="str">
        <f t="shared" si="25"/>
        <v>JMM</v>
      </c>
      <c r="R508" t="str">
        <f>VLOOKUP(Q508,alliance!A:B,2,FALSE)</f>
        <v>I.N.D.I.A.</v>
      </c>
      <c r="S508" t="str">
        <f>VLOOKUP(Q508,alliance!A:D,4,FALSE)</f>
        <v>69D9FF</v>
      </c>
    </row>
    <row r="509" spans="1:19" x14ac:dyDescent="0.2">
      <c r="A509" t="str">
        <f>VLOOKUP(C509,stateCodes!A:B,2,FALSE)</f>
        <v>S27</v>
      </c>
      <c r="B509">
        <v>13</v>
      </c>
      <c r="C509" t="s">
        <v>8309</v>
      </c>
      <c r="D509" t="s">
        <v>8458</v>
      </c>
      <c r="E509" s="2">
        <f>SUMIFS(mySheet!N:N,mySheet!A:A,summary!C509,mySheet!B:B,summary!D509,mySheet!O:O,1)</f>
        <v>1703279</v>
      </c>
      <c r="F509" s="2">
        <f>SUMIFS(mySheet!K:K,mySheet!A:A,summary!C509,mySheet!B:B,summary!D509)</f>
        <v>1144226</v>
      </c>
      <c r="G509" s="8">
        <f t="shared" si="23"/>
        <v>0.67177837570944043</v>
      </c>
      <c r="H509">
        <f>COUNTIFS(mySheet!A:A,summary!C509,mySheet!B:B,summary!D509,mySheet!D:D,"FEMALE")</f>
        <v>4</v>
      </c>
      <c r="I509">
        <f>COUNTIFS(mySheet!A:A,summary!C509,mySheet!B:B,summary!D509,mySheet!D:D,"FEMALE",mySheet!O:O,1)</f>
        <v>0</v>
      </c>
      <c r="J509" s="11">
        <f>SUMIFS(mySheet!K:K,mySheet!A:A,summary!C509,mySheet!B:B,summary!D509,mySheet!G:G,"NOTA")/F509</f>
        <v>5.0802900825536214E-3</v>
      </c>
      <c r="K509" s="2">
        <f>SUMIFS(mySheet!K:K,mySheet!A:A,summary!C509,mySheet!B:B,summary!D509,mySheet!O:O,1) - SUMIFS(mySheet!K:K,mySheet!A:A,summary!C509,mySheet!B:B,summary!D509,mySheet!O:O,2)</f>
        <v>302090</v>
      </c>
      <c r="L509" s="11">
        <f t="shared" si="24"/>
        <v>0.26401252899339817</v>
      </c>
      <c r="M509" t="str">
        <f t="array" ref="M509">INDEX(mySheet!G:G,MATCH(1,(mySheet!A:A=summary!C509)*(mySheet!B:B=summary!D509)*(mySheet!O:O=1),0))</f>
        <v>BJP</v>
      </c>
      <c r="N509" t="str">
        <f>VLOOKUP(M509,alliance!A:B,2,FALSE)</f>
        <v>NDA</v>
      </c>
      <c r="O509" t="str">
        <f>VLOOKUP(M509,alliance!A:D,4,FALSE)</f>
        <v>FF4500</v>
      </c>
      <c r="P509" t="str">
        <f t="array" ref="P509">INDEX(mySheet!G:G,MATCH(1,(mySheet!A:A=summary!C509)*(mySheet!B:B=summary!D509)*(mySheet!O:O=2),0))</f>
        <v>JMM</v>
      </c>
      <c r="Q509" t="str">
        <f t="shared" si="25"/>
        <v>BJP</v>
      </c>
      <c r="R509" t="str">
        <f>VLOOKUP(Q509,alliance!A:B,2,FALSE)</f>
        <v>NDA</v>
      </c>
      <c r="S509" t="str">
        <f>VLOOKUP(Q509,alliance!A:D,4,FALSE)</f>
        <v>FF4500</v>
      </c>
    </row>
    <row r="510" spans="1:19" x14ac:dyDescent="0.2">
      <c r="A510" t="str">
        <f>VLOOKUP(C510,stateCodes!A:B,2,FALSE)</f>
        <v>S28</v>
      </c>
      <c r="B510">
        <v>0</v>
      </c>
      <c r="C510" t="s">
        <v>8557</v>
      </c>
      <c r="D510" t="s">
        <v>8558</v>
      </c>
      <c r="E510" s="2">
        <f>SUMIFS(mySheet!N:N,mySheet!A:A,summary!C510,mySheet!B:B,summary!D510,mySheet!O:O,1)</f>
        <v>1493543</v>
      </c>
      <c r="F510" s="2">
        <f>SUMIFS(mySheet!K:K,mySheet!A:A,summary!C510,mySheet!B:B,summary!D510)</f>
        <v>876069</v>
      </c>
      <c r="G510" s="8">
        <f t="shared" si="23"/>
        <v>0.58657099259947654</v>
      </c>
      <c r="H510">
        <f>COUNTIFS(mySheet!A:A,summary!C510,mySheet!B:B,summary!D510,mySheet!D:D,"FEMALE")</f>
        <v>2</v>
      </c>
      <c r="I510">
        <f>COUNTIFS(mySheet!A:A,summary!C510,mySheet!B:B,summary!D510,mySheet!D:D,"FEMALE",mySheet!O:O,1)</f>
        <v>1</v>
      </c>
      <c r="J510" s="11">
        <f>SUMIFS(mySheet!K:K,mySheet!A:A,summary!C510,mySheet!B:B,summary!D510,mySheet!G:G,"NOTA")/F510</f>
        <v>7.1638192882067511E-3</v>
      </c>
      <c r="K510" s="2">
        <f>SUMIFS(mySheet!K:K,mySheet!A:A,summary!C510,mySheet!B:B,summary!D510,mySheet!O:O,1) - SUMIFS(mySheet!K:K,mySheet!A:A,summary!C510,mySheet!B:B,summary!D510,mySheet!O:O,2)</f>
        <v>300586</v>
      </c>
      <c r="L510" s="11">
        <f t="shared" si="24"/>
        <v>0.34310767759160521</v>
      </c>
      <c r="M510" t="str">
        <f t="array" ref="M510">INDEX(mySheet!G:G,MATCH(1,(mySheet!A:A=summary!C510)*(mySheet!B:B=summary!D510)*(mySheet!O:O=1),0))</f>
        <v>BJP</v>
      </c>
      <c r="N510" t="str">
        <f>VLOOKUP(M510,alliance!A:B,2,FALSE)</f>
        <v>NDA</v>
      </c>
      <c r="O510" t="str">
        <f>VLOOKUP(M510,alliance!A:D,4,FALSE)</f>
        <v>FF4500</v>
      </c>
      <c r="P510" t="str">
        <f t="array" ref="P510">INDEX(mySheet!G:G,MATCH(1,(mySheet!A:A=summary!C510)*(mySheet!B:B=summary!D510)*(mySheet!O:O=2),0))</f>
        <v>INC</v>
      </c>
      <c r="Q510" t="str">
        <f t="shared" si="25"/>
        <v>BJP</v>
      </c>
      <c r="R510" t="str">
        <f>VLOOKUP(Q510,alliance!A:B,2,FALSE)</f>
        <v>NDA</v>
      </c>
      <c r="S510" t="str">
        <f>VLOOKUP(Q510,alliance!A:D,4,FALSE)</f>
        <v>FF4500</v>
      </c>
    </row>
    <row r="511" spans="1:19" x14ac:dyDescent="0.2">
      <c r="A511" t="str">
        <f>VLOOKUP(C511,stateCodes!A:B,2,FALSE)</f>
        <v>S28</v>
      </c>
      <c r="B511">
        <v>1</v>
      </c>
      <c r="C511" t="s">
        <v>8557</v>
      </c>
      <c r="D511" t="s">
        <v>8606</v>
      </c>
      <c r="E511" s="2">
        <f>SUMIFS(mySheet!N:N,mySheet!A:A,summary!C511,mySheet!B:B,summary!D511,mySheet!O:O,1)</f>
        <v>1840738</v>
      </c>
      <c r="F511" s="2">
        <f>SUMIFS(mySheet!K:K,mySheet!A:A,summary!C511,mySheet!B:B,summary!D511)</f>
        <v>1271030</v>
      </c>
      <c r="G511" s="8">
        <f t="shared" si="23"/>
        <v>0.69050022328001048</v>
      </c>
      <c r="H511">
        <f>COUNTIFS(mySheet!A:A,summary!C511,mySheet!B:B,summary!D511,mySheet!D:D,"FEMALE")</f>
        <v>1</v>
      </c>
      <c r="I511">
        <f>COUNTIFS(mySheet!A:A,summary!C511,mySheet!B:B,summary!D511,mySheet!D:D,"FEMALE",mySheet!O:O,1)</f>
        <v>0</v>
      </c>
      <c r="J511" s="11">
        <f>SUMIFS(mySheet!K:K,mySheet!A:A,summary!C511,mySheet!B:B,summary!D511,mySheet!G:G,"NOTA")/F511</f>
        <v>4.9416614871403506E-3</v>
      </c>
      <c r="K511" s="2">
        <f>SUMIFS(mySheet!K:K,mySheet!A:A,summary!C511,mySheet!B:B,summary!D511,mySheet!O:O,1) - SUMIFS(mySheet!K:K,mySheet!A:A,summary!C511,mySheet!B:B,summary!D511,mySheet!O:O,2)</f>
        <v>258729</v>
      </c>
      <c r="L511" s="11">
        <f t="shared" si="24"/>
        <v>0.20355853126991494</v>
      </c>
      <c r="M511" t="str">
        <f t="array" ref="M511">INDEX(mySheet!G:G,MATCH(1,(mySheet!A:A=summary!C511)*(mySheet!B:B=summary!D511)*(mySheet!O:O=1),0))</f>
        <v>BJP</v>
      </c>
      <c r="N511" t="str">
        <f>VLOOKUP(M511,alliance!A:B,2,FALSE)</f>
        <v>NDA</v>
      </c>
      <c r="O511" t="str">
        <f>VLOOKUP(M511,alliance!A:D,4,FALSE)</f>
        <v>FF4500</v>
      </c>
      <c r="P511" t="str">
        <f t="array" ref="P511">INDEX(mySheet!G:G,MATCH(1,(mySheet!A:A=summary!C511)*(mySheet!B:B=summary!D511)*(mySheet!O:O=2),0))</f>
        <v>INC</v>
      </c>
      <c r="Q511" t="str">
        <f t="shared" si="25"/>
        <v>BJP</v>
      </c>
      <c r="R511" t="str">
        <f>VLOOKUP(Q511,alliance!A:B,2,FALSE)</f>
        <v>NDA</v>
      </c>
      <c r="S511" t="str">
        <f>VLOOKUP(Q511,alliance!A:D,4,FALSE)</f>
        <v>FF4500</v>
      </c>
    </row>
    <row r="512" spans="1:19" x14ac:dyDescent="0.2">
      <c r="A512" t="str">
        <f>VLOOKUP(C512,stateCodes!A:B,2,FALSE)</f>
        <v>S28</v>
      </c>
      <c r="B512">
        <v>2</v>
      </c>
      <c r="C512" t="s">
        <v>8557</v>
      </c>
      <c r="D512" t="s">
        <v>8597</v>
      </c>
      <c r="E512" s="2">
        <f>SUMIFS(mySheet!N:N,mySheet!A:A,summary!C512,mySheet!B:B,summary!D512,mySheet!O:O,1)</f>
        <v>1828433</v>
      </c>
      <c r="F512" s="2">
        <f>SUMIFS(mySheet!K:K,mySheet!A:A,summary!C512,mySheet!B:B,summary!D512)</f>
        <v>1258570</v>
      </c>
      <c r="G512" s="8">
        <f t="shared" si="23"/>
        <v>0.68833257767716949</v>
      </c>
      <c r="H512">
        <f>COUNTIFS(mySheet!A:A,summary!C512,mySheet!B:B,summary!D512,mySheet!D:D,"FEMALE")</f>
        <v>0</v>
      </c>
      <c r="I512">
        <f>COUNTIFS(mySheet!A:A,summary!C512,mySheet!B:B,summary!D512,mySheet!D:D,"FEMALE",mySheet!O:O,1)</f>
        <v>0</v>
      </c>
      <c r="J512" s="11">
        <f>SUMIFS(mySheet!K:K,mySheet!A:A,summary!C512,mySheet!B:B,summary!D512,mySheet!G:G,"NOTA")/F512</f>
        <v>8.4286134263489524E-3</v>
      </c>
      <c r="K512" s="2">
        <f>SUMIFS(mySheet!K:K,mySheet!A:A,summary!C512,mySheet!B:B,summary!D512,mySheet!O:O,1) - SUMIFS(mySheet!K:K,mySheet!A:A,summary!C512,mySheet!B:B,summary!D512,mySheet!O:O,2)</f>
        <v>339096</v>
      </c>
      <c r="L512" s="11">
        <f t="shared" si="24"/>
        <v>0.26942959072598266</v>
      </c>
      <c r="M512" t="str">
        <f t="array" ref="M512">INDEX(mySheet!G:G,MATCH(1,(mySheet!A:A=summary!C512)*(mySheet!B:B=summary!D512)*(mySheet!O:O=1),0))</f>
        <v>BJP</v>
      </c>
      <c r="N512" t="str">
        <f>VLOOKUP(M512,alliance!A:B,2,FALSE)</f>
        <v>NDA</v>
      </c>
      <c r="O512" t="str">
        <f>VLOOKUP(M512,alliance!A:D,4,FALSE)</f>
        <v>FF4500</v>
      </c>
      <c r="P512" t="str">
        <f t="array" ref="P512">INDEX(mySheet!G:G,MATCH(1,(mySheet!A:A=summary!C512)*(mySheet!B:B=summary!D512)*(mySheet!O:O=2),0))</f>
        <v>INC</v>
      </c>
      <c r="Q512" t="str">
        <f t="shared" si="25"/>
        <v>BJP</v>
      </c>
      <c r="R512" t="str">
        <f>VLOOKUP(Q512,alliance!A:B,2,FALSE)</f>
        <v>NDA</v>
      </c>
      <c r="S512" t="str">
        <f>VLOOKUP(Q512,alliance!A:D,4,FALSE)</f>
        <v>FF4500</v>
      </c>
    </row>
    <row r="513" spans="1:19" x14ac:dyDescent="0.2">
      <c r="A513" t="str">
        <f>VLOOKUP(C513,stateCodes!A:B,2,FALSE)</f>
        <v>S28</v>
      </c>
      <c r="B513">
        <v>3</v>
      </c>
      <c r="C513" t="s">
        <v>8557</v>
      </c>
      <c r="D513" t="s">
        <v>8589</v>
      </c>
      <c r="E513" s="2">
        <f>SUMIFS(mySheet!N:N,mySheet!A:A,summary!C513,mySheet!B:B,summary!D513,mySheet!O:O,1)</f>
        <v>1337808</v>
      </c>
      <c r="F513" s="2">
        <f>SUMIFS(mySheet!K:K,mySheet!A:A,summary!C513,mySheet!B:B,summary!D513)</f>
        <v>694472</v>
      </c>
      <c r="G513" s="8">
        <f t="shared" si="23"/>
        <v>0.51911186059584036</v>
      </c>
      <c r="H513">
        <f>COUNTIFS(mySheet!A:A,summary!C513,mySheet!B:B,summary!D513,mySheet!D:D,"FEMALE")</f>
        <v>2</v>
      </c>
      <c r="I513">
        <f>COUNTIFS(mySheet!A:A,summary!C513,mySheet!B:B,summary!D513,mySheet!D:D,"FEMALE",mySheet!O:O,1)</f>
        <v>0</v>
      </c>
      <c r="J513" s="11">
        <f>SUMIFS(mySheet!K:K,mySheet!A:A,summary!C513,mySheet!B:B,summary!D513,mySheet!G:G,"NOTA")/F513</f>
        <v>2.2326314091856835E-2</v>
      </c>
      <c r="K513" s="2">
        <f>SUMIFS(mySheet!K:K,mySheet!A:A,summary!C513,mySheet!B:B,summary!D513,mySheet!O:O,1) - SUMIFS(mySheet!K:K,mySheet!A:A,summary!C513,mySheet!B:B,summary!D513,mySheet!O:O,2)</f>
        <v>232986</v>
      </c>
      <c r="L513" s="11">
        <f t="shared" si="24"/>
        <v>0.33548652789457312</v>
      </c>
      <c r="M513" t="str">
        <f t="array" ref="M513">INDEX(mySheet!G:G,MATCH(1,(mySheet!A:A=summary!C513)*(mySheet!B:B=summary!D513)*(mySheet!O:O=1),0))</f>
        <v>BJP</v>
      </c>
      <c r="N513" t="str">
        <f>VLOOKUP(M513,alliance!A:B,2,FALSE)</f>
        <v>NDA</v>
      </c>
      <c r="O513" t="str">
        <f>VLOOKUP(M513,alliance!A:D,4,FALSE)</f>
        <v>FF4500</v>
      </c>
      <c r="P513" t="str">
        <f t="array" ref="P513">INDEX(mySheet!G:G,MATCH(1,(mySheet!A:A=summary!C513)*(mySheet!B:B=summary!D513)*(mySheet!O:O=2),0))</f>
        <v>INC</v>
      </c>
      <c r="Q513" t="str">
        <f t="shared" si="25"/>
        <v>BJP</v>
      </c>
      <c r="R513" t="str">
        <f>VLOOKUP(Q513,alliance!A:B,2,FALSE)</f>
        <v>NDA</v>
      </c>
      <c r="S513" t="str">
        <f>VLOOKUP(Q513,alliance!A:D,4,FALSE)</f>
        <v>FF4500</v>
      </c>
    </row>
    <row r="514" spans="1:19" x14ac:dyDescent="0.2">
      <c r="A514" t="str">
        <f>VLOOKUP(C514,stateCodes!A:B,2,FALSE)</f>
        <v>S28</v>
      </c>
      <c r="B514">
        <v>4</v>
      </c>
      <c r="C514" t="s">
        <v>8557</v>
      </c>
      <c r="D514" t="s">
        <v>8579</v>
      </c>
      <c r="E514" s="2">
        <f>SUMIFS(mySheet!N:N,mySheet!A:A,summary!C514,mySheet!B:B,summary!D514,mySheet!O:O,1)</f>
        <v>1355796</v>
      </c>
      <c r="F514" s="2">
        <f>SUMIFS(mySheet!K:K,mySheet!A:A,summary!C514,mySheet!B:B,summary!D514)</f>
        <v>742784</v>
      </c>
      <c r="G514" s="8">
        <f t="shared" si="23"/>
        <v>0.54785823235944053</v>
      </c>
      <c r="H514">
        <f>COUNTIFS(mySheet!A:A,summary!C514,mySheet!B:B,summary!D514,mySheet!D:D,"FEMALE")</f>
        <v>0</v>
      </c>
      <c r="I514">
        <f>COUNTIFS(mySheet!A:A,summary!C514,mySheet!B:B,summary!D514,mySheet!D:D,"FEMALE",mySheet!O:O,1)</f>
        <v>0</v>
      </c>
      <c r="J514" s="11">
        <f>SUMIFS(mySheet!K:K,mySheet!A:A,summary!C514,mySheet!B:B,summary!D514,mySheet!G:G,"NOTA")/F514</f>
        <v>1.6527011890401518E-2</v>
      </c>
      <c r="K514" s="2">
        <f>SUMIFS(mySheet!K:K,mySheet!A:A,summary!C514,mySheet!B:B,summary!D514,mySheet!O:O,1) - SUMIFS(mySheet!K:K,mySheet!A:A,summary!C514,mySheet!B:B,summary!D514,mySheet!O:O,2)</f>
        <v>302669</v>
      </c>
      <c r="L514" s="11">
        <f t="shared" si="24"/>
        <v>0.40747915948647251</v>
      </c>
      <c r="M514" t="str">
        <f t="array" ref="M514">INDEX(mySheet!G:G,MATCH(1,(mySheet!A:A=summary!C514)*(mySheet!B:B=summary!D514)*(mySheet!O:O=1),0))</f>
        <v>BJP</v>
      </c>
      <c r="N514" t="str">
        <f>VLOOKUP(M514,alliance!A:B,2,FALSE)</f>
        <v>NDA</v>
      </c>
      <c r="O514" t="str">
        <f>VLOOKUP(M514,alliance!A:D,4,FALSE)</f>
        <v>FF4500</v>
      </c>
      <c r="P514" t="str">
        <f t="array" ref="P514">INDEX(mySheet!G:G,MATCH(1,(mySheet!A:A=summary!C514)*(mySheet!B:B=summary!D514)*(mySheet!O:O=2),0))</f>
        <v>INC</v>
      </c>
      <c r="Q514" t="str">
        <f t="shared" si="25"/>
        <v>BJP</v>
      </c>
      <c r="R514" t="str">
        <f>VLOOKUP(Q514,alliance!A:B,2,FALSE)</f>
        <v>NDA</v>
      </c>
      <c r="S514" t="str">
        <f>VLOOKUP(Q514,alliance!A:D,4,FALSE)</f>
        <v>FF4500</v>
      </c>
    </row>
    <row r="515" spans="1:19" x14ac:dyDescent="0.2">
      <c r="A515" t="str">
        <f>VLOOKUP(C515,stateCodes!A:B,2,FALSE)</f>
        <v>S29</v>
      </c>
      <c r="B515">
        <v>0</v>
      </c>
      <c r="C515" t="s">
        <v>8622</v>
      </c>
      <c r="D515" t="s">
        <v>9058</v>
      </c>
      <c r="E515" s="2">
        <f>SUMIFS(mySheet!N:N,mySheet!A:A,summary!C515,mySheet!B:B,summary!D515,mySheet!O:O,1)</f>
        <v>1424385</v>
      </c>
      <c r="F515" s="2">
        <f>SUMIFS(mySheet!K:K,mySheet!A:A,summary!C515,mySheet!B:B,summary!D515)</f>
        <v>983535</v>
      </c>
      <c r="G515" s="8">
        <f t="shared" si="23"/>
        <v>0.69049800440189979</v>
      </c>
      <c r="H515">
        <f>COUNTIFS(mySheet!A:A,summary!C515,mySheet!B:B,summary!D515,mySheet!D:D,"FEMALE")</f>
        <v>4</v>
      </c>
      <c r="I515">
        <f>COUNTIFS(mySheet!A:A,summary!C515,mySheet!B:B,summary!D515,mySheet!D:D,"FEMALE",mySheet!O:O,1)</f>
        <v>1</v>
      </c>
      <c r="J515" s="11">
        <f>SUMIFS(mySheet!K:K,mySheet!A:A,summary!C515,mySheet!B:B,summary!D515,mySheet!G:G,"NOTA")/F515</f>
        <v>1.4317741615702543E-2</v>
      </c>
      <c r="K515" s="2">
        <f>SUMIFS(mySheet!K:K,mySheet!A:A,summary!C515,mySheet!B:B,summary!D515,mySheet!O:O,1) - SUMIFS(mySheet!K:K,mySheet!A:A,summary!C515,mySheet!B:B,summary!D515,mySheet!O:O,2)</f>
        <v>146663</v>
      </c>
      <c r="L515" s="11">
        <f t="shared" si="24"/>
        <v>0.14911823168468841</v>
      </c>
      <c r="M515" t="str">
        <f t="array" ref="M515">INDEX(mySheet!G:G,MATCH(1,(mySheet!A:A=summary!C515)*(mySheet!B:B=summary!D515)*(mySheet!O:O=1),0))</f>
        <v>TRS</v>
      </c>
      <c r="N515" t="str">
        <f>VLOOKUP(M515,alliance!A:B,2,FALSE)</f>
        <v>Unallied</v>
      </c>
      <c r="O515" t="str">
        <f>VLOOKUP(M515,alliance!A:D,4,FALSE)</f>
        <v>F77FBE</v>
      </c>
      <c r="P515" t="str">
        <f t="array" ref="P515">INDEX(mySheet!G:G,MATCH(1,(mySheet!A:A=summary!C515)*(mySheet!B:B=summary!D515)*(mySheet!O:O=2),0))</f>
        <v>INC</v>
      </c>
      <c r="Q515" t="str">
        <f t="shared" si="25"/>
        <v>TRS</v>
      </c>
      <c r="R515" t="str">
        <f>VLOOKUP(Q515,alliance!A:B,2,FALSE)</f>
        <v>Unallied</v>
      </c>
      <c r="S515" t="str">
        <f>VLOOKUP(Q515,alliance!A:D,4,FALSE)</f>
        <v>F77FBE</v>
      </c>
    </row>
    <row r="516" spans="1:19" x14ac:dyDescent="0.2">
      <c r="A516" t="str">
        <f>VLOOKUP(C516,stateCodes!A:B,2,FALSE)</f>
        <v>S29</v>
      </c>
      <c r="B516">
        <v>1</v>
      </c>
      <c r="C516" t="s">
        <v>8622</v>
      </c>
      <c r="D516" t="s">
        <v>8986</v>
      </c>
      <c r="E516" s="2">
        <f>SUMIFS(mySheet!N:N,mySheet!A:A,summary!C516,mySheet!B:B,summary!D516,mySheet!O:O,1)</f>
        <v>1588111</v>
      </c>
      <c r="F516" s="2">
        <f>SUMIFS(mySheet!K:K,mySheet!A:A,summary!C516,mySheet!B:B,summary!D516)</f>
        <v>989847</v>
      </c>
      <c r="G516" s="8">
        <f t="shared" ref="G516:G544" si="26">F516/E516</f>
        <v>0.62328577788328399</v>
      </c>
      <c r="H516">
        <f>COUNTIFS(mySheet!A:A,summary!C516,mySheet!B:B,summary!D516,mySheet!D:D,"FEMALE")</f>
        <v>3</v>
      </c>
      <c r="I516">
        <f>COUNTIFS(mySheet!A:A,summary!C516,mySheet!B:B,summary!D516,mySheet!D:D,"FEMALE",mySheet!O:O,1)</f>
        <v>0</v>
      </c>
      <c r="J516" s="11">
        <f>SUMIFS(mySheet!K:K,mySheet!A:A,summary!C516,mySheet!B:B,summary!D516,mySheet!G:G,"NOTA")/F516</f>
        <v>1.3663727828644225E-2</v>
      </c>
      <c r="K516" s="2">
        <f>SUMIFS(mySheet!K:K,mySheet!A:A,summary!C516,mySheet!B:B,summary!D516,mySheet!O:O,1) - SUMIFS(mySheet!K:K,mySheet!A:A,summary!C516,mySheet!B:B,summary!D516,mySheet!O:O,2)</f>
        <v>189748</v>
      </c>
      <c r="L516" s="11">
        <f t="shared" ref="L516:L544" si="27">K516/F516</f>
        <v>0.19169427194303768</v>
      </c>
      <c r="M516" t="str">
        <f t="array" ref="M516">INDEX(mySheet!G:G,MATCH(1,(mySheet!A:A=summary!C516)*(mySheet!B:B=summary!D516)*(mySheet!O:O=1),0))</f>
        <v>TRS</v>
      </c>
      <c r="N516" t="str">
        <f>VLOOKUP(M516,alliance!A:B,2,FALSE)</f>
        <v>Unallied</v>
      </c>
      <c r="O516" t="str">
        <f>VLOOKUP(M516,alliance!A:D,4,FALSE)</f>
        <v>F77FBE</v>
      </c>
      <c r="P516" t="str">
        <f t="array" ref="P516">INDEX(mySheet!G:G,MATCH(1,(mySheet!A:A=summary!C516)*(mySheet!B:B=summary!D516)*(mySheet!O:O=2),0))</f>
        <v>INC</v>
      </c>
      <c r="Q516" t="str">
        <f t="shared" ref="Q516:Q544" si="28">IF(L516&gt;0.1,M516,P516)</f>
        <v>TRS</v>
      </c>
      <c r="R516" t="str">
        <f>VLOOKUP(Q516,alliance!A:B,2,FALSE)</f>
        <v>Unallied</v>
      </c>
      <c r="S516" t="str">
        <f>VLOOKUP(Q516,alliance!A:D,4,FALSE)</f>
        <v>F77FBE</v>
      </c>
    </row>
    <row r="517" spans="1:19" x14ac:dyDescent="0.2">
      <c r="A517" t="str">
        <f>VLOOKUP(C517,stateCodes!A:B,2,FALSE)</f>
        <v>S29</v>
      </c>
      <c r="B517">
        <v>2</v>
      </c>
      <c r="C517" t="s">
        <v>8622</v>
      </c>
      <c r="D517" t="s">
        <v>8863</v>
      </c>
      <c r="E517" s="2">
        <f>SUMIFS(mySheet!N:N,mySheet!A:A,summary!C517,mySheet!B:B,summary!D517,mySheet!O:O,1)</f>
        <v>1498666</v>
      </c>
      <c r="F517" s="2">
        <f>SUMIFS(mySheet!K:K,mySheet!A:A,summary!C517,mySheet!B:B,summary!D517)</f>
        <v>1044365</v>
      </c>
      <c r="G517" s="8">
        <f t="shared" si="26"/>
        <v>0.69686307689638649</v>
      </c>
      <c r="H517">
        <f>COUNTIFS(mySheet!A:A,summary!C517,mySheet!B:B,summary!D517,mySheet!D:D,"FEMALE")</f>
        <v>1</v>
      </c>
      <c r="I517">
        <f>COUNTIFS(mySheet!A:A,summary!C517,mySheet!B:B,summary!D517,mySheet!D:D,"FEMALE",mySheet!O:O,1)</f>
        <v>0</v>
      </c>
      <c r="J517" s="11">
        <f>SUMIFS(mySheet!K:K,mySheet!A:A,summary!C517,mySheet!B:B,summary!D517,mySheet!G:G,"NOTA")/F517</f>
        <v>1.0666768802095054E-2</v>
      </c>
      <c r="K517" s="2">
        <f>SUMIFS(mySheet!K:K,mySheet!A:A,summary!C517,mySheet!B:B,summary!D517,mySheet!O:O,1) - SUMIFS(mySheet!K:K,mySheet!A:A,summary!C517,mySheet!B:B,summary!D517,mySheet!O:O,2)</f>
        <v>6229</v>
      </c>
      <c r="L517" s="11">
        <f t="shared" si="27"/>
        <v>5.9643898445466866E-3</v>
      </c>
      <c r="M517" t="str">
        <f t="array" ref="M517">INDEX(mySheet!G:G,MATCH(1,(mySheet!A:A=summary!C517)*(mySheet!B:B=summary!D517)*(mySheet!O:O=1),0))</f>
        <v>TRS</v>
      </c>
      <c r="N517" t="str">
        <f>VLOOKUP(M517,alliance!A:B,2,FALSE)</f>
        <v>Unallied</v>
      </c>
      <c r="O517" t="str">
        <f>VLOOKUP(M517,alliance!A:D,4,FALSE)</f>
        <v>F77FBE</v>
      </c>
      <c r="P517" t="str">
        <f t="array" ref="P517">INDEX(mySheet!G:G,MATCH(1,(mySheet!A:A=summary!C517)*(mySheet!B:B=summary!D517)*(mySheet!O:O=2),0))</f>
        <v>INC</v>
      </c>
      <c r="Q517" t="str">
        <f t="shared" si="28"/>
        <v>INC</v>
      </c>
      <c r="R517" t="str">
        <f>VLOOKUP(Q517,alliance!A:B,2,FALSE)</f>
        <v>I.N.D.I.A.</v>
      </c>
      <c r="S517" t="str">
        <f>VLOOKUP(Q517,alliance!A:D,4,FALSE)</f>
        <v>00BFFF</v>
      </c>
    </row>
    <row r="518" spans="1:19" x14ac:dyDescent="0.2">
      <c r="A518" t="str">
        <f>VLOOKUP(C518,stateCodes!A:B,2,FALSE)</f>
        <v>S29</v>
      </c>
      <c r="B518">
        <v>3</v>
      </c>
      <c r="C518" t="s">
        <v>8622</v>
      </c>
      <c r="D518" t="s">
        <v>8946</v>
      </c>
      <c r="E518" s="2">
        <f>SUMIFS(mySheet!N:N,mySheet!A:A,summary!C518,mySheet!B:B,summary!D518,mySheet!O:O,1)</f>
        <v>2443112</v>
      </c>
      <c r="F518" s="2">
        <f>SUMIFS(mySheet!K:K,mySheet!A:A,summary!C518,mySheet!B:B,summary!D518)</f>
        <v>1300194</v>
      </c>
      <c r="G518" s="8">
        <f t="shared" si="26"/>
        <v>0.53218763609691244</v>
      </c>
      <c r="H518">
        <f>COUNTIFS(mySheet!A:A,summary!C518,mySheet!B:B,summary!D518,mySheet!D:D,"FEMALE")</f>
        <v>2</v>
      </c>
      <c r="I518">
        <f>COUNTIFS(mySheet!A:A,summary!C518,mySheet!B:B,summary!D518,mySheet!D:D,"FEMALE",mySheet!O:O,1)</f>
        <v>0</v>
      </c>
      <c r="J518" s="11">
        <f>SUMIFS(mySheet!K:K,mySheet!A:A,summary!C518,mySheet!B:B,summary!D518,mySheet!G:G,"NOTA")/F518</f>
        <v>7.1097082435390407E-3</v>
      </c>
      <c r="K518" s="2">
        <f>SUMIFS(mySheet!K:K,mySheet!A:A,summary!C518,mySheet!B:B,summary!D518,mySheet!O:O,1) - SUMIFS(mySheet!K:K,mySheet!A:A,summary!C518,mySheet!B:B,summary!D518,mySheet!O:O,2)</f>
        <v>14317</v>
      </c>
      <c r="L518" s="11">
        <f t="shared" si="27"/>
        <v>1.1011433678358768E-2</v>
      </c>
      <c r="M518" t="str">
        <f t="array" ref="M518">INDEX(mySheet!G:G,MATCH(1,(mySheet!A:A=summary!C518)*(mySheet!B:B=summary!D518)*(mySheet!O:O=1),0))</f>
        <v>TRS</v>
      </c>
      <c r="N518" t="str">
        <f>VLOOKUP(M518,alliance!A:B,2,FALSE)</f>
        <v>Unallied</v>
      </c>
      <c r="O518" t="str">
        <f>VLOOKUP(M518,alliance!A:D,4,FALSE)</f>
        <v>F77FBE</v>
      </c>
      <c r="P518" t="str">
        <f t="array" ref="P518">INDEX(mySheet!G:G,MATCH(1,(mySheet!A:A=summary!C518)*(mySheet!B:B=summary!D518)*(mySheet!O:O=2),0))</f>
        <v>INC</v>
      </c>
      <c r="Q518" t="str">
        <f t="shared" si="28"/>
        <v>INC</v>
      </c>
      <c r="R518" t="str">
        <f>VLOOKUP(Q518,alliance!A:B,2,FALSE)</f>
        <v>I.N.D.I.A.</v>
      </c>
      <c r="S518" t="str">
        <f>VLOOKUP(Q518,alliance!A:D,4,FALSE)</f>
        <v>00BFFF</v>
      </c>
    </row>
    <row r="519" spans="1:19" x14ac:dyDescent="0.2">
      <c r="A519" t="str">
        <f>VLOOKUP(C519,stateCodes!A:B,2,FALSE)</f>
        <v>S29</v>
      </c>
      <c r="B519">
        <v>4</v>
      </c>
      <c r="C519" t="s">
        <v>8622</v>
      </c>
      <c r="D519" t="s">
        <v>8972</v>
      </c>
      <c r="E519" s="2">
        <f>SUMIFS(mySheet!N:N,mySheet!A:A,summary!C519,mySheet!B:B,summary!D519,mySheet!O:O,1)</f>
        <v>1506102</v>
      </c>
      <c r="F519" s="2">
        <f>SUMIFS(mySheet!K:K,mySheet!A:A,summary!C519,mySheet!B:B,summary!D519)</f>
        <v>984634</v>
      </c>
      <c r="G519" s="8">
        <f t="shared" si="26"/>
        <v>0.65376315813935582</v>
      </c>
      <c r="H519">
        <f>COUNTIFS(mySheet!A:A,summary!C519,mySheet!B:B,summary!D519,mySheet!D:D,"FEMALE")</f>
        <v>1</v>
      </c>
      <c r="I519">
        <f>COUNTIFS(mySheet!A:A,summary!C519,mySheet!B:B,summary!D519,mySheet!D:D,"FEMALE",mySheet!O:O,1)</f>
        <v>0</v>
      </c>
      <c r="J519" s="11">
        <f>SUMIFS(mySheet!K:K,mySheet!A:A,summary!C519,mySheet!B:B,summary!D519,mySheet!G:G,"NOTA")/F519</f>
        <v>1.0765421466250404E-2</v>
      </c>
      <c r="K519" s="2">
        <f>SUMIFS(mySheet!K:K,mySheet!A:A,summary!C519,mySheet!B:B,summary!D519,mySheet!O:O,1) - SUMIFS(mySheet!K:K,mySheet!A:A,summary!C519,mySheet!B:B,summary!D519,mySheet!O:O,2)</f>
        <v>77829</v>
      </c>
      <c r="L519" s="11">
        <f t="shared" si="27"/>
        <v>7.9043583707245541E-2</v>
      </c>
      <c r="M519" t="str">
        <f t="array" ref="M519">INDEX(mySheet!G:G,MATCH(1,(mySheet!A:A=summary!C519)*(mySheet!B:B=summary!D519)*(mySheet!O:O=1),0))</f>
        <v>TRS</v>
      </c>
      <c r="N519" t="str">
        <f>VLOOKUP(M519,alliance!A:B,2,FALSE)</f>
        <v>Unallied</v>
      </c>
      <c r="O519" t="str">
        <f>VLOOKUP(M519,alliance!A:D,4,FALSE)</f>
        <v>F77FBE</v>
      </c>
      <c r="P519" t="str">
        <f t="array" ref="P519">INDEX(mySheet!G:G,MATCH(1,(mySheet!A:A=summary!C519)*(mySheet!B:B=summary!D519)*(mySheet!O:O=2),0))</f>
        <v>BJP</v>
      </c>
      <c r="Q519" t="str">
        <f t="shared" si="28"/>
        <v>BJP</v>
      </c>
      <c r="R519" t="str">
        <f>VLOOKUP(Q519,alliance!A:B,2,FALSE)</f>
        <v>NDA</v>
      </c>
      <c r="S519" t="str">
        <f>VLOOKUP(Q519,alliance!A:D,4,FALSE)</f>
        <v>FF4500</v>
      </c>
    </row>
    <row r="520" spans="1:19" x14ac:dyDescent="0.2">
      <c r="A520" t="str">
        <f>VLOOKUP(C520,stateCodes!A:B,2,FALSE)</f>
        <v>S29</v>
      </c>
      <c r="B520">
        <v>5</v>
      </c>
      <c r="C520" t="s">
        <v>8622</v>
      </c>
      <c r="D520" t="s">
        <v>8998</v>
      </c>
      <c r="E520" s="2">
        <f>SUMIFS(mySheet!N:N,mySheet!A:A,summary!C520,mySheet!B:B,summary!D520,mySheet!O:O,1)</f>
        <v>1585980</v>
      </c>
      <c r="F520" s="2">
        <f>SUMIFS(mySheet!K:K,mySheet!A:A,summary!C520,mySheet!B:B,summary!D520)</f>
        <v>1175703</v>
      </c>
      <c r="G520" s="8">
        <f t="shared" si="26"/>
        <v>0.74131010479325088</v>
      </c>
      <c r="H520">
        <f>COUNTIFS(mySheet!A:A,summary!C520,mySheet!B:B,summary!D520,mySheet!D:D,"FEMALE")</f>
        <v>2</v>
      </c>
      <c r="I520">
        <f>COUNTIFS(mySheet!A:A,summary!C520,mySheet!B:B,summary!D520,mySheet!D:D,"FEMALE",mySheet!O:O,1)</f>
        <v>0</v>
      </c>
      <c r="J520" s="11">
        <f>SUMIFS(mySheet!K:K,mySheet!A:A,summary!C520,mySheet!B:B,summary!D520,mySheet!G:G,"NOTA")/F520</f>
        <v>4.7290854918291443E-3</v>
      </c>
      <c r="K520" s="2">
        <f>SUMIFS(mySheet!K:K,mySheet!A:A,summary!C520,mySheet!B:B,summary!D520,mySheet!O:O,1) - SUMIFS(mySheet!K:K,mySheet!A:A,summary!C520,mySheet!B:B,summary!D520,mySheet!O:O,2)</f>
        <v>25682</v>
      </c>
      <c r="L520" s="11">
        <f t="shared" si="27"/>
        <v>2.1843952086538863E-2</v>
      </c>
      <c r="M520" t="str">
        <f t="array" ref="M520">INDEX(mySheet!G:G,MATCH(1,(mySheet!A:A=summary!C520)*(mySheet!B:B=summary!D520)*(mySheet!O:O=1),0))</f>
        <v>INC</v>
      </c>
      <c r="N520" t="str">
        <f>VLOOKUP(M520,alliance!A:B,2,FALSE)</f>
        <v>I.N.D.I.A.</v>
      </c>
      <c r="O520" t="str">
        <f>VLOOKUP(M520,alliance!A:D,4,FALSE)</f>
        <v>00BFFF</v>
      </c>
      <c r="P520" t="str">
        <f t="array" ref="P520">INDEX(mySheet!G:G,MATCH(1,(mySheet!A:A=summary!C520)*(mySheet!B:B=summary!D520)*(mySheet!O:O=2),0))</f>
        <v>TRS</v>
      </c>
      <c r="Q520" t="str">
        <f t="shared" si="28"/>
        <v>TRS</v>
      </c>
      <c r="R520" t="str">
        <f>VLOOKUP(Q520,alliance!A:B,2,FALSE)</f>
        <v>Unallied</v>
      </c>
      <c r="S520" t="str">
        <f>VLOOKUP(Q520,alliance!A:D,4,FALSE)</f>
        <v>F77FBE</v>
      </c>
    </row>
    <row r="521" spans="1:19" x14ac:dyDescent="0.2">
      <c r="A521" t="str">
        <f>VLOOKUP(C521,stateCodes!A:B,2,FALSE)</f>
        <v>S29</v>
      </c>
      <c r="B521">
        <v>6</v>
      </c>
      <c r="C521" t="s">
        <v>8622</v>
      </c>
      <c r="D521" t="s">
        <v>8672</v>
      </c>
      <c r="E521" s="2">
        <f>SUMIFS(mySheet!N:N,mySheet!A:A,summary!C521,mySheet!B:B,summary!D521,mySheet!O:O,1)</f>
        <v>1553385</v>
      </c>
      <c r="F521" s="2">
        <f>SUMIFS(mySheet!K:K,mySheet!A:A,summary!C521,mySheet!B:B,summary!D521)</f>
        <v>1062768</v>
      </c>
      <c r="G521" s="8">
        <f t="shared" si="26"/>
        <v>0.68416265124228703</v>
      </c>
      <c r="H521">
        <f>COUNTIFS(mySheet!A:A,summary!C521,mySheet!B:B,summary!D521,mySheet!D:D,"FEMALE")</f>
        <v>2</v>
      </c>
      <c r="I521">
        <f>COUNTIFS(mySheet!A:A,summary!C521,mySheet!B:B,summary!D521,mySheet!D:D,"FEMALE",mySheet!O:O,1)</f>
        <v>0</v>
      </c>
      <c r="J521" s="11">
        <f>SUMIFS(mySheet!K:K,mySheet!A:A,summary!C521,mySheet!B:B,summary!D521,mySheet!G:G,"NOTA")/F521</f>
        <v>1.911047378167201E-3</v>
      </c>
      <c r="K521" s="2">
        <f>SUMIFS(mySheet!K:K,mySheet!A:A,summary!C521,mySheet!B:B,summary!D521,mySheet!O:O,1) - SUMIFS(mySheet!K:K,mySheet!A:A,summary!C521,mySheet!B:B,summary!D521,mySheet!O:O,2)</f>
        <v>70875</v>
      </c>
      <c r="L521" s="11">
        <f t="shared" si="27"/>
        <v>6.668906101802087E-2</v>
      </c>
      <c r="M521" t="str">
        <f t="array" ref="M521">INDEX(mySheet!G:G,MATCH(1,(mySheet!A:A=summary!C521)*(mySheet!B:B=summary!D521)*(mySheet!O:O=1),0))</f>
        <v>BJP</v>
      </c>
      <c r="N521" t="str">
        <f>VLOOKUP(M521,alliance!A:B,2,FALSE)</f>
        <v>NDA</v>
      </c>
      <c r="O521" t="str">
        <f>VLOOKUP(M521,alliance!A:D,4,FALSE)</f>
        <v>FF4500</v>
      </c>
      <c r="P521" t="str">
        <f t="array" ref="P521">INDEX(mySheet!G:G,MATCH(1,(mySheet!A:A=summary!C521)*(mySheet!B:B=summary!D521)*(mySheet!O:O=2),0))</f>
        <v>TRS</v>
      </c>
      <c r="Q521" t="str">
        <f t="shared" si="28"/>
        <v>TRS</v>
      </c>
      <c r="R521" t="str">
        <f>VLOOKUP(Q521,alliance!A:B,2,FALSE)</f>
        <v>Unallied</v>
      </c>
      <c r="S521" t="str">
        <f>VLOOKUP(Q521,alliance!A:D,4,FALSE)</f>
        <v>F77FBE</v>
      </c>
    </row>
    <row r="522" spans="1:19" x14ac:dyDescent="0.2">
      <c r="A522" t="str">
        <f>VLOOKUP(C522,stateCodes!A:B,2,FALSE)</f>
        <v>S29</v>
      </c>
      <c r="B522">
        <v>7</v>
      </c>
      <c r="C522" t="s">
        <v>8622</v>
      </c>
      <c r="D522" t="s">
        <v>8655</v>
      </c>
      <c r="E522" s="2">
        <f>SUMIFS(mySheet!N:N,mySheet!A:A,summary!C522,mySheet!B:B,summary!D522,mySheet!O:O,1)</f>
        <v>1651543</v>
      </c>
      <c r="F522" s="2">
        <f>SUMIFS(mySheet!K:K,mySheet!A:A,summary!C522,mySheet!B:B,summary!D522)</f>
        <v>1147697</v>
      </c>
      <c r="G522" s="8">
        <f t="shared" si="26"/>
        <v>0.69492408008753026</v>
      </c>
      <c r="H522">
        <f>COUNTIFS(mySheet!A:A,summary!C522,mySheet!B:B,summary!D522,mySheet!D:D,"FEMALE")</f>
        <v>1</v>
      </c>
      <c r="I522">
        <f>COUNTIFS(mySheet!A:A,summary!C522,mySheet!B:B,summary!D522,mySheet!D:D,"FEMALE",mySheet!O:O,1)</f>
        <v>0</v>
      </c>
      <c r="J522" s="11">
        <f>SUMIFS(mySheet!K:K,mySheet!A:A,summary!C522,mySheet!B:B,summary!D522,mySheet!G:G,"NOTA")/F522</f>
        <v>6.9521833724406354E-3</v>
      </c>
      <c r="K522" s="2">
        <f>SUMIFS(mySheet!K:K,mySheet!A:A,summary!C522,mySheet!B:B,summary!D522,mySheet!O:O,1) - SUMIFS(mySheet!K:K,mySheet!A:A,summary!C522,mySheet!B:B,summary!D522,mySheet!O:O,2)</f>
        <v>89508</v>
      </c>
      <c r="L522" s="11">
        <f t="shared" si="27"/>
        <v>7.7989225379172383E-2</v>
      </c>
      <c r="M522" t="str">
        <f t="array" ref="M522">INDEX(mySheet!G:G,MATCH(1,(mySheet!A:A=summary!C522)*(mySheet!B:B=summary!D522)*(mySheet!O:O=1),0))</f>
        <v>BJP</v>
      </c>
      <c r="N522" t="str">
        <f>VLOOKUP(M522,alliance!A:B,2,FALSE)</f>
        <v>NDA</v>
      </c>
      <c r="O522" t="str">
        <f>VLOOKUP(M522,alliance!A:D,4,FALSE)</f>
        <v>FF4500</v>
      </c>
      <c r="P522" t="str">
        <f t="array" ref="P522">INDEX(mySheet!G:G,MATCH(1,(mySheet!A:A=summary!C522)*(mySheet!B:B=summary!D522)*(mySheet!O:O=2),0))</f>
        <v>TRS</v>
      </c>
      <c r="Q522" t="str">
        <f t="shared" si="28"/>
        <v>TRS</v>
      </c>
      <c r="R522" t="str">
        <f>VLOOKUP(Q522,alliance!A:B,2,FALSE)</f>
        <v>Unallied</v>
      </c>
      <c r="S522" t="str">
        <f>VLOOKUP(Q522,alliance!A:D,4,FALSE)</f>
        <v>F77FBE</v>
      </c>
    </row>
    <row r="523" spans="1:19" x14ac:dyDescent="0.2">
      <c r="A523" t="str">
        <f>VLOOKUP(C523,stateCodes!A:B,2,FALSE)</f>
        <v>S29</v>
      </c>
      <c r="B523">
        <v>8</v>
      </c>
      <c r="C523" t="s">
        <v>8622</v>
      </c>
      <c r="D523" t="s">
        <v>8876</v>
      </c>
      <c r="E523" s="2">
        <f>SUMIFS(mySheet!N:N,mySheet!A:A,summary!C523,mySheet!B:B,summary!D523,mySheet!O:O,1)</f>
        <v>1603318</v>
      </c>
      <c r="F523" s="2">
        <f>SUMIFS(mySheet!K:K,mySheet!A:A,summary!C523,mySheet!B:B,summary!D523)</f>
        <v>1150223</v>
      </c>
      <c r="G523" s="8">
        <f t="shared" si="26"/>
        <v>0.71740166330073007</v>
      </c>
      <c r="H523">
        <f>COUNTIFS(mySheet!A:A,summary!C523,mySheet!B:B,summary!D523,mySheet!D:D,"FEMALE")</f>
        <v>0</v>
      </c>
      <c r="I523">
        <f>COUNTIFS(mySheet!A:A,summary!C523,mySheet!B:B,summary!D523,mySheet!D:D,"FEMALE",mySheet!O:O,1)</f>
        <v>0</v>
      </c>
      <c r="J523" s="11">
        <f>SUMIFS(mySheet!K:K,mySheet!A:A,summary!C523,mySheet!B:B,summary!D523,mySheet!G:G,"NOTA")/F523</f>
        <v>1.3380014136389205E-2</v>
      </c>
      <c r="K523" s="2">
        <f>SUMIFS(mySheet!K:K,mySheet!A:A,summary!C523,mySheet!B:B,summary!D523,mySheet!O:O,1) - SUMIFS(mySheet!K:K,mySheet!A:A,summary!C523,mySheet!B:B,summary!D523,mySheet!O:O,2)</f>
        <v>316427</v>
      </c>
      <c r="L523" s="11">
        <f t="shared" si="27"/>
        <v>0.27510056745518041</v>
      </c>
      <c r="M523" t="str">
        <f t="array" ref="M523">INDEX(mySheet!G:G,MATCH(1,(mySheet!A:A=summary!C523)*(mySheet!B:B=summary!D523)*(mySheet!O:O=1),0))</f>
        <v>TRS</v>
      </c>
      <c r="N523" t="str">
        <f>VLOOKUP(M523,alliance!A:B,2,FALSE)</f>
        <v>Unallied</v>
      </c>
      <c r="O523" t="str">
        <f>VLOOKUP(M523,alliance!A:D,4,FALSE)</f>
        <v>F77FBE</v>
      </c>
      <c r="P523" t="str">
        <f t="array" ref="P523">INDEX(mySheet!G:G,MATCH(1,(mySheet!A:A=summary!C523)*(mySheet!B:B=summary!D523)*(mySheet!O:O=2),0))</f>
        <v>INC</v>
      </c>
      <c r="Q523" t="str">
        <f t="shared" si="28"/>
        <v>TRS</v>
      </c>
      <c r="R523" t="str">
        <f>VLOOKUP(Q523,alliance!A:B,2,FALSE)</f>
        <v>Unallied</v>
      </c>
      <c r="S523" t="str">
        <f>VLOOKUP(Q523,alliance!A:D,4,FALSE)</f>
        <v>F77FBE</v>
      </c>
    </row>
    <row r="524" spans="1:19" x14ac:dyDescent="0.2">
      <c r="A524" t="str">
        <f>VLOOKUP(C524,stateCodes!A:B,2,FALSE)</f>
        <v>S29</v>
      </c>
      <c r="B524">
        <v>9</v>
      </c>
      <c r="C524" t="s">
        <v>8622</v>
      </c>
      <c r="D524" t="s">
        <v>8931</v>
      </c>
      <c r="E524" s="2">
        <f>SUMIFS(mySheet!N:N,mySheet!A:A,summary!C524,mySheet!B:B,summary!D524,mySheet!O:O,1)</f>
        <v>1957931</v>
      </c>
      <c r="F524" s="2">
        <f>SUMIFS(mySheet!K:K,mySheet!A:A,summary!C524,mySheet!B:B,summary!D524)</f>
        <v>877872</v>
      </c>
      <c r="G524" s="8">
        <f t="shared" si="26"/>
        <v>0.44836717943584325</v>
      </c>
      <c r="H524">
        <f>COUNTIFS(mySheet!A:A,summary!C524,mySheet!B:B,summary!D524,mySheet!D:D,"FEMALE")</f>
        <v>0</v>
      </c>
      <c r="I524">
        <f>COUNTIFS(mySheet!A:A,summary!C524,mySheet!B:B,summary!D524,mySheet!D:D,"FEMALE",mySheet!O:O,1)</f>
        <v>0</v>
      </c>
      <c r="J524" s="11">
        <f>SUMIFS(mySheet!K:K,mySheet!A:A,summary!C524,mySheet!B:B,summary!D524,mySheet!G:G,"NOTA")/F524</f>
        <v>6.4394353618750797E-3</v>
      </c>
      <c r="K524" s="2">
        <f>SUMIFS(mySheet!K:K,mySheet!A:A,summary!C524,mySheet!B:B,summary!D524,mySheet!O:O,1) - SUMIFS(mySheet!K:K,mySheet!A:A,summary!C524,mySheet!B:B,summary!D524,mySheet!O:O,2)</f>
        <v>282186</v>
      </c>
      <c r="L524" s="11">
        <f t="shared" si="27"/>
        <v>0.32144321723440317</v>
      </c>
      <c r="M524" t="str">
        <f t="array" ref="M524">INDEX(mySheet!G:G,MATCH(1,(mySheet!A:A=summary!C524)*(mySheet!B:B=summary!D524)*(mySheet!O:O=1),0))</f>
        <v>AIMIM</v>
      </c>
      <c r="N524" t="str">
        <f>VLOOKUP(M524,alliance!A:B,2,FALSE)</f>
        <v>Unallied</v>
      </c>
      <c r="O524" t="str">
        <f>VLOOKUP(M524,alliance!A:D,4,FALSE)</f>
        <v>004225</v>
      </c>
      <c r="P524" t="str">
        <f t="array" ref="P524">INDEX(mySheet!G:G,MATCH(1,(mySheet!A:A=summary!C524)*(mySheet!B:B=summary!D524)*(mySheet!O:O=2),0))</f>
        <v>BJP</v>
      </c>
      <c r="Q524" t="str">
        <f t="shared" si="28"/>
        <v>AIMIM</v>
      </c>
      <c r="R524" t="str">
        <f>VLOOKUP(Q524,alliance!A:B,2,FALSE)</f>
        <v>Unallied</v>
      </c>
      <c r="S524" t="str">
        <f>VLOOKUP(Q524,alliance!A:D,4,FALSE)</f>
        <v>004225</v>
      </c>
    </row>
    <row r="525" spans="1:19" x14ac:dyDescent="0.2">
      <c r="A525" t="str">
        <f>VLOOKUP(C525,stateCodes!A:B,2,FALSE)</f>
        <v>S29</v>
      </c>
      <c r="B525">
        <v>10</v>
      </c>
      <c r="C525" t="s">
        <v>8622</v>
      </c>
      <c r="D525" t="s">
        <v>9074</v>
      </c>
      <c r="E525" s="2">
        <f>SUMIFS(mySheet!N:N,mySheet!A:A,summary!C525,mySheet!B:B,summary!D525,mySheet!O:O,1)</f>
        <v>1513809</v>
      </c>
      <c r="F525" s="2">
        <f>SUMIFS(mySheet!K:K,mySheet!A:A,summary!C525,mySheet!B:B,summary!D525)</f>
        <v>1139831</v>
      </c>
      <c r="G525" s="8">
        <f t="shared" si="26"/>
        <v>0.75295562386007742</v>
      </c>
      <c r="H525">
        <f>COUNTIFS(mySheet!A:A,summary!C525,mySheet!B:B,summary!D525,mySheet!D:D,"FEMALE")</f>
        <v>1</v>
      </c>
      <c r="I525">
        <f>COUNTIFS(mySheet!A:A,summary!C525,mySheet!B:B,summary!D525,mySheet!D:D,"FEMALE",mySheet!O:O,1)</f>
        <v>0</v>
      </c>
      <c r="J525" s="11">
        <f>SUMIFS(mySheet!K:K,mySheet!A:A,summary!C525,mySheet!B:B,summary!D525,mySheet!G:G,"NOTA")/F525</f>
        <v>1.3889778396972885E-2</v>
      </c>
      <c r="K525" s="2">
        <f>SUMIFS(mySheet!K:K,mySheet!A:A,summary!C525,mySheet!B:B,summary!D525,mySheet!O:O,1) - SUMIFS(mySheet!K:K,mySheet!A:A,summary!C525,mySheet!B:B,summary!D525,mySheet!O:O,2)</f>
        <v>168062</v>
      </c>
      <c r="L525" s="11">
        <f t="shared" si="27"/>
        <v>0.14744466504244927</v>
      </c>
      <c r="M525" t="str">
        <f t="array" ref="M525">INDEX(mySheet!G:G,MATCH(1,(mySheet!A:A=summary!C525)*(mySheet!B:B=summary!D525)*(mySheet!O:O=1),0))</f>
        <v>TRS</v>
      </c>
      <c r="N525" t="str">
        <f>VLOOKUP(M525,alliance!A:B,2,FALSE)</f>
        <v>Unallied</v>
      </c>
      <c r="O525" t="str">
        <f>VLOOKUP(M525,alliance!A:D,4,FALSE)</f>
        <v>F77FBE</v>
      </c>
      <c r="P525" t="str">
        <f t="array" ref="P525">INDEX(mySheet!G:G,MATCH(1,(mySheet!A:A=summary!C525)*(mySheet!B:B=summary!D525)*(mySheet!O:O=2),0))</f>
        <v>INC</v>
      </c>
      <c r="Q525" t="str">
        <f t="shared" si="28"/>
        <v>TRS</v>
      </c>
      <c r="R525" t="str">
        <f>VLOOKUP(Q525,alliance!A:B,2,FALSE)</f>
        <v>Unallied</v>
      </c>
      <c r="S525" t="str">
        <f>VLOOKUP(Q525,alliance!A:D,4,FALSE)</f>
        <v>F77FBE</v>
      </c>
    </row>
    <row r="526" spans="1:19" x14ac:dyDescent="0.2">
      <c r="A526" t="str">
        <f>VLOOKUP(C526,stateCodes!A:B,2,FALSE)</f>
        <v>S29</v>
      </c>
      <c r="B526">
        <v>11</v>
      </c>
      <c r="C526" t="s">
        <v>8622</v>
      </c>
      <c r="D526" t="s">
        <v>8623</v>
      </c>
      <c r="E526" s="2">
        <f>SUMIFS(mySheet!N:N,mySheet!A:A,summary!C526,mySheet!B:B,summary!D526,mySheet!O:O,1)</f>
        <v>1489790</v>
      </c>
      <c r="F526" s="2">
        <f>SUMIFS(mySheet!K:K,mySheet!A:A,summary!C526,mySheet!B:B,summary!D526)</f>
        <v>1063730</v>
      </c>
      <c r="G526" s="8">
        <f t="shared" si="26"/>
        <v>0.71401338443673268</v>
      </c>
      <c r="H526">
        <f>COUNTIFS(mySheet!A:A,summary!C526,mySheet!B:B,summary!D526,mySheet!D:D,"FEMALE")</f>
        <v>1</v>
      </c>
      <c r="I526">
        <f>COUNTIFS(mySheet!A:A,summary!C526,mySheet!B:B,summary!D526,mySheet!D:D,"FEMALE",mySheet!O:O,1)</f>
        <v>0</v>
      </c>
      <c r="J526" s="11">
        <f>SUMIFS(mySheet!K:K,mySheet!A:A,summary!C526,mySheet!B:B,summary!D526,mySheet!G:G,"NOTA")/F526</f>
        <v>1.225498951801679E-2</v>
      </c>
      <c r="K526" s="2">
        <f>SUMIFS(mySheet!K:K,mySheet!A:A,summary!C526,mySheet!B:B,summary!D526,mySheet!O:O,1) - SUMIFS(mySheet!K:K,mySheet!A:A,summary!C526,mySheet!B:B,summary!D526,mySheet!O:O,2)</f>
        <v>58560</v>
      </c>
      <c r="L526" s="11">
        <f t="shared" si="27"/>
        <v>5.5051563836687883E-2</v>
      </c>
      <c r="M526" t="str">
        <f t="array" ref="M526">INDEX(mySheet!G:G,MATCH(1,(mySheet!A:A=summary!C526)*(mySheet!B:B=summary!D526)*(mySheet!O:O=1),0))</f>
        <v>BJP</v>
      </c>
      <c r="N526" t="str">
        <f>VLOOKUP(M526,alliance!A:B,2,FALSE)</f>
        <v>NDA</v>
      </c>
      <c r="O526" t="str">
        <f>VLOOKUP(M526,alliance!A:D,4,FALSE)</f>
        <v>FF4500</v>
      </c>
      <c r="P526" t="str">
        <f t="array" ref="P526">INDEX(mySheet!G:G,MATCH(1,(mySheet!A:A=summary!C526)*(mySheet!B:B=summary!D526)*(mySheet!O:O=2),0))</f>
        <v>TRS</v>
      </c>
      <c r="Q526" t="str">
        <f t="shared" si="28"/>
        <v>TRS</v>
      </c>
      <c r="R526" t="str">
        <f>VLOOKUP(Q526,alliance!A:B,2,FALSE)</f>
        <v>Unallied</v>
      </c>
      <c r="S526" t="str">
        <f>VLOOKUP(Q526,alliance!A:D,4,FALSE)</f>
        <v>F77FBE</v>
      </c>
    </row>
    <row r="527" spans="1:19" x14ac:dyDescent="0.2">
      <c r="A527" t="str">
        <f>VLOOKUP(C527,stateCodes!A:B,2,FALSE)</f>
        <v>S29</v>
      </c>
      <c r="B527">
        <v>12</v>
      </c>
      <c r="C527" t="s">
        <v>8622</v>
      </c>
      <c r="D527" t="s">
        <v>8637</v>
      </c>
      <c r="E527" s="2">
        <f>SUMIFS(mySheet!N:N,mySheet!A:A,summary!C527,mySheet!B:B,summary!D527,mySheet!O:O,1)</f>
        <v>1479091</v>
      </c>
      <c r="F527" s="2">
        <f>SUMIFS(mySheet!K:K,mySheet!A:A,summary!C527,mySheet!B:B,summary!D527)</f>
        <v>970051</v>
      </c>
      <c r="G527" s="8">
        <f t="shared" si="26"/>
        <v>0.65584267634648574</v>
      </c>
      <c r="H527">
        <f>COUNTIFS(mySheet!A:A,summary!C527,mySheet!B:B,summary!D527,mySheet!D:D,"FEMALE")</f>
        <v>2</v>
      </c>
      <c r="I527">
        <f>COUNTIFS(mySheet!A:A,summary!C527,mySheet!B:B,summary!D527,mySheet!D:D,"FEMALE",mySheet!O:O,1)</f>
        <v>0</v>
      </c>
      <c r="J527" s="11">
        <f>SUMIFS(mySheet!K:K,mySheet!A:A,summary!C527,mySheet!B:B,summary!D527,mySheet!G:G,"NOTA")/F527</f>
        <v>9.247967374911216E-3</v>
      </c>
      <c r="K527" s="2">
        <f>SUMIFS(mySheet!K:K,mySheet!A:A,summary!C527,mySheet!B:B,summary!D527,mySheet!O:O,1) - SUMIFS(mySheet!K:K,mySheet!A:A,summary!C527,mySheet!B:B,summary!D527,mySheet!O:O,2)</f>
        <v>95180</v>
      </c>
      <c r="L527" s="11">
        <f t="shared" si="27"/>
        <v>9.8118552529712355E-2</v>
      </c>
      <c r="M527" t="str">
        <f t="array" ref="M527">INDEX(mySheet!G:G,MATCH(1,(mySheet!A:A=summary!C527)*(mySheet!B:B=summary!D527)*(mySheet!O:O=1),0))</f>
        <v>TRS</v>
      </c>
      <c r="N527" t="str">
        <f>VLOOKUP(M527,alliance!A:B,2,FALSE)</f>
        <v>Unallied</v>
      </c>
      <c r="O527" t="str">
        <f>VLOOKUP(M527,alliance!A:D,4,FALSE)</f>
        <v>F77FBE</v>
      </c>
      <c r="P527" t="str">
        <f t="array" ref="P527">INDEX(mySheet!G:G,MATCH(1,(mySheet!A:A=summary!C527)*(mySheet!B:B=summary!D527)*(mySheet!O:O=2),0))</f>
        <v>INC</v>
      </c>
      <c r="Q527" t="str">
        <f t="shared" si="28"/>
        <v>INC</v>
      </c>
      <c r="R527" t="str">
        <f>VLOOKUP(Q527,alliance!A:B,2,FALSE)</f>
        <v>I.N.D.I.A.</v>
      </c>
      <c r="S527" t="str">
        <f>VLOOKUP(Q527,alliance!A:D,4,FALSE)</f>
        <v>00BFFF</v>
      </c>
    </row>
    <row r="528" spans="1:19" x14ac:dyDescent="0.2">
      <c r="A528" t="str">
        <f>VLOOKUP(C528,stateCodes!A:B,2,FALSE)</f>
        <v>S29</v>
      </c>
      <c r="B528">
        <v>13</v>
      </c>
      <c r="C528" t="s">
        <v>8622</v>
      </c>
      <c r="D528" t="s">
        <v>8901</v>
      </c>
      <c r="E528" s="2">
        <f>SUMIFS(mySheet!N:N,mySheet!A:A,summary!C528,mySheet!B:B,summary!D528,mySheet!O:O,1)</f>
        <v>1968276</v>
      </c>
      <c r="F528" s="2">
        <f>SUMIFS(mySheet!K:K,mySheet!A:A,summary!C528,mySheet!B:B,summary!D528)</f>
        <v>915106</v>
      </c>
      <c r="G528" s="8">
        <f t="shared" si="26"/>
        <v>0.46492768290625908</v>
      </c>
      <c r="H528">
        <f>COUNTIFS(mySheet!A:A,summary!C528,mySheet!B:B,summary!D528,mySheet!D:D,"FEMALE")</f>
        <v>2</v>
      </c>
      <c r="I528">
        <f>COUNTIFS(mySheet!A:A,summary!C528,mySheet!B:B,summary!D528,mySheet!D:D,"FEMALE",mySheet!O:O,1)</f>
        <v>0</v>
      </c>
      <c r="J528" s="11">
        <f>SUMIFS(mySheet!K:K,mySheet!A:A,summary!C528,mySheet!B:B,summary!D528,mySheet!G:G,"NOTA")/F528</f>
        <v>9.8764514711956863E-3</v>
      </c>
      <c r="K528" s="2">
        <f>SUMIFS(mySheet!K:K,mySheet!A:A,summary!C528,mySheet!B:B,summary!D528,mySheet!O:O,1) - SUMIFS(mySheet!K:K,mySheet!A:A,summary!C528,mySheet!B:B,summary!D528,mySheet!O:O,2)</f>
        <v>62114</v>
      </c>
      <c r="L528" s="11">
        <f t="shared" si="27"/>
        <v>6.7876289741297724E-2</v>
      </c>
      <c r="M528" t="str">
        <f t="array" ref="M528">INDEX(mySheet!G:G,MATCH(1,(mySheet!A:A=summary!C528)*(mySheet!B:B=summary!D528)*(mySheet!O:O=1),0))</f>
        <v>BJP</v>
      </c>
      <c r="N528" t="str">
        <f>VLOOKUP(M528,alliance!A:B,2,FALSE)</f>
        <v>NDA</v>
      </c>
      <c r="O528" t="str">
        <f>VLOOKUP(M528,alliance!A:D,4,FALSE)</f>
        <v>FF4500</v>
      </c>
      <c r="P528" t="str">
        <f t="array" ref="P528">INDEX(mySheet!G:G,MATCH(1,(mySheet!A:A=summary!C528)*(mySheet!B:B=summary!D528)*(mySheet!O:O=2),0))</f>
        <v>TRS</v>
      </c>
      <c r="Q528" t="str">
        <f t="shared" si="28"/>
        <v>TRS</v>
      </c>
      <c r="R528" t="str">
        <f>VLOOKUP(Q528,alliance!A:B,2,FALSE)</f>
        <v>Unallied</v>
      </c>
      <c r="S528" t="str">
        <f>VLOOKUP(Q528,alliance!A:D,4,FALSE)</f>
        <v>F77FBE</v>
      </c>
    </row>
    <row r="529" spans="1:19" x14ac:dyDescent="0.2">
      <c r="A529" t="str">
        <f>VLOOKUP(C529,stateCodes!A:B,2,FALSE)</f>
        <v>S29</v>
      </c>
      <c r="B529">
        <v>14</v>
      </c>
      <c r="C529" t="s">
        <v>8622</v>
      </c>
      <c r="D529" t="s">
        <v>9042</v>
      </c>
      <c r="E529" s="2">
        <f>SUMIFS(mySheet!N:N,mySheet!A:A,summary!C529,mySheet!B:B,summary!D529,mySheet!O:O,1)</f>
        <v>1666770</v>
      </c>
      <c r="F529" s="2">
        <f>SUMIFS(mySheet!K:K,mySheet!A:A,summary!C529,mySheet!B:B,summary!D529)</f>
        <v>1061645</v>
      </c>
      <c r="G529" s="8">
        <f t="shared" si="26"/>
        <v>0.63694750925442623</v>
      </c>
      <c r="H529">
        <f>COUNTIFS(mySheet!A:A,summary!C529,mySheet!B:B,summary!D529,mySheet!D:D,"FEMALE")</f>
        <v>2</v>
      </c>
      <c r="I529">
        <f>COUNTIFS(mySheet!A:A,summary!C529,mySheet!B:B,summary!D529,mySheet!D:D,"FEMALE",mySheet!O:O,1)</f>
        <v>0</v>
      </c>
      <c r="J529" s="11">
        <f>SUMIFS(mySheet!K:K,mySheet!A:A,summary!C529,mySheet!B:B,summary!D529,mySheet!G:G,"NOTA")/F529</f>
        <v>1.77093096091443E-2</v>
      </c>
      <c r="K529" s="2">
        <f>SUMIFS(mySheet!K:K,mySheet!A:A,summary!C529,mySheet!B:B,summary!D529,mySheet!O:O,1) - SUMIFS(mySheet!K:K,mySheet!A:A,summary!C529,mySheet!B:B,summary!D529,mySheet!O:O,2)</f>
        <v>350298</v>
      </c>
      <c r="L529" s="11">
        <f t="shared" si="27"/>
        <v>0.32995775423988244</v>
      </c>
      <c r="M529" t="str">
        <f t="array" ref="M529">INDEX(mySheet!G:G,MATCH(1,(mySheet!A:A=summary!C529)*(mySheet!B:B=summary!D529)*(mySheet!O:O=1),0))</f>
        <v>TRS</v>
      </c>
      <c r="N529" t="str">
        <f>VLOOKUP(M529,alliance!A:B,2,FALSE)</f>
        <v>Unallied</v>
      </c>
      <c r="O529" t="str">
        <f>VLOOKUP(M529,alliance!A:D,4,FALSE)</f>
        <v>F77FBE</v>
      </c>
      <c r="P529" t="str">
        <f t="array" ref="P529">INDEX(mySheet!G:G,MATCH(1,(mySheet!A:A=summary!C529)*(mySheet!B:B=summary!D529)*(mySheet!O:O=2),0))</f>
        <v>INC</v>
      </c>
      <c r="Q529" t="str">
        <f t="shared" si="28"/>
        <v>TRS</v>
      </c>
      <c r="R529" t="str">
        <f>VLOOKUP(Q529,alliance!A:B,2,FALSE)</f>
        <v>Unallied</v>
      </c>
      <c r="S529" t="str">
        <f>VLOOKUP(Q529,alliance!A:D,4,FALSE)</f>
        <v>F77FBE</v>
      </c>
    </row>
    <row r="530" spans="1:19" x14ac:dyDescent="0.2">
      <c r="A530" t="str">
        <f>VLOOKUP(C530,stateCodes!A:B,2,FALSE)</f>
        <v>S29</v>
      </c>
      <c r="B530">
        <v>15</v>
      </c>
      <c r="C530" t="s">
        <v>8622</v>
      </c>
      <c r="D530" t="s">
        <v>8887</v>
      </c>
      <c r="E530" s="2">
        <f>SUMIFS(mySheet!N:N,mySheet!A:A,summary!C530,mySheet!B:B,summary!D530,mySheet!O:O,1)</f>
        <v>3150313</v>
      </c>
      <c r="F530" s="2">
        <f>SUMIFS(mySheet!K:K,mySheet!A:A,summary!C530,mySheet!B:B,summary!D530)</f>
        <v>1563063</v>
      </c>
      <c r="G530" s="8">
        <f t="shared" si="26"/>
        <v>0.49616117509593494</v>
      </c>
      <c r="H530">
        <f>COUNTIFS(mySheet!A:A,summary!C530,mySheet!B:B,summary!D530,mySheet!D:D,"FEMALE")</f>
        <v>1</v>
      </c>
      <c r="I530">
        <f>COUNTIFS(mySheet!A:A,summary!C530,mySheet!B:B,summary!D530,mySheet!D:D,"FEMALE",mySheet!O:O,1)</f>
        <v>0</v>
      </c>
      <c r="J530" s="11">
        <f>SUMIFS(mySheet!K:K,mySheet!A:A,summary!C530,mySheet!B:B,summary!D530,mySheet!G:G,"NOTA")/F530</f>
        <v>1.1448674813491202E-2</v>
      </c>
      <c r="K530" s="2">
        <f>SUMIFS(mySheet!K:K,mySheet!A:A,summary!C530,mySheet!B:B,summary!D530,mySheet!O:O,1) - SUMIFS(mySheet!K:K,mySheet!A:A,summary!C530,mySheet!B:B,summary!D530,mySheet!O:O,2)</f>
        <v>10919</v>
      </c>
      <c r="L530" s="11">
        <f t="shared" si="27"/>
        <v>6.9856429331383316E-3</v>
      </c>
      <c r="M530" t="str">
        <f t="array" ref="M530">INDEX(mySheet!G:G,MATCH(1,(mySheet!A:A=summary!C530)*(mySheet!B:B=summary!D530)*(mySheet!O:O=1),0))</f>
        <v>INC</v>
      </c>
      <c r="N530" t="str">
        <f>VLOOKUP(M530,alliance!A:B,2,FALSE)</f>
        <v>I.N.D.I.A.</v>
      </c>
      <c r="O530" t="str">
        <f>VLOOKUP(M530,alliance!A:D,4,FALSE)</f>
        <v>00BFFF</v>
      </c>
      <c r="P530" t="str">
        <f t="array" ref="P530">INDEX(mySheet!G:G,MATCH(1,(mySheet!A:A=summary!C530)*(mySheet!B:B=summary!D530)*(mySheet!O:O=2),0))</f>
        <v>TRS</v>
      </c>
      <c r="Q530" t="str">
        <f t="shared" si="28"/>
        <v>TRS</v>
      </c>
      <c r="R530" t="str">
        <f>VLOOKUP(Q530,alliance!A:B,2,FALSE)</f>
        <v>Unallied</v>
      </c>
      <c r="S530" t="str">
        <f>VLOOKUP(Q530,alliance!A:D,4,FALSE)</f>
        <v>F77FBE</v>
      </c>
    </row>
    <row r="531" spans="1:19" x14ac:dyDescent="0.2">
      <c r="A531" t="str">
        <f>VLOOKUP(C531,stateCodes!A:B,2,FALSE)</f>
        <v>S29</v>
      </c>
      <c r="B531">
        <v>16</v>
      </c>
      <c r="C531" t="s">
        <v>8622</v>
      </c>
      <c r="D531" t="s">
        <v>9028</v>
      </c>
      <c r="E531" s="2">
        <f>SUMIFS(mySheet!N:N,mySheet!A:A,summary!C531,mySheet!B:B,summary!D531,mySheet!O:O,1)</f>
        <v>1628033</v>
      </c>
      <c r="F531" s="2">
        <f>SUMIFS(mySheet!K:K,mySheet!A:A,summary!C531,mySheet!B:B,summary!D531)</f>
        <v>1212631</v>
      </c>
      <c r="G531" s="8">
        <f t="shared" si="26"/>
        <v>0.74484423841531466</v>
      </c>
      <c r="H531">
        <f>COUNTIFS(mySheet!A:A,summary!C531,mySheet!B:B,summary!D531,mySheet!D:D,"FEMALE")</f>
        <v>0</v>
      </c>
      <c r="I531">
        <f>COUNTIFS(mySheet!A:A,summary!C531,mySheet!B:B,summary!D531,mySheet!D:D,"FEMALE",mySheet!O:O,1)</f>
        <v>0</v>
      </c>
      <c r="J531" s="11">
        <f>SUMIFS(mySheet!K:K,mySheet!A:A,summary!C531,mySheet!B:B,summary!D531,mySheet!G:G,"NOTA")/F531</f>
        <v>9.9131557745101347E-3</v>
      </c>
      <c r="K531" s="2">
        <f>SUMIFS(mySheet!K:K,mySheet!A:A,summary!C531,mySheet!B:B,summary!D531,mySheet!O:O,1) - SUMIFS(mySheet!K:K,mySheet!A:A,summary!C531,mySheet!B:B,summary!D531,mySheet!O:O,2)</f>
        <v>5219</v>
      </c>
      <c r="L531" s="11">
        <f t="shared" si="27"/>
        <v>4.303864902018833E-3</v>
      </c>
      <c r="M531" t="str">
        <f t="array" ref="M531">INDEX(mySheet!G:G,MATCH(1,(mySheet!A:A=summary!C531)*(mySheet!B:B=summary!D531)*(mySheet!O:O=1),0))</f>
        <v>INC</v>
      </c>
      <c r="N531" t="str">
        <f>VLOOKUP(M531,alliance!A:B,2,FALSE)</f>
        <v>I.N.D.I.A.</v>
      </c>
      <c r="O531" t="str">
        <f>VLOOKUP(M531,alliance!A:D,4,FALSE)</f>
        <v>00BFFF</v>
      </c>
      <c r="P531" t="str">
        <f t="array" ref="P531">INDEX(mySheet!G:G,MATCH(1,(mySheet!A:A=summary!C531)*(mySheet!B:B=summary!D531)*(mySheet!O:O=2),0))</f>
        <v>TRS</v>
      </c>
      <c r="Q531" t="str">
        <f t="shared" si="28"/>
        <v>TRS</v>
      </c>
      <c r="R531" t="str">
        <f>VLOOKUP(Q531,alliance!A:B,2,FALSE)</f>
        <v>Unallied</v>
      </c>
      <c r="S531" t="str">
        <f>VLOOKUP(Q531,alliance!A:D,4,FALSE)</f>
        <v>F77FBE</v>
      </c>
    </row>
    <row r="532" spans="1:19" x14ac:dyDescent="0.2">
      <c r="A532" t="str">
        <f>VLOOKUP(C532,stateCodes!A:B,2,FALSE)</f>
        <v>U01</v>
      </c>
      <c r="B532">
        <v>0</v>
      </c>
      <c r="C532" t="s">
        <v>9100</v>
      </c>
      <c r="D532" t="s">
        <v>9100</v>
      </c>
      <c r="E532" s="2">
        <f>SUMIFS(mySheet!N:N,mySheet!A:A,summary!C532,mySheet!B:B,summary!D532,mySheet!O:O,1)</f>
        <v>318471</v>
      </c>
      <c r="F532" s="2">
        <f>SUMIFS(mySheet!K:K,mySheet!A:A,summary!C532,mySheet!B:B,summary!D532)</f>
        <v>207296</v>
      </c>
      <c r="G532" s="8">
        <f t="shared" si="26"/>
        <v>0.65091012996473774</v>
      </c>
      <c r="H532">
        <f>COUNTIFS(mySheet!A:A,summary!C532,mySheet!B:B,summary!D532,mySheet!D:D,"FEMALE")</f>
        <v>1</v>
      </c>
      <c r="I532">
        <f>COUNTIFS(mySheet!A:A,summary!C532,mySheet!B:B,summary!D532,mySheet!D:D,"FEMALE",mySheet!O:O,1)</f>
        <v>0</v>
      </c>
      <c r="J532" s="11">
        <f>SUMIFS(mySheet!K:K,mySheet!A:A,summary!C532,mySheet!B:B,summary!D532,mySheet!G:G,"NOTA")/F532</f>
        <v>6.8115158999691259E-3</v>
      </c>
      <c r="K532" s="2">
        <f>SUMIFS(mySheet!K:K,mySheet!A:A,summary!C532,mySheet!B:B,summary!D532,mySheet!O:O,1) - SUMIFS(mySheet!K:K,mySheet!A:A,summary!C532,mySheet!B:B,summary!D532,mySheet!O:O,2)</f>
        <v>1407</v>
      </c>
      <c r="L532" s="11">
        <f t="shared" si="27"/>
        <v>6.7873958011732015E-3</v>
      </c>
      <c r="M532" t="str">
        <f t="array" ref="M532">INDEX(mySheet!G:G,MATCH(1,(mySheet!A:A=summary!C532)*(mySheet!B:B=summary!D532)*(mySheet!O:O=1),0))</f>
        <v>INC</v>
      </c>
      <c r="N532" t="str">
        <f>VLOOKUP(M532,alliance!A:B,2,FALSE)</f>
        <v>I.N.D.I.A.</v>
      </c>
      <c r="O532" t="str">
        <f>VLOOKUP(M532,alliance!A:D,4,FALSE)</f>
        <v>00BFFF</v>
      </c>
      <c r="P532" t="str">
        <f t="array" ref="P532">INDEX(mySheet!G:G,MATCH(1,(mySheet!A:A=summary!C532)*(mySheet!B:B=summary!D532)*(mySheet!O:O=2),0))</f>
        <v>BJP</v>
      </c>
      <c r="Q532" t="str">
        <f t="shared" si="28"/>
        <v>BJP</v>
      </c>
      <c r="R532" t="str">
        <f>VLOOKUP(Q532,alliance!A:B,2,FALSE)</f>
        <v>NDA</v>
      </c>
      <c r="S532" t="str">
        <f>VLOOKUP(Q532,alliance!A:D,4,FALSE)</f>
        <v>FF4500</v>
      </c>
    </row>
    <row r="533" spans="1:19" x14ac:dyDescent="0.2">
      <c r="A533" t="str">
        <f>VLOOKUP(C533,stateCodes!A:B,2,FALSE)</f>
        <v>U02</v>
      </c>
      <c r="B533">
        <v>0</v>
      </c>
      <c r="C533" t="s">
        <v>9115</v>
      </c>
      <c r="D533" t="s">
        <v>9116</v>
      </c>
      <c r="E533" s="2">
        <f>SUMIFS(mySheet!N:N,mySheet!A:A,summary!C533,mySheet!B:B,summary!D533,mySheet!O:O,1)</f>
        <v>646729</v>
      </c>
      <c r="F533" s="2">
        <f>SUMIFS(mySheet!K:K,mySheet!A:A,summary!C533,mySheet!B:B,summary!D533)</f>
        <v>456568</v>
      </c>
      <c r="G533" s="8">
        <f t="shared" si="26"/>
        <v>0.70596494049284941</v>
      </c>
      <c r="H533">
        <f>COUNTIFS(mySheet!A:A,summary!C533,mySheet!B:B,summary!D533,mySheet!D:D,"FEMALE")</f>
        <v>9</v>
      </c>
      <c r="I533">
        <f>COUNTIFS(mySheet!A:A,summary!C533,mySheet!B:B,summary!D533,mySheet!D:D,"FEMALE",mySheet!O:O,1)</f>
        <v>1</v>
      </c>
      <c r="J533" s="11">
        <f>SUMIFS(mySheet!K:K,mySheet!A:A,summary!C533,mySheet!B:B,summary!D533,mySheet!G:G,"NOTA")/F533</f>
        <v>9.4947521508296686E-3</v>
      </c>
      <c r="K533" s="2">
        <f>SUMIFS(mySheet!K:K,mySheet!A:A,summary!C533,mySheet!B:B,summary!D533,mySheet!O:O,1) - SUMIFS(mySheet!K:K,mySheet!A:A,summary!C533,mySheet!B:B,summary!D533,mySheet!O:O,2)</f>
        <v>46970</v>
      </c>
      <c r="L533" s="11">
        <f t="shared" si="27"/>
        <v>0.10287624187415675</v>
      </c>
      <c r="M533" t="str">
        <f t="array" ref="M533">INDEX(mySheet!G:G,MATCH(1,(mySheet!A:A=summary!C533)*(mySheet!B:B=summary!D533)*(mySheet!O:O=1),0))</f>
        <v>BJP</v>
      </c>
      <c r="N533" t="str">
        <f>VLOOKUP(M533,alliance!A:B,2,FALSE)</f>
        <v>NDA</v>
      </c>
      <c r="O533" t="str">
        <f>VLOOKUP(M533,alliance!A:D,4,FALSE)</f>
        <v>FF4500</v>
      </c>
      <c r="P533" t="str">
        <f t="array" ref="P533">INDEX(mySheet!G:G,MATCH(1,(mySheet!A:A=summary!C533)*(mySheet!B:B=summary!D533)*(mySheet!O:O=2),0))</f>
        <v>INC</v>
      </c>
      <c r="Q533" t="str">
        <f t="shared" si="28"/>
        <v>BJP</v>
      </c>
      <c r="R533" t="str">
        <f>VLOOKUP(Q533,alliance!A:B,2,FALSE)</f>
        <v>NDA</v>
      </c>
      <c r="S533" t="str">
        <f>VLOOKUP(Q533,alliance!A:D,4,FALSE)</f>
        <v>FF4500</v>
      </c>
    </row>
    <row r="534" spans="1:19" x14ac:dyDescent="0.2">
      <c r="A534" t="str">
        <f>VLOOKUP(C534,stateCodes!A:B,2,FALSE)</f>
        <v>U03</v>
      </c>
      <c r="B534">
        <v>0</v>
      </c>
      <c r="C534" t="s">
        <v>9153</v>
      </c>
      <c r="D534" t="s">
        <v>9154</v>
      </c>
      <c r="E534" s="2">
        <f>SUMIFS(mySheet!N:N,mySheet!A:A,summary!C534,mySheet!B:B,summary!D534,mySheet!O:O,1)</f>
        <v>250029</v>
      </c>
      <c r="F534" s="2">
        <f>SUMIFS(mySheet!K:K,mySheet!A:A,summary!C534,mySheet!B:B,summary!D534)</f>
        <v>198983</v>
      </c>
      <c r="G534" s="8">
        <f t="shared" si="26"/>
        <v>0.79583968259681881</v>
      </c>
      <c r="H534">
        <f>COUNTIFS(mySheet!A:A,summary!C534,mySheet!B:B,summary!D534,mySheet!D:D,"FEMALE")</f>
        <v>1</v>
      </c>
      <c r="I534">
        <f>COUNTIFS(mySheet!A:A,summary!C534,mySheet!B:B,summary!D534,mySheet!D:D,"FEMALE",mySheet!O:O,1)</f>
        <v>0</v>
      </c>
      <c r="J534" s="11">
        <f>SUMIFS(mySheet!K:K,mySheet!A:A,summary!C534,mySheet!B:B,summary!D534,mySheet!G:G,"NOTA")/F534</f>
        <v>1.4825387093369785E-2</v>
      </c>
      <c r="K534" s="2">
        <f>SUMIFS(mySheet!K:K,mySheet!A:A,summary!C534,mySheet!B:B,summary!D534,mySheet!O:O,1) - SUMIFS(mySheet!K:K,mySheet!A:A,summary!C534,mySheet!B:B,summary!D534,mySheet!O:O,2)</f>
        <v>9001</v>
      </c>
      <c r="L534" s="11">
        <f t="shared" si="27"/>
        <v>4.5235020077092014E-2</v>
      </c>
      <c r="M534" t="str">
        <f t="array" ref="M534">INDEX(mySheet!G:G,MATCH(1,(mySheet!A:A=summary!C534)*(mySheet!B:B=summary!D534)*(mySheet!O:O=1),0))</f>
        <v>IND</v>
      </c>
      <c r="N534" t="str">
        <f>VLOOKUP(M534,alliance!A:B,2,FALSE)</f>
        <v>Unallied</v>
      </c>
      <c r="O534" t="str">
        <f>VLOOKUP(M534,alliance!A:D,4,FALSE)</f>
        <v>AAAAAA</v>
      </c>
      <c r="P534" t="str">
        <f t="array" ref="P534">INDEX(mySheet!G:G,MATCH(1,(mySheet!A:A=summary!C534)*(mySheet!B:B=summary!D534)*(mySheet!O:O=2),0))</f>
        <v>BJP</v>
      </c>
      <c r="Q534" t="str">
        <f t="shared" si="28"/>
        <v>BJP</v>
      </c>
      <c r="R534" t="str">
        <f>VLOOKUP(Q534,alliance!A:B,2,FALSE)</f>
        <v>NDA</v>
      </c>
      <c r="S534" t="str">
        <f>VLOOKUP(Q534,alliance!A:D,4,FALSE)</f>
        <v>FF4500</v>
      </c>
    </row>
    <row r="535" spans="1:19" x14ac:dyDescent="0.2">
      <c r="A535" t="str">
        <f>VLOOKUP(C535,stateCodes!A:B,2,FALSE)</f>
        <v>U04</v>
      </c>
      <c r="B535">
        <v>0</v>
      </c>
      <c r="C535" t="s">
        <v>9167</v>
      </c>
      <c r="D535" t="s">
        <v>9168</v>
      </c>
      <c r="E535" s="2">
        <f>SUMIFS(mySheet!N:N,mySheet!A:A,summary!C535,mySheet!B:B,summary!D535,mySheet!O:O,1)</f>
        <v>121740</v>
      </c>
      <c r="F535" s="2">
        <f>SUMIFS(mySheet!K:K,mySheet!A:A,summary!C535,mySheet!B:B,summary!D535)</f>
        <v>87469</v>
      </c>
      <c r="G535" s="8">
        <f t="shared" si="26"/>
        <v>0.71849022506982096</v>
      </c>
      <c r="H535">
        <f>COUNTIFS(mySheet!A:A,summary!C535,mySheet!B:B,summary!D535,mySheet!D:D,"FEMALE")</f>
        <v>0</v>
      </c>
      <c r="I535">
        <f>COUNTIFS(mySheet!A:A,summary!C535,mySheet!B:B,summary!D535,mySheet!D:D,"FEMALE",mySheet!O:O,1)</f>
        <v>0</v>
      </c>
      <c r="J535" s="11">
        <f>SUMIFS(mySheet!K:K,mySheet!A:A,summary!C535,mySheet!B:B,summary!D535,mySheet!G:G,"NOTA")/F535</f>
        <v>1.7000308680789767E-2</v>
      </c>
      <c r="K535" s="2">
        <f>SUMIFS(mySheet!K:K,mySheet!A:A,summary!C535,mySheet!B:B,summary!D535,mySheet!O:O,1) - SUMIFS(mySheet!K:K,mySheet!A:A,summary!C535,mySheet!B:B,summary!D535,mySheet!O:O,2)</f>
        <v>9942</v>
      </c>
      <c r="L535" s="11">
        <f t="shared" si="27"/>
        <v>0.11366312636476923</v>
      </c>
      <c r="M535" t="str">
        <f t="array" ref="M535">INDEX(mySheet!G:G,MATCH(1,(mySheet!A:A=summary!C535)*(mySheet!B:B=summary!D535)*(mySheet!O:O=1),0))</f>
        <v>BJP</v>
      </c>
      <c r="N535" t="str">
        <f>VLOOKUP(M535,alliance!A:B,2,FALSE)</f>
        <v>NDA</v>
      </c>
      <c r="O535" t="str">
        <f>VLOOKUP(M535,alliance!A:D,4,FALSE)</f>
        <v>FF4500</v>
      </c>
      <c r="P535" t="str">
        <f t="array" ref="P535">INDEX(mySheet!G:G,MATCH(1,(mySheet!A:A=summary!C535)*(mySheet!B:B=summary!D535)*(mySheet!O:O=2),0))</f>
        <v>INC</v>
      </c>
      <c r="Q535" t="str">
        <f t="shared" si="28"/>
        <v>BJP</v>
      </c>
      <c r="R535" t="str">
        <f>VLOOKUP(Q535,alliance!A:B,2,FALSE)</f>
        <v>NDA</v>
      </c>
      <c r="S535" t="str">
        <f>VLOOKUP(Q535,alliance!A:D,4,FALSE)</f>
        <v>FF4500</v>
      </c>
    </row>
    <row r="536" spans="1:19" x14ac:dyDescent="0.2">
      <c r="A536" t="str">
        <f>VLOOKUP(C536,stateCodes!A:B,2,FALSE)</f>
        <v>U05</v>
      </c>
      <c r="B536">
        <v>0</v>
      </c>
      <c r="C536" t="s">
        <v>9173</v>
      </c>
      <c r="D536" t="s">
        <v>9297</v>
      </c>
      <c r="E536" s="2">
        <f>SUMIFS(mySheet!N:N,mySheet!A:A,summary!C536,mySheet!B:B,summary!D536,mySheet!O:O,1)</f>
        <v>2371644</v>
      </c>
      <c r="F536" s="2">
        <f>SUMIFS(mySheet!K:K,mySheet!A:A,summary!C536,mySheet!B:B,summary!D536)</f>
        <v>1441601</v>
      </c>
      <c r="G536" s="8">
        <f t="shared" si="26"/>
        <v>0.60784881710745797</v>
      </c>
      <c r="H536">
        <f>COUNTIFS(mySheet!A:A,summary!C536,mySheet!B:B,summary!D536,mySheet!D:D,"FEMALE")</f>
        <v>1</v>
      </c>
      <c r="I536">
        <f>COUNTIFS(mySheet!A:A,summary!C536,mySheet!B:B,summary!D536,mySheet!D:D,"FEMALE",mySheet!O:O,1)</f>
        <v>0</v>
      </c>
      <c r="J536" s="11">
        <f>SUMIFS(mySheet!K:K,mySheet!A:A,summary!C536,mySheet!B:B,summary!D536,mySheet!G:G,"NOTA")/F536</f>
        <v>6.1993575198685353E-3</v>
      </c>
      <c r="K536" s="2">
        <f>SUMIFS(mySheet!K:K,mySheet!A:A,summary!C536,mySheet!B:B,summary!D536,mySheet!O:O,1) - SUMIFS(mySheet!K:K,mySheet!A:A,summary!C536,mySheet!B:B,summary!D536,mySheet!O:O,2)</f>
        <v>578486</v>
      </c>
      <c r="L536" s="11">
        <f t="shared" si="27"/>
        <v>0.40128024328506984</v>
      </c>
      <c r="M536" t="str">
        <f t="array" ref="M536">INDEX(mySheet!G:G,MATCH(1,(mySheet!A:A=summary!C536)*(mySheet!B:B=summary!D536)*(mySheet!O:O=1),0))</f>
        <v>BJP</v>
      </c>
      <c r="N536" t="str">
        <f>VLOOKUP(M536,alliance!A:B,2,FALSE)</f>
        <v>NDA</v>
      </c>
      <c r="O536" t="str">
        <f>VLOOKUP(M536,alliance!A:D,4,FALSE)</f>
        <v>FF4500</v>
      </c>
      <c r="P536" t="str">
        <f t="array" ref="P536">INDEX(mySheet!G:G,MATCH(1,(mySheet!A:A=summary!C536)*(mySheet!B:B=summary!D536)*(mySheet!O:O=2),0))</f>
        <v>INC</v>
      </c>
      <c r="Q536" t="str">
        <f t="shared" si="28"/>
        <v>BJP</v>
      </c>
      <c r="R536" t="str">
        <f>VLOOKUP(Q536,alliance!A:B,2,FALSE)</f>
        <v>NDA</v>
      </c>
      <c r="S536" t="str">
        <f>VLOOKUP(Q536,alliance!A:D,4,FALSE)</f>
        <v>FF4500</v>
      </c>
    </row>
    <row r="537" spans="1:19" x14ac:dyDescent="0.2">
      <c r="A537" t="str">
        <f>VLOOKUP(C537,stateCodes!A:B,2,FALSE)</f>
        <v>U05</v>
      </c>
      <c r="B537">
        <v>1</v>
      </c>
      <c r="C537" t="s">
        <v>9173</v>
      </c>
      <c r="D537" t="s">
        <v>9322</v>
      </c>
      <c r="E537" s="2">
        <f>SUMIFS(mySheet!N:N,mySheet!A:A,summary!C537,mySheet!B:B,summary!D537,mySheet!O:O,1)</f>
        <v>2067463</v>
      </c>
      <c r="F537" s="2">
        <f>SUMIFS(mySheet!K:K,mySheet!A:A,summary!C537,mySheet!B:B,summary!D537)</f>
        <v>1214222</v>
      </c>
      <c r="G537" s="8">
        <f t="shared" si="26"/>
        <v>0.58730047405926977</v>
      </c>
      <c r="H537">
        <f>COUNTIFS(mySheet!A:A,summary!C537,mySheet!B:B,summary!D537,mySheet!D:D,"FEMALE")</f>
        <v>2</v>
      </c>
      <c r="I537">
        <f>COUNTIFS(mySheet!A:A,summary!C537,mySheet!B:B,summary!D537,mySheet!D:D,"FEMALE",mySheet!O:O,1)</f>
        <v>0</v>
      </c>
      <c r="J537" s="11">
        <f>SUMIFS(mySheet!K:K,mySheet!A:A,summary!C537,mySheet!B:B,summary!D537,mySheet!G:G,"NOTA")/F537</f>
        <v>4.335286298551665E-3</v>
      </c>
      <c r="K537" s="2">
        <f>SUMIFS(mySheet!K:K,mySheet!A:A,summary!C537,mySheet!B:B,summary!D537,mySheet!O:O,1) - SUMIFS(mySheet!K:K,mySheet!A:A,summary!C537,mySheet!B:B,summary!D537,mySheet!O:O,2)</f>
        <v>367043</v>
      </c>
      <c r="L537" s="11">
        <f t="shared" si="27"/>
        <v>0.30228656703634099</v>
      </c>
      <c r="M537" t="str">
        <f t="array" ref="M537">INDEX(mySheet!G:G,MATCH(1,(mySheet!A:A=summary!C537)*(mySheet!B:B=summary!D537)*(mySheet!O:O=1),0))</f>
        <v>BJP</v>
      </c>
      <c r="N537" t="str">
        <f>VLOOKUP(M537,alliance!A:B,2,FALSE)</f>
        <v>NDA</v>
      </c>
      <c r="O537" t="str">
        <f>VLOOKUP(M537,alliance!A:D,4,FALSE)</f>
        <v>FF4500</v>
      </c>
      <c r="P537" t="str">
        <f t="array" ref="P537">INDEX(mySheet!G:G,MATCH(1,(mySheet!A:A=summary!C537)*(mySheet!B:B=summary!D537)*(mySheet!O:O=2),0))</f>
        <v>AAAP</v>
      </c>
      <c r="Q537" t="str">
        <f t="shared" si="28"/>
        <v>BJP</v>
      </c>
      <c r="R537" t="str">
        <f>VLOOKUP(Q537,alliance!A:B,2,FALSE)</f>
        <v>NDA</v>
      </c>
      <c r="S537" t="str">
        <f>VLOOKUP(Q537,alliance!A:D,4,FALSE)</f>
        <v>FF4500</v>
      </c>
    </row>
    <row r="538" spans="1:19" x14ac:dyDescent="0.2">
      <c r="A538" t="str">
        <f>VLOOKUP(C538,stateCodes!A:B,2,FALSE)</f>
        <v>U05</v>
      </c>
      <c r="B538">
        <v>2</v>
      </c>
      <c r="C538" t="s">
        <v>9173</v>
      </c>
      <c r="D538" t="s">
        <v>9285</v>
      </c>
      <c r="E538" s="2">
        <f>SUMIFS(mySheet!N:N,mySheet!A:A,summary!C538,mySheet!B:B,summary!D538,mySheet!O:O,1)</f>
        <v>2378995</v>
      </c>
      <c r="F538" s="2">
        <f>SUMIFS(mySheet!K:K,mySheet!A:A,summary!C538,mySheet!B:B,summary!D538)</f>
        <v>1402962</v>
      </c>
      <c r="G538" s="8">
        <f t="shared" si="26"/>
        <v>0.58972885609259373</v>
      </c>
      <c r="H538">
        <f>COUNTIFS(mySheet!A:A,summary!C538,mySheet!B:B,summary!D538,mySheet!D:D,"FEMALE")</f>
        <v>1</v>
      </c>
      <c r="I538">
        <f>COUNTIFS(mySheet!A:A,summary!C538,mySheet!B:B,summary!D538,mySheet!D:D,"FEMALE",mySheet!O:O,1)</f>
        <v>0</v>
      </c>
      <c r="J538" s="11">
        <f>SUMIFS(mySheet!K:K,mySheet!A:A,summary!C538,mySheet!B:B,summary!D538,mySheet!G:G,"NOTA")/F538</f>
        <v>7.2774601165248951E-3</v>
      </c>
      <c r="K538" s="2">
        <f>SUMIFS(mySheet!K:K,mySheet!A:A,summary!C538,mySheet!B:B,summary!D538,mySheet!O:O,1) - SUMIFS(mySheet!K:K,mySheet!A:A,summary!C538,mySheet!B:B,summary!D538,mySheet!O:O,2)</f>
        <v>553897</v>
      </c>
      <c r="L538" s="11">
        <f t="shared" si="27"/>
        <v>0.3948054188210372</v>
      </c>
      <c r="M538" t="str">
        <f t="array" ref="M538">INDEX(mySheet!G:G,MATCH(1,(mySheet!A:A=summary!C538)*(mySheet!B:B=summary!D538)*(mySheet!O:O=1),0))</f>
        <v>BJP</v>
      </c>
      <c r="N538" t="str">
        <f>VLOOKUP(M538,alliance!A:B,2,FALSE)</f>
        <v>NDA</v>
      </c>
      <c r="O538" t="str">
        <f>VLOOKUP(M538,alliance!A:D,4,FALSE)</f>
        <v>FF4500</v>
      </c>
      <c r="P538" t="str">
        <f t="array" ref="P538">INDEX(mySheet!G:G,MATCH(1,(mySheet!A:A=summary!C538)*(mySheet!B:B=summary!D538)*(mySheet!O:O=2),0))</f>
        <v>AAAP</v>
      </c>
      <c r="Q538" t="str">
        <f t="shared" si="28"/>
        <v>BJP</v>
      </c>
      <c r="R538" t="str">
        <f>VLOOKUP(Q538,alliance!A:B,2,FALSE)</f>
        <v>NDA</v>
      </c>
      <c r="S538" t="str">
        <f>VLOOKUP(Q538,alliance!A:D,4,FALSE)</f>
        <v>FF4500</v>
      </c>
    </row>
    <row r="539" spans="1:19" x14ac:dyDescent="0.2">
      <c r="A539" t="str">
        <f>VLOOKUP(C539,stateCodes!A:B,2,FALSE)</f>
        <v>U05</v>
      </c>
      <c r="B539">
        <v>3</v>
      </c>
      <c r="C539" t="s">
        <v>9173</v>
      </c>
      <c r="D539" t="s">
        <v>9257</v>
      </c>
      <c r="E539" s="2">
        <f>SUMIFS(mySheet!N:N,mySheet!A:A,summary!C539,mySheet!B:B,summary!D539,mySheet!O:O,1)</f>
        <v>1617470</v>
      </c>
      <c r="F539" s="2">
        <f>SUMIFS(mySheet!K:K,mySheet!A:A,summary!C539,mySheet!B:B,summary!D539)</f>
        <v>920541</v>
      </c>
      <c r="G539" s="8">
        <f t="shared" si="26"/>
        <v>0.56912400229988813</v>
      </c>
      <c r="H539">
        <f>COUNTIFS(mySheet!A:A,summary!C539,mySheet!B:B,summary!D539,mySheet!D:D,"FEMALE")</f>
        <v>2</v>
      </c>
      <c r="I539">
        <f>COUNTIFS(mySheet!A:A,summary!C539,mySheet!B:B,summary!D539,mySheet!D:D,"FEMALE",mySheet!O:O,1)</f>
        <v>1</v>
      </c>
      <c r="J539" s="11">
        <f>SUMIFS(mySheet!K:K,mySheet!A:A,summary!C539,mySheet!B:B,summary!D539,mySheet!G:G,"NOTA")/F539</f>
        <v>7.1707832676654272E-3</v>
      </c>
      <c r="K539" s="2">
        <f>SUMIFS(mySheet!K:K,mySheet!A:A,summary!C539,mySheet!B:B,summary!D539,mySheet!O:O,1) - SUMIFS(mySheet!K:K,mySheet!A:A,summary!C539,mySheet!B:B,summary!D539,mySheet!O:O,2)</f>
        <v>256504</v>
      </c>
      <c r="L539" s="11">
        <f t="shared" si="27"/>
        <v>0.2786448403710427</v>
      </c>
      <c r="M539" t="str">
        <f t="array" ref="M539">INDEX(mySheet!G:G,MATCH(1,(mySheet!A:A=summary!C539)*(mySheet!B:B=summary!D539)*(mySheet!O:O=1),0))</f>
        <v>BJP</v>
      </c>
      <c r="N539" t="str">
        <f>VLOOKUP(M539,alliance!A:B,2,FALSE)</f>
        <v>NDA</v>
      </c>
      <c r="O539" t="str">
        <f>VLOOKUP(M539,alliance!A:D,4,FALSE)</f>
        <v>FF4500</v>
      </c>
      <c r="P539" t="str">
        <f t="array" ref="P539">INDEX(mySheet!G:G,MATCH(1,(mySheet!A:A=summary!C539)*(mySheet!B:B=summary!D539)*(mySheet!O:O=2),0))</f>
        <v>INC</v>
      </c>
      <c r="Q539" t="str">
        <f t="shared" si="28"/>
        <v>BJP</v>
      </c>
      <c r="R539" t="str">
        <f>VLOOKUP(Q539,alliance!A:B,2,FALSE)</f>
        <v>NDA</v>
      </c>
      <c r="S539" t="str">
        <f>VLOOKUP(Q539,alliance!A:D,4,FALSE)</f>
        <v>FF4500</v>
      </c>
    </row>
    <row r="540" spans="1:19" x14ac:dyDescent="0.2">
      <c r="A540" t="str">
        <f>VLOOKUP(C540,stateCodes!A:B,2,FALSE)</f>
        <v>U05</v>
      </c>
      <c r="B540">
        <v>4</v>
      </c>
      <c r="C540" t="s">
        <v>9173</v>
      </c>
      <c r="D540" t="s">
        <v>9203</v>
      </c>
      <c r="E540" s="2">
        <f>SUMIFS(mySheet!N:N,mySheet!A:A,summary!C540,mySheet!B:B,summary!D540,mySheet!O:O,1)</f>
        <v>2290492</v>
      </c>
      <c r="F540" s="2">
        <f>SUMIFS(mySheet!K:K,mySheet!A:A,summary!C540,mySheet!B:B,summary!D540)</f>
        <v>1461475</v>
      </c>
      <c r="G540" s="8">
        <f t="shared" si="26"/>
        <v>0.63806160423175462</v>
      </c>
      <c r="H540">
        <f>COUNTIFS(mySheet!A:A,summary!C540,mySheet!B:B,summary!D540,mySheet!D:D,"FEMALE")</f>
        <v>1</v>
      </c>
      <c r="I540">
        <f>COUNTIFS(mySheet!A:A,summary!C540,mySheet!B:B,summary!D540,mySheet!D:D,"FEMALE",mySheet!O:O,1)</f>
        <v>0</v>
      </c>
      <c r="J540" s="11">
        <f>SUMIFS(mySheet!K:K,mySheet!A:A,summary!C540,mySheet!B:B,summary!D540,mySheet!G:G,"NOTA")/F540</f>
        <v>3.1399784464325423E-3</v>
      </c>
      <c r="K540" s="2">
        <f>SUMIFS(mySheet!K:K,mySheet!A:A,summary!C540,mySheet!B:B,summary!D540,mySheet!O:O,1) - SUMIFS(mySheet!K:K,mySheet!A:A,summary!C540,mySheet!B:B,summary!D540,mySheet!O:O,2)</f>
        <v>366102</v>
      </c>
      <c r="L540" s="11">
        <f t="shared" si="27"/>
        <v>0.25050171915359482</v>
      </c>
      <c r="M540" t="str">
        <f t="array" ref="M540">INDEX(mySheet!G:G,MATCH(1,(mySheet!A:A=summary!C540)*(mySheet!B:B=summary!D540)*(mySheet!O:O=1),0))</f>
        <v>BJP</v>
      </c>
      <c r="N540" t="str">
        <f>VLOOKUP(M540,alliance!A:B,2,FALSE)</f>
        <v>NDA</v>
      </c>
      <c r="O540" t="str">
        <f>VLOOKUP(M540,alliance!A:D,4,FALSE)</f>
        <v>FF4500</v>
      </c>
      <c r="P540" t="str">
        <f t="array" ref="P540">INDEX(mySheet!G:G,MATCH(1,(mySheet!A:A=summary!C540)*(mySheet!B:B=summary!D540)*(mySheet!O:O=2),0))</f>
        <v>INC</v>
      </c>
      <c r="Q540" t="str">
        <f t="shared" si="28"/>
        <v>BJP</v>
      </c>
      <c r="R540" t="str">
        <f>VLOOKUP(Q540,alliance!A:B,2,FALSE)</f>
        <v>NDA</v>
      </c>
      <c r="S540" t="str">
        <f>VLOOKUP(Q540,alliance!A:D,4,FALSE)</f>
        <v>FF4500</v>
      </c>
    </row>
    <row r="541" spans="1:19" x14ac:dyDescent="0.2">
      <c r="A541" t="str">
        <f>VLOOKUP(C541,stateCodes!A:B,2,FALSE)</f>
        <v>U05</v>
      </c>
      <c r="B541">
        <v>5</v>
      </c>
      <c r="C541" t="s">
        <v>9173</v>
      </c>
      <c r="D541" t="s">
        <v>9232</v>
      </c>
      <c r="E541" s="2">
        <f>SUMIFS(mySheet!N:N,mySheet!A:A,summary!C541,mySheet!B:B,summary!D541,mySheet!O:O,1)</f>
        <v>2039302</v>
      </c>
      <c r="F541" s="2">
        <f>SUMIFS(mySheet!K:K,mySheet!A:A,summary!C541,mySheet!B:B,summary!D541)</f>
        <v>1257821</v>
      </c>
      <c r="G541" s="8">
        <f t="shared" si="26"/>
        <v>0.61678996048648016</v>
      </c>
      <c r="H541">
        <f>COUNTIFS(mySheet!A:A,summary!C541,mySheet!B:B,summary!D541,mySheet!D:D,"FEMALE")</f>
        <v>4</v>
      </c>
      <c r="I541">
        <f>COUNTIFS(mySheet!A:A,summary!C541,mySheet!B:B,summary!D541,mySheet!D:D,"FEMALE",mySheet!O:O,1)</f>
        <v>0</v>
      </c>
      <c r="J541" s="11">
        <f>SUMIFS(mySheet!K:K,mySheet!A:A,summary!C541,mySheet!B:B,summary!D541,mySheet!G:G,"NOTA")/F541</f>
        <v>3.9115263618591202E-3</v>
      </c>
      <c r="K541" s="2">
        <f>SUMIFS(mySheet!K:K,mySheet!A:A,summary!C541,mySheet!B:B,summary!D541,mySheet!O:O,1) - SUMIFS(mySheet!K:K,mySheet!A:A,summary!C541,mySheet!B:B,summary!D541,mySheet!O:O,2)</f>
        <v>391222</v>
      </c>
      <c r="L541" s="11">
        <f t="shared" si="27"/>
        <v>0.31103153787383103</v>
      </c>
      <c r="M541" t="str">
        <f t="array" ref="M541">INDEX(mySheet!G:G,MATCH(1,(mySheet!A:A=summary!C541)*(mySheet!B:B=summary!D541)*(mySheet!O:O=1),0))</f>
        <v>BJP</v>
      </c>
      <c r="N541" t="str">
        <f>VLOOKUP(M541,alliance!A:B,2,FALSE)</f>
        <v>NDA</v>
      </c>
      <c r="O541" t="str">
        <f>VLOOKUP(M541,alliance!A:D,4,FALSE)</f>
        <v>FF4500</v>
      </c>
      <c r="P541" t="str">
        <f t="array" ref="P541">INDEX(mySheet!G:G,MATCH(1,(mySheet!A:A=summary!C541)*(mySheet!B:B=summary!D541)*(mySheet!O:O=2),0))</f>
        <v>INC</v>
      </c>
      <c r="Q541" t="str">
        <f t="shared" si="28"/>
        <v>BJP</v>
      </c>
      <c r="R541" t="str">
        <f>VLOOKUP(Q541,alliance!A:B,2,FALSE)</f>
        <v>NDA</v>
      </c>
      <c r="S541" t="str">
        <f>VLOOKUP(Q541,alliance!A:D,4,FALSE)</f>
        <v>FF4500</v>
      </c>
    </row>
    <row r="542" spans="1:19" x14ac:dyDescent="0.2">
      <c r="A542" t="str">
        <f>VLOOKUP(C542,stateCodes!A:B,2,FALSE)</f>
        <v>U05</v>
      </c>
      <c r="B542">
        <v>6</v>
      </c>
      <c r="C542" t="s">
        <v>9173</v>
      </c>
      <c r="D542" t="s">
        <v>9174</v>
      </c>
      <c r="E542" s="2">
        <f>SUMIFS(mySheet!N:N,mySheet!A:A,summary!C542,mySheet!B:B,summary!D542,mySheet!O:O,1)</f>
        <v>1562283</v>
      </c>
      <c r="F542" s="2">
        <f>SUMIFS(mySheet!K:K,mySheet!A:A,summary!C542,mySheet!B:B,summary!D542)</f>
        <v>980390</v>
      </c>
      <c r="G542" s="8">
        <f t="shared" si="26"/>
        <v>0.62753675230415995</v>
      </c>
      <c r="H542">
        <f>COUNTIFS(mySheet!A:A,summary!C542,mySheet!B:B,summary!D542,mySheet!D:D,"FEMALE")</f>
        <v>5</v>
      </c>
      <c r="I542">
        <f>COUNTIFS(mySheet!A:A,summary!C542,mySheet!B:B,summary!D542,mySheet!D:D,"FEMALE",mySheet!O:O,1)</f>
        <v>0</v>
      </c>
      <c r="J542" s="11">
        <f>SUMIFS(mySheet!K:K,mySheet!A:A,summary!C542,mySheet!B:B,summary!D542,mySheet!G:G,"NOTA")/F542</f>
        <v>5.2356715184773408E-3</v>
      </c>
      <c r="K542" s="2">
        <f>SUMIFS(mySheet!K:K,mySheet!A:A,summary!C542,mySheet!B:B,summary!D542,mySheet!O:O,1) - SUMIFS(mySheet!K:K,mySheet!A:A,summary!C542,mySheet!B:B,summary!D542,mySheet!O:O,2)</f>
        <v>228145</v>
      </c>
      <c r="L542" s="11">
        <f t="shared" si="27"/>
        <v>0.23270841195850631</v>
      </c>
      <c r="M542" t="str">
        <f t="array" ref="M542">INDEX(mySheet!G:G,MATCH(1,(mySheet!A:A=summary!C542)*(mySheet!B:B=summary!D542)*(mySheet!O:O=1),0))</f>
        <v>BJP</v>
      </c>
      <c r="N542" t="str">
        <f>VLOOKUP(M542,alliance!A:B,2,FALSE)</f>
        <v>NDA</v>
      </c>
      <c r="O542" t="str">
        <f>VLOOKUP(M542,alliance!A:D,4,FALSE)</f>
        <v>FF4500</v>
      </c>
      <c r="P542" t="str">
        <f t="array" ref="P542">INDEX(mySheet!G:G,MATCH(1,(mySheet!A:A=summary!C542)*(mySheet!B:B=summary!D542)*(mySheet!O:O=2),0))</f>
        <v>INC</v>
      </c>
      <c r="Q542" t="str">
        <f t="shared" si="28"/>
        <v>BJP</v>
      </c>
      <c r="R542" t="str">
        <f>VLOOKUP(Q542,alliance!A:B,2,FALSE)</f>
        <v>NDA</v>
      </c>
      <c r="S542" t="str">
        <f>VLOOKUP(Q542,alliance!A:D,4,FALSE)</f>
        <v>FF4500</v>
      </c>
    </row>
    <row r="543" spans="1:19" x14ac:dyDescent="0.2">
      <c r="A543" t="str">
        <f>VLOOKUP(C543,stateCodes!A:B,2,FALSE)</f>
        <v>U06</v>
      </c>
      <c r="B543">
        <v>0</v>
      </c>
      <c r="C543" t="s">
        <v>9348</v>
      </c>
      <c r="D543" t="s">
        <v>9348</v>
      </c>
      <c r="E543" s="2">
        <f>SUMIFS(mySheet!N:N,mySheet!A:A,summary!C543,mySheet!B:B,summary!D543,mySheet!O:O,1)</f>
        <v>55189</v>
      </c>
      <c r="F543" s="2">
        <f>SUMIFS(mySheet!K:K,mySheet!A:A,summary!C543,mySheet!B:B,summary!D543)</f>
        <v>47009</v>
      </c>
      <c r="G543" s="8">
        <f t="shared" si="26"/>
        <v>0.85178205801880813</v>
      </c>
      <c r="H543">
        <f>COUNTIFS(mySheet!A:A,summary!C543,mySheet!B:B,summary!D543,mySheet!D:D,"FEMALE")</f>
        <v>0</v>
      </c>
      <c r="I543">
        <f>COUNTIFS(mySheet!A:A,summary!C543,mySheet!B:B,summary!D543,mySheet!D:D,"FEMALE",mySheet!O:O,1)</f>
        <v>0</v>
      </c>
      <c r="J543" s="11">
        <f>SUMIFS(mySheet!K:K,mySheet!A:A,summary!C543,mySheet!B:B,summary!D543,mySheet!G:G,"NOTA")/F543</f>
        <v>2.1272522282967093E-3</v>
      </c>
      <c r="K543" s="2">
        <f>SUMIFS(mySheet!K:K,mySheet!A:A,summary!C543,mySheet!B:B,summary!D543,mySheet!O:O,1) - SUMIFS(mySheet!K:K,mySheet!A:A,summary!C543,mySheet!B:B,summary!D543,mySheet!O:O,2)</f>
        <v>823</v>
      </c>
      <c r="L543" s="11">
        <f t="shared" si="27"/>
        <v>1.7507285838881916E-2</v>
      </c>
      <c r="M543" t="str">
        <f t="array" ref="M543">INDEX(mySheet!G:G,MATCH(1,(mySheet!A:A=summary!C543)*(mySheet!B:B=summary!D543)*(mySheet!O:O=1),0))</f>
        <v>NCP</v>
      </c>
      <c r="N543" t="str">
        <f>VLOOKUP(M543,alliance!A:B,2,FALSE)</f>
        <v>I.N.D.I.A.</v>
      </c>
      <c r="O543" t="str">
        <f>VLOOKUP(M543,alliance!A:D,4,FALSE)</f>
        <v>0F7FFF</v>
      </c>
      <c r="P543" t="str">
        <f t="array" ref="P543">INDEX(mySheet!G:G,MATCH(1,(mySheet!A:A=summary!C543)*(mySheet!B:B=summary!D543)*(mySheet!O:O=2),0))</f>
        <v>INC</v>
      </c>
      <c r="Q543" t="str">
        <f t="shared" si="28"/>
        <v>INC</v>
      </c>
      <c r="R543" t="str">
        <f>VLOOKUP(Q543,alliance!A:B,2,FALSE)</f>
        <v>I.N.D.I.A.</v>
      </c>
      <c r="S543" t="str">
        <f>VLOOKUP(Q543,alliance!A:D,4,FALSE)</f>
        <v>00BFFF</v>
      </c>
    </row>
    <row r="544" spans="1:19" x14ac:dyDescent="0.2">
      <c r="A544" t="str">
        <f>VLOOKUP(C544,stateCodes!A:B,2,FALSE)</f>
        <v>U07</v>
      </c>
      <c r="B544">
        <v>0</v>
      </c>
      <c r="C544" t="s">
        <v>9355</v>
      </c>
      <c r="D544" t="s">
        <v>9355</v>
      </c>
      <c r="E544" s="2">
        <f>SUMIFS(mySheet!N:N,mySheet!A:A,summary!C544,mySheet!B:B,summary!D544,mySheet!O:O,1)</f>
        <v>973410</v>
      </c>
      <c r="F544" s="2">
        <f>SUMIFS(mySheet!K:K,mySheet!A:A,summary!C544,mySheet!B:B,summary!D544)</f>
        <v>790760</v>
      </c>
      <c r="G544" s="8">
        <f t="shared" si="26"/>
        <v>0.81236067022118119</v>
      </c>
      <c r="H544">
        <f>COUNTIFS(mySheet!A:A,summary!C544,mySheet!B:B,summary!D544,mySheet!D:D,"FEMALE")</f>
        <v>2</v>
      </c>
      <c r="I544">
        <f>COUNTIFS(mySheet!A:A,summary!C544,mySheet!B:B,summary!D544,mySheet!D:D,"FEMALE",mySheet!O:O,1)</f>
        <v>0</v>
      </c>
      <c r="J544" s="11">
        <f>SUMIFS(mySheet!K:K,mySheet!A:A,summary!C544,mySheet!B:B,summary!D544,mySheet!G:G,"NOTA")/F544</f>
        <v>1.5426931053669888E-2</v>
      </c>
      <c r="K544" s="2">
        <f>SUMIFS(mySheet!K:K,mySheet!A:A,summary!C544,mySheet!B:B,summary!D544,mySheet!O:O,1) - SUMIFS(mySheet!K:K,mySheet!A:A,summary!C544,mySheet!B:B,summary!D544,mySheet!O:O,2)</f>
        <v>197025</v>
      </c>
      <c r="L544" s="11">
        <f t="shared" si="27"/>
        <v>0.24915903687591684</v>
      </c>
      <c r="M544" t="str">
        <f t="array" ref="M544">INDEX(mySheet!G:G,MATCH(1,(mySheet!A:A=summary!C544)*(mySheet!B:B=summary!D544)*(mySheet!O:O=1),0))</f>
        <v>INC</v>
      </c>
      <c r="N544" t="str">
        <f>VLOOKUP(M544,alliance!A:B,2,FALSE)</f>
        <v>I.N.D.I.A.</v>
      </c>
      <c r="O544" t="str">
        <f>VLOOKUP(M544,alliance!A:D,4,FALSE)</f>
        <v>00BFFF</v>
      </c>
      <c r="P544" t="str">
        <f t="array" ref="P544">INDEX(mySheet!G:G,MATCH(1,(mySheet!A:A=summary!C544)*(mySheet!B:B=summary!D544)*(mySheet!O:O=2),0))</f>
        <v>AINRC</v>
      </c>
      <c r="Q544" t="str">
        <f t="shared" si="28"/>
        <v>INC</v>
      </c>
      <c r="R544" t="str">
        <f>VLOOKUP(Q544,alliance!A:B,2,FALSE)</f>
        <v>I.N.D.I.A.</v>
      </c>
      <c r="S544" t="str">
        <f>VLOOKUP(Q544,alliance!A:D,4,FALSE)</f>
        <v>00BFFF</v>
      </c>
    </row>
  </sheetData>
  <autoFilter ref="A1:S544" xr:uid="{C9BEE6DC-866B-6842-AD1A-3B5AB4BE7F82}"/>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FF4B3-BB92-7B4C-969D-6D27DE328BD9}">
  <dimension ref="A1:E18"/>
  <sheetViews>
    <sheetView workbookViewId="0">
      <selection activeCell="G19" sqref="G19"/>
    </sheetView>
  </sheetViews>
  <sheetFormatPr baseColWidth="10" defaultRowHeight="15" x14ac:dyDescent="0.2"/>
  <cols>
    <col min="1" max="1" width="15.1640625" bestFit="1" customWidth="1"/>
    <col min="3" max="3" width="15" bestFit="1" customWidth="1"/>
  </cols>
  <sheetData>
    <row r="1" spans="1:5" x14ac:dyDescent="0.2">
      <c r="A1" s="4" t="s">
        <v>9472</v>
      </c>
      <c r="B1" s="4" t="s">
        <v>9473</v>
      </c>
      <c r="C1" s="4" t="s">
        <v>9474</v>
      </c>
    </row>
    <row r="2" spans="1:5" x14ac:dyDescent="0.2">
      <c r="A2" s="4" t="s">
        <v>9428</v>
      </c>
      <c r="B2" s="4" t="s">
        <v>9475</v>
      </c>
      <c r="C2" s="22">
        <f>AVERAGE(summary!L:L)</f>
        <v>0.1729152934554844</v>
      </c>
    </row>
    <row r="3" spans="1:5" x14ac:dyDescent="0.2">
      <c r="A3" s="4" t="s">
        <v>9428</v>
      </c>
      <c r="B3" s="4" t="s">
        <v>9476</v>
      </c>
      <c r="C3">
        <f>COUNTIF(summary!L:L,"&lt;0.01")</f>
        <v>27</v>
      </c>
    </row>
    <row r="4" spans="1:5" x14ac:dyDescent="0.2">
      <c r="A4" s="4" t="s">
        <v>9428</v>
      </c>
      <c r="B4" s="4" t="s">
        <v>9477</v>
      </c>
      <c r="C4">
        <f>COUNTIF(summary!L:L,"&lt;0.05")</f>
        <v>97</v>
      </c>
    </row>
    <row r="5" spans="1:5" x14ac:dyDescent="0.2">
      <c r="A5" s="4" t="s">
        <v>9428</v>
      </c>
      <c r="B5" s="4" t="s">
        <v>9477</v>
      </c>
      <c r="C5">
        <f>COUNTIF(summary!L:L,"&lt;0.1")</f>
        <v>186</v>
      </c>
    </row>
    <row r="6" spans="1:5" x14ac:dyDescent="0.2">
      <c r="A6" s="4" t="s">
        <v>9427</v>
      </c>
      <c r="B6" s="4" t="s">
        <v>9475</v>
      </c>
      <c r="C6" s="2">
        <f>AVERAGE(summary!K:K)</f>
        <v>195770.35543278084</v>
      </c>
    </row>
    <row r="7" spans="1:5" x14ac:dyDescent="0.2">
      <c r="A7" t="s">
        <v>9423</v>
      </c>
      <c r="B7" s="4" t="s">
        <v>9475</v>
      </c>
      <c r="C7" s="22">
        <f>AVERAGE(summary!G:G)</f>
        <v>0.68084308381274616</v>
      </c>
    </row>
    <row r="8" spans="1:5" x14ac:dyDescent="0.2">
      <c r="A8" t="s">
        <v>9423</v>
      </c>
      <c r="B8" s="4" t="s">
        <v>9478</v>
      </c>
      <c r="C8" s="2">
        <f>SUM(summary!F:F)</f>
        <v>614172823</v>
      </c>
      <c r="D8">
        <f>C8/C10</f>
        <v>0.67347601700664261</v>
      </c>
    </row>
    <row r="9" spans="1:5" x14ac:dyDescent="0.2">
      <c r="A9" t="s">
        <v>9421</v>
      </c>
      <c r="B9" s="4" t="s">
        <v>9475</v>
      </c>
      <c r="C9" s="2">
        <f>AVERAGE(summary!E:E)</f>
        <v>1679456.0018416205</v>
      </c>
    </row>
    <row r="10" spans="1:5" x14ac:dyDescent="0.2">
      <c r="A10" t="s">
        <v>9421</v>
      </c>
      <c r="B10" s="4" t="s">
        <v>9478</v>
      </c>
      <c r="C10" s="2">
        <f>SUM(summary!E:E)</f>
        <v>911944609</v>
      </c>
    </row>
    <row r="11" spans="1:5" x14ac:dyDescent="0.2">
      <c r="A11" t="s">
        <v>9426</v>
      </c>
      <c r="B11" s="4" t="s">
        <v>9479</v>
      </c>
      <c r="C11" s="2">
        <f>SUMPRODUCT(summary!J:J,summary!F:F)</f>
        <v>6522772</v>
      </c>
    </row>
    <row r="12" spans="1:5" x14ac:dyDescent="0.2">
      <c r="A12" t="s">
        <v>9426</v>
      </c>
      <c r="B12" s="4" t="s">
        <v>9475</v>
      </c>
      <c r="C12" s="24">
        <f>C11/C8</f>
        <v>1.0620417829852428E-2</v>
      </c>
    </row>
    <row r="13" spans="1:5" x14ac:dyDescent="0.2">
      <c r="A13" t="s">
        <v>9425</v>
      </c>
      <c r="B13" s="4" t="s">
        <v>9478</v>
      </c>
      <c r="C13">
        <f>SUM(summary!I:I)</f>
        <v>78</v>
      </c>
      <c r="D13">
        <f>COUNTA(summary!H:H)</f>
        <v>544</v>
      </c>
      <c r="E13">
        <f>C13/D13</f>
        <v>0.14338235294117646</v>
      </c>
    </row>
    <row r="14" spans="1:5" x14ac:dyDescent="0.2">
      <c r="A14" t="s">
        <v>9425</v>
      </c>
      <c r="B14" s="4" t="s">
        <v>9480</v>
      </c>
      <c r="C14" s="21">
        <f>C13/COUNT(summary!I:I)</f>
        <v>0.143646408839779</v>
      </c>
    </row>
    <row r="15" spans="1:5" x14ac:dyDescent="0.2">
      <c r="A15" t="s">
        <v>9424</v>
      </c>
      <c r="B15" s="4" t="s">
        <v>9478</v>
      </c>
      <c r="C15">
        <f>SUM(summary!H:H)</f>
        <v>726</v>
      </c>
      <c r="D15">
        <f>C15/C16</f>
        <v>8027.9999999999991</v>
      </c>
    </row>
    <row r="16" spans="1:5" x14ac:dyDescent="0.2">
      <c r="A16" t="s">
        <v>9424</v>
      </c>
      <c r="B16" s="4" t="s">
        <v>9480</v>
      </c>
      <c r="C16" s="23">
        <f>C15/(COUNTA(mySheet!D:D)-1)</f>
        <v>9.0433482810164431E-2</v>
      </c>
    </row>
    <row r="17" spans="1:3" x14ac:dyDescent="0.2">
      <c r="A17" t="s">
        <v>9424</v>
      </c>
      <c r="B17" s="4" t="s">
        <v>9475</v>
      </c>
      <c r="C17" s="3">
        <f>AVERAGE(summary!H:H)</f>
        <v>1.3370165745856353</v>
      </c>
    </row>
    <row r="18" spans="1:3" x14ac:dyDescent="0.2">
      <c r="A18" t="s">
        <v>9424</v>
      </c>
      <c r="B18" s="4" t="s">
        <v>9481</v>
      </c>
      <c r="C18">
        <f>COUNTIF(summary!H:H,0)</f>
        <v>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8"/>
  <sheetViews>
    <sheetView workbookViewId="0">
      <selection activeCell="I1" sqref="I1:I8568"/>
    </sheetView>
  </sheetViews>
  <sheetFormatPr baseColWidth="10" defaultRowHeight="15" x14ac:dyDescent="0.2"/>
  <cols>
    <col min="4" max="4" width="11" customWidth="1"/>
  </cols>
  <sheetData>
    <row r="1" spans="1:4" x14ac:dyDescent="0.2">
      <c r="A1" t="s">
        <v>9429</v>
      </c>
      <c r="B1" s="4" t="s">
        <v>9380</v>
      </c>
      <c r="C1" s="4" t="s">
        <v>9432</v>
      </c>
      <c r="D1" s="4" t="s">
        <v>9438</v>
      </c>
    </row>
    <row r="2" spans="1:4" x14ac:dyDescent="0.2">
      <c r="A2" t="s">
        <v>19</v>
      </c>
      <c r="B2" s="4" t="s">
        <v>9435</v>
      </c>
      <c r="C2">
        <f>COUNTIF(summary!M:M,alliance!A2)</f>
        <v>52</v>
      </c>
      <c r="D2" s="12" t="s">
        <v>9439</v>
      </c>
    </row>
    <row r="3" spans="1:4" x14ac:dyDescent="0.2">
      <c r="A3" t="s">
        <v>5562</v>
      </c>
      <c r="B3" s="4" t="s">
        <v>9435</v>
      </c>
      <c r="C3">
        <f>COUNTIF(summary!M:M,alliance!A3)</f>
        <v>24</v>
      </c>
      <c r="D3" s="18" t="s">
        <v>9447</v>
      </c>
    </row>
    <row r="4" spans="1:4" x14ac:dyDescent="0.2">
      <c r="A4" t="s">
        <v>522</v>
      </c>
      <c r="B4" s="4" t="s">
        <v>9435</v>
      </c>
      <c r="C4">
        <f>COUNTIF(summary!M:M,alliance!A4)</f>
        <v>22</v>
      </c>
      <c r="D4" s="18" t="s">
        <v>9451</v>
      </c>
    </row>
    <row r="5" spans="1:4" x14ac:dyDescent="0.2">
      <c r="A5" t="s">
        <v>656</v>
      </c>
      <c r="B5" s="4" t="s">
        <v>9435</v>
      </c>
      <c r="C5">
        <f>COUNTIF(summary!M:M,alliance!A5)</f>
        <v>5</v>
      </c>
      <c r="D5" t="s">
        <v>9454</v>
      </c>
    </row>
    <row r="6" spans="1:4" x14ac:dyDescent="0.2">
      <c r="A6" t="s">
        <v>197</v>
      </c>
      <c r="B6" s="4" t="s">
        <v>9435</v>
      </c>
      <c r="C6">
        <f>COUNTIF(summary!M:M,alliance!A6)</f>
        <v>5</v>
      </c>
      <c r="D6" t="s">
        <v>9455</v>
      </c>
    </row>
    <row r="7" spans="1:4" x14ac:dyDescent="0.2">
      <c r="A7" t="s">
        <v>2287</v>
      </c>
      <c r="B7" s="4" t="s">
        <v>9435</v>
      </c>
      <c r="C7">
        <f>COUNTIF(summary!M:M,alliance!A7)</f>
        <v>3</v>
      </c>
      <c r="D7" t="s">
        <v>9456</v>
      </c>
    </row>
    <row r="8" spans="1:4" x14ac:dyDescent="0.2">
      <c r="A8" t="s">
        <v>246</v>
      </c>
      <c r="B8" s="4" t="s">
        <v>9435</v>
      </c>
      <c r="C8">
        <f>COUNTIF(summary!M:M,alliance!A8)</f>
        <v>3</v>
      </c>
      <c r="D8" s="17" t="s">
        <v>9450</v>
      </c>
    </row>
    <row r="9" spans="1:4" x14ac:dyDescent="0.2">
      <c r="A9" t="s">
        <v>376</v>
      </c>
      <c r="B9" s="4" t="s">
        <v>9435</v>
      </c>
      <c r="C9">
        <f>COUNTIF(summary!M:M,alliance!A9)</f>
        <v>3</v>
      </c>
      <c r="D9" s="17" t="s">
        <v>9446</v>
      </c>
    </row>
    <row r="10" spans="1:4" x14ac:dyDescent="0.2">
      <c r="A10" t="s">
        <v>401</v>
      </c>
      <c r="B10" s="4" t="s">
        <v>9435</v>
      </c>
      <c r="C10">
        <f>COUNTIF(summary!M:M,alliance!A10)</f>
        <v>2</v>
      </c>
      <c r="D10" s="18" t="s">
        <v>9449</v>
      </c>
    </row>
    <row r="11" spans="1:4" x14ac:dyDescent="0.2">
      <c r="A11" t="s">
        <v>3094</v>
      </c>
      <c r="B11" s="4" t="s">
        <v>9435</v>
      </c>
      <c r="C11">
        <f>COUNTIF(summary!M:M,alliance!A11)</f>
        <v>1</v>
      </c>
      <c r="D11" s="17" t="s">
        <v>9448</v>
      </c>
    </row>
    <row r="12" spans="1:4" x14ac:dyDescent="0.2">
      <c r="A12" t="s">
        <v>3140</v>
      </c>
      <c r="B12" s="4" t="s">
        <v>9435</v>
      </c>
      <c r="C12">
        <f>COUNTIF(summary!M:M,alliance!A12)</f>
        <v>1</v>
      </c>
      <c r="D12" t="s">
        <v>9457</v>
      </c>
    </row>
    <row r="13" spans="1:4" x14ac:dyDescent="0.2">
      <c r="A13" t="s">
        <v>832</v>
      </c>
      <c r="B13" s="4" t="s">
        <v>9435</v>
      </c>
      <c r="C13">
        <f>COUNTIF(summary!M:M,alliance!A13)</f>
        <v>1</v>
      </c>
      <c r="D13" t="s">
        <v>9458</v>
      </c>
    </row>
    <row r="14" spans="1:4" x14ac:dyDescent="0.2">
      <c r="A14" t="s">
        <v>92</v>
      </c>
      <c r="B14" s="4" t="s">
        <v>9435</v>
      </c>
      <c r="C14">
        <f>COUNTIF(summary!M:M,alliance!A14)</f>
        <v>1</v>
      </c>
      <c r="D14" t="s">
        <v>9459</v>
      </c>
    </row>
    <row r="15" spans="1:4" x14ac:dyDescent="0.2">
      <c r="A15" t="s">
        <v>950</v>
      </c>
      <c r="B15" s="4" t="s">
        <v>9435</v>
      </c>
      <c r="C15">
        <f>COUNTIF(summary!M:M,alliance!A15)</f>
        <v>1</v>
      </c>
      <c r="D15" t="s">
        <v>9460</v>
      </c>
    </row>
    <row r="16" spans="1:4" x14ac:dyDescent="0.2">
      <c r="A16" t="s">
        <v>32</v>
      </c>
      <c r="B16" s="4" t="s">
        <v>9434</v>
      </c>
      <c r="C16">
        <f>COUNTIF(summary!M:M,alliance!A16)</f>
        <v>303</v>
      </c>
      <c r="D16" s="13" t="s">
        <v>9443</v>
      </c>
    </row>
    <row r="17" spans="1:4" x14ac:dyDescent="0.2">
      <c r="A17" t="s">
        <v>736</v>
      </c>
      <c r="B17" s="4" t="s">
        <v>9434</v>
      </c>
      <c r="C17">
        <f>COUNTIF(summary!M:M,alliance!A17)</f>
        <v>18</v>
      </c>
      <c r="D17" s="14" t="s">
        <v>9444</v>
      </c>
    </row>
    <row r="18" spans="1:4" x14ac:dyDescent="0.2">
      <c r="A18" t="s">
        <v>715</v>
      </c>
      <c r="B18" s="4" t="s">
        <v>9434</v>
      </c>
      <c r="C18">
        <f>COUNTIF(summary!M:M,alliance!A18)</f>
        <v>16</v>
      </c>
      <c r="D18" s="14" t="s">
        <v>9445</v>
      </c>
    </row>
    <row r="19" spans="1:4" x14ac:dyDescent="0.2">
      <c r="A19" t="s">
        <v>1039</v>
      </c>
      <c r="B19" s="4" t="s">
        <v>9434</v>
      </c>
      <c r="C19">
        <f>COUNTIF(summary!M:M,alliance!A19)</f>
        <v>6</v>
      </c>
      <c r="D19" t="s">
        <v>9461</v>
      </c>
    </row>
    <row r="20" spans="1:4" x14ac:dyDescent="0.2">
      <c r="A20" t="s">
        <v>7578</v>
      </c>
      <c r="B20" s="4" t="s">
        <v>9434</v>
      </c>
      <c r="C20">
        <f>COUNTIF(summary!M:M,alliance!A20)</f>
        <v>2</v>
      </c>
      <c r="D20" t="s">
        <v>9462</v>
      </c>
    </row>
    <row r="21" spans="1:4" x14ac:dyDescent="0.2">
      <c r="A21" t="s">
        <v>502</v>
      </c>
      <c r="B21" s="4" t="s">
        <v>9434</v>
      </c>
      <c r="C21">
        <f>COUNTIF(summary!M:M,alliance!A21)</f>
        <v>1</v>
      </c>
      <c r="D21" t="s">
        <v>9462</v>
      </c>
    </row>
    <row r="22" spans="1:4" x14ac:dyDescent="0.2">
      <c r="A22" t="s">
        <v>4679</v>
      </c>
      <c r="B22" s="4" t="s">
        <v>9434</v>
      </c>
      <c r="C22">
        <f>COUNTIF(summary!M:M,alliance!A22)</f>
        <v>1</v>
      </c>
      <c r="D22" t="s">
        <v>9463</v>
      </c>
    </row>
    <row r="23" spans="1:4" x14ac:dyDescent="0.2">
      <c r="A23" t="s">
        <v>506</v>
      </c>
      <c r="B23" s="4" t="s">
        <v>9434</v>
      </c>
      <c r="C23">
        <f>COUNTIF(summary!M:M,alliance!A23)</f>
        <v>1</v>
      </c>
      <c r="D23" t="s">
        <v>9463</v>
      </c>
    </row>
    <row r="24" spans="1:4" x14ac:dyDescent="0.2">
      <c r="A24" t="s">
        <v>4705</v>
      </c>
      <c r="B24" s="4" t="s">
        <v>9434</v>
      </c>
      <c r="C24">
        <f>COUNTIF(summary!M:M,alliance!A24)</f>
        <v>1</v>
      </c>
      <c r="D24" t="s">
        <v>9464</v>
      </c>
    </row>
    <row r="25" spans="1:4" x14ac:dyDescent="0.2">
      <c r="A25" t="s">
        <v>4715</v>
      </c>
      <c r="B25" s="4" t="s">
        <v>9434</v>
      </c>
      <c r="C25">
        <f>COUNTIF(summary!M:M,alliance!A25)</f>
        <v>1</v>
      </c>
      <c r="D25" t="s">
        <v>9464</v>
      </c>
    </row>
    <row r="26" spans="1:4" x14ac:dyDescent="0.2">
      <c r="A26" t="s">
        <v>5392</v>
      </c>
      <c r="B26" s="4" t="s">
        <v>9434</v>
      </c>
      <c r="C26">
        <f>COUNTIF(summary!M:M,alliance!A26)</f>
        <v>1</v>
      </c>
      <c r="D26" t="s">
        <v>9465</v>
      </c>
    </row>
    <row r="27" spans="1:4" x14ac:dyDescent="0.2">
      <c r="A27" t="s">
        <v>5525</v>
      </c>
      <c r="B27" s="4" t="s">
        <v>9434</v>
      </c>
      <c r="C27">
        <f>COUNTIF(summary!M:M,alliance!A27)</f>
        <v>1</v>
      </c>
      <c r="D27" t="s">
        <v>9465</v>
      </c>
    </row>
    <row r="28" spans="1:4" x14ac:dyDescent="0.2">
      <c r="A28" t="s">
        <v>5537</v>
      </c>
      <c r="B28" s="4" t="s">
        <v>9434</v>
      </c>
      <c r="C28">
        <f>COUNTIF(summary!M:M,alliance!A28)</f>
        <v>1</v>
      </c>
      <c r="D28" t="s">
        <v>9466</v>
      </c>
    </row>
    <row r="29" spans="1:4" x14ac:dyDescent="0.2">
      <c r="A29" t="s">
        <v>8408</v>
      </c>
      <c r="B29" s="4" t="s">
        <v>9434</v>
      </c>
      <c r="C29">
        <f>COUNTIF(summary!M:M,alliance!A29)</f>
        <v>1</v>
      </c>
      <c r="D29" t="s">
        <v>9466</v>
      </c>
    </row>
    <row r="30" spans="1:4" x14ac:dyDescent="0.2">
      <c r="A30" t="s">
        <v>26</v>
      </c>
      <c r="B30" s="4" t="s">
        <v>9433</v>
      </c>
      <c r="C30">
        <f>COUNTIF(summary!M:M,alliance!A30)</f>
        <v>22</v>
      </c>
      <c r="D30" s="15" t="s">
        <v>9452</v>
      </c>
    </row>
    <row r="31" spans="1:4" x14ac:dyDescent="0.2">
      <c r="A31" t="s">
        <v>4723</v>
      </c>
      <c r="B31" s="4" t="s">
        <v>9433</v>
      </c>
      <c r="C31">
        <f>COUNTIF(summary!M:M,alliance!A31)</f>
        <v>12</v>
      </c>
      <c r="D31" s="15" t="s">
        <v>9467</v>
      </c>
    </row>
    <row r="32" spans="1:4" x14ac:dyDescent="0.2">
      <c r="A32" t="s">
        <v>303</v>
      </c>
      <c r="B32" s="4" t="s">
        <v>9433</v>
      </c>
      <c r="C32">
        <f>COUNTIF(summary!M:M,alliance!A32)</f>
        <v>10</v>
      </c>
      <c r="D32" s="15" t="s">
        <v>9471</v>
      </c>
    </row>
    <row r="33" spans="1:4" x14ac:dyDescent="0.2">
      <c r="A33" t="s">
        <v>8630</v>
      </c>
      <c r="B33" s="4" t="s">
        <v>9433</v>
      </c>
      <c r="C33">
        <f>COUNTIF(summary!M:M,alliance!A33)</f>
        <v>9</v>
      </c>
      <c r="D33" s="16" t="s">
        <v>9453</v>
      </c>
    </row>
    <row r="34" spans="1:4" x14ac:dyDescent="0.2">
      <c r="A34" t="s">
        <v>38</v>
      </c>
      <c r="B34" s="4" t="s">
        <v>9433</v>
      </c>
      <c r="C34">
        <f>COUNTIF(summary!M:M,alliance!A34)</f>
        <v>4</v>
      </c>
      <c r="D34" s="16" t="s">
        <v>9442</v>
      </c>
    </row>
    <row r="35" spans="1:4" x14ac:dyDescent="0.2">
      <c r="A35" t="s">
        <v>23</v>
      </c>
      <c r="B35" s="4" t="s">
        <v>9433</v>
      </c>
      <c r="C35">
        <f>COUNTIF(summary!M:M,alliance!A35)</f>
        <v>3</v>
      </c>
      <c r="D35" s="16" t="s">
        <v>9441</v>
      </c>
    </row>
    <row r="36" spans="1:4" x14ac:dyDescent="0.2">
      <c r="A36" t="s">
        <v>940</v>
      </c>
      <c r="B36" s="4" t="s">
        <v>9433</v>
      </c>
      <c r="C36">
        <f>COUNTIF(summary!M:M,alliance!A36)</f>
        <v>2</v>
      </c>
      <c r="D36" s="15" t="s">
        <v>9468</v>
      </c>
    </row>
    <row r="37" spans="1:4" x14ac:dyDescent="0.2">
      <c r="A37" t="s">
        <v>4994</v>
      </c>
      <c r="B37" s="4" t="s">
        <v>9433</v>
      </c>
      <c r="C37">
        <f>COUNTIF(summary!M:M,alliance!A37)</f>
        <v>2</v>
      </c>
      <c r="D37" s="15" t="s">
        <v>9469</v>
      </c>
    </row>
    <row r="38" spans="1:4" x14ac:dyDescent="0.2">
      <c r="A38" t="s">
        <v>525</v>
      </c>
      <c r="B38" s="4" t="s">
        <v>9433</v>
      </c>
      <c r="C38">
        <f>COUNTIF(summary!M:M,alliance!A38)</f>
        <v>1</v>
      </c>
      <c r="D38" s="15" t="s">
        <v>9470</v>
      </c>
    </row>
  </sheetData>
  <autoFilter ref="A1:D38" xr:uid="{DC0753C2-4E47-FE41-B31A-B9D4FB4EEC40}">
    <sortState ref="A2:D38">
      <sortCondition ref="B1:B38"/>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mySheet</vt:lpstr>
      <vt:lpstr>summary</vt:lpstr>
      <vt:lpstr>stats</vt:lpstr>
      <vt:lpstr>alliance</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2024-03-24T12:22:40Z</dcterms:modified>
  <cp:category>Excel</cp:category>
</cp:coreProperties>
</file>