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drawings/drawing2.xml" ContentType="application/vnd.openxmlformats-officedocument.drawing+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40" windowHeight="17660" tabRatio="600" firstSheet="0" activeTab="0" autoFilterDateGrouping="1"/>
  </bookViews>
  <sheets>
    <sheet name="읽어보기" sheetId="1" state="visible" r:id="rId1"/>
    <sheet name="레시피" sheetId="2" state="visible" r:id="rId2"/>
    <sheet name="원료" sheetId="3" state="visible" r:id="rId3"/>
    <sheet name="처방" sheetId="4" state="visible" r:id="rId4"/>
    <sheet name="처방설계" sheetId="5" state="visible" r:id="rId5"/>
    <sheet name="역설계 심화" sheetId="6" state="visible" r:id="rId6"/>
    <sheet name="원료 도감" sheetId="7" state="visible" r:id="rId7"/>
    <sheet name="입출고" sheetId="8" state="visible" r:id="rId8"/>
    <sheet name="개발일지" sheetId="9" state="visible" r:id="rId9"/>
    <sheet name="도구" sheetId="10" state="visible" r:id="rId10"/>
    <sheet name="트러블슈팅" sheetId="11" state="visible" r:id="rId11"/>
    <sheet name="사용제한원료" sheetId="12" state="visible" r:id="rId12"/>
    <sheet name="유통안전·OEM검수" sheetId="13" state="visible" r:id="rId13"/>
    <sheet name="OEM 개발의뢰서" sheetId="14" state="visible" r:id="rId14"/>
    <sheet name="개발→창업 워크플로우" sheetId="15" state="visible" r:id="rId15"/>
    <sheet name="브랜드 기획서" sheetId="16" state="visible" r:id="rId16"/>
    <sheet name="수요검증" sheetId="17" state="visible" r:id="rId17"/>
    <sheet name="업로드 루틴" sheetId="18" state="visible" r:id="rId18"/>
    <sheet name="표시·광고 컴플라이언스" sheetId="19" state="visible" r:id="rId19"/>
    <sheet name="교재 이론 목차" sheetId="20" state="visible" r:id="rId20"/>
    <sheet name="시험 핵심개념" sheetId="21" state="visible" r:id="rId21"/>
    <sheet name="시험대비 원료맵" sheetId="22" state="visible" r:id="rId22"/>
    <sheet name="시험→사업 활용" sheetId="23" state="visible" r:id="rId23"/>
    <sheet name="실습↔시험 개념" sheetId="24" state="visible" r:id="rId24"/>
  </sheets>
  <definedNames>
    <definedName name="_xlnm._FilterDatabase" localSheetId="6" hidden="1">'원료 도감'!$A$3:$K$701</definedName>
  </definedNames>
  <calcPr calcId="191029" fullCalcOnLoad="1"/>
</workbook>
</file>

<file path=xl/styles.xml><?xml version="1.0" encoding="utf-8"?>
<styleSheet xmlns="http://schemas.openxmlformats.org/spreadsheetml/2006/main">
  <numFmts count="0"/>
  <fonts count="61">
    <font>
      <name val="맑은 고딕"/>
      <family val="2"/>
      <color theme="1"/>
      <sz val="11"/>
      <scheme val="minor"/>
    </font>
    <font>
      <name val="맑은 고딕"/>
      <charset val="129"/>
      <family val="2"/>
      <b val="1"/>
      <color rgb="FFFFFFFF"/>
      <sz val="14"/>
    </font>
    <font>
      <name val="맑은 고딕"/>
      <charset val="129"/>
      <family val="2"/>
      <b val="1"/>
      <sz val="11"/>
    </font>
    <font>
      <name val="맑은 고딕"/>
      <charset val="129"/>
      <family val="2"/>
      <b val="1"/>
      <color rgb="FFFFFFFF"/>
      <sz val="12"/>
    </font>
    <font>
      <name val="맑은 고딕"/>
      <charset val="129"/>
      <family val="2"/>
      <color rgb="FF000000"/>
      <sz val="11"/>
    </font>
    <font>
      <name val="맑은 고딕"/>
      <charset val="129"/>
      <family val="2"/>
      <b val="1"/>
      <color rgb="FF000000"/>
      <sz val="11"/>
    </font>
    <font>
      <name val="맑은 고딕"/>
      <charset val="129"/>
      <family val="2"/>
      <b val="1"/>
      <color rgb="FFFFFFFF"/>
      <sz val="11"/>
    </font>
    <font>
      <name val="맑은 고딕"/>
      <charset val="129"/>
      <family val="2"/>
      <color rgb="FF404040"/>
      <sz val="10"/>
    </font>
    <font>
      <name val="맑은 고딕"/>
      <charset val="129"/>
      <family val="2"/>
      <b val="1"/>
      <color rgb="FFFFFFFF"/>
      <sz val="14"/>
    </font>
    <font>
      <name val="맑은 고딕"/>
      <charset val="129"/>
      <family val="2"/>
      <color rgb="FF404040"/>
      <sz val="10"/>
    </font>
    <font>
      <name val="맑은 고딕"/>
      <charset val="129"/>
      <family val="2"/>
      <b val="1"/>
      <color rgb="FFFFFFFF"/>
      <sz val="11"/>
    </font>
    <font>
      <name val="맑은 고딕"/>
      <family val="2"/>
      <color theme="1"/>
      <sz val="11"/>
      <scheme val="minor"/>
    </font>
    <font>
      <name val="맑은 고딕"/>
      <charset val="129"/>
      <family val="2"/>
      <b val="1"/>
      <color rgb="FFFFFFFF"/>
      <sz val="11"/>
    </font>
    <font>
      <name val="맑은 고딕"/>
      <charset val="129"/>
      <family val="2"/>
      <sz val="10"/>
    </font>
    <font>
      <name val="맑은 고딕"/>
      <charset val="129"/>
      <family val="2"/>
      <b val="1"/>
      <color rgb="FFFFFFFF"/>
      <sz val="14"/>
    </font>
    <font>
      <name val="맑은 고딕"/>
      <charset val="129"/>
      <family val="2"/>
      <color rgb="FF404040"/>
      <sz val="10"/>
    </font>
    <font>
      <name val="맑은 고딕"/>
      <charset val="129"/>
      <family val="2"/>
      <b val="1"/>
      <color rgb="FF1F3A5F"/>
      <sz val="12"/>
    </font>
    <font>
      <name val="맑은 고딕"/>
      <charset val="129"/>
      <family val="2"/>
      <color rgb="FF808080"/>
      <sz val="9"/>
    </font>
    <font>
      <name val="맑은 고딕"/>
      <charset val="129"/>
      <family val="2"/>
      <b val="1"/>
      <color rgb="FFC00000"/>
      <sz val="11"/>
    </font>
    <font>
      <name val="맑은 고딕"/>
      <charset val="129"/>
      <family val="2"/>
      <b val="1"/>
      <color rgb="FF1F3A5F"/>
      <sz val="10"/>
    </font>
    <font>
      <name val="맑은 고딕"/>
      <charset val="129"/>
      <family val="2"/>
      <b val="1"/>
      <color rgb="FFFFFFFF"/>
      <sz val="13"/>
    </font>
    <font>
      <name val="맑은 고딕"/>
      <charset val="129"/>
      <family val="2"/>
      <b val="1"/>
      <color rgb="FF375623"/>
      <sz val="11"/>
    </font>
    <font>
      <name val="맑은 고딕"/>
      <charset val="129"/>
      <family val="2"/>
      <color rgb="FF375623"/>
      <sz val="10"/>
    </font>
    <font>
      <name val="맑은 고딕"/>
      <charset val="129"/>
      <family val="2"/>
      <color rgb="FFC00000"/>
      <sz val="10"/>
    </font>
    <font>
      <name val="맑은 고딕"/>
      <charset val="129"/>
      <family val="2"/>
      <b val="1"/>
      <sz val="10"/>
    </font>
    <font>
      <name val="맑은 고딕"/>
      <charset val="129"/>
      <family val="2"/>
      <b val="1"/>
      <color rgb="FF1F3A5F"/>
      <sz val="11"/>
    </font>
    <font>
      <name val="맑은 고딕"/>
      <charset val="129"/>
      <family val="2"/>
      <color rgb="FF808080"/>
      <sz val="11"/>
    </font>
    <font>
      <name val="맑은 고딕"/>
      <charset val="129"/>
      <family val="2"/>
      <color rgb="FF333333"/>
      <sz val="11"/>
    </font>
    <font>
      <name val="맑은 고딕"/>
      <charset val="129"/>
      <family val="2"/>
      <b val="1"/>
      <color rgb="FF404040"/>
      <sz val="11"/>
    </font>
    <font>
      <name val="맑은 고딕"/>
      <charset val="129"/>
      <family val="2"/>
      <i val="1"/>
      <color rgb="FF808080"/>
      <sz val="10"/>
    </font>
    <font>
      <name val="맑은 고딕"/>
      <charset val="129"/>
      <family val="2"/>
      <b val="1"/>
      <color rgb="FFFFFFFF"/>
      <sz val="10"/>
    </font>
    <font>
      <name val="맑은 고딕"/>
      <charset val="129"/>
      <family val="2"/>
      <color rgb="FF808080"/>
      <sz val="10"/>
    </font>
    <font>
      <name val="맑은 고딕"/>
      <charset val="129"/>
      <family val="2"/>
      <b val="1"/>
      <color rgb="FFFFFFFF"/>
      <sz val="13"/>
    </font>
    <font>
      <name val="맑은 고딕"/>
      <charset val="129"/>
      <family val="2"/>
      <i val="1"/>
      <color rgb="FF5A5A5A"/>
      <sz val="9"/>
    </font>
    <font>
      <name val="맑은 고딕"/>
      <charset val="129"/>
      <family val="2"/>
      <color rgb="FF1F4E79"/>
      <sz val="11"/>
    </font>
    <font>
      <name val="맑은 고딕"/>
      <charset val="129"/>
      <family val="2"/>
      <i val="1"/>
      <color rgb="FF8A8A8A"/>
      <sz val="9"/>
    </font>
    <font>
      <name val="Consolas"/>
      <family val="2"/>
      <color rgb="FF1F3B30"/>
      <sz val="10"/>
    </font>
    <font>
      <name val="맑은 고딕"/>
      <charset val="129"/>
      <family val="2"/>
      <i val="1"/>
      <color rgb="FF3A4A6B"/>
      <sz val="10"/>
    </font>
    <font>
      <name val="맑은 고딕"/>
      <charset val="129"/>
      <family val="2"/>
      <color rgb="FF1F3B6B"/>
      <sz val="11"/>
    </font>
    <font>
      <name val="맑은 고딕"/>
      <charset val="129"/>
      <family val="3"/>
      <sz val="8"/>
      <scheme val="minor"/>
    </font>
    <font>
      <b val="1"/>
      <color rgb="FFFFFFFF"/>
      <sz val="14"/>
    </font>
    <font>
      <color rgb="FF404040"/>
      <sz val="10"/>
    </font>
    <font>
      <b val="1"/>
      <sz val="11"/>
    </font>
    <font>
      <b val="1"/>
      <color rgb="0055606E"/>
      <sz val="9"/>
    </font>
    <font>
      <b val="1"/>
      <color rgb="007A4A2A"/>
      <sz val="9"/>
    </font>
    <font>
      <b val="1"/>
      <color rgb="FFFFFFFF"/>
    </font>
    <font>
      <sz val="9"/>
    </font>
    <font>
      <color rgb="FFC00000"/>
      <sz val="9"/>
    </font>
    <font>
      <b val="1"/>
    </font>
    <font>
      <color rgb="007A4A2A"/>
      <sz val="9"/>
    </font>
    <font>
      <b val="1"/>
      <color rgb="FF2E7D32"/>
      <sz val="11"/>
    </font>
    <font>
      <b val="1"/>
      <color rgb="FFC00000"/>
      <sz val="9"/>
    </font>
    <font>
      <sz val="10"/>
    </font>
    <font>
      <b val="1"/>
      <color rgb="FF000000"/>
      <sz val="11"/>
    </font>
    <font>
      <b val="1"/>
      <color rgb="FF0563C1"/>
      <u val="single"/>
    </font>
    <font>
      <b val="1"/>
      <color rgb="FFFFFFFF"/>
      <sz val="12"/>
    </font>
    <font>
      <b val="1"/>
      <color rgb="FF000000"/>
      <sz val="10"/>
    </font>
    <font>
      <b val="1"/>
      <color rgb="FF5B3A7A"/>
      <sz val="10"/>
    </font>
    <font>
      <color rgb="FF55606E"/>
      <sz val="9"/>
    </font>
    <font>
      <b val="1"/>
      <color rgb="FF1F3A5F"/>
      <sz val="9"/>
    </font>
    <font>
      <b val="1"/>
      <color rgb="FF2E7D32"/>
    </font>
  </fonts>
  <fills count="54">
    <fill>
      <patternFill/>
    </fill>
    <fill>
      <patternFill patternType="gray125"/>
    </fill>
    <fill>
      <patternFill patternType="solid">
        <fgColor rgb="FF1F3A5F"/>
      </patternFill>
    </fill>
    <fill>
      <patternFill patternType="solid">
        <fgColor rgb="FFDCE6F1"/>
      </patternFill>
    </fill>
    <fill>
      <patternFill patternType="solid">
        <fgColor rgb="FFF2F2F2"/>
      </patternFill>
    </fill>
    <fill>
      <patternFill patternType="solid">
        <fgColor rgb="FFFFFFFF"/>
      </patternFill>
    </fill>
    <fill>
      <patternFill patternType="solid">
        <fgColor rgb="FFE2EFDA"/>
      </patternFill>
    </fill>
    <fill>
      <patternFill patternType="solid">
        <fgColor rgb="FFFCE4D6"/>
      </patternFill>
    </fill>
    <fill>
      <patternFill patternType="solid">
        <fgColor rgb="FFDDEBF7"/>
      </patternFill>
    </fill>
    <fill>
      <patternFill patternType="solid">
        <fgColor rgb="FFE2EFDA"/>
      </patternFill>
    </fill>
    <fill>
      <patternFill patternType="solid">
        <fgColor rgb="FFDDEBF7"/>
      </patternFill>
    </fill>
    <fill>
      <patternFill patternType="solid">
        <fgColor rgb="FFFCE4D6"/>
      </patternFill>
    </fill>
    <fill>
      <patternFill patternType="solid">
        <fgColor rgb="FFEAF1FB"/>
      </patternFill>
    </fill>
    <fill>
      <patternFill patternType="solid">
        <fgColor rgb="FFBDD7EE"/>
      </patternFill>
    </fill>
    <fill>
      <patternFill patternType="solid">
        <fgColor rgb="FF2E5A4B"/>
      </patternFill>
    </fill>
    <fill>
      <patternFill patternType="solid">
        <fgColor rgb="FFFBE9E7"/>
      </patternFill>
    </fill>
    <fill>
      <patternFill patternType="solid">
        <fgColor rgb="FFCFE3D8"/>
      </patternFill>
    </fill>
    <fill>
      <patternFill patternType="solid">
        <fgColor rgb="FFF0F4F2"/>
      </patternFill>
    </fill>
    <fill>
      <patternFill patternType="solid">
        <fgColor rgb="FFF7FAF8"/>
      </patternFill>
    </fill>
    <fill>
      <patternFill patternType="solid">
        <fgColor rgb="FFFBFCFE"/>
      </patternFill>
    </fill>
    <fill>
      <patternFill patternType="solid">
        <fgColor rgb="FFDCE3F0"/>
      </patternFill>
    </fill>
    <fill>
      <patternFill patternType="solid">
        <fgColor rgb="FFF1F3F7"/>
      </patternFill>
    </fill>
    <fill>
      <patternFill patternType="solid">
        <fgColor rgb="FFDCE4F1"/>
        <bgColor indexed="64"/>
      </patternFill>
    </fill>
    <fill>
      <patternFill patternType="solid">
        <fgColor rgb="FFE4DFEC"/>
        <bgColor indexed="64"/>
      </patternFill>
    </fill>
    <fill>
      <patternFill patternType="solid">
        <fgColor rgb="00FCEFBE"/>
      </patternFill>
    </fill>
    <fill>
      <patternFill patternType="solid">
        <fgColor rgb="00FDECE0"/>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E8EEF7"/>
      </patternFill>
    </fill>
    <fill>
      <patternFill patternType="solid">
        <fgColor rgb="FFEDE7F6"/>
      </patternFill>
    </fill>
    <fill>
      <patternFill patternType="solid">
        <fgColor rgb="FFF7FAFF"/>
      </patternFill>
    </fill>
    <fill>
      <patternFill patternType="solid">
        <fgColor rgb="FF33475B"/>
      </patternFill>
    </fill>
    <fill>
      <patternFill patternType="solid">
        <fgColor rgb="FFEFF4FB"/>
      </patternFill>
    </fill>
    <fill>
      <patternFill patternType="solid">
        <fgColor rgb="FFF3EEFA"/>
      </patternFill>
    </fill>
    <fill>
      <patternFill patternType="solid">
        <fgColor rgb="00E3F7E3"/>
      </patternFill>
    </fill>
    <fill>
      <patternFill patternType="solid">
        <fgColor rgb="00FFF7E0"/>
      </patternFill>
    </fill>
    <fill>
      <patternFill patternType="solid">
        <fgColor rgb="00F3E9DC"/>
      </patternFill>
    </fill>
    <fill>
      <patternFill patternType="solid">
        <fgColor rgb="00FBE9D0"/>
      </patternFill>
    </fill>
    <fill>
      <patternFill patternType="solid">
        <fgColor rgb="00EEF3E2"/>
      </patternFill>
    </fill>
    <fill>
      <patternFill patternType="solid">
        <fgColor rgb="00FFF2B3"/>
      </patternFill>
    </fill>
    <fill>
      <patternFill patternType="solid">
        <fgColor rgb="00DDE7F7"/>
      </patternFill>
    </fill>
    <fill>
      <patternFill patternType="solid">
        <fgColor rgb="00E4E4E4"/>
      </patternFill>
    </fill>
    <fill>
      <patternFill patternType="solid">
        <fgColor rgb="00EFE6D8"/>
      </patternFill>
    </fill>
    <fill>
      <patternFill patternType="solid">
        <fgColor rgb="00E8E8E8"/>
      </patternFill>
    </fill>
  </fills>
  <borders count="2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D5DDD9"/>
      </left>
      <right style="thin">
        <color rgb="FFD5DDD9"/>
      </right>
      <top style="thin">
        <color rgb="FFD5DDD9"/>
      </top>
      <bottom style="thin">
        <color rgb="FFD5DDD9"/>
      </bottom>
      <diagonal/>
    </border>
    <border>
      <left style="thin">
        <color rgb="FFD5DAE2"/>
      </left>
      <right style="thin">
        <color rgb="FFD5DAE2"/>
      </right>
      <top style="thin">
        <color rgb="FFD5DAE2"/>
      </top>
      <bottom style="thin">
        <color rgb="FFD5DAE2"/>
      </bottom>
      <diagonal/>
    </border>
    <border>
      <left/>
      <right/>
      <top style="thin">
        <color rgb="FFD5DAE2"/>
      </top>
      <bottom style="thin">
        <color rgb="FFD5DAE2"/>
      </bottom>
      <diagonal/>
    </border>
    <border>
      <left/>
      <right style="thin">
        <color rgb="FFD5DAE2"/>
      </right>
      <top style="thin">
        <color rgb="FFD5DAE2"/>
      </top>
      <bottom style="thin">
        <color rgb="FFD5DAE2"/>
      </bottom>
      <diagonal/>
    </border>
    <border>
      <left/>
      <right/>
      <top style="thin">
        <color rgb="FFBFBFBF"/>
      </top>
      <bottom/>
      <diagonal/>
    </border>
    <border>
      <left/>
      <right style="thin">
        <color rgb="FFBFBFBF"/>
      </right>
      <top style="thin">
        <color rgb="FFBFBFBF"/>
      </top>
      <bottom/>
      <diagonal/>
    </border>
    <border>
      <left/>
      <right/>
      <top style="thin">
        <color rgb="FFD5DDD9"/>
      </top>
      <bottom/>
      <diagonal/>
    </border>
    <border>
      <left/>
      <right style="thin">
        <color rgb="FFD5DDD9"/>
      </right>
      <top style="thin">
        <color rgb="FFD5DDD9"/>
      </top>
      <bottom/>
      <diagonal/>
    </border>
    <border>
      <left/>
      <right/>
      <top style="thin">
        <color rgb="FFD5DDD9"/>
      </top>
      <bottom style="thin">
        <color rgb="FFD5DDD9"/>
      </bottom>
      <diagonal/>
    </border>
    <border>
      <left/>
      <right style="thin">
        <color rgb="FFD5DDD9"/>
      </right>
      <top style="thin">
        <color rgb="FFD5DDD9"/>
      </top>
      <bottom style="thin">
        <color rgb="FFD5DDD9"/>
      </bottom>
      <diagonal/>
    </border>
    <border>
      <left/>
      <right/>
      <top style="thin">
        <color rgb="FFD5DAE2"/>
      </top>
      <bottom/>
      <diagonal/>
    </border>
    <border>
      <left/>
      <right style="thin">
        <color rgb="FFD5DAE2"/>
      </right>
      <top style="thin">
        <color rgb="FFD5DAE2"/>
      </top>
      <bottom/>
      <diagonal/>
    </border>
    <border>
      <left/>
      <right/>
      <top style="thin">
        <color rgb="FFBFBFBF"/>
      </top>
      <bottom style="thin">
        <color rgb="FFBFBFBF"/>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style="thin">
        <color rgb="00D0D5DD"/>
      </right>
      <top style="thin">
        <color rgb="00D0D5DD"/>
      </top>
      <bottom style="thin">
        <color rgb="00D0D5DD"/>
      </bottom>
      <diagonal/>
    </border>
    <border>
      <left/>
      <right/>
      <top style="thin">
        <color rgb="00D0D5DD"/>
      </top>
      <bottom style="thin">
        <color rgb="00D0D5DD"/>
      </bottom>
      <diagonal/>
    </border>
    <border>
      <left style="thin">
        <color rgb="00D8DCE3"/>
      </left>
      <right style="thin">
        <color rgb="00D8DCE3"/>
      </right>
      <top style="thin">
        <color rgb="00D8DCE3"/>
      </top>
      <bottom style="thin">
        <color rgb="00D8DCE3"/>
      </bottom>
    </border>
    <border>
      <left/>
      <right/>
      <top style="thin">
        <color rgb="00D8DCE3"/>
      </top>
      <bottom/>
      <diagonal/>
    </border>
    <border>
      <left/>
      <right style="thin">
        <color rgb="00D8DCE3"/>
      </right>
      <top style="thin">
        <color rgb="00D8DCE3"/>
      </top>
      <bottom/>
      <diagonal/>
    </border>
    <border>
      <left/>
      <right style="thin">
        <color rgb="00D8DCE3"/>
      </right>
      <top style="thin">
        <color rgb="00D8DCE3"/>
      </top>
      <bottom style="thin">
        <color rgb="00D8DCE3"/>
      </bottom>
      <diagonal/>
    </border>
  </borders>
  <cellStyleXfs count="1">
    <xf numFmtId="0" fontId="11" fillId="0" borderId="0"/>
  </cellStyleXfs>
  <cellXfs count="257">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top" wrapText="1"/>
    </xf>
    <xf numFmtId="0" fontId="6"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0" fillId="4" borderId="1" applyAlignment="1" pivotButton="0" quotePrefix="0" xfId="0">
      <alignment horizontal="center" vertical="center"/>
    </xf>
    <xf numFmtId="0" fontId="2" fillId="3" borderId="1" pivotButton="0" quotePrefix="0" xfId="0"/>
    <xf numFmtId="0" fontId="0" fillId="3" borderId="1" pivotButton="0" quotePrefix="0" xfId="0"/>
    <xf numFmtId="0" fontId="2" fillId="3" borderId="1" applyAlignment="1" pivotButton="0" quotePrefix="0" xfId="0">
      <alignment horizontal="center" vertical="center"/>
    </xf>
    <xf numFmtId="0" fontId="0" fillId="7" borderId="1" applyAlignment="1" pivotButton="0" quotePrefix="0" xfId="0">
      <alignment horizontal="center" vertical="center"/>
    </xf>
    <xf numFmtId="0" fontId="0" fillId="0" borderId="1" pivotButton="0" quotePrefix="0" xfId="0"/>
    <xf numFmtId="0" fontId="10" fillId="2" borderId="2" applyAlignment="1" pivotButton="0" quotePrefix="0" xfId="0">
      <alignment horizontal="center" vertical="center"/>
    </xf>
    <xf numFmtId="0" fontId="11" fillId="0" borderId="2" applyAlignment="1" pivotButton="0" quotePrefix="0" xfId="0">
      <alignment vertical="top" wrapText="1" indent="1"/>
    </xf>
    <xf numFmtId="0" fontId="12" fillId="2" borderId="0" applyAlignment="1" pivotButton="0" quotePrefix="0" xfId="0">
      <alignment horizontal="center" vertical="center" wrapText="1"/>
    </xf>
    <xf numFmtId="0" fontId="13" fillId="0" borderId="0" applyAlignment="1" pivotButton="0" quotePrefix="0" xfId="0">
      <alignment vertical="center" wrapText="1"/>
    </xf>
    <xf numFmtId="0" fontId="12" fillId="2" borderId="1" applyAlignment="1" pivotButton="0" quotePrefix="0" xfId="0">
      <alignment horizontal="center" vertical="center" wrapText="1"/>
    </xf>
    <xf numFmtId="0" fontId="13" fillId="0" borderId="1" applyAlignment="1" pivotButton="0" quotePrefix="0" xfId="0">
      <alignment vertical="top" wrapText="1"/>
    </xf>
    <xf numFmtId="0" fontId="12" fillId="2" borderId="1" applyAlignment="1" pivotButton="0" quotePrefix="0" xfId="0">
      <alignment horizontal="center" vertical="center"/>
    </xf>
    <xf numFmtId="0" fontId="18" fillId="0" borderId="1" applyAlignment="1" pivotButton="0" quotePrefix="0" xfId="0">
      <alignment horizontal="center" vertical="center"/>
    </xf>
    <xf numFmtId="0" fontId="19" fillId="8" borderId="1" applyAlignment="1" pivotButton="0" quotePrefix="0" xfId="0">
      <alignment horizontal="left" vertical="center" wrapText="1"/>
    </xf>
    <xf numFmtId="0" fontId="13" fillId="0" borderId="1" applyAlignment="1" pivotButton="0" quotePrefix="0" xfId="0">
      <alignment horizontal="left" vertical="top" wrapText="1"/>
    </xf>
    <xf numFmtId="0" fontId="23" fillId="0" borderId="1" applyAlignment="1" pivotButton="0" quotePrefix="0" xfId="0">
      <alignment horizontal="left" vertical="top" wrapText="1"/>
    </xf>
    <xf numFmtId="0" fontId="24" fillId="6" borderId="1" applyAlignment="1" pivotButton="0" quotePrefix="0" xfId="0">
      <alignment horizontal="left" vertical="top" wrapText="1"/>
    </xf>
    <xf numFmtId="0" fontId="0" fillId="2" borderId="1" pivotButton="0" quotePrefix="0" xfId="0"/>
    <xf numFmtId="0" fontId="26" fillId="0" borderId="0" applyAlignment="1" pivotButton="0" quotePrefix="0" xfId="0">
      <alignment horizontal="center" vertical="top"/>
    </xf>
    <xf numFmtId="0" fontId="27" fillId="0" borderId="0" applyAlignment="1" pivotButton="0" quotePrefix="0" xfId="0">
      <alignment horizontal="left" vertical="top" wrapText="1"/>
    </xf>
    <xf numFmtId="0" fontId="12" fillId="2" borderId="4" applyAlignment="1" pivotButton="0" quotePrefix="0" xfId="0">
      <alignment horizontal="center" vertical="center" wrapText="1"/>
    </xf>
    <xf numFmtId="0" fontId="24" fillId="12" borderId="4" applyAlignment="1" pivotButton="0" quotePrefix="0" xfId="0">
      <alignment horizontal="left" vertical="top" wrapText="1"/>
    </xf>
    <xf numFmtId="0" fontId="13" fillId="12" borderId="4" applyAlignment="1" pivotButton="0" quotePrefix="0" xfId="0">
      <alignment horizontal="left" vertical="top" wrapText="1"/>
    </xf>
    <xf numFmtId="0" fontId="24" fillId="0" borderId="4" applyAlignment="1" pivotButton="0" quotePrefix="0" xfId="0">
      <alignment horizontal="left" vertical="top" wrapText="1"/>
    </xf>
    <xf numFmtId="0" fontId="13" fillId="0" borderId="4" applyAlignment="1" pivotButton="0" quotePrefix="0" xfId="0">
      <alignment horizontal="left" vertical="top" wrapText="1"/>
    </xf>
    <xf numFmtId="0" fontId="30" fillId="2" borderId="4" applyAlignment="1" pivotButton="0" quotePrefix="0" xfId="0">
      <alignment horizontal="center" vertical="center" wrapText="1"/>
    </xf>
    <xf numFmtId="0" fontId="2" fillId="17" borderId="5" applyAlignment="1" pivotButton="0" quotePrefix="0" xfId="0">
      <alignment vertical="top" wrapText="1"/>
    </xf>
    <xf numFmtId="0" fontId="34" fillId="0" borderId="5" applyAlignment="1" pivotButton="0" quotePrefix="0" xfId="0">
      <alignment vertical="top" wrapText="1"/>
    </xf>
    <xf numFmtId="0" fontId="35" fillId="0" borderId="5" applyAlignment="1" pivotButton="0" quotePrefix="0" xfId="0">
      <alignment vertical="top" wrapText="1"/>
    </xf>
    <xf numFmtId="0" fontId="2" fillId="21" borderId="6" applyAlignment="1" pivotButton="0" quotePrefix="0" xfId="0">
      <alignment vertical="top" wrapText="1"/>
    </xf>
    <xf numFmtId="0" fontId="38" fillId="0" borderId="6" applyAlignment="1" pivotButton="0" quotePrefix="0" xfId="0">
      <alignment vertical="top" wrapText="1"/>
    </xf>
    <xf numFmtId="0" fontId="35" fillId="0" borderId="6" applyAlignment="1" pivotButton="0" quotePrefix="0" xfId="0">
      <alignment vertical="top" wrapText="1"/>
    </xf>
    <xf numFmtId="0" fontId="2" fillId="3" borderId="0" applyAlignment="1" pivotButton="0" quotePrefix="0" xfId="0">
      <alignment vertical="top" wrapText="1"/>
    </xf>
    <xf numFmtId="0" fontId="0" fillId="0" borderId="0" pivotButton="0" quotePrefix="0" xfId="0"/>
    <xf numFmtId="0" fontId="25" fillId="3" borderId="0" applyAlignment="1" pivotButton="0" quotePrefix="0" xfId="0">
      <alignment horizontal="left" vertical="center" wrapText="1"/>
    </xf>
    <xf numFmtId="0" fontId="28" fillId="11" borderId="0" applyAlignment="1" pivotButton="0" quotePrefix="0" xfId="0">
      <alignment horizontal="left" vertical="center" wrapText="1"/>
    </xf>
    <xf numFmtId="0" fontId="28" fillId="10" borderId="0" applyAlignment="1" pivotButton="0" quotePrefix="0" xfId="0">
      <alignment horizontal="left" vertical="center" wrapText="1"/>
    </xf>
    <xf numFmtId="0" fontId="29" fillId="0" borderId="0" applyAlignment="1" pivotButton="0" quotePrefix="0" xfId="0">
      <alignment horizontal="left" vertical="center" wrapText="1"/>
    </xf>
    <xf numFmtId="0" fontId="14" fillId="2" borderId="0" applyAlignment="1" pivotButton="0" quotePrefix="0" xfId="0">
      <alignment horizontal="left" vertical="center"/>
    </xf>
    <xf numFmtId="0" fontId="28" fillId="9" borderId="0" applyAlignment="1" pivotButton="0" quotePrefix="0" xfId="0">
      <alignment horizontal="left" vertical="center" wrapText="1"/>
    </xf>
    <xf numFmtId="0" fontId="4" fillId="5" borderId="0" applyAlignment="1" pivotButton="0" quotePrefix="0" xfId="0">
      <alignment vertical="center" wrapText="1" indent="2"/>
    </xf>
    <xf numFmtId="0" fontId="4" fillId="4" borderId="0" applyAlignment="1" pivotButton="0" quotePrefix="0" xfId="0">
      <alignment vertical="center" wrapText="1" indent="1"/>
    </xf>
    <xf numFmtId="0" fontId="4" fillId="4" borderId="0" applyAlignment="1" pivotButton="0" quotePrefix="0" xfId="0">
      <alignment vertical="center" wrapText="1" indent="2"/>
    </xf>
    <xf numFmtId="0" fontId="5" fillId="3" borderId="0" applyAlignment="1" pivotButton="0" quotePrefix="0" xfId="0">
      <alignment vertical="center" wrapText="1" indent="1"/>
    </xf>
    <xf numFmtId="0" fontId="3" fillId="2" borderId="0" applyAlignment="1" pivotButton="0" quotePrefix="0" xfId="0">
      <alignment vertical="center" wrapText="1" indent="1"/>
    </xf>
    <xf numFmtId="0" fontId="1" fillId="2" borderId="0" applyAlignment="1" pivotButton="0" quotePrefix="0" xfId="0">
      <alignment horizontal="left" vertical="center" indent="1"/>
    </xf>
    <xf numFmtId="0" fontId="5" fillId="7" borderId="0" applyAlignment="1" pivotButton="0" quotePrefix="0" xfId="0">
      <alignment vertical="center" wrapText="1" indent="1"/>
    </xf>
    <xf numFmtId="0" fontId="7" fillId="4" borderId="0" applyAlignment="1" pivotButton="0" quotePrefix="0" xfId="0">
      <alignment vertical="top" wrapText="1" indent="1"/>
    </xf>
    <xf numFmtId="0" fontId="13" fillId="0" borderId="1" applyAlignment="1" pivotButton="0" quotePrefix="0" xfId="0">
      <alignment vertical="top" wrapText="1"/>
    </xf>
    <xf numFmtId="0" fontId="0" fillId="0" borderId="3" pivotButton="0" quotePrefix="0" xfId="0"/>
    <xf numFmtId="0" fontId="12" fillId="2" borderId="1" applyAlignment="1" pivotButton="0" quotePrefix="0" xfId="0">
      <alignment horizontal="center" vertical="center" wrapText="1"/>
    </xf>
    <xf numFmtId="0" fontId="17" fillId="0" borderId="0" applyAlignment="1" pivotButton="0" quotePrefix="0" xfId="0">
      <alignment vertical="top" wrapText="1"/>
    </xf>
    <xf numFmtId="0" fontId="20" fillId="2" borderId="0" applyAlignment="1" pivotButton="0" quotePrefix="0" xfId="0">
      <alignment horizontal="left" vertical="center"/>
    </xf>
    <xf numFmtId="0" fontId="15" fillId="4" borderId="0" applyAlignment="1" pivotButton="0" quotePrefix="0" xfId="0">
      <alignment vertical="center" wrapText="1"/>
    </xf>
    <xf numFmtId="0" fontId="16" fillId="8" borderId="0" applyAlignment="1" pivotButton="0" quotePrefix="0" xfId="0">
      <alignment horizontal="left" vertical="center"/>
    </xf>
    <xf numFmtId="0" fontId="17" fillId="5" borderId="0" applyAlignment="1" pivotButton="0" quotePrefix="0" xfId="0">
      <alignment horizontal="left" vertical="center" wrapText="1"/>
    </xf>
    <xf numFmtId="0" fontId="22" fillId="6" borderId="0" applyAlignment="1" pivotButton="0" quotePrefix="0" xfId="0">
      <alignment horizontal="left" vertical="center" wrapText="1"/>
    </xf>
    <xf numFmtId="0" fontId="21" fillId="6" borderId="0" applyAlignment="1" pivotButton="0" quotePrefix="0" xfId="0">
      <alignment horizontal="left" vertical="center" wrapText="1"/>
    </xf>
    <xf numFmtId="0" fontId="16" fillId="8" borderId="0" applyAlignment="1" pivotButton="0" quotePrefix="0" xfId="0">
      <alignment horizontal="left" vertical="center" wrapText="1"/>
    </xf>
    <xf numFmtId="0" fontId="15" fillId="4" borderId="0" applyAlignment="1" pivotButton="0" quotePrefix="0" xfId="0">
      <alignment horizontal="left" vertical="center" wrapText="1"/>
    </xf>
    <xf numFmtId="0" fontId="14" fillId="2" borderId="0" applyAlignment="1" pivotButton="0" quotePrefix="0" xfId="0">
      <alignment horizontal="left" vertical="center" wrapText="1"/>
    </xf>
    <xf numFmtId="0" fontId="33" fillId="15" borderId="0" applyAlignment="1" pivotButton="0" quotePrefix="0" xfId="0">
      <alignment vertical="top" wrapText="1"/>
    </xf>
    <xf numFmtId="0" fontId="2" fillId="16" borderId="0" applyAlignment="1" pivotButton="0" quotePrefix="0" xfId="0">
      <alignment vertical="center" wrapText="1"/>
    </xf>
    <xf numFmtId="0" fontId="36" fillId="18" borderId="5" applyAlignment="1" pivotButton="0" quotePrefix="0" xfId="0">
      <alignment horizontal="left" vertical="top" wrapText="1"/>
    </xf>
    <xf numFmtId="0" fontId="32" fillId="14" borderId="0" applyAlignment="1" pivotButton="0" quotePrefix="0" xfId="0">
      <alignment vertical="center" wrapText="1"/>
    </xf>
    <xf numFmtId="0" fontId="37" fillId="19" borderId="6" applyAlignment="1" pivotButton="0" quotePrefix="0" xfId="0">
      <alignment vertical="top" wrapText="1"/>
    </xf>
    <xf numFmtId="0" fontId="0" fillId="0" borderId="7" pivotButton="0" quotePrefix="0" xfId="0"/>
    <xf numFmtId="0" fontId="0" fillId="0" borderId="8" pivotButton="0" quotePrefix="0" xfId="0"/>
    <xf numFmtId="0" fontId="2" fillId="20" borderId="0" applyAlignment="1" pivotButton="0" quotePrefix="0" xfId="0">
      <alignment vertical="center" wrapText="1"/>
    </xf>
    <xf numFmtId="0" fontId="17" fillId="0" borderId="0" applyAlignment="1" pivotButton="0" quotePrefix="0" xfId="0">
      <alignment horizontal="left" vertical="center" wrapText="1"/>
    </xf>
    <xf numFmtId="0" fontId="31" fillId="0" borderId="0" applyAlignment="1" pivotButton="0" quotePrefix="0" xfId="0">
      <alignment horizontal="left" vertical="center" wrapText="1"/>
    </xf>
    <xf numFmtId="0" fontId="25" fillId="8" borderId="0" applyAlignment="1" pivotButton="0" quotePrefix="0" xfId="0">
      <alignment horizontal="left" vertical="center" wrapText="1"/>
    </xf>
    <xf numFmtId="0" fontId="16" fillId="13" borderId="0" applyAlignment="1" pivotButton="0" quotePrefix="0" xfId="0">
      <alignment horizontal="left" vertical="center" wrapText="1"/>
    </xf>
    <xf numFmtId="0" fontId="9" fillId="4" borderId="0" applyAlignment="1" pivotButton="0" quotePrefix="0" xfId="0">
      <alignment vertical="top" wrapText="1" indent="1"/>
    </xf>
    <xf numFmtId="0" fontId="8" fillId="2" borderId="0" applyAlignment="1" pivotButton="0" quotePrefix="0" xfId="0">
      <alignment horizontal="left" vertical="center" indent="1"/>
    </xf>
    <xf numFmtId="0" fontId="0" fillId="0" borderId="0" applyAlignment="1" pivotButton="0" quotePrefix="0" xfId="0">
      <alignment horizontal="center" vertical="center"/>
    </xf>
    <xf numFmtId="0" fontId="19" fillId="8" borderId="1" applyAlignment="1" pivotButton="0" quotePrefix="0" xfId="0">
      <alignment horizontal="left" vertical="center" wrapText="1"/>
    </xf>
    <xf numFmtId="0" fontId="6" fillId="2" borderId="1" applyAlignment="1" pivotButton="0" quotePrefix="0" xfId="0">
      <alignment horizontal="center" vertical="center"/>
    </xf>
    <xf numFmtId="0" fontId="0" fillId="0" borderId="1" applyAlignment="1" pivotButton="0" quotePrefix="0" xfId="0">
      <alignment vertical="top" wrapText="1"/>
    </xf>
    <xf numFmtId="0" fontId="32" fillId="22" borderId="0" applyAlignment="1" pivotButton="0" quotePrefix="0" xfId="0">
      <alignment vertical="center" wrapText="1"/>
    </xf>
    <xf numFmtId="0" fontId="0" fillId="22" borderId="0" pivotButton="0" quotePrefix="0" xfId="0"/>
    <xf numFmtId="0" fontId="0" fillId="22" borderId="1" applyAlignment="1" pivotButton="0" quotePrefix="0" xfId="0">
      <alignment vertical="top"/>
    </xf>
    <xf numFmtId="0" fontId="0" fillId="22" borderId="1" applyAlignment="1" pivotButton="0" quotePrefix="0" xfId="0">
      <alignment vertical="top" wrapText="1"/>
    </xf>
    <xf numFmtId="0" fontId="28" fillId="23" borderId="0" applyAlignment="1" pivotButton="0" quotePrefix="0" xfId="0">
      <alignment horizontal="left" vertical="center" wrapText="1"/>
    </xf>
    <xf numFmtId="0" fontId="40" fillId="2" borderId="0" applyAlignment="1" pivotButton="0" quotePrefix="0" xfId="0">
      <alignment horizontal="left" vertical="center" indent="1"/>
    </xf>
    <xf numFmtId="0" fontId="41" fillId="4" borderId="0" applyAlignment="1" pivotButton="0" quotePrefix="0" xfId="0">
      <alignment vertical="top" wrapText="1" indent="1"/>
    </xf>
    <xf numFmtId="0" fontId="42" fillId="24" borderId="18" pivotButton="0" quotePrefix="0" xfId="0"/>
    <xf numFmtId="0" fontId="0" fillId="24" borderId="18" pivotButton="0" quotePrefix="0" xfId="0"/>
    <xf numFmtId="0" fontId="0" fillId="0" borderId="21" pivotButton="0" quotePrefix="0" xfId="0"/>
    <xf numFmtId="0" fontId="43" fillId="0" borderId="18" pivotButton="0" quotePrefix="0" xfId="0"/>
    <xf numFmtId="0" fontId="0" fillId="0" borderId="18" applyAlignment="1" pivotButton="0" quotePrefix="0" xfId="0">
      <alignment vertical="top" wrapText="1"/>
    </xf>
    <xf numFmtId="0" fontId="44" fillId="25" borderId="18" pivotButton="0" quotePrefix="0" xfId="0"/>
    <xf numFmtId="0" fontId="0" fillId="25" borderId="18" applyAlignment="1" pivotButton="0" quotePrefix="0" xfId="0">
      <alignment vertical="top" wrapText="1"/>
    </xf>
    <xf numFmtId="0" fontId="45" fillId="2" borderId="18" applyAlignment="1" pivotButton="0" quotePrefix="0" xfId="0">
      <alignment horizontal="center"/>
    </xf>
    <xf numFmtId="0" fontId="45" fillId="2" borderId="0" applyAlignment="1" pivotButton="0" quotePrefix="0" xfId="0">
      <alignment horizontal="center"/>
    </xf>
    <xf numFmtId="0" fontId="0" fillId="26" borderId="18" pivotButton="0" quotePrefix="0" xfId="0"/>
    <xf numFmtId="0" fontId="0" fillId="0" borderId="18" applyAlignment="1" pivotButton="0" quotePrefix="0" xfId="0">
      <alignment horizontal="center" vertical="center"/>
    </xf>
    <xf numFmtId="0" fontId="0" fillId="27" borderId="18" pivotButton="0" quotePrefix="0" xfId="0"/>
    <xf numFmtId="0" fontId="0" fillId="28" borderId="18" pivotButton="0" quotePrefix="0" xfId="0"/>
    <xf numFmtId="0" fontId="0" fillId="29" borderId="18" pivotButton="0" quotePrefix="0" xfId="0"/>
    <xf numFmtId="0" fontId="0" fillId="30" borderId="18" pivotButton="0" quotePrefix="0" xfId="0"/>
    <xf numFmtId="0" fontId="0" fillId="31" borderId="18" pivotButton="0" quotePrefix="0" xfId="0"/>
    <xf numFmtId="0" fontId="0" fillId="32" borderId="18" pivotButton="0" quotePrefix="0" xfId="0"/>
    <xf numFmtId="0" fontId="0" fillId="33" borderId="18" pivotButton="0" quotePrefix="0" xfId="0"/>
    <xf numFmtId="0" fontId="0" fillId="34" borderId="18" pivotButton="0" quotePrefix="0" xfId="0"/>
    <xf numFmtId="0" fontId="0" fillId="35" borderId="18" pivotButton="0" quotePrefix="0" xfId="0"/>
    <xf numFmtId="0" fontId="0" fillId="36" borderId="18" pivotButton="0" quotePrefix="0" xfId="0"/>
    <xf numFmtId="0" fontId="0" fillId="37" borderId="18" pivotButton="0" quotePrefix="0" xfId="0"/>
    <xf numFmtId="0" fontId="46" fillId="0" borderId="0" applyAlignment="1" pivotButton="0" quotePrefix="0" xfId="0">
      <alignment vertical="top" wrapText="1"/>
    </xf>
    <xf numFmtId="0" fontId="42" fillId="3" borderId="18" pivotButton="0" quotePrefix="0" xfId="0"/>
    <xf numFmtId="0" fontId="0" fillId="3" borderId="18" pivotButton="0" quotePrefix="0" xfId="0"/>
    <xf numFmtId="0" fontId="47" fillId="0" borderId="0" applyAlignment="1" pivotButton="0" quotePrefix="0" xfId="0">
      <alignment vertical="top" wrapText="1"/>
    </xf>
    <xf numFmtId="0" fontId="48" fillId="3" borderId="0" pivotButton="0" quotePrefix="0" xfId="0"/>
    <xf numFmtId="0" fontId="42" fillId="38" borderId="18" pivotButton="0" quotePrefix="0" xfId="0"/>
    <xf numFmtId="0" fontId="49" fillId="25" borderId="18" pivotButton="0" quotePrefix="0" xfId="0"/>
    <xf numFmtId="0" fontId="42" fillId="38" borderId="18" applyAlignment="1" pivotButton="0" quotePrefix="0" xfId="0">
      <alignment horizontal="center" vertical="center"/>
    </xf>
    <xf numFmtId="0" fontId="0" fillId="0" borderId="18" pivotButton="0" quotePrefix="0" xfId="0"/>
    <xf numFmtId="0" fontId="0" fillId="26" borderId="18" applyAlignment="1" pivotButton="0" quotePrefix="0" xfId="0">
      <alignment horizontal="center" vertical="center"/>
    </xf>
    <xf numFmtId="0" fontId="50" fillId="0" borderId="18" pivotButton="0" quotePrefix="0" xfId="0"/>
    <xf numFmtId="0" fontId="0" fillId="27" borderId="18" applyAlignment="1" pivotButton="0" quotePrefix="0" xfId="0">
      <alignment horizontal="center" vertical="center"/>
    </xf>
    <xf numFmtId="0" fontId="0" fillId="28" borderId="18" applyAlignment="1" pivotButton="0" quotePrefix="0" xfId="0">
      <alignment horizontal="center" vertical="center"/>
    </xf>
    <xf numFmtId="0" fontId="0" fillId="29" borderId="18" applyAlignment="1" pivotButton="0" quotePrefix="0" xfId="0">
      <alignment horizontal="center" vertical="center"/>
    </xf>
    <xf numFmtId="0" fontId="0" fillId="30" borderId="18" applyAlignment="1" pivotButton="0" quotePrefix="0" xfId="0">
      <alignment horizontal="center" vertical="center"/>
    </xf>
    <xf numFmtId="0" fontId="0" fillId="31" borderId="18" applyAlignment="1" pivotButton="0" quotePrefix="0" xfId="0">
      <alignment horizontal="center" vertical="center"/>
    </xf>
    <xf numFmtId="0" fontId="0" fillId="32" borderId="18" applyAlignment="1" pivotButton="0" quotePrefix="0" xfId="0">
      <alignment horizontal="center" vertical="center"/>
    </xf>
    <xf numFmtId="0" fontId="0" fillId="33" borderId="18" applyAlignment="1" pivotButton="0" quotePrefix="0" xfId="0">
      <alignment horizontal="center" vertical="center"/>
    </xf>
    <xf numFmtId="0" fontId="0" fillId="34" borderId="18" applyAlignment="1" pivotButton="0" quotePrefix="0" xfId="0">
      <alignment horizontal="center" vertical="center"/>
    </xf>
    <xf numFmtId="0" fontId="0" fillId="35" borderId="18" applyAlignment="1" pivotButton="0" quotePrefix="0" xfId="0">
      <alignment horizontal="center" vertical="center"/>
    </xf>
    <xf numFmtId="0" fontId="0" fillId="36" borderId="18" applyAlignment="1" pivotButton="0" quotePrefix="0" xfId="0">
      <alignment horizontal="center" vertical="center"/>
    </xf>
    <xf numFmtId="0" fontId="0" fillId="37" borderId="18" applyAlignment="1" pivotButton="0" quotePrefix="0" xfId="0">
      <alignment horizontal="center" vertical="center"/>
    </xf>
    <xf numFmtId="0" fontId="12" fillId="2" borderId="2" applyAlignment="1" pivotButton="0" quotePrefix="0" xfId="0">
      <alignment horizontal="center" vertical="center" wrapText="1"/>
    </xf>
    <xf numFmtId="0" fontId="13" fillId="0" borderId="2" applyAlignment="1" pivotButton="0" quotePrefix="0" xfId="0">
      <alignment vertical="top" wrapText="1"/>
    </xf>
    <xf numFmtId="0" fontId="0" fillId="0" borderId="13" pivotButton="0" quotePrefix="0" xfId="0"/>
    <xf numFmtId="0" fontId="0" fillId="0" borderId="14" pivotButton="0" quotePrefix="0" xfId="0"/>
    <xf numFmtId="0" fontId="0" fillId="0" borderId="17" pivotButton="0" quotePrefix="0" xfId="0"/>
    <xf numFmtId="0" fontId="13" fillId="0" borderId="2" applyAlignment="1" pivotButton="0" quotePrefix="0" xfId="0">
      <alignment horizontal="left" vertical="top" wrapText="1"/>
    </xf>
    <xf numFmtId="0" fontId="45" fillId="2" borderId="18" applyAlignment="1" pivotButton="0" quotePrefix="0" xfId="0">
      <alignment horizontal="center" vertical="center" wrapText="1"/>
    </xf>
    <xf numFmtId="0" fontId="0" fillId="0" borderId="18" applyAlignment="1" pivotButton="0" quotePrefix="0" xfId="0">
      <alignment horizontal="center"/>
    </xf>
    <xf numFmtId="0" fontId="46" fillId="0" borderId="18" pivotButton="0" quotePrefix="0" xfId="0"/>
    <xf numFmtId="0" fontId="51" fillId="0" borderId="18" pivotButton="0" quotePrefix="0" xfId="0"/>
    <xf numFmtId="0" fontId="52" fillId="0" borderId="18" pivotButton="0" quotePrefix="0" xfId="0"/>
    <xf numFmtId="0" fontId="0" fillId="0" borderId="18" applyAlignment="1" pivotButton="0" quotePrefix="0" xfId="0">
      <alignment horizontal="center" vertical="center"/>
    </xf>
    <xf numFmtId="0" fontId="52" fillId="26" borderId="18" pivotButton="0" quotePrefix="0" xfId="0"/>
    <xf numFmtId="0" fontId="52" fillId="27" borderId="18" pivotButton="0" quotePrefix="0" xfId="0"/>
    <xf numFmtId="0" fontId="52" fillId="28" borderId="18" pivotButton="0" quotePrefix="0" xfId="0"/>
    <xf numFmtId="0" fontId="52" fillId="31" borderId="18" pivotButton="0" quotePrefix="0" xfId="0"/>
    <xf numFmtId="0" fontId="52" fillId="32" borderId="18" pivotButton="0" quotePrefix="0" xfId="0"/>
    <xf numFmtId="0" fontId="52" fillId="33" borderId="18" pivotButton="0" quotePrefix="0" xfId="0"/>
    <xf numFmtId="0" fontId="48" fillId="3" borderId="18" pivotButton="0" quotePrefix="0" xfId="0"/>
    <xf numFmtId="0" fontId="52" fillId="35" borderId="18" pivotButton="0" quotePrefix="0" xfId="0"/>
    <xf numFmtId="0" fontId="52" fillId="36" borderId="18" pivotButton="0" quotePrefix="0" xfId="0"/>
    <xf numFmtId="0" fontId="52" fillId="37" borderId="18" pivotButton="0" quotePrefix="0" xfId="0"/>
    <xf numFmtId="0" fontId="51" fillId="0" borderId="0" applyAlignment="1" pivotButton="0" quotePrefix="0" xfId="0">
      <alignment vertical="top" wrapText="1"/>
    </xf>
    <xf numFmtId="0" fontId="48" fillId="39" borderId="0" applyAlignment="1" pivotButton="0" quotePrefix="0" xfId="0">
      <alignment vertical="top" wrapText="1"/>
    </xf>
    <xf numFmtId="0" fontId="42" fillId="38" borderId="18" applyAlignment="1" pivotButton="0" quotePrefix="0" xfId="0">
      <alignment horizontal="center" vertical="center"/>
    </xf>
    <xf numFmtId="0" fontId="0" fillId="0" borderId="22" pivotButton="0" quotePrefix="0" xfId="0"/>
    <xf numFmtId="0" fontId="0" fillId="26" borderId="18" applyAlignment="1" pivotButton="0" quotePrefix="0" xfId="0">
      <alignment horizontal="center" vertical="center"/>
    </xf>
    <xf numFmtId="0" fontId="0" fillId="27" borderId="18" applyAlignment="1" pivotButton="0" quotePrefix="0" xfId="0">
      <alignment horizontal="center" vertical="center"/>
    </xf>
    <xf numFmtId="0" fontId="0" fillId="28" borderId="18" applyAlignment="1" pivotButton="0" quotePrefix="0" xfId="0">
      <alignment horizontal="center" vertical="center"/>
    </xf>
    <xf numFmtId="0" fontId="0" fillId="29" borderId="18" applyAlignment="1" pivotButton="0" quotePrefix="0" xfId="0">
      <alignment horizontal="center" vertical="center"/>
    </xf>
    <xf numFmtId="0" fontId="0" fillId="30" borderId="18" applyAlignment="1" pivotButton="0" quotePrefix="0" xfId="0">
      <alignment horizontal="center" vertical="center"/>
    </xf>
    <xf numFmtId="0" fontId="0" fillId="31" borderId="18" applyAlignment="1" pivotButton="0" quotePrefix="0" xfId="0">
      <alignment horizontal="center" vertical="center"/>
    </xf>
    <xf numFmtId="0" fontId="0" fillId="32" borderId="18" applyAlignment="1" pivotButton="0" quotePrefix="0" xfId="0">
      <alignment horizontal="center" vertical="center"/>
    </xf>
    <xf numFmtId="0" fontId="0" fillId="33" borderId="18" applyAlignment="1" pivotButton="0" quotePrefix="0" xfId="0">
      <alignment horizontal="center" vertical="center"/>
    </xf>
    <xf numFmtId="0" fontId="0" fillId="34" borderId="18" applyAlignment="1" pivotButton="0" quotePrefix="0" xfId="0">
      <alignment horizontal="center" vertical="center"/>
    </xf>
    <xf numFmtId="0" fontId="0" fillId="35" borderId="18" applyAlignment="1" pivotButton="0" quotePrefix="0" xfId="0">
      <alignment horizontal="center" vertical="center"/>
    </xf>
    <xf numFmtId="0" fontId="0" fillId="36" borderId="18" applyAlignment="1" pivotButton="0" quotePrefix="0" xfId="0">
      <alignment horizontal="center" vertical="center"/>
    </xf>
    <xf numFmtId="0" fontId="0" fillId="37" borderId="18" applyAlignment="1" pivotButton="0" quotePrefix="0" xfId="0">
      <alignment horizontal="center" vertical="center"/>
    </xf>
    <xf numFmtId="0" fontId="40" fillId="2" borderId="0" applyAlignment="1" pivotButton="0" quotePrefix="0" xfId="0">
      <alignment vertical="center" wrapText="1" indent="1"/>
    </xf>
    <xf numFmtId="0" fontId="53" fillId="3" borderId="0" applyAlignment="1" pivotButton="0" quotePrefix="0" xfId="0">
      <alignment vertical="center" wrapText="1" indent="1"/>
    </xf>
    <xf numFmtId="0" fontId="54" fillId="0" borderId="23" pivotButton="0" quotePrefix="0" xfId="0"/>
    <xf numFmtId="0" fontId="52" fillId="0" borderId="23" applyAlignment="1" pivotButton="0" quotePrefix="0" xfId="0">
      <alignment vertical="top" wrapText="1"/>
    </xf>
    <xf numFmtId="0" fontId="0" fillId="40" borderId="23" applyAlignment="1" pivotButton="0" quotePrefix="0" xfId="0">
      <alignment vertical="top" wrapText="1"/>
    </xf>
    <xf numFmtId="0" fontId="55" fillId="41" borderId="0" applyAlignment="1" pivotButton="0" quotePrefix="0" xfId="0">
      <alignment vertical="center" wrapText="1" indent="1"/>
    </xf>
    <xf numFmtId="0" fontId="56" fillId="42" borderId="23" applyAlignment="1" pivotButton="0" quotePrefix="0" xfId="0">
      <alignment vertical="top" wrapText="1"/>
    </xf>
    <xf numFmtId="0" fontId="0" fillId="0" borderId="23" applyAlignment="1" pivotButton="0" quotePrefix="0" xfId="0">
      <alignment vertical="top" wrapText="1"/>
    </xf>
    <xf numFmtId="0" fontId="57" fillId="43" borderId="23" applyAlignment="1" pivotButton="0" quotePrefix="0" xfId="0">
      <alignment vertical="top" wrapText="1"/>
    </xf>
    <xf numFmtId="0" fontId="0" fillId="0" borderId="18" applyAlignment="1" pivotButton="0" quotePrefix="0" xfId="0">
      <alignment horizontal="center" vertical="center"/>
    </xf>
    <xf numFmtId="0" fontId="42" fillId="38" borderId="18" applyAlignment="1" pivotButton="0" quotePrefix="0" xfId="0">
      <alignment horizontal="center" vertical="center"/>
    </xf>
    <xf numFmtId="0" fontId="0" fillId="28" borderId="18" applyAlignment="1" pivotButton="0" quotePrefix="0" xfId="0">
      <alignment horizontal="center" vertical="center"/>
    </xf>
    <xf numFmtId="0" fontId="50" fillId="0" borderId="18" applyAlignment="1" pivotButton="0" quotePrefix="0" xfId="0">
      <alignment vertical="top" wrapText="1"/>
    </xf>
    <xf numFmtId="0" fontId="0" fillId="35" borderId="18" applyAlignment="1" pivotButton="0" quotePrefix="0" xfId="0">
      <alignment horizontal="center" vertical="center"/>
    </xf>
    <xf numFmtId="0" fontId="0" fillId="36" borderId="18" applyAlignment="1" pivotButton="0" quotePrefix="0" xfId="0">
      <alignment horizontal="center" vertical="center"/>
    </xf>
    <xf numFmtId="0" fontId="0" fillId="32" borderId="18" applyAlignment="1" pivotButton="0" quotePrefix="0" xfId="0">
      <alignment horizontal="center" vertical="center"/>
    </xf>
    <xf numFmtId="0" fontId="0" fillId="37" borderId="18" applyAlignment="1" pivotButton="0" quotePrefix="0" xfId="0">
      <alignment horizontal="center" vertical="center"/>
    </xf>
    <xf numFmtId="0" fontId="48" fillId="3" borderId="0" applyAlignment="1" pivotButton="0" quotePrefix="0" xfId="0">
      <alignment vertical="top" wrapText="1"/>
    </xf>
    <xf numFmtId="0" fontId="0" fillId="26" borderId="18" applyAlignment="1" pivotButton="0" quotePrefix="0" xfId="0">
      <alignment horizontal="center" vertical="center"/>
    </xf>
    <xf numFmtId="0" fontId="58" fillId="0" borderId="18" applyAlignment="1" pivotButton="0" quotePrefix="0" xfId="0">
      <alignment vertical="top" wrapText="1"/>
    </xf>
    <xf numFmtId="0" fontId="0" fillId="27" borderId="18" applyAlignment="1" pivotButton="0" quotePrefix="0" xfId="0">
      <alignment horizontal="center" vertical="center"/>
    </xf>
    <xf numFmtId="0" fontId="0" fillId="29" borderId="18" applyAlignment="1" pivotButton="0" quotePrefix="0" xfId="0">
      <alignment horizontal="center" vertical="center"/>
    </xf>
    <xf numFmtId="0" fontId="0" fillId="30" borderId="18" applyAlignment="1" pivotButton="0" quotePrefix="0" xfId="0">
      <alignment horizontal="center" vertical="center"/>
    </xf>
    <xf numFmtId="0" fontId="0" fillId="31" borderId="18" applyAlignment="1" pivotButton="0" quotePrefix="0" xfId="0">
      <alignment horizontal="center" vertical="center"/>
    </xf>
    <xf numFmtId="0" fontId="0" fillId="33" borderId="18" applyAlignment="1" pivotButton="0" quotePrefix="0" xfId="0">
      <alignment horizontal="center" vertical="center"/>
    </xf>
    <xf numFmtId="0" fontId="0" fillId="34" borderId="18" applyAlignment="1" pivotButton="0" quotePrefix="0" xfId="0">
      <alignment horizontal="center" vertical="center"/>
    </xf>
    <xf numFmtId="0" fontId="0" fillId="0" borderId="26" pivotButton="0" quotePrefix="0" xfId="0"/>
    <xf numFmtId="0" fontId="57" fillId="43" borderId="0" applyAlignment="1" pivotButton="0" quotePrefix="0" xfId="0">
      <alignment vertical="center" wrapText="1" indent="1"/>
    </xf>
    <xf numFmtId="0" fontId="56" fillId="42" borderId="23" applyAlignment="1" pivotButton="0" quotePrefix="0" xfId="0">
      <alignment horizontal="center" vertical="top" wrapText="1"/>
    </xf>
    <xf numFmtId="0" fontId="0" fillId="0" borderId="18" applyAlignment="1" pivotButton="0" quotePrefix="0" xfId="0">
      <alignment horizontal="center" vertical="center"/>
    </xf>
    <xf numFmtId="0" fontId="42" fillId="38" borderId="18" applyAlignment="1" pivotButton="0" quotePrefix="0" xfId="0">
      <alignment horizontal="center" vertical="center"/>
    </xf>
    <xf numFmtId="0" fontId="0" fillId="28" borderId="18" applyAlignment="1" pivotButton="0" quotePrefix="0" xfId="0">
      <alignment horizontal="center" vertical="center"/>
    </xf>
    <xf numFmtId="0" fontId="0" fillId="44" borderId="18" applyAlignment="1" pivotButton="0" quotePrefix="0" xfId="0">
      <alignment horizontal="center" vertical="center"/>
    </xf>
    <xf numFmtId="0" fontId="0" fillId="35" borderId="18" applyAlignment="1" pivotButton="0" quotePrefix="0" xfId="0">
      <alignment horizontal="center" vertical="center"/>
    </xf>
    <xf numFmtId="0" fontId="0" fillId="36" borderId="18" applyAlignment="1" pivotButton="0" quotePrefix="0" xfId="0">
      <alignment horizontal="center" vertical="center"/>
    </xf>
    <xf numFmtId="0" fontId="0" fillId="32" borderId="18" applyAlignment="1" pivotButton="0" quotePrefix="0" xfId="0">
      <alignment horizontal="center" vertical="center"/>
    </xf>
    <xf numFmtId="0" fontId="0" fillId="27" borderId="18" applyAlignment="1" pivotButton="0" quotePrefix="0" xfId="0">
      <alignment horizontal="center" vertical="center"/>
    </xf>
    <xf numFmtId="0" fontId="0" fillId="45" borderId="18" applyAlignment="1" pivotButton="0" quotePrefix="0" xfId="0">
      <alignment horizontal="center" vertical="center"/>
    </xf>
    <xf numFmtId="0" fontId="0" fillId="46" borderId="18" applyAlignment="1" pivotButton="0" quotePrefix="0" xfId="0">
      <alignment horizontal="center" vertical="center"/>
    </xf>
    <xf numFmtId="0" fontId="0" fillId="31" borderId="18" applyAlignment="1" pivotButton="0" quotePrefix="0" xfId="0">
      <alignment horizontal="center" vertical="center"/>
    </xf>
    <xf numFmtId="0" fontId="0" fillId="47" borderId="18" applyAlignment="1" pivotButton="0" quotePrefix="0" xfId="0">
      <alignment horizontal="center" vertical="center"/>
    </xf>
    <xf numFmtId="0" fontId="0" fillId="48" borderId="18" applyAlignment="1" pivotButton="0" quotePrefix="0" xfId="0">
      <alignment horizontal="center" vertical="center"/>
    </xf>
    <xf numFmtId="0" fontId="0" fillId="30" borderId="18" applyAlignment="1" pivotButton="0" quotePrefix="0" xfId="0">
      <alignment horizontal="center" vertical="center"/>
    </xf>
    <xf numFmtId="0" fontId="0" fillId="49" borderId="18" applyAlignment="1" pivotButton="0" quotePrefix="0" xfId="0">
      <alignment horizontal="center" vertical="center"/>
    </xf>
    <xf numFmtId="0" fontId="0" fillId="26" borderId="18" applyAlignment="1" pivotButton="0" quotePrefix="0" xfId="0">
      <alignment horizontal="center" vertical="center"/>
    </xf>
    <xf numFmtId="0" fontId="0" fillId="29" borderId="18" applyAlignment="1" pivotButton="0" quotePrefix="0" xfId="0">
      <alignment horizontal="center" vertical="center"/>
    </xf>
    <xf numFmtId="0" fontId="0" fillId="33" borderId="18" applyAlignment="1" pivotButton="0" quotePrefix="0" xfId="0">
      <alignment horizontal="center" vertical="center"/>
    </xf>
    <xf numFmtId="0" fontId="0" fillId="34" borderId="18" applyAlignment="1" pivotButton="0" quotePrefix="0" xfId="0">
      <alignment horizontal="center" vertical="center"/>
    </xf>
    <xf numFmtId="0" fontId="0" fillId="50" borderId="18" applyAlignment="1" pivotButton="0" quotePrefix="0" xfId="0">
      <alignment horizontal="center" vertical="center"/>
    </xf>
    <xf numFmtId="0" fontId="0" fillId="51" borderId="18" applyAlignment="1" pivotButton="0" quotePrefix="0" xfId="0">
      <alignment horizontal="center" vertical="center"/>
    </xf>
    <xf numFmtId="0" fontId="0" fillId="52" borderId="18" applyAlignment="1" pivotButton="0" quotePrefix="0" xfId="0">
      <alignment horizontal="center" vertical="center"/>
    </xf>
    <xf numFmtId="0" fontId="0" fillId="53" borderId="18" applyAlignment="1" pivotButton="0" quotePrefix="0" xfId="0">
      <alignment horizontal="center" vertical="center"/>
    </xf>
    <xf numFmtId="0" fontId="0" fillId="0" borderId="18" applyAlignment="1" pivotButton="0" quotePrefix="0" xfId="0">
      <alignment horizontal="center" vertical="center"/>
    </xf>
    <xf numFmtId="0" fontId="0" fillId="28" borderId="18" applyAlignment="1" pivotButton="0" quotePrefix="0" xfId="0">
      <alignment horizontal="center" vertical="top"/>
    </xf>
    <xf numFmtId="0" fontId="0" fillId="0" borderId="18" applyAlignment="1" pivotButton="0" quotePrefix="0" xfId="0">
      <alignment horizontal="center" vertical="top"/>
    </xf>
    <xf numFmtId="0" fontId="59" fillId="0" borderId="18" applyAlignment="1" pivotButton="0" quotePrefix="0" xfId="0">
      <alignment horizontal="center" vertical="top"/>
    </xf>
    <xf numFmtId="0" fontId="60" fillId="0" borderId="18" applyAlignment="1" pivotButton="0" quotePrefix="0" xfId="0">
      <alignment vertical="top" wrapText="1"/>
    </xf>
    <xf numFmtId="0" fontId="0" fillId="44" borderId="18" applyAlignment="1" pivotButton="0" quotePrefix="0" xfId="0">
      <alignment horizontal="center" vertical="top"/>
    </xf>
    <xf numFmtId="0" fontId="0" fillId="35" borderId="18" applyAlignment="1" pivotButton="0" quotePrefix="0" xfId="0">
      <alignment horizontal="center" vertical="top"/>
    </xf>
    <xf numFmtId="0" fontId="0" fillId="36" borderId="18" applyAlignment="1" pivotButton="0" quotePrefix="0" xfId="0">
      <alignment horizontal="center" vertical="top"/>
    </xf>
    <xf numFmtId="0" fontId="0" fillId="32" borderId="18" applyAlignment="1" pivotButton="0" quotePrefix="0" xfId="0">
      <alignment horizontal="center" vertical="top"/>
    </xf>
    <xf numFmtId="0" fontId="0" fillId="27" borderId="18" applyAlignment="1" pivotButton="0" quotePrefix="0" xfId="0">
      <alignment horizontal="center" vertical="top"/>
    </xf>
    <xf numFmtId="0" fontId="0" fillId="45" borderId="18" applyAlignment="1" pivotButton="0" quotePrefix="0" xfId="0">
      <alignment horizontal="center" vertical="top"/>
    </xf>
    <xf numFmtId="0" fontId="0" fillId="46" borderId="18" applyAlignment="1" pivotButton="0" quotePrefix="0" xfId="0">
      <alignment horizontal="center" vertical="top"/>
    </xf>
    <xf numFmtId="0" fontId="0" fillId="31" borderId="18" applyAlignment="1" pivotButton="0" quotePrefix="0" xfId="0">
      <alignment horizontal="center" vertical="top"/>
    </xf>
    <xf numFmtId="0" fontId="0" fillId="47" borderId="18" applyAlignment="1" pivotButton="0" quotePrefix="0" xfId="0">
      <alignment horizontal="center" vertical="top"/>
    </xf>
    <xf numFmtId="0" fontId="0" fillId="48" borderId="18" applyAlignment="1" pivotButton="0" quotePrefix="0" xfId="0">
      <alignment horizontal="center" vertical="top"/>
    </xf>
    <xf numFmtId="0" fontId="0" fillId="30" borderId="18" applyAlignment="1" pivotButton="0" quotePrefix="0" xfId="0">
      <alignment horizontal="center" vertical="top"/>
    </xf>
    <xf numFmtId="0" fontId="0" fillId="49" borderId="18" applyAlignment="1" pivotButton="0" quotePrefix="0" xfId="0">
      <alignment horizontal="center" vertical="top"/>
    </xf>
    <xf numFmtId="0" fontId="0" fillId="26" borderId="18" applyAlignment="1" pivotButton="0" quotePrefix="0" xfId="0">
      <alignment horizontal="center" vertical="top"/>
    </xf>
    <xf numFmtId="0" fontId="58" fillId="0" borderId="18" applyAlignment="1" pivotButton="0" quotePrefix="0" xfId="0">
      <alignment horizontal="center" vertical="top"/>
    </xf>
    <xf numFmtId="0" fontId="0" fillId="29" borderId="18" applyAlignment="1" pivotButton="0" quotePrefix="0" xfId="0">
      <alignment horizontal="center" vertical="top"/>
    </xf>
    <xf numFmtId="0" fontId="0" fillId="33" borderId="18" applyAlignment="1" pivotButton="0" quotePrefix="0" xfId="0">
      <alignment horizontal="center" vertical="top"/>
    </xf>
    <xf numFmtId="0" fontId="0" fillId="34" borderId="18" applyAlignment="1" pivotButton="0" quotePrefix="0" xfId="0">
      <alignment horizontal="center" vertical="top"/>
    </xf>
    <xf numFmtId="0" fontId="0" fillId="50" borderId="18" applyAlignment="1" pivotButton="0" quotePrefix="0" xfId="0">
      <alignment horizontal="center" vertical="top"/>
    </xf>
    <xf numFmtId="0" fontId="0" fillId="51" borderId="18" applyAlignment="1" pivotButton="0" quotePrefix="0" xfId="0">
      <alignment horizontal="center" vertical="top"/>
    </xf>
    <xf numFmtId="0" fontId="0" fillId="52" borderId="18" applyAlignment="1" pivotButton="0" quotePrefix="0" xfId="0">
      <alignment horizontal="center" vertical="top"/>
    </xf>
    <xf numFmtId="0" fontId="0" fillId="53" borderId="18" applyAlignment="1" pivotButton="0" quotePrefix="0" xfId="0">
      <alignment horizontal="center" vertical="top"/>
    </xf>
    <xf numFmtId="0" fontId="0" fillId="0" borderId="18" applyAlignment="1" pivotButton="0" quotePrefix="0" xfId="0">
      <alignment horizontal="center" vertical="center"/>
    </xf>
  </cellXfs>
  <cellStyles count="1">
    <cellStyle name="표준" xfId="0" builtinId="0"/>
  </cellStyles>
  <dxfs count="1">
    <dxf>
      <fill>
        <patternFill patternType="solid">
          <f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s>
</file>

<file path=xl/drawings/_rels/drawing2.xml.rels><Relationships xmlns="http://schemas.openxmlformats.org/package/2006/relationships"><Relationship Type="http://schemas.openxmlformats.org/officeDocument/2006/relationships/image" Target="/xl/media/image9.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2</row>
      <rowOff>0</rowOff>
    </from>
    <ext cx="4381500" cy="6524625"/>
    <pic>
      <nvPicPr>
        <cNvPr id="2" name="Image 1" descr="Picture"/>
        <cNvPicPr/>
      </nvPicPr>
      <blipFill>
        <a:blip cstate="print" r:embed="rId1"/>
        <a:stretch>
          <a:fillRect/>
        </a:stretch>
      </blipFill>
      <spPr>
        <a:prstGeom prst="rect">
          <avLst/>
        </a:prstGeom>
        <a:ln>
          <a:prstDash val="solid"/>
        </a:ln>
      </spPr>
    </pic>
    <clientData/>
  </oneCellAnchor>
  <oneCellAnchor>
    <from>
      <col>7</col>
      <colOff>0</colOff>
      <row>49</row>
      <rowOff>0</rowOff>
    </from>
    <ext cx="4381500" cy="6524625"/>
    <pic>
      <nvPicPr>
        <cNvPr id="3" name="Image 2" descr="Picture"/>
        <cNvPicPr/>
      </nvPicPr>
      <blipFill>
        <a:blip cstate="print" r:embed="rId2"/>
        <a:stretch>
          <a:fillRect/>
        </a:stretch>
      </blipFill>
      <spPr>
        <a:prstGeom prst="rect">
          <avLst/>
        </a:prstGeom>
        <a:ln>
          <a:prstDash val="solid"/>
        </a:ln>
      </spPr>
    </pic>
    <clientData/>
  </oneCellAnchor>
  <oneCellAnchor>
    <from>
      <col>7</col>
      <colOff>0</colOff>
      <row>98</row>
      <rowOff>0</rowOff>
    </from>
    <ext cx="4381500" cy="6524625"/>
    <pic>
      <nvPicPr>
        <cNvPr id="4" name="Image 3" descr="Picture"/>
        <cNvPicPr/>
      </nvPicPr>
      <blipFill>
        <a:blip cstate="print" r:embed="rId3"/>
        <a:stretch>
          <a:fillRect/>
        </a:stretch>
      </blipFill>
      <spPr>
        <a:prstGeom prst="rect">
          <avLst/>
        </a:prstGeom>
        <a:ln>
          <a:prstDash val="solid"/>
        </a:ln>
      </spPr>
    </pic>
    <clientData/>
  </oneCellAnchor>
  <oneCellAnchor>
    <from>
      <col>7</col>
      <colOff>0</colOff>
      <row>145</row>
      <rowOff>0</rowOff>
    </from>
    <ext cx="4381500" cy="6524625"/>
    <pic>
      <nvPicPr>
        <cNvPr id="5" name="Image 4" descr="Picture"/>
        <cNvPicPr/>
      </nvPicPr>
      <blipFill>
        <a:blip cstate="print" r:embed="rId4"/>
        <a:stretch>
          <a:fillRect/>
        </a:stretch>
      </blipFill>
      <spPr>
        <a:prstGeom prst="rect">
          <avLst/>
        </a:prstGeom>
        <a:ln>
          <a:prstDash val="solid"/>
        </a:ln>
      </spPr>
    </pic>
    <clientData/>
  </oneCellAnchor>
  <oneCellAnchor>
    <from>
      <col>7</col>
      <colOff>0</colOff>
      <row>174</row>
      <rowOff>0</rowOff>
    </from>
    <ext cx="4381500" cy="6524625"/>
    <pic>
      <nvPicPr>
        <cNvPr id="6" name="Image 5" descr="Picture"/>
        <cNvPicPr/>
      </nvPicPr>
      <blipFill>
        <a:blip cstate="print" r:embed="rId5"/>
        <a:stretch>
          <a:fillRect/>
        </a:stretch>
      </blipFill>
      <spPr>
        <a:prstGeom prst="rect">
          <avLst/>
        </a:prstGeom>
        <a:ln>
          <a:prstDash val="solid"/>
        </a:ln>
      </spPr>
    </pic>
    <clientData/>
  </oneCellAnchor>
  <oneCellAnchor>
    <from>
      <col>7</col>
      <colOff>0</colOff>
      <row>205</row>
      <rowOff>0</rowOff>
    </from>
    <ext cx="4381500" cy="6524625"/>
    <pic>
      <nvPicPr>
        <cNvPr id="7" name="Image 6" descr="Picture"/>
        <cNvPicPr/>
      </nvPicPr>
      <blipFill>
        <a:blip cstate="print" r:embed="rId6"/>
        <a:stretch>
          <a:fillRect/>
        </a:stretch>
      </blipFill>
      <spPr>
        <a:prstGeom prst="rect">
          <avLst/>
        </a:prstGeom>
        <a:ln>
          <a:prstDash val="solid"/>
        </a:ln>
      </spPr>
    </pic>
    <clientData/>
  </oneCellAnchor>
  <oneCellAnchor>
    <from>
      <col>7</col>
      <colOff>0</colOff>
      <row>264</row>
      <rowOff>0</rowOff>
    </from>
    <ext cx="4381500" cy="6524625"/>
    <pic>
      <nvPicPr>
        <cNvPr id="8" name="Image 7" descr="Picture"/>
        <cNvPicPr/>
      </nvPicPr>
      <blipFill>
        <a:blip cstate="print" r:embed="rId7"/>
        <a:stretch>
          <a:fillRect/>
        </a:stretch>
      </blipFill>
      <spPr>
        <a:prstGeom prst="rect">
          <avLst/>
        </a:prstGeom>
        <a:ln>
          <a:prstDash val="solid"/>
        </a:ln>
      </spPr>
    </pic>
    <clientData/>
  </oneCellAnchor>
  <oneCellAnchor>
    <from>
      <col>7</col>
      <colOff>0</colOff>
      <row>322</row>
      <rowOff>0</rowOff>
    </from>
    <ext cx="4381500" cy="6524625"/>
    <pic>
      <nvPicPr>
        <cNvPr id="9" name="Image 8" descr="Picture"/>
        <cNvPicPr/>
      </nvPicPr>
      <blipFill>
        <a:blip cstate="print" r:embed="rId8"/>
        <a:stretch>
          <a:fillRect/>
        </a:stretch>
      </blipFill>
      <spPr>
        <a:prstGeom prst="rect">
          <avLst/>
        </a:prstGeom>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36</row>
      <rowOff>0</rowOff>
    </from>
    <ext cx="9334500" cy="5210175"/>
    <pic>
      <nvPicPr>
        <cNvPr id="2" name="Image 1" descr="Picture"/>
        <cNvPicPr/>
      </nvPicPr>
      <blipFill>
        <a:blip cstate="print" r:embed="rId1"/>
        <a:stretch>
          <a:fillRect/>
        </a:stretch>
      </blipFill>
      <spPr>
        <a:prstGeom prst="rect">
          <avLst/>
        </a:prstGeom>
        <a:ln>
          <a:prstDash val="solid"/>
        </a:ln>
      </spPr>
    </pic>
    <clientData/>
  </oneCellAnchor>
</wsDr>
</file>

<file path=xl/tables/table1.xml><?xml version="1.0" encoding="utf-8"?>
<table xmlns="http://schemas.openxmlformats.org/spreadsheetml/2006/main" id="1" name="원료표" displayName="원료표" ref="A3:N32" headerRowCount="1">
  <autoFilter ref="A3:N32"/>
  <tableColumns count="14">
    <tableColumn id="1" name="원료"/>
    <tableColumn id="2" name="INCI"/>
    <tableColumn id="3" name="상"/>
    <tableColumn id="4" name="역할"/>
    <tableColumn id="5" name="역할 설명"/>
    <tableColumn id="6" name="세이프"/>
    <tableColumn id="7" name="보관"/>
    <tableColumn id="8" name="최초보유g"/>
    <tableColumn id="9" name="구매g"/>
    <tableColumn id="10" name="조정g"/>
    <tableColumn id="11" name="제조사용g"/>
    <tableColumn id="12" name="현재고g"/>
    <tableColumn id="13" name="비고"/>
    <tableColumn id="14" name="법적 사용한도(고시)"/>
  </tableColumns>
  <tableStyleInfo name="TableStyleLight9" showFirstColumn="0" showLastColumn="0" showRowStripes="1" showColumnStripes="0"/>
</table>
</file>

<file path=xl/tables/table2.xml><?xml version="1.0" encoding="utf-8"?>
<table xmlns="http://schemas.openxmlformats.org/spreadsheetml/2006/main" id="2" name="처방표" displayName="처방표" ref="A3:F108" headerRowCount="1">
  <autoFilter ref="A3:F108"/>
  <tableColumns count="6">
    <tableColumn id="1" name="제품"/>
    <tableColumn id="2" name="원료"/>
    <tableColumn id="3" name="상"/>
    <tableColumn id="4" name="퍼센트"/>
    <tableColumn id="5" name="제조누계g"/>
    <tableColumn id="6" name="사용g"/>
  </tableColumns>
  <tableStyleInfo name="TableStyleLight9" showFirstColumn="0" showLastColumn="0" showRowStripes="1" showColumnStripes="0"/>
</table>
</file>

<file path=xl/tables/table3.xml><?xml version="1.0" encoding="utf-8"?>
<table xmlns="http://schemas.openxmlformats.org/spreadsheetml/2006/main" id="3" name="입출고표" displayName="입출고표" ref="A3:F63" headerRowCount="1">
  <autoFilter ref="A3:F63"/>
  <tableColumns count="6">
    <tableColumn id="1" name="날짜"/>
    <tableColumn id="2" name="원료"/>
    <tableColumn id="3" name="구분"/>
    <tableColumn id="4" name="수량g"/>
    <tableColumn id="5" name="출처·단가"/>
    <tableColumn id="6" name="메모"/>
  </tableColumns>
  <tableStyleInfo name="TableStyleLight9" showFirstColumn="0" showLastColumn="0" showRowStripes="1" showColumnStripes="0"/>
</table>
</file>

<file path=xl/tables/table4.xml><?xml version="1.0" encoding="utf-8"?>
<table xmlns="http://schemas.openxmlformats.org/spreadsheetml/2006/main" id="4" name="개발일지표" displayName="개발일지표" ref="A3:L65" headerRowCount="1">
  <autoFilter ref="A3:L65"/>
  <tableColumns count="12">
    <tableColumn id="1" name="날짜"/>
    <tableColumn id="2" name="제품"/>
    <tableColumn id="3" name="배치량g"/>
    <tableColumn id="4" name="기준(base)"/>
    <tableColumn id="5" name="바꾼것"/>
    <tableColumn id="6" name="유화ok"/>
    <tableColumn id="7" name="분리mm"/>
    <tableColumn id="8" name="pH"/>
    <tableColumn id="9" name="사용감"/>
    <tableColumn id="10" name="이슈"/>
    <tableColumn id="11" name="판정"/>
    <tableColumn id="12" name="다음 아이디어"/>
  </tableColumns>
  <tableStyleInfo name="TableStyleLight9" showFirstColumn="0" showLastColumn="0" showRowStripes="1" showColumnStripes="0"/>
</table>
</file>

<file path=xl/tables/table5.xml><?xml version="1.0" encoding="utf-8"?>
<table xmlns="http://schemas.openxmlformats.org/spreadsheetml/2006/main" id="5" name="도구표" displayName="도구표" ref="A3:F36" headerRowCount="1">
  <autoFilter ref="A3:F36"/>
  <tableColumns count="6">
    <tableColumn id="1" name="분류"/>
    <tableColumn id="2" name="도구"/>
    <tableColumn id="3" name="권장규격·모델"/>
    <tableColumn id="4" name="용도"/>
    <tableColumn id="5" name="보유"/>
    <tableColumn id="6" name="메모"/>
  </tableColumns>
  <tableStyleInfo name="TableStyleLight9" showFirstColumn="0" showLastColumn="0" showRowStripes="1" showColumnStripes="0"/>
</table>
</file>

<file path=xl/tables/table6.xml><?xml version="1.0" encoding="utf-8"?>
<table xmlns="http://schemas.openxmlformats.org/spreadsheetml/2006/main" id="6" name="트러블슈팅표" displayName="트러블슈팅표" ref="A3:F18" headerRowCount="1">
  <autoFilter ref="A3:F18"/>
  <tableColumns count="6">
    <tableColumn id="1" name="유형"/>
    <tableColumn id="2" name="증상(이슈)"/>
    <tableColumn id="3" name="원인"/>
    <tableColumn id="4" name="조정 — 한 번에 하나만"/>
    <tableColumn id="5" name="관련 역할"/>
    <tableColumn id="6" name="왜"/>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8.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_rels/sheet11.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6.xml" Id="rId2" /></Relationships>
</file>

<file path=xl/worksheets/sheet1.xml><?xml version="1.0" encoding="utf-8"?>
<worksheet xmlns="http://schemas.openxmlformats.org/spreadsheetml/2006/main">
  <sheetPr>
    <tabColor rgb="FFED7D31"/>
    <outlinePr summaryBelow="1" summaryRight="1"/>
    <pageSetUpPr/>
  </sheetPr>
  <dimension ref="A1:B152"/>
  <sheetViews>
    <sheetView topLeftCell="A79" workbookViewId="0">
      <selection activeCell="E120" sqref="E120"/>
    </sheetView>
  </sheetViews>
  <sheetFormatPr baseColWidth="10" defaultColWidth="8.83203125" defaultRowHeight="17"/>
  <cols>
    <col width="26" customWidth="1" style="43" min="1" max="1"/>
    <col width="92" customWidth="1" style="43" min="2" max="2"/>
  </cols>
  <sheetData>
    <row r="1" ht="20" customHeight="1" s="43">
      <c r="A1" s="48" t="inlineStr">
        <is>
          <t>제품개발 마스터 — 읽어보기</t>
        </is>
      </c>
    </row>
    <row r="2">
      <c r="A2" s="44" t="inlineStr">
        <is>
          <t>이 파일이 하는 일</t>
        </is>
      </c>
    </row>
    <row r="3" ht="36" customHeight="1" s="43">
      <c r="A3" s="28" t="inlineStr">
        <is>
          <t>·</t>
        </is>
      </c>
      <c r="B3" s="29" t="inlineStr">
        <is>
          <t>매일 여는 '단 하나'의 개발 기록이자, 맞춤형화장품조제관리사 공부 교재 + 1인 창업(집 개발→OEM 제조) 실전 도구.</t>
        </is>
      </c>
    </row>
    <row r="4" ht="36" customHeight="1" s="43">
      <c r="A4" s="28" t="inlineStr">
        <is>
          <t>·</t>
        </is>
      </c>
      <c r="B4" s="29" t="inlineStr">
        <is>
          <t>레시피는 Claude 초안 — 실험하며 한 축씩 수정해 내 것으로. 보유 원료만으로 만들 수 있게 설계(미보유는 ★).</t>
        </is>
      </c>
    </row>
    <row r="5" ht="18" customHeight="1" s="43">
      <c r="A5" s="28" t="inlineStr">
        <is>
          <t>·</t>
        </is>
      </c>
      <c r="B5" s="29" t="inlineStr">
        <is>
          <t>각 시트 1행=제목, 2행=그 시트 설명·컬럼 뜻. 처음엔 2행부터 읽으면 된다.</t>
        </is>
      </c>
    </row>
    <row r="6" ht="36" customHeight="1" s="43">
      <c r="A6" s="28" t="inlineStr">
        <is>
          <t>·</t>
        </is>
      </c>
      <c r="B6" s="29" t="inlineStr">
        <is>
          <t>시트는 탭 색으로 3그룹: 🟩 ① 제품 개발 · 🟪 ② 콘텐츠·브랜딩·마케팅 · 🟦 ③ 시험 (🟧 읽어보기는 맨 앞 안내). 제품과 콘텐츠는 병렬로 진행한다.</t>
        </is>
      </c>
    </row>
    <row r="7"/>
    <row r="8">
      <c r="A8" s="44" t="inlineStr">
        <is>
          <t>처음이라면 — 이렇게 시작 (5분)</t>
        </is>
      </c>
    </row>
    <row r="9" ht="18" customHeight="1" s="43">
      <c r="A9" s="28" t="inlineStr">
        <is>
          <t>·</t>
        </is>
      </c>
      <c r="B9" s="29" t="inlineStr">
        <is>
          <t>① '레시피' 시트 맨 위 ①번 '시크 진정 토너'부터. 가장 쉽고(유화 없음) 실패 비용이 작다.</t>
        </is>
      </c>
    </row>
    <row r="10" ht="18" customHeight="1" s="43">
      <c r="A10" s="28" t="inlineStr">
        <is>
          <t>·</t>
        </is>
      </c>
      <c r="B10" s="29" t="inlineStr">
        <is>
          <t>② 100g로 만든다 — 레시피 %가 곧 그램(83.5% = 83.5g). 계량·순서는 카드의 '만드는 법'에 다 있다.</t>
        </is>
      </c>
    </row>
    <row r="11" ht="18" customHeight="1" s="43">
      <c r="A11" s="28" t="inlineStr">
        <is>
          <t>·</t>
        </is>
      </c>
      <c r="B11" s="29" t="inlineStr">
        <is>
          <t>③ 다 만들면 '개발일지'에 한 줄: 날짜·제품·배치량g·사용감·판정.</t>
        </is>
      </c>
    </row>
    <row r="12" ht="18" customHeight="1" s="43">
      <c r="A12" s="28" t="inlineStr">
        <is>
          <t>·</t>
        </is>
      </c>
      <c r="B12" s="29" t="inlineStr">
        <is>
          <t>④ 아쉬운 점(끈적·묽음 등) 있으면 '트러블슈팅'에서 고칠 곳을 찾아 '다음 아이디어'에 적는다.</t>
        </is>
      </c>
    </row>
    <row r="13" ht="18" customHeight="1" s="43">
      <c r="A13" s="28" t="inlineStr">
        <is>
          <t>·</t>
        </is>
      </c>
      <c r="B13" s="29" t="inlineStr">
        <is>
          <t>⑤ 다음엔 그 한 가지만 바꿔 다시 만든다. 이 반복이 개발의 전부다.</t>
        </is>
      </c>
    </row>
    <row r="14"/>
    <row r="15">
      <c r="A15" s="44" t="inlineStr">
        <is>
          <t>시트 지도 (24개) — 탭 색으로 3그룹</t>
        </is>
      </c>
    </row>
    <row r="16">
      <c r="A16" s="49" t="inlineStr">
        <is>
          <t>🟩 ① 제품 개발 (초록 탭) — 만들고 · 고치고 · 양산 준비</t>
        </is>
      </c>
    </row>
    <row r="17" ht="18" customHeight="1" s="43">
      <c r="A17" s="28" t="inlineStr">
        <is>
          <t>·</t>
        </is>
      </c>
      <c r="B17" s="29" t="inlineStr">
        <is>
          <t>레시피 : 제품별 카드(컨셉·설계이유·원료설명·만드는법). 읽기용.</t>
        </is>
      </c>
    </row>
    <row r="18" ht="18" customHeight="1" s="43">
      <c r="A18" s="28" t="inlineStr">
        <is>
          <t>·</t>
        </is>
      </c>
      <c r="B18" s="29" t="inlineStr">
        <is>
          <t>원료 : 현재고가 자동 계산되는 재고판. 역할(12종)로 필터. N열=법적 사용한도(고시).</t>
        </is>
      </c>
    </row>
    <row r="19" ht="18" customHeight="1" s="43">
      <c r="A19" s="28" t="inlineStr">
        <is>
          <t>·</t>
        </is>
      </c>
      <c r="B19" s="29" t="inlineStr">
        <is>
          <t>처방 : 레시피 %를 표로 — 재고 연계용 수식 엔진(거의 안 봐도 됨).</t>
        </is>
      </c>
    </row>
    <row r="20" ht="36" customHeight="1" s="43">
      <c r="A20" s="85" t="inlineStr">
        <is>
          <t>·</t>
        </is>
      </c>
      <c r="B20" s="2" t="inlineStr">
        <is>
          <t>처방설계 : 보유 원료로 내 처방을 짜는 캔버스 — 원료만 고르면 역할·상·세이프·현재고·법적한도가 원료 시트에서 따라오고, 그램·역할별 합계·점검(합계100·유화제·방부·세이프X·재고부족·한도초과) 자동. 제형 고르면 목표 골격 비교. 원료 공부는 '원료 도감'.</t>
        </is>
      </c>
    </row>
    <row r="21" ht="36" customHeight="1" s="43">
      <c r="A21" s="85" t="inlineStr">
        <is>
          <t>·</t>
        </is>
      </c>
      <c r="B21" s="2" t="inlineStr">
        <is>
          <t>역설계 심화 : 제형별 대표 처방 1종(★히어로+14제형)을 '왜 이 원료·이 %인가'로 해부 — 한 줄 요약·골격·유화/활성 설계·what-if·배우는 점. 맨 위 목차(클릭 이동)·공통교훈·비율·제형 사다리(유화제·왁스·계면·점증·습윤·오일·향 %별 결과). 처방설계 전에 읽는 학습 시트.</t>
        </is>
      </c>
    </row>
    <row r="22" ht="36" customHeight="1" s="43">
      <c r="A22" s="85" t="inlineStr">
        <is>
          <t>·</t>
        </is>
      </c>
      <c r="B22" s="2" t="inlineStr">
        <is>
          <t>원료 도감 : 학습용 원료 766종 한 표 — 기능성·합성 130종(INCI·전형%·왜 쓰나·천연 대안·주의) + 허브누리 원료 사전 636종(등장수·대표%·범위·특징·주 사용 제형·대체재). ▼ 필터로 구분·역할별 탐색, ✓=보유. 설계 캔버스와 무관.</t>
        </is>
      </c>
    </row>
    <row r="23" ht="18" customHeight="1" s="43">
      <c r="A23" s="28" t="inlineStr">
        <is>
          <t>·</t>
        </is>
      </c>
      <c r="B23" s="29" t="inlineStr">
        <is>
          <t>입출고 : 원료를 사거나(구매) 버릴 때(조정) 한 줄씩 쌓는 장부.</t>
        </is>
      </c>
    </row>
    <row r="24" ht="18" customHeight="1" s="43">
      <c r="A24" s="28" t="inlineStr">
        <is>
          <t>·</t>
        </is>
      </c>
      <c r="B24" s="29" t="inlineStr">
        <is>
          <t>개발일지 : 배치를 만들고 평가한 기록(제품+배치량g 적으면 재고가 빠진다).</t>
        </is>
      </c>
    </row>
    <row r="25" ht="18" customHeight="1" s="43">
      <c r="A25" s="28" t="inlineStr">
        <is>
          <t>·</t>
        </is>
      </c>
      <c r="B25" s="29" t="inlineStr">
        <is>
          <t>도구 : 보유·추천 장비/소모품 모음(필터). '보유'·'메모'는 고쳐도 보존.</t>
        </is>
      </c>
    </row>
    <row r="26" ht="36" customHeight="1" s="43">
      <c r="A26" s="28" t="inlineStr">
        <is>
          <t>·</t>
        </is>
      </c>
      <c r="B26" s="29" t="inlineStr">
        <is>
          <t>트러블슈팅 : 이슈가 나면 어디를·뭘 바꾸나(증상→원인→조정→관련역할) + 하단에 「역할별 선택 가이드」(역할마다 무엇을·언제 고르나).</t>
        </is>
      </c>
    </row>
    <row r="27" ht="36" customHeight="1" s="43">
      <c r="A27" s="28" t="inlineStr">
        <is>
          <t>·</t>
        </is>
      </c>
      <c r="B27" s="29" t="inlineStr">
        <is>
          <t>사용제한원료 : 식약처 고시 사용제한 원료 전체표(보존제·자외선·염모·기타·향료 알레르기 25종)+★빈출. 처방 점검·시험 공통 레퍼런스.</t>
        </is>
      </c>
    </row>
    <row r="28" ht="36" customHeight="1" s="43">
      <c r="A28" s="28" t="inlineStr">
        <is>
          <t>·</t>
        </is>
      </c>
      <c r="B28" s="29" t="inlineStr">
        <is>
          <t>유통안전·OEM검수 : 유통화장품 안전관리기준(중금속·미생물·내용량·pH)+OEM 시험성적서(CoA) 검수 체크리스트.</t>
        </is>
      </c>
    </row>
    <row r="29" ht="36" customHeight="1" s="43">
      <c r="A29" s="28" t="inlineStr">
        <is>
          <t>·</t>
        </is>
      </c>
      <c r="B29" s="29" t="inlineStr">
        <is>
          <t>OEM 개발의뢰서 : 공장에 보낼 '제품개발의뢰서(RFQ)' 한 장 — 히어로 스펙·견적 항목·첫 문의 템플릿.</t>
        </is>
      </c>
    </row>
    <row r="30" ht="36" customHeight="1" s="43">
      <c r="A30" s="28" t="inlineStr">
        <is>
          <t>·</t>
        </is>
      </c>
      <c r="B30" s="29" t="inlineStr">
        <is>
          <t>개발→창업 워크플로우 : 집개발→OEM양산→출시 10단계 + 머신↔교재 매핑 + 집 vs OEM 경계 + 1인창업 셋업 체크리스트(전체 지도).</t>
        </is>
      </c>
    </row>
    <row r="31" ht="18" customHeight="1" s="43">
      <c r="A31" s="93" t="inlineStr">
        <is>
          <t>🟪 ② 콘텐츠 · 브랜딩 · 마케팅 (보라 탭) — 알리고 · 모으고 · 검증하기</t>
        </is>
      </c>
    </row>
    <row r="32" ht="18" customHeight="1" s="43">
      <c r="A32" s="28" t="inlineStr">
        <is>
          <t>·</t>
        </is>
      </c>
      <c r="B32" s="29" t="inlineStr">
        <is>
          <t>브랜드 기획서 : '다도기가 뭔지' 남에게 설명하는 한 장(자사몰·입점·투자 공통 뼈대).</t>
        </is>
      </c>
    </row>
    <row r="33" ht="36" customHeight="1" s="43">
      <c r="A33" s="28" t="inlineStr">
        <is>
          <t>·</t>
        </is>
      </c>
      <c r="B33" s="29" t="inlineStr">
        <is>
          <t>수요검증 : 제품 없이 '팔릴까'를 증명하는 S0~S5 + 콘텐츠 개발 기법·발행 전 규정 체크·콘텐츠 로그·신호 읽는 법·함정.</t>
        </is>
      </c>
    </row>
    <row r="34" ht="72" customHeight="1" s="43">
      <c r="A34" s="28" t="inlineStr">
        <is>
          <t>·</t>
        </is>
      </c>
      <c r="B34" s="29" t="inlineStr">
        <is>
          <t>업로드 루틴 : 제품 개발과 병렬로 2년간 꾸준히 올리는 원칙·주간 루틴·소재 은행·단계별 목표·끊겼을 때 규칙 + ASMR 영상 포맷·장면 목록·프로필 링크 계획 + 블로그 운영·발행 프롬프트 6종 + 촬영·편집 시작 가이드(장비·폰 설정·3주 연습) + 채널 운영(영상 3채널·블로그 2곳).</t>
        </is>
      </c>
    </row>
    <row r="35" ht="36" customHeight="1" s="43">
      <c r="A35" s="28" t="inlineStr">
        <is>
          <t>·</t>
        </is>
      </c>
      <c r="B35" s="29" t="inlineStr">
        <is>
          <t>표시·광고 컴플라이언스 : 라벨 필수 기재·전성분 규칙·부당광고 금지/허용 표현·실증·라벨/상세페이지 셀프 체크리스트.</t>
        </is>
      </c>
    </row>
    <row r="36" ht="18" customHeight="1" s="43">
      <c r="A36" s="46" t="inlineStr">
        <is>
          <t>🟦 ③ 시험 (파랑 탭) — 맞춤형화장품조제관리사 (2027.5)</t>
        </is>
      </c>
    </row>
    <row r="37" ht="18" customHeight="1" s="43">
      <c r="A37" s="28" t="inlineStr">
        <is>
          <t>·</t>
        </is>
      </c>
      <c r="B37" s="29" t="inlineStr">
        <is>
          <t>교재 이론 목차 : 에듀윌 한권끝장 핵심이론 목차(PDF 101~314쪽)·소제목 분류.</t>
        </is>
      </c>
    </row>
    <row r="38" ht="18" customHeight="1" s="43">
      <c r="A38" s="28" t="inlineStr">
        <is>
          <t>·</t>
        </is>
      </c>
      <c r="B38" s="29" t="inlineStr">
        <is>
          <t>시험 핵심개념 : 과목1~4 핵심(암기용 + 쉬운 풀이).</t>
        </is>
      </c>
    </row>
    <row r="39" ht="18" customHeight="1" s="43">
      <c r="A39" s="28" t="inlineStr">
        <is>
          <t>·</t>
        </is>
      </c>
      <c r="B39" s="29" t="inlineStr">
        <is>
          <t>시험대비 원료맵 : 보유+시험전용 원료의 시험 분류·사용한도·빈출 메모.</t>
        </is>
      </c>
    </row>
    <row r="40" ht="18" customHeight="1" s="43">
      <c r="A40" s="28" t="inlineStr">
        <is>
          <t>·</t>
        </is>
      </c>
      <c r="B40" s="29" t="inlineStr">
        <is>
          <t>시험→사업 활용 : 외운 이론을 ODM 발주·제품 기획 질문으로 써먹기.</t>
        </is>
      </c>
    </row>
    <row r="41" ht="18" customHeight="1" s="43">
      <c r="A41" s="28" t="inlineStr">
        <is>
          <t>·</t>
        </is>
      </c>
      <c r="B41" s="29" t="inlineStr">
        <is>
          <t>실습↔시험 개념 : 배치마다 하는 일(제형·공정·안정성·위생·장비)을 시험 개념·사업으로 연결.</t>
        </is>
      </c>
    </row>
    <row r="42" ht="18" customHeight="1" s="43">
      <c r="A42" s="45" t="inlineStr">
        <is>
          <t>🟧 읽어보기 (주황 탭)</t>
        </is>
      </c>
    </row>
    <row r="43" ht="18" customHeight="1" s="43">
      <c r="A43" s="28" t="inlineStr">
        <is>
          <t>·</t>
        </is>
      </c>
      <c r="B43" s="29" t="inlineStr">
        <is>
          <t>읽어보기 : (지금 이 시트) 사용법·흐름·용어·시트 지도.</t>
        </is>
      </c>
    </row>
    <row r="44" ht="18" customHeight="1" s="43"/>
    <row r="45" ht="18" customHeight="1" s="43">
      <c r="A45" s="44" t="inlineStr">
        <is>
          <t>전체 흐름 한눈에</t>
        </is>
      </c>
    </row>
    <row r="46" ht="18" customHeight="1" s="43">
      <c r="A46" s="28" t="inlineStr">
        <is>
          <t>·</t>
        </is>
      </c>
      <c r="B46" s="29" t="inlineStr">
        <is>
          <t>[만들기] 레시피 고름 → 만듦 → 개발일지에 기록(사용감·분리mm·pH·판정).</t>
        </is>
      </c>
    </row>
    <row r="47" ht="36" customHeight="1" s="43">
      <c r="A47" s="28" t="inlineStr">
        <is>
          <t>·</t>
        </is>
      </c>
      <c r="B47" s="29" t="inlineStr">
        <is>
          <t>[고치기] 이슈 → 트러블슈팅에서 '관련 역할' 확인 → 원료 시트에서 그 역할로 필터 → 바꿀 원료 선택 → 다음 아이디어.</t>
        </is>
      </c>
    </row>
    <row r="48" ht="18" customHeight="1" s="43">
      <c r="A48" s="28" t="inlineStr">
        <is>
          <t>·</t>
        </is>
      </c>
      <c r="B48" s="29" t="inlineStr">
        <is>
          <t>[사기]   원료 사면 → 입출고 한 줄(구매) → 원료 '현재고' 자동 ↑.</t>
        </is>
      </c>
    </row>
    <row r="49" ht="18" customHeight="1" s="43">
      <c r="A49" s="28" t="inlineStr">
        <is>
          <t>·</t>
        </is>
      </c>
      <c r="B49" s="29" t="inlineStr">
        <is>
          <t>[재고]   만들면 → 개발일지 배치량g → 쓴 원료가 처방 %대로 자동 ↓.</t>
        </is>
      </c>
    </row>
    <row r="50" ht="36" customHeight="1" s="43">
      <c r="A50" s="28" t="inlineStr">
        <is>
          <t>·</t>
        </is>
      </c>
      <c r="B50" s="29" t="inlineStr">
        <is>
          <t>[출시]   처방 확정 → '개발→창업 워크플로우'대로 OEM 양산·검수(유통안전)·라벨(표시·광고) → 책임판매업자로 출시.</t>
        </is>
      </c>
    </row>
    <row r="51" ht="36" customHeight="1" s="43">
      <c r="A51" s="28" t="inlineStr">
        <is>
          <t>·</t>
        </is>
      </c>
      <c r="B51" s="29" t="inlineStr">
        <is>
          <t>[알리기] 실험하면서 사진·영상 → 주 2개 예약 업로드 + 블로그 주 1편(업로드 루틴) → 반응을 수요검증 §4 로그에 한 줄.</t>
        </is>
      </c>
    </row>
    <row r="52" ht="18" customHeight="1" s="43"/>
    <row r="53" ht="18" customHeight="1" s="43">
      <c r="A53" s="44" t="inlineStr">
        <is>
          <t>★ 재고가 자동으로 맞춰지는 원리</t>
        </is>
      </c>
    </row>
    <row r="54" ht="18" customHeight="1" s="43">
      <c r="A54" s="28" t="inlineStr">
        <is>
          <t>·</t>
        </is>
      </c>
      <c r="B54" s="29" t="inlineStr">
        <is>
          <t>현재고 = 최초보유 + 구매(입출고) + 조정(입출고) − 제조사용(개발일지 배치량 × 처방%).</t>
        </is>
      </c>
    </row>
    <row r="55" ht="18" customHeight="1" s="43">
      <c r="A55" s="28" t="inlineStr">
        <is>
          <t>·</t>
        </is>
      </c>
      <c r="B55" s="29" t="inlineStr">
        <is>
          <t>원료를 사면 → '입출고'에 [날짜·원료·구매·수량g] 한 줄.</t>
        </is>
      </c>
    </row>
    <row r="56" ht="18" customHeight="1" s="43">
      <c r="A56" s="28" t="inlineStr">
        <is>
          <t>·</t>
        </is>
      </c>
      <c r="B56" s="29" t="inlineStr">
        <is>
          <t>제품을 만들면 → '개발일지'에 [날짜·제품·배치량g] 한 줄 → 쓴 원료가 자동 차감.</t>
        </is>
      </c>
    </row>
    <row r="57" ht="18" customHeight="1" s="43">
      <c r="A57" s="28" t="inlineStr">
        <is>
          <t>·</t>
        </is>
      </c>
      <c r="B57" s="29" t="inlineStr">
        <is>
          <t>흘리거나 버리면 → '입출고'에 구분 '조정', 수량g에 음수(-).</t>
        </is>
      </c>
    </row>
    <row r="58" ht="18" customHeight="1" s="43">
      <c r="A58" s="28" t="inlineStr">
        <is>
          <t>·</t>
        </is>
      </c>
      <c r="B58" s="29" t="inlineStr">
        <is>
          <t>현재고가 빨갛게(음수) 뜨면 그 원료는 '사야 함' 신호.</t>
        </is>
      </c>
    </row>
    <row r="59" ht="18" customHeight="1" s="43"/>
    <row r="60" ht="18" customHeight="1" s="43">
      <c r="A60" s="44" t="inlineStr">
        <is>
          <t>매일 쓰는 법</t>
        </is>
      </c>
    </row>
    <row r="61" ht="18" customHeight="1" s="43">
      <c r="A61" s="28" t="inlineStr">
        <is>
          <t>·</t>
        </is>
      </c>
      <c r="B61" s="29" t="inlineStr">
        <is>
          <t>① 필터: 각 표 머리글의 ▼ 버튼으로 상·제품·판정·역할 등으로 걸러 본다.</t>
        </is>
      </c>
    </row>
    <row r="62" ht="18" customHeight="1" s="43">
      <c r="A62" s="28" t="inlineStr">
        <is>
          <t>·</t>
        </is>
      </c>
      <c r="B62" s="29" t="inlineStr">
        <is>
          <t>② 새 줄: 표 맨 아래 줄에 바로 입력하면 수식·드롭다운이 자동으로 따라 확장된다.</t>
        </is>
      </c>
    </row>
    <row r="63" ht="18" customHeight="1" s="43">
      <c r="A63" s="28" t="inlineStr">
        <is>
          <t>·</t>
        </is>
      </c>
      <c r="B63" s="29" t="inlineStr">
        <is>
          <t>③ 한 번에 한 변수만 바꾼다 — 그래야 뭐가 효과였는지 안다.</t>
        </is>
      </c>
    </row>
    <row r="64" ht="18" customHeight="1" s="43">
      <c r="A64" s="28" t="inlineStr">
        <is>
          <t>·</t>
        </is>
      </c>
      <c r="B64" s="29" t="inlineStr">
        <is>
          <t>④ 실패도 '접기'로 기록 — 안 되는 방향을 지우는 것도 전진.</t>
        </is>
      </c>
    </row>
    <row r="65" ht="18" customHeight="1" s="43"/>
    <row r="66" ht="18" customHeight="1" s="43">
      <c r="A66" s="44" t="inlineStr">
        <is>
          <t>이슈가 나면 — 이렇게 고친다 (핵심 루프)</t>
        </is>
      </c>
    </row>
    <row r="67" ht="18" customHeight="1" s="43">
      <c r="A67" s="28" t="inlineStr">
        <is>
          <t>·</t>
        </is>
      </c>
      <c r="B67" s="29" t="inlineStr">
        <is>
          <t>개발일지에 사용감·이슈·분리mm·pH를 적는다 → '트러블슈팅'에서 그 증상 줄을 찾는다.</t>
        </is>
      </c>
    </row>
    <row r="68" ht="36" customHeight="1" s="43">
      <c r="A68" s="28" t="inlineStr">
        <is>
          <t>·</t>
        </is>
      </c>
      <c r="B68" s="29" t="inlineStr">
        <is>
          <t>그 줄의 '관련 역할'(예: 끈적임→보습)을 보고 → '원료' 시트에서 역할=그 값으로 필터 → 바꿀 후보가 한눈에. (어떤 걸 고를지는 트러블슈팅 하단 '역할별 선택 가이드')</t>
        </is>
      </c>
    </row>
    <row r="69" ht="18" customHeight="1" s="43">
      <c r="A69" s="28" t="inlineStr">
        <is>
          <t>·</t>
        </is>
      </c>
      <c r="B69" s="29" t="inlineStr">
        <is>
          <t>'조정'대로 한 축만 골라 개발일지 '다음 아이디어'에 적는다(예: 글리세린 1%p↓ + 베타인으로 대체).</t>
        </is>
      </c>
    </row>
    <row r="70" ht="18" customHeight="1" s="43">
      <c r="A70" s="28" t="inlineStr">
        <is>
          <t>·</t>
        </is>
      </c>
      <c r="B70" s="29" t="inlineStr">
        <is>
          <t>다음에 만들 땐 그 '다음 아이디어'가 이번 배치의 '바꾼것', '기준(base)'엔 직전 버전을 적는다.</t>
        </is>
      </c>
    </row>
    <row r="71" ht="18" customHeight="1" s="43">
      <c r="A71" s="28" t="inlineStr">
        <is>
          <t>·</t>
        </is>
      </c>
      <c r="B71" s="29" t="inlineStr">
        <is>
          <t>접힌 것도 '이 방향은 아니다' 데이터 — 지우지 말고 남긴다.</t>
        </is>
      </c>
    </row>
    <row r="72" ht="18" customHeight="1" s="43"/>
    <row r="73" ht="18" customHeight="1" s="43">
      <c r="A73" s="44" t="inlineStr">
        <is>
          <t>원료 '역할' 12종 (필터·트러블슈팅 공통 어휘)</t>
        </is>
      </c>
    </row>
    <row r="74" ht="18" customHeight="1" s="43">
      <c r="A74" s="28" t="inlineStr">
        <is>
          <t>·</t>
        </is>
      </c>
      <c r="B74" s="29" t="inlineStr">
        <is>
          <t>용제 = 바탕 물. / 보습 = 수분 잡기(글리세린·베타인·HA). / 활성 = 효능(피지·진정·톤).</t>
        </is>
      </c>
    </row>
    <row r="75" ht="18" customHeight="1" s="43">
      <c r="A75" s="28" t="inlineStr">
        <is>
          <t>·</t>
        </is>
      </c>
      <c r="B75" s="29" t="inlineStr">
        <is>
          <t>유화제 = 물·기름 섞기(몬타노브68). / 점증제 = 되기 만들기(잔탄검). / 유상·에몰리언트 = 오일·지방알코올.</t>
        </is>
      </c>
    </row>
    <row r="76" ht="18" customHeight="1" s="43">
      <c r="A76" s="28" t="inlineStr">
        <is>
          <t>·</t>
        </is>
      </c>
      <c r="B76" s="29" t="inlineStr">
        <is>
          <t>감촉·실리콘 = 매끈함(디메치콘). / 향료 = 향(다도기는 무향 원칙). / 방부제 = 세균·곰팡이 방지.</t>
        </is>
      </c>
    </row>
    <row r="77" ht="18" customHeight="1" s="43">
      <c r="A77" s="28" t="inlineStr">
        <is>
          <t>·</t>
        </is>
      </c>
      <c r="B77" s="29" t="inlineStr">
        <is>
          <t>항산화제 = 산패 방지(토코페롤). / pH조절 = 산도 맞춤(구연산). / 가용화제 = 오일을 물에 풀기(워시오프).</t>
        </is>
      </c>
    </row>
    <row r="78" ht="18" customHeight="1" s="43">
      <c r="A78" s="28" t="inlineStr">
        <is>
          <t>·</t>
        </is>
      </c>
      <c r="B78" s="29" t="inlineStr">
        <is>
          <t>→ 자세한 '역할 설명'은 원료 시트 E열, '무엇을 언제 고르나'는 트러블슈팅 하단 '역할별 선택 가이드'.</t>
        </is>
      </c>
    </row>
    <row r="79" ht="18" customHeight="1" s="43"/>
    <row r="80" ht="18" customHeight="1" s="43">
      <c r="A80" s="44" t="inlineStr">
        <is>
          <t>안정성 테스트란 (45℃·RT·4℃·동결융해)</t>
        </is>
      </c>
    </row>
    <row r="81" ht="18" customHeight="1" s="43">
      <c r="A81" s="28" t="inlineStr">
        <is>
          <t>·</t>
        </is>
      </c>
      <c r="B81" s="29" t="inlineStr">
        <is>
          <t>제품이 '시간이 지나도 안 변하는지' 보는 시험. 같은 배치를 조건별로 나눠 두고 1·2·4·8주 관찰한다.</t>
        </is>
      </c>
    </row>
    <row r="82" ht="18" customHeight="1" s="43">
      <c r="A82" s="28" t="inlineStr">
        <is>
          <t>·</t>
        </is>
      </c>
      <c r="B82" s="29" t="inlineStr">
        <is>
          <t>45℃=고온(가속). 더우면 변질이 빨라져 '미래를 미리' 본다 — 분리·변색·냄새·pH 변화가 여기서 먼저 터진다.</t>
        </is>
      </c>
    </row>
    <row r="83" ht="18" customHeight="1" s="43">
      <c r="A83" s="28" t="inlineStr">
        <is>
          <t>·</t>
        </is>
      </c>
      <c r="B83" s="29" t="inlineStr">
        <is>
          <t>RT=상온=실제 사용 근사·대조군. 4℃=냉장(굳음·결정). 동결융해=얼렸다 녹였다 반복(유화 견고성).</t>
        </is>
      </c>
    </row>
    <row r="84" ht="18" customHeight="1" s="43">
      <c r="A84" s="28" t="inlineStr">
        <is>
          <t>·</t>
        </is>
      </c>
      <c r="B84" s="29" t="inlineStr">
        <is>
          <t>둘 곳: 45℃는 발효기/인큐베이터, RT는 직사광 없는 서랍, 4℃·냉동은 냉장고. 투명 바이알에 담아 눈으로 비교.</t>
        </is>
      </c>
    </row>
    <row r="85" ht="18" customHeight="1" s="43">
      <c r="A85" s="28" t="inlineStr">
        <is>
          <t>·</t>
        </is>
      </c>
      <c r="B85" s="29" t="inlineStr">
        <is>
          <t>집에선 '가설'(참고)까지 — 공식 사용기한/PAO는 OEM 안정성 데이터로 확정(유통안전·OEM검수 참고).</t>
        </is>
      </c>
    </row>
    <row r="86" ht="18" customHeight="1" s="43"/>
    <row r="87" ht="18" customHeight="1" s="43">
      <c r="A87" s="44" t="inlineStr">
        <is>
          <t>초보 용어 사전</t>
        </is>
      </c>
    </row>
    <row r="88" ht="18" customHeight="1" s="43">
      <c r="A88" s="28" t="inlineStr">
        <is>
          <t>·</t>
        </is>
      </c>
      <c r="B88" s="29" t="inlineStr">
        <is>
          <t>수상(A)=물에 녹는 것 / 유상(B)=기름에 녹는 것 / 냉각첨가(C)=식힌 뒤 넣는 열에 약한 것(방부·향·일부 활성).</t>
        </is>
      </c>
    </row>
    <row r="89" ht="18" customHeight="1" s="43">
      <c r="A89" s="28" t="inlineStr">
        <is>
          <t>·</t>
        </is>
      </c>
      <c r="B89" s="29" t="inlineStr">
        <is>
          <t>유화 = 물과 기름을 유화제+강한 교반(호모)으로 안 갈라지게 섞는 것(로션·크림).</t>
        </is>
      </c>
    </row>
    <row r="90" ht="18" customHeight="1" s="43">
      <c r="A90" s="28" t="inlineStr">
        <is>
          <t>·</t>
        </is>
      </c>
      <c r="B90" s="29" t="inlineStr">
        <is>
          <t>%p(퍼센트포인트) = 배합 % 숫자를 그만큼 올리/내리기(글리세린 5%→4% = 1%p↓).</t>
        </is>
      </c>
    </row>
    <row r="91" ht="18" customHeight="1" s="43">
      <c r="A91" s="28" t="inlineStr">
        <is>
          <t>·</t>
        </is>
      </c>
      <c r="B91" s="29" t="inlineStr">
        <is>
          <t>배치 = 한 번에 만드는 양(연습은 100g). base = 이번 실험의 출발 버전.</t>
        </is>
      </c>
    </row>
    <row r="92" ht="18" customHeight="1" s="43">
      <c r="A92" s="28" t="inlineStr">
        <is>
          <t>·</t>
        </is>
      </c>
      <c r="B92" s="29" t="inlineStr">
        <is>
          <t>선분산 = 검(잔탄)을 물에 넣기 전 글리세린에 미리 개어 두는 것(뭉침·피시아이 방지).</t>
        </is>
      </c>
    </row>
    <row r="93" ht="18" customHeight="1" s="43">
      <c r="A93" s="28" t="inlineStr">
        <is>
          <t>·</t>
        </is>
      </c>
      <c r="B93" s="29" t="inlineStr">
        <is>
          <t>리브온 = 씻어내지 않고 피부에 남는 제품(토너·크림) → 향·보존을 더 보수적으로.</t>
        </is>
      </c>
    </row>
    <row r="94" ht="18" customHeight="1" s="43">
      <c r="A94" s="28" t="inlineStr">
        <is>
          <t>·</t>
        </is>
      </c>
      <c r="B94" s="29" t="inlineStr">
        <is>
          <t>말라세지아-세이프 = 피부 효모가 먹는 C11~24 지방산 오일을 뺀 것(우리 오일=스쿠알란·MCT·디메치콘).</t>
        </is>
      </c>
    </row>
    <row r="95" ht="18" customHeight="1" s="43">
      <c r="A95" s="28" t="inlineStr">
        <is>
          <t>·</t>
        </is>
      </c>
      <c r="B95" s="29" t="inlineStr">
        <is>
          <t>pH = 산성/염기성 척도(0~14). 피부는 약산성 5 안팎. 물 든 제품만 측정.</t>
        </is>
      </c>
    </row>
    <row r="96" ht="18" customHeight="1" s="43">
      <c r="A96" s="28" t="inlineStr">
        <is>
          <t>·</t>
        </is>
      </c>
      <c r="B96" s="29" t="inlineStr">
        <is>
          <t>CoA = 원료·제품 시험성적서(성분·순도·시험결과). OEM/원료사에서 받아 품질 확인.</t>
        </is>
      </c>
    </row>
    <row r="97" ht="18" customHeight="1" s="43"/>
    <row r="98" ht="18" customHeight="1" s="43">
      <c r="A98" s="44" t="inlineStr">
        <is>
          <t>레시피를 늘리고 싶을 때</t>
        </is>
      </c>
    </row>
    <row r="99" ht="18" customHeight="1" s="43">
      <c r="A99" s="28" t="inlineStr">
        <is>
          <t>·</t>
        </is>
      </c>
      <c r="B99" s="29" t="inlineStr">
        <is>
          <t>Claude에게 말하면 레시피 카드 + 처방 표 + (새 원료면) 원료 행을 추가해 재생성한다.</t>
        </is>
      </c>
    </row>
    <row r="100" ht="18" customHeight="1" s="43">
      <c r="A100" s="28" t="inlineStr">
        <is>
          <t>·</t>
        </is>
      </c>
      <c r="B100" s="29" t="inlineStr">
        <is>
          <t>재생성해도 내가 적은 '입출고·개발일지'와 도구 '보유·메모'는 그대로 보존된다.</t>
        </is>
      </c>
    </row>
    <row r="101" ht="18" customHeight="1" s="43">
      <c r="A101" s="28" t="inlineStr">
        <is>
          <t>·</t>
        </is>
      </c>
      <c r="B101" s="29" t="inlineStr">
        <is>
          <t>직접 늘릴 땐: 처방 표에 [제품·원료·상·퍼센트] 행을 추가하면 재고 연계가 자동으로 걸린다.</t>
        </is>
      </c>
    </row>
    <row r="102" ht="18" customHeight="1" s="43"/>
    <row r="103" ht="18" customHeight="1" s="43">
      <c r="A103" s="44" t="inlineStr">
        <is>
          <t>핵심 제약 (브랜드 = 다도기 지성·진정)</t>
        </is>
      </c>
    </row>
    <row r="104" ht="18" customHeight="1" s="43">
      <c r="A104" s="28" t="inlineStr">
        <is>
          <t>·</t>
        </is>
      </c>
      <c r="B104" s="29" t="inlineStr">
        <is>
          <t>말라세지아-세이프: C11~24 지방산 오일 배제(스쿠알란·MCT·디메치콘만).</t>
        </is>
      </c>
    </row>
    <row r="105" ht="18" customHeight="1" s="43">
      <c r="A105" s="28" t="inlineStr">
        <is>
          <t>·</t>
        </is>
      </c>
      <c r="B105" s="29" t="inlineStr">
        <is>
          <t>무향: 향료 자극 배제. 화장품 표방 규칙: 치료·완화·항염·살균·병명 금지(→ 표시·광고 컴플라이언스).</t>
        </is>
      </c>
    </row>
    <row r="106" ht="18" customHeight="1" s="43">
      <c r="A106" s="28" t="inlineStr">
        <is>
          <t>·</t>
        </is>
      </c>
      <c r="B106" s="29" t="inlineStr">
        <is>
          <t>pH 4.5~6.0(이 레시피 5.0~5.5), 물 든 제품은 반드시 방부, 소량 제조·1개월 내 사용.</t>
        </is>
      </c>
    </row>
    <row r="107" ht="18" customHeight="1" s="43"/>
    <row r="108" ht="18" customHeight="1" s="43">
      <c r="A108" s="44" t="inlineStr">
        <is>
          <t>안전·위생 (꼭)</t>
        </is>
      </c>
    </row>
    <row r="109" ht="18" customHeight="1" s="43">
      <c r="A109" s="28" t="inlineStr">
        <is>
          <t>·</t>
        </is>
      </c>
      <c r="B109" s="29" t="inlineStr">
        <is>
          <t>작업 전 70% 알코올로 도구·용기·손 소독 — 미생물이 자가제조 최대 리스크.</t>
        </is>
      </c>
    </row>
    <row r="110" ht="18" customHeight="1" s="43">
      <c r="A110" s="28" t="inlineStr">
        <is>
          <t>·</t>
        </is>
      </c>
      <c r="B110" s="29" t="inlineStr">
        <is>
          <t>소량(50~100g)으로, 라벨·기록 철저, 가열·향 작업은 환기되는 곳에서.</t>
        </is>
      </c>
    </row>
    <row r="111" ht="18" customHeight="1" s="43">
      <c r="A111" s="28" t="inlineStr">
        <is>
          <t>·</t>
        </is>
      </c>
      <c r="B111" s="29" t="inlineStr">
        <is>
          <t>자가제조는 R&amp;D(개발)용 — 판매는 처방 완성 후 OEM/ODM 공장 통해. 규제는 식약처 기준 재확인.</t>
        </is>
      </c>
    </row>
    <row r="112"/>
    <row r="113" ht="36" customHeight="1" s="43">
      <c r="A113" s="47" t="inlineStr">
        <is>
          <t>⚠ %·공정·pH는 설계·연습 기준(예시). 제조 전 TDS·pH·방부력·사용기한·전성분 검증. 화장품 표방 규칙 준수(최신 고시 재확인).</t>
        </is>
      </c>
    </row>
    <row r="114" ht="36" customHeight="1" s="43"/>
    <row r="115" ht="36" customHeight="1" s="43">
      <c r="A115" s="42" t="inlineStr">
        <is>
          <t>창업 실무 메모 — OEM 개발의뢰서 · 브랜드 기획서 · 수요검증 쓰는 법</t>
        </is>
      </c>
    </row>
    <row r="116" ht="36" customHeight="1" s="43">
      <c r="A116" s="85" t="inlineStr">
        <is>
          <t>·</t>
        </is>
      </c>
      <c r="B116" s="2" t="inlineStr">
        <is>
          <t>OEM 개발의뢰서 : 공장에 보낼 '제품개발의뢰서(RFQ)' 한 장. 첫 제품=히어로 '시크 진정 밸런스 크림' 예시가 채워져 있다 — 고쳐 쓰기만.</t>
        </is>
      </c>
    </row>
    <row r="117" ht="36" customHeight="1" s="43">
      <c r="A117" s="85" t="inlineStr">
        <is>
          <t>·</t>
        </is>
      </c>
      <c r="B117" s="2" t="inlineStr">
        <is>
          <t>공장엔 PPT 발표가 아니라 이 스펙 시트를 PDF로 보낸다. 레퍼런스 제품 실물/사진을 같이 준비하면 전달이 가장 정확.</t>
        </is>
      </c>
    </row>
    <row r="118" ht="36" customHeight="1" s="43">
      <c r="A118" s="85" t="inlineStr">
        <is>
          <t>·</t>
        </is>
      </c>
      <c r="B118" s="2" t="inlineStr">
        <is>
          <t>줘도 되는 것 = 제형·성분·용량 등 스펙(견적에 필요) / 아껴야 할 것 = 마케팅·채널·매출 계획. 진짜 해자는 상표권('다도기' 출원).</t>
        </is>
      </c>
    </row>
    <row r="119" ht="36" customHeight="1" s="43">
      <c r="A119" s="85" t="inlineStr">
        <is>
          <t>·</t>
        </is>
      </c>
      <c r="B119" s="2" t="inlineStr">
        <is>
          <t>견적은 항목별로(개발비·샘플비·수량별 단가·MOQ·리드타임·처방 독점·시험성적서). 뭉뚱그린 견적·구두 약속·과도한 선금은 경계 신호.</t>
        </is>
      </c>
    </row>
    <row r="120" ht="36" customHeight="1" s="43">
      <c r="A120" s="85" t="inlineStr">
        <is>
          <t>·</t>
        </is>
      </c>
      <c r="B120" s="2" t="inlineStr">
        <is>
          <t>시트 아래쪽에 공장 첫 문의용 이메일·카톡 템플릿 포함 — 복사해서 바로 쓴다.</t>
        </is>
      </c>
    </row>
    <row r="121" ht="51" customHeight="1" s="43">
      <c r="A121" s="85" t="inlineStr">
        <is>
          <t>·</t>
        </is>
      </c>
      <c r="B121" s="2" t="inlineStr">
        <is>
          <t>브랜드 기획서 : '남에게 다도기가 뭔지' 설명하는 한 장(자사몰·입점·투자 공통 뼈대). PPT 필요하면 이 시트를 슬라이드로 옮긴다. (scripts/brand_plan.py)</t>
        </is>
      </c>
    </row>
    <row r="122" ht="36" customHeight="1" s="43">
      <c r="A122" s="85" t="inlineStr">
        <is>
          <t>·</t>
        </is>
      </c>
      <c r="B122" s="2" t="inlineStr">
        <is>
          <t>수요검증 : 제품 없이 0원으로 '팔릴까'를 회사 다니며 증명하는 단계표(S0~S5)·콘텐츠 개발 기법(웃긴 톤)·발행 전 규정 체크·콘텐츠 로그·신호 읽는 법·함정. 자격(2027.5) 전 7개월용.</t>
        </is>
      </c>
    </row>
    <row r="123" ht="36" customHeight="1" s="43"/>
    <row r="124" ht="36" customHeight="1" s="43">
      <c r="A124" s="44" t="inlineStr">
        <is>
          <t>주말 30분 키트 카드 — 생각 없이 따라만 하기</t>
        </is>
      </c>
    </row>
    <row r="125" ht="36" customHeight="1" s="43">
      <c r="A125" s="28" t="inlineStr">
        <is>
          <t>·</t>
        </is>
      </c>
      <c r="B125" s="29" t="inlineStr">
        <is>
          <t>평일 밤엔 안 해도 정상(피곤한 몸과 싸우지 말 것). 손 실험은 주말 30분, 고정 슬롯 1개만(예: 토요일 커피 직후). 못 지켜도 죄책감 ❌.</t>
        </is>
      </c>
    </row>
    <row r="126" ht="36" customHeight="1" s="43">
      <c r="A126" s="28" t="inlineStr">
        <is>
          <t>·</t>
        </is>
      </c>
      <c r="B126" s="29" t="inlineStr">
        <is>
          <t>① 박스 세팅(한 번만): 0.01g 저울·비커(또는 투명 종이컵) 3개·젓는 막대·카보머·트로메타민·잔탄검·글리세린·소금 조금·보유 오일 2~3종·물을 한 박스에 담아 눈에 보이는 곳에. 꺼내는 데 0초가 핵심.</t>
        </is>
      </c>
    </row>
    <row r="127" ht="36" customHeight="1" s="43">
      <c r="A127" s="28" t="inlineStr">
        <is>
          <t>·</t>
        </is>
      </c>
      <c r="B127" s="29" t="inlineStr">
        <is>
          <t>※ 카보머·트로메타민·소듐시트레이트는 주문함(10/20) → 도착하면 '입출고'에 구매 기록. 그 전엔 ②의 잔탄검부터 먼저 만져봐도 OK.</t>
        </is>
      </c>
    </row>
    <row r="128" ht="36" customHeight="1" s="43">
      <c r="A128" s="28" t="inlineStr">
        <is>
          <t>·</t>
        </is>
      </c>
      <c r="B128" s="29" t="inlineStr">
        <is>
          <t>② 젤 만져보기 — 카보머: 물 100g에 카보머 0.5g을 저으며 솔솔 뿌려 분산(뭉치면 10분 불리기). 이때는 묽은 상태 → 트로메타민을 조금씩 넣으며 pH 6~7이 되면 탱글한 젤이 선다(중화해야 젤이 된다).</t>
        </is>
      </c>
    </row>
    <row r="129" ht="36" customHeight="1" s="43">
      <c r="A129" s="28" t="inlineStr">
        <is>
          <t>·</t>
        </is>
      </c>
      <c r="B129" s="29" t="inlineStr">
        <is>
          <t>② 젤 만져보기 — 잔탄검: 글리세린 2g에 잔탄검 0.5g을 먼저 개어(선분산) 물 100g에 저어 넣기. 두 젤을 손으로 비교 → '개발일지' 사용감에 한 줄(예: 카보머 탱글·물처럼 깨짐 vs 잔탄검 실처럼 늘어짐).</t>
        </is>
      </c>
    </row>
    <row r="130" ht="36" customHeight="1" s="43">
      <c r="A130" s="28" t="inlineStr">
        <is>
          <t>·</t>
        </is>
      </c>
      <c r="B130" s="29" t="inlineStr">
        <is>
          <t>③ 전해질 충돌: 완성된 카보머 젤에 소금 한 꼬집 → 풀리나? → '개발일지' 이슈에 '전해질 넣으니 젤 풀림'. 비타민C·추출물 넣을 때 젤이 터지는 이유가 이것.</t>
        </is>
      </c>
    </row>
    <row r="131" ht="18" customHeight="1" s="43">
      <c r="A131" s="28" t="inlineStr">
        <is>
          <t>·</t>
        </is>
      </c>
      <c r="B131" s="29" t="inlineStr">
        <is>
          <t>④ 오일 퍼짐성: 손등에 보유 오일 2~3종 한 방울씩 → 흡수 빠른 순서 → 사용감에 순위(예: 호호바 &gt; 아르간).</t>
        </is>
      </c>
    </row>
    <row r="132" ht="18" customHeight="1" s="43">
      <c r="A132" s="28" t="inlineStr">
        <is>
          <t>·</t>
        </is>
      </c>
      <c r="B132" s="29" t="inlineStr">
        <is>
          <t>⑤ 끝: 결과는 '개발일지' 세 줄이면 충분. 잘 썼는지 걱정 ❌, 바로 치우고 쉬기.</t>
        </is>
      </c>
    </row>
    <row r="133" ht="36" customHeight="1" s="43">
      <c r="A133" s="28" t="inlineStr">
        <is>
          <t>·</t>
        </is>
      </c>
      <c r="B133" s="29" t="inlineStr">
        <is>
          <t>평일 밤 버전(너무 피곤할 때): 손 쓰지 말고 폰으로 '역설계_심화_제형별.xlsx' ★히어로 시트 5줄만 읽기('왜 몬타노브68을 4%로'). 1분이면 오늘 공부 끝.</t>
        </is>
      </c>
    </row>
    <row r="134" ht="36" customHeight="1" s="43"/>
    <row r="135" ht="36" customHeight="1" s="43">
      <c r="A135" s="44" t="inlineStr">
        <is>
          <t>전략 요약 — 자본 없는 1인은 '공장'이 아니라 '셰프'로 이긴다</t>
        </is>
      </c>
    </row>
    <row r="136" ht="36" customHeight="1" s="43">
      <c r="A136" s="28" t="inlineStr">
        <is>
          <t>·</t>
        </is>
      </c>
      <c r="B136" s="29" t="inlineStr">
        <is>
          <t>규모·마케팅 자본 싸움으론 진다. 좁게·깊게·진짜로 — 메이커 깊이 + 날카로운 니치 + 직접 관계. ODM은 적이 아니라 '나의 공장'(양산만 위탁), 해자는 컨셉·처방·커뮤니티(앞단).</t>
        </is>
      </c>
    </row>
    <row r="137" ht="36" customHeight="1" s="43">
      <c r="A137" s="28" t="inlineStr">
        <is>
          <t>·</t>
        </is>
      </c>
      <c r="B137" s="29" t="inlineStr">
        <is>
          <t>1인 제품 사업이 망하는 1순위는 '못 만들어서'가 아니라 '아무도 원치 않는 걸 잘 만들어서'. 그래서 처방(만들기 리스크)과 병렬로 수요(팔림 리스크)를 증명한다 → '수요검증' 시트.</t>
        </is>
      </c>
    </row>
    <row r="138" ht="36" customHeight="1" s="43">
      <c r="A138" s="28" t="inlineStr">
        <is>
          <t>·</t>
        </is>
      </c>
      <c r="B138" s="29" t="inlineStr">
        <is>
          <t>월급·2년 = 자산. '제품이 완성됐을 때'가 아니라 '팔린다는 증거가 쌓였을 때' 퇴사한다. 캘린더가 아니라 증거가 신호.</t>
        </is>
      </c>
    </row>
    <row r="139" ht="36" customHeight="1" s="43">
      <c r="A139" s="28" t="inlineStr">
        <is>
          <t>·</t>
        </is>
      </c>
      <c r="B139" s="29" t="inlineStr">
        <is>
          <t>맞춤형화장품조제관리사 자격(2027.5)은 이론 토대이자 '시장 진입 열쇠' — 소량 수제를 합법적으로 파는 맞춤형판매업. 2년 '준비'를 1년 '실판매'로 바꾼다.</t>
        </is>
      </c>
    </row>
    <row r="140" ht="36" customHeight="1" s="43">
      <c r="A140" s="28" t="inlineStr">
        <is>
          <t>·</t>
        </is>
      </c>
      <c r="B140" s="29" t="inlineStr">
        <is>
          <t>타임라인 — ① 지금~2027.5: 시험공부 + 히어로 처방 완성 + 수요트랙 ② 2027 중반: 자격 → 맞춤형 소량 유료판매로 재구매 증명(회사 다니며) ③ ~2028: 재구매 증명된 히어로만 OEM 양산 후 퇴사.</t>
        </is>
      </c>
    </row>
    <row r="141" ht="36" customHeight="1" s="43">
      <c r="A141" s="28" t="inlineStr">
        <is>
          <t>·</t>
        </is>
      </c>
      <c r="B141" s="29" t="inlineStr">
        <is>
          <t>실패해도 생존하게 설계: 회사 유지 + 선주문·소량배치로 빚 0. 최악이 '주말에 재밌는 걸 했고 돈 조금 벌었다'에서 멈춘다.</t>
        </is>
      </c>
    </row>
    <row r="142" ht="36" customHeight="1" s="43">
      <c r="A142" s="28" t="inlineStr">
        <is>
          <t>·</t>
        </is>
      </c>
      <c r="B142" s="29" t="inlineStr">
        <is>
          <t>제품 개발과 콘텐츠는 병렬 — 실험이 곧 콘텐츠. 2년간 목표는 '끊기지 않기': 주 2개 기본, 바쁜 주 1개 바닥(→ 업로드 루틴).</t>
        </is>
      </c>
    </row>
    <row r="143" ht="36" customHeight="1" s="43"/>
    <row r="144" ht="36" customHeight="1" s="43">
      <c r="A144" s="44" t="inlineStr">
        <is>
          <t>소통 전략 — 진정성 + 빠른 소통으로 단골·팬덤을 만든다</t>
        </is>
      </c>
    </row>
    <row r="145" ht="36" customHeight="1" s="43">
      <c r="A145" s="28" t="inlineStr">
        <is>
          <t>·</t>
        </is>
      </c>
      <c r="B145" s="29" t="inlineStr">
        <is>
          <t>큰 회사가 못 하는 것 = 속도와 얼굴. 광고비 대신 '만드는 사람이 직접, 빨리 답하고, 바뀐 걸 보여준다'로 이긴다.</t>
        </is>
      </c>
    </row>
    <row r="146" ht="36" customHeight="1" s="43">
      <c r="A146" s="28" t="inlineStr">
        <is>
          <t>·</t>
        </is>
      </c>
      <c r="B146" s="29" t="inlineStr">
        <is>
          <t>빠른 소통: 댓글·DM은 24시간 안에 내가 직접 답장. 시간은 출퇴근 2번으로 고정(24시간 대기 ❌ — 회사와 병행해야 오래 간다).</t>
        </is>
      </c>
    </row>
    <row r="147" ht="36" customHeight="1" s="43">
      <c r="A147" s="28" t="inlineStr">
        <is>
          <t>·</t>
        </is>
      </c>
      <c r="B147" s="29" t="inlineStr">
        <is>
          <t>반영 공개: 받은 의견 → 다음 실험 → 결과 공개. 예) '끈적하다는 댓글 → 잔탄검 0.5→0.4%로 v3'. 대기업은 처방을 몇 주 만에 못 바꾼다.</t>
        </is>
      </c>
    </row>
    <row r="148" ht="36" customHeight="1" s="43">
      <c r="A148" s="28" t="inlineStr">
        <is>
          <t>·</t>
        </is>
      </c>
      <c r="B148" s="29" t="inlineStr">
        <is>
          <t>진정성: 실패·숫자·결정 이유를 숨기지 않는다. 커 보이려 하지 않기 — '회사 다니며 주말에 만드는 1인 메이커'가 그 자체로 이야기.</t>
        </is>
      </c>
    </row>
    <row r="149" ht="36" customHeight="1" s="43">
      <c r="A149" s="28" t="inlineStr">
        <is>
          <t>·</t>
        </is>
      </c>
      <c r="B149" s="29" t="inlineStr">
        <is>
          <t>팬덤: 구경꾼을 참여자로 — 용기·제형 굳기·이름·다음 실험 주제를 투표로. 대기자는 '먼저 아는 사람'(개발 소식 먼저, 출시 때 우선 구매).</t>
        </is>
      </c>
    </row>
    <row r="150" ht="36" customHeight="1" s="43">
      <c r="A150" s="28" t="inlineStr">
        <is>
          <t>·</t>
        </is>
      </c>
      <c r="B150" s="29" t="inlineStr">
        <is>
          <t>단골(출시 후): 첫 고객 100명은 직접 챙긴다 — 사용 2주 뒤 안부·피드백 → 다음 버전에 반영해 공개. 재구매는 수요검증 S5로 추적.</t>
        </is>
      </c>
    </row>
    <row r="151" ht="18" customHeight="1" s="43">
      <c r="A151" s="28" t="inlineStr">
        <is>
          <t>·</t>
        </is>
      </c>
      <c r="B151" s="29" t="inlineStr">
        <is>
          <t>신호: 조회수보다 '같은 사람이 반복해서 다는 댓글 수'·DM 수·대기자 수가 팬덤의 증거.</t>
        </is>
      </c>
    </row>
    <row r="152" ht="36" customHeight="1" s="43">
      <c r="A152" s="28" t="inlineStr">
        <is>
          <t>·</t>
        </is>
      </c>
      <c r="B152" s="29" t="inlineStr">
        <is>
          <t>⚠ 지킬 선: 집에서 만든 제품은 무료 나눔·체험단도 ❌(판매업 등록·OEM 이후에). 그 전 참여는 투표·댓글·의견만. DM에서도 진단·효능 단정 금지('이걸 쓰면 낫는다' ❌).</t>
        </is>
      </c>
    </row>
  </sheetData>
  <mergeCells count="23">
    <mergeCell ref="A15:B15"/>
    <mergeCell ref="A98:B98"/>
    <mergeCell ref="A60:B60"/>
    <mergeCell ref="A73:B73"/>
    <mergeCell ref="A45:B45"/>
    <mergeCell ref="A103:B103"/>
    <mergeCell ref="A36:B36"/>
    <mergeCell ref="A1:B1"/>
    <mergeCell ref="A124:B124"/>
    <mergeCell ref="A87:B87"/>
    <mergeCell ref="A16:B16"/>
    <mergeCell ref="A108:B108"/>
    <mergeCell ref="A66:B66"/>
    <mergeCell ref="A80:B80"/>
    <mergeCell ref="A2:B2"/>
    <mergeCell ref="A113:B113"/>
    <mergeCell ref="A42:B42"/>
    <mergeCell ref="A135:B135"/>
    <mergeCell ref="A8:B8"/>
    <mergeCell ref="A144:B144"/>
    <mergeCell ref="A53:B53"/>
    <mergeCell ref="A115:B115"/>
    <mergeCell ref="A31:B31"/>
  </mergeCells>
  <pageMargins left="0.75" right="0.75" top="1" bottom="1" header="0.5" footer="0.5"/>
</worksheet>
</file>

<file path=xl/worksheets/sheet2.xml><?xml version="1.0" encoding="utf-8"?>
<worksheet xmlns="http://schemas.openxmlformats.org/spreadsheetml/2006/main">
  <sheetPr>
    <tabColor rgb="FF548235"/>
    <outlinePr summaryBelow="1" summaryRight="1"/>
    <pageSetUpPr/>
  </sheetPr>
  <dimension ref="A1:G381"/>
  <sheetViews>
    <sheetView workbookViewId="0">
      <pane ySplit="2" topLeftCell="A3" activePane="bottomLeft" state="frozen"/>
      <selection pane="bottomLeft" activeCell="A1" sqref="A1"/>
    </sheetView>
  </sheetViews>
  <sheetFormatPr baseColWidth="10" defaultColWidth="8.83203125" defaultRowHeight="17"/>
  <cols>
    <col width="20" customWidth="1" style="43" min="1" max="1"/>
    <col width="28" customWidth="1" style="43" min="2" max="2"/>
    <col width="5" customWidth="1" style="43" min="3" max="3"/>
    <col width="6" customWidth="1" style="43" min="4" max="4"/>
    <col width="7" customWidth="1" style="43" min="5" max="5"/>
    <col width="66" customWidth="1" style="43" min="6" max="6"/>
    <col width="72" customWidth="1" style="43" min="8" max="8"/>
  </cols>
  <sheetData>
    <row r="1" ht="30" customHeight="1" s="43">
      <c r="A1" s="55" t="inlineStr">
        <is>
          <t>레시피 초안 — 제품마다 왜·무엇·어떻게 (100g 배치 = %가 그램)</t>
        </is>
      </c>
    </row>
    <row r="3" ht="26" customHeight="1" s="43">
      <c r="A3" s="54" t="inlineStr">
        <is>
          <t>[① 쉬움 — 유화 없음, 첫 실험용]   시크 진정 토너   ·   토너(비유화)   ·   sebum-calm-toner</t>
        </is>
      </c>
      <c r="G3" t="inlineStr">
        <is>
          <t>▶ 실험 공정 이미지</t>
        </is>
      </c>
    </row>
    <row r="4" ht="17" customHeight="1" s="43">
      <c r="A4" s="51" t="inlineStr">
        <is>
          <t>컨셉 │ 지성·예민용 무향 수분 토너. 유분 0 — 녹차·나이아신아마이드로 피지·진정.</t>
        </is>
      </c>
    </row>
    <row r="5" ht="17" customHeight="1" s="43">
      <c r="A5" s="53" t="inlineStr">
        <is>
          <t>설계 이유 (왜 이렇게 만들었나)</t>
        </is>
      </c>
    </row>
    <row r="6" ht="17" customHeight="1" s="43">
      <c r="A6" s="50" t="inlineStr">
        <is>
          <t>· 지성·예민 피부엔 기름보다 '가벼운 수분 + 진정'이 먼저다 → 유분 0으로 설계.</t>
        </is>
      </c>
    </row>
    <row r="7" ht="17" customHeight="1" s="43">
      <c r="A7" s="50" t="inlineStr">
        <is>
          <t>· 수용성 활성만 모았다: 나이아신아마이드(피지·톤)·녹차(항산화)·시카·베타글루칸(진정).</t>
        </is>
      </c>
    </row>
    <row r="8" ht="17" customHeight="1" s="43">
      <c r="A8" s="50" t="inlineStr">
        <is>
          <t>· 가열·유화가 없어 가장 쉬운 첫 실험 — 실패해도 배우는 비용이 작다.</t>
        </is>
      </c>
    </row>
    <row r="9" ht="17" customHeight="1" s="43">
      <c r="A9" s="50" t="inlineStr">
        <is>
          <t>· 피부와 같은 약산성(pH 5.0~5.5)으로 맞춰 자극을 줄인다.</t>
        </is>
      </c>
    </row>
    <row r="10" ht="17" customHeight="1" s="43">
      <c r="A10" s="51" t="inlineStr">
        <is>
          <t>특징 │ 산뜻·무유분 수분  ·  말라세지아-세이프(오일 없음)  ·  무향</t>
        </is>
      </c>
    </row>
    <row r="11">
      <c r="A11" s="87" t="inlineStr">
        <is>
          <t>원료</t>
        </is>
      </c>
      <c r="B11" s="87" t="inlineStr">
        <is>
          <t>INCI</t>
        </is>
      </c>
      <c r="C11" s="87" t="inlineStr">
        <is>
          <t>상</t>
        </is>
      </c>
      <c r="D11" s="87" t="inlineStr">
        <is>
          <t>%</t>
        </is>
      </c>
      <c r="E11" s="87" t="inlineStr">
        <is>
          <t>g(100g)</t>
        </is>
      </c>
      <c r="F11" s="87" t="inlineStr">
        <is>
          <t>이 원료가 하는 일</t>
        </is>
      </c>
    </row>
    <row r="12" ht="17" customHeight="1" s="43">
      <c r="A12" s="4" t="inlineStr">
        <is>
          <t>정제수</t>
        </is>
      </c>
      <c r="B12" s="88" t="inlineStr">
        <is>
          <t>Water</t>
        </is>
      </c>
      <c r="C12" s="6" t="inlineStr">
        <is>
          <t>A</t>
        </is>
      </c>
      <c r="D12" s="7" t="n">
        <v>83.5</v>
      </c>
      <c r="E12" s="7" t="n">
        <v>83.5</v>
      </c>
      <c r="F12" s="88" t="inlineStr">
        <is>
          <t>모든 성분을 녹이는 바탕(제품의 대부분을 차지).  ※베이스</t>
        </is>
      </c>
    </row>
    <row r="13" ht="32" customHeight="1" s="43">
      <c r="A13" s="4" t="inlineStr">
        <is>
          <t>글리세린</t>
        </is>
      </c>
      <c r="B13" s="88" t="inlineStr">
        <is>
          <t>Glycerin</t>
        </is>
      </c>
      <c r="C13" s="6" t="inlineStr">
        <is>
          <t>A</t>
        </is>
      </c>
      <c r="D13" s="7" t="n">
        <v>4</v>
      </c>
      <c r="E13" s="7" t="n">
        <v>4</v>
      </c>
      <c r="F13" s="88" t="inlineStr">
        <is>
          <t>수분을 끌어당기는 대표 보습제. 잔탄검을 미리 개는 매개로도 쓴다.</t>
        </is>
      </c>
    </row>
    <row r="14" ht="17" customHeight="1" s="43">
      <c r="A14" s="4" t="inlineStr">
        <is>
          <t>프로판디올</t>
        </is>
      </c>
      <c r="B14" s="88" t="inlineStr">
        <is>
          <t>Propanediol</t>
        </is>
      </c>
      <c r="C14" s="6" t="inlineStr">
        <is>
          <t>A</t>
        </is>
      </c>
      <c r="D14" s="7" t="n">
        <v>3</v>
      </c>
      <c r="E14" s="7" t="n">
        <v>3</v>
      </c>
      <c r="F14" s="88" t="inlineStr">
        <is>
          <t>보습하면서 방부를 거드는 보조 폴리올.</t>
        </is>
      </c>
    </row>
    <row r="15" ht="32" customHeight="1" s="43">
      <c r="A15" s="4" t="inlineStr">
        <is>
          <t>나이아신아마이드</t>
        </is>
      </c>
      <c r="B15" s="88" t="inlineStr">
        <is>
          <t>Niacinamide</t>
        </is>
      </c>
      <c r="C15" s="6" t="inlineStr">
        <is>
          <t>A</t>
        </is>
      </c>
      <c r="D15" s="7" t="n">
        <v>2</v>
      </c>
      <c r="E15" s="7" t="n">
        <v>2</v>
      </c>
      <c r="F15" s="88" t="inlineStr">
        <is>
          <t>비타민B3. 피지·모공·피부톤·장벽을 두루 돕는 대표 활성.  ※완전 용해 확인</t>
        </is>
      </c>
    </row>
    <row r="16" ht="17" customHeight="1" s="43">
      <c r="A16" s="4" t="inlineStr">
        <is>
          <t>알란토인</t>
        </is>
      </c>
      <c r="B16" s="88" t="inlineStr">
        <is>
          <t>Allantoin</t>
        </is>
      </c>
      <c r="C16" s="6" t="inlineStr">
        <is>
          <t>A</t>
        </is>
      </c>
      <c r="D16" s="7" t="n">
        <v>0.3</v>
      </c>
      <c r="E16" s="7" t="n">
        <v>0.3</v>
      </c>
      <c r="F16" s="88" t="inlineStr">
        <is>
          <t>자극을 가라앉히는 진정 성분.</t>
        </is>
      </c>
    </row>
    <row r="17" ht="17" customHeight="1" s="43">
      <c r="A17" s="4" t="inlineStr">
        <is>
          <t>베타글루칸</t>
        </is>
      </c>
      <c r="B17" s="88" t="inlineStr">
        <is>
          <t>Beta-Glucan</t>
        </is>
      </c>
      <c r="C17" s="6" t="inlineStr">
        <is>
          <t>A</t>
        </is>
      </c>
      <c r="D17" s="7" t="n">
        <v>1</v>
      </c>
      <c r="E17" s="7" t="n">
        <v>1</v>
      </c>
      <c r="F17" s="88" t="inlineStr">
        <is>
          <t>진정+수분. 예민한 피부를 달랜다.</t>
        </is>
      </c>
    </row>
    <row r="18" ht="32" customHeight="1" s="43">
      <c r="A18" s="4" t="inlineStr">
        <is>
          <t>다중 히알루론산</t>
        </is>
      </c>
      <c r="B18" s="88" t="inlineStr">
        <is>
          <t>Hyaluronic Acids</t>
        </is>
      </c>
      <c r="C18" s="6" t="inlineStr">
        <is>
          <t>A</t>
        </is>
      </c>
      <c r="D18" s="7" t="n">
        <v>0.5</v>
      </c>
      <c r="E18" s="7" t="n">
        <v>0.5</v>
      </c>
      <c r="F18" s="88" t="inlineStr">
        <is>
          <t>분자 크기별 히알루론산으로 층층이 수분 충전(유분 없이 보습).  ※미리 불려 사용</t>
        </is>
      </c>
    </row>
    <row r="19" ht="17" customHeight="1" s="43">
      <c r="A19" s="4" t="inlineStr">
        <is>
          <t>판테놀(B5)</t>
        </is>
      </c>
      <c r="B19" s="88" t="inlineStr">
        <is>
          <t>Panthenol</t>
        </is>
      </c>
      <c r="C19" s="8" t="inlineStr">
        <is>
          <t>C</t>
        </is>
      </c>
      <c r="D19" s="7" t="n">
        <v>1</v>
      </c>
      <c r="E19" s="7" t="n">
        <v>1</v>
      </c>
      <c r="F19" s="88" t="inlineStr">
        <is>
          <t>프로비타민B5. 보습·진정·장벽 회복.</t>
        </is>
      </c>
    </row>
    <row r="20" ht="32" customHeight="1" s="43">
      <c r="A20" s="4" t="inlineStr">
        <is>
          <t>녹차추출물</t>
        </is>
      </c>
      <c r="B20" s="88" t="inlineStr">
        <is>
          <t>Camellia Sinensis Leaf Extract</t>
        </is>
      </c>
      <c r="C20" s="8" t="inlineStr">
        <is>
          <t>C</t>
        </is>
      </c>
      <c r="D20" s="7" t="n">
        <v>2</v>
      </c>
      <c r="E20" s="7" t="n">
        <v>2</v>
      </c>
      <c r="F20" s="88" t="inlineStr">
        <is>
          <t>녹차 폴리페놀(EGCG). 항산화·피지·진정.  ※차광·냉장분, 갈변 주의</t>
        </is>
      </c>
    </row>
    <row r="21" ht="17" customHeight="1" s="43">
      <c r="A21" s="4" t="inlineStr">
        <is>
          <t>마데카소사이드</t>
        </is>
      </c>
      <c r="B21" s="88" t="inlineStr">
        <is>
          <t>Madecassoside</t>
        </is>
      </c>
      <c r="C21" s="8" t="inlineStr">
        <is>
          <t>C</t>
        </is>
      </c>
      <c r="D21" s="7" t="n">
        <v>1</v>
      </c>
      <c r="E21" s="7" t="n">
        <v>1</v>
      </c>
      <c r="F21" s="88" t="inlineStr">
        <is>
          <t>병풀(시카)의 진정 핵심 성분.</t>
        </is>
      </c>
    </row>
    <row r="22" ht="17" customHeight="1" s="43">
      <c r="A22" s="4" t="inlineStr">
        <is>
          <t>페녹시에탄올</t>
        </is>
      </c>
      <c r="B22" s="88" t="inlineStr">
        <is>
          <t>Phenoxyethanol</t>
        </is>
      </c>
      <c r="C22" s="8" t="inlineStr">
        <is>
          <t>C</t>
        </is>
      </c>
      <c r="D22" s="7" t="n">
        <v>0.5</v>
      </c>
      <c r="E22" s="7" t="n">
        <v>0.5</v>
      </c>
      <c r="F22" s="88" t="inlineStr">
        <is>
          <t>세균·곰팡이를 막는 방부제(물 든 제품엔 필수).</t>
        </is>
      </c>
    </row>
    <row r="23" ht="17" customHeight="1" s="43">
      <c r="A23" s="4" t="inlineStr">
        <is>
          <t>1,2-헥산다이올</t>
        </is>
      </c>
      <c r="B23" s="88" t="inlineStr">
        <is>
          <t>1,2-Hexanediol</t>
        </is>
      </c>
      <c r="C23" s="8" t="inlineStr">
        <is>
          <t>C</t>
        </is>
      </c>
      <c r="D23" s="7" t="n">
        <v>1</v>
      </c>
      <c r="E23" s="7" t="n">
        <v>1</v>
      </c>
      <c r="F23" s="88" t="inlineStr">
        <is>
          <t>방부를 돕고 보습도 하는 부스터.</t>
        </is>
      </c>
    </row>
    <row r="24" ht="32" customHeight="1" s="43">
      <c r="A24" s="4" t="inlineStr">
        <is>
          <t>구연산</t>
        </is>
      </c>
      <c r="B24" s="88" t="inlineStr">
        <is>
          <t>Citric Acid</t>
        </is>
      </c>
      <c r="C24" s="9" t="inlineStr">
        <is>
          <t>pH</t>
        </is>
      </c>
      <c r="D24" s="7" t="n">
        <v>0.2</v>
      </c>
      <c r="E24" s="7" t="n">
        <v>0.2</v>
      </c>
      <c r="F24" s="88" t="inlineStr">
        <is>
          <t>산도(pH)를 피부에 맞게 낮추는 조절제.  ※pH 5.0~5.5 q.s.</t>
        </is>
      </c>
    </row>
    <row r="25">
      <c r="A25" s="10" t="inlineStr">
        <is>
          <t>합계</t>
        </is>
      </c>
      <c r="B25" s="11" t="n"/>
      <c r="C25" s="11" t="n"/>
      <c r="D25" s="12" t="n">
        <v>100</v>
      </c>
      <c r="E25" s="12" t="n">
        <v>100</v>
      </c>
      <c r="F25" s="11" t="n"/>
    </row>
    <row r="26" ht="17" customHeight="1" s="43">
      <c r="A26" s="53" t="inlineStr">
        <is>
          <t>만드는 법</t>
        </is>
      </c>
    </row>
    <row r="27" ht="32" customHeight="1" s="43">
      <c r="A27" s="50" t="inlineStr">
        <is>
          <t>① 준비: 도구·용기·손을 70% 알코올로 소독. 100g 배치면 전량이 수상이라 250mL 비커 1개(계량·혼합 겸용) + 소량 계량용 작은 종이컵/유산지. %가 곧 그램(83.5% = 83.5g).</t>
        </is>
      </c>
    </row>
    <row r="28" ht="17" customHeight="1" s="43">
      <c r="A28" s="50" t="inlineStr">
        <is>
          <t>★ 계량·비커 (처음이면 꼭 — 100g 배치 기준):</t>
        </is>
      </c>
    </row>
    <row r="29" ht="32" customHeight="1" s="43">
      <c r="A29" s="50" t="inlineStr">
        <is>
          <t>– 저울 2개를 나눠 쓴다: 정제수·오일처럼 많은 양은 벤치저울(0.1g 단위), 활성·검·보존제·향처럼 1% 이하 소량은 정밀저울(0.01g 단위). 소량을 큰 저울로 재면 오차가 처방을 망친다.</t>
        </is>
      </c>
    </row>
    <row r="30" ht="32" customHeight="1" s="43">
      <c r="A30" s="50" t="inlineStr">
        <is>
          <t>– 분말·점성 원료: 저울에 유산지(칭량지)를 깔고 → 영점(TARE 버튼) → 원료를 담는다. 글리세린·오일 같은 액체는 '받을 비커'를 올리고 TARE 후 바로 부어 넣는다(유산지에 눌어붙음 방지).</t>
        </is>
      </c>
    </row>
    <row r="31" ht="17" customHeight="1" s="43">
      <c r="A31" s="50" t="inlineStr">
        <is>
          <t>– 정제수는 '맨 마지막에 100g을 맞추는 잔량'으로 넣는다(다른 걸 다 더하고 남는 양).</t>
        </is>
      </c>
    </row>
    <row r="32" ht="17" customHeight="1" s="43">
      <c r="A32" s="50" t="inlineStr">
        <is>
          <t>– 비커 크기 = 내용물의 약 2~2.5배(가열·교반 때 넘침 방지). 200g 배치면 한 단계 큰 비커로.</t>
        </is>
      </c>
    </row>
    <row r="33" ht="17" customHeight="1" s="43">
      <c r="A33" s="50" t="inlineStr">
        <is>
          <t>– 흘리면 닦고 다시. 통에 손·젖은 도구 넣지 않기(오염). 소량은 깨끗한 스패출러로.</t>
        </is>
      </c>
    </row>
    <row r="34" ht="32" customHeight="1" s="43">
      <c r="A34" s="50" t="inlineStr">
        <is>
          <t>② 히알루론산(분말)은 미리 불린다: 수상용 정제수 일부에 솔솔 뿌려 1~2시간(되도록 전날) 두면 투명 젤처럼 된다. 바로 넣으면 안 녹아 뭉친다.</t>
        </is>
      </c>
    </row>
    <row r="35" ht="32" customHeight="1" s="43">
      <c r="A35" s="50" t="inlineStr">
        <is>
          <t>③ (젤·앰플) 잔탄검 선분산: 잔탄검을 글리세린(+프로판디올)에 넣고 막대로 개어 '된죽'을 만든다. 이 상태로 정제수에 부으며 저어야 피시아이(쌀알 덩어리)가 안 생긴다.</t>
        </is>
      </c>
    </row>
    <row r="36" ht="47" customHeight="1" s="43">
      <c r="A36" s="50" t="inlineStr">
        <is>
          <t>④ 나머지 정제수에 수용성 활성을 하나씩 녹인다: 나이아신아마이드→알란토인→베타글루칸→아연PCA 순. 알란토인은 잘 안 녹으니 충분히 저어 완전 용해(미세 가루가 안 보일 때까지). HS5Pro 자석교반으로 저으면 편하고, 안 녹으면 40~45℃로 살짝 데워도 된다.</t>
        </is>
      </c>
    </row>
    <row r="37" ht="17" customHeight="1" s="43">
      <c r="A37" s="50" t="inlineStr">
        <is>
          <t>⑤ ③과 ④를 합쳐 균일하게 섞는다(맑고 덩어리 없는 상태).</t>
        </is>
      </c>
    </row>
    <row r="38" ht="32" customHeight="1" s="43">
      <c r="A38" s="50" t="inlineStr">
        <is>
          <t>⑥ 40℃ 이하로 식었으면 열에 약한 냉각군을 넣는다: 판테놀·마데카소사이드·녹차추출물·방부제(페녹시에탄올+헥산다이올). 녹차는 갈변 전 마지막에.</t>
        </is>
      </c>
    </row>
    <row r="39" ht="32" customHeight="1" s="43">
      <c r="A39" s="50" t="inlineStr">
        <is>
          <t>⑦ pH 측정 → 목표 5.0~5.5. 높으면 구연산 희석액(물:구연산≈9:1)을 한 방울씩 떨어뜨리며 다시 측정. 한 번에 많이 넣지 말 것(확 떨어진다).</t>
        </is>
      </c>
    </row>
    <row r="40" ht="32" customHeight="1" s="43">
      <c r="A40" s="50" t="inlineStr">
        <is>
          <t>⑧ (젤) 점도 확인: 묽으면 잔탄검을 0.1%씩만 더(③처럼 선분산). 저을 때 생긴 기포는 1~2시간 정치하면 빠진다.</t>
        </is>
      </c>
    </row>
    <row r="41" ht="17" customHeight="1" s="43">
      <c r="A41" s="50" t="inlineStr">
        <is>
          <t>⑨ 소독한 용기에 충전. 라벨에 날짜·버전. 1개월 내 사용.</t>
        </is>
      </c>
    </row>
    <row r="42" ht="17" customHeight="1" s="43">
      <c r="A42" s="50" t="inlineStr">
        <is>
          <t>★ pH 스트립 읽는 법:</t>
        </is>
      </c>
    </row>
    <row r="43" ht="32" customHeight="1" s="43">
      <c r="A43" s="50" t="inlineStr">
        <is>
          <t>– 스트립을 액에 1초 담갔다 빼고, 10~15초 뒤(설명서 시간) 색이 멈췄을 때 '자연광'에서 통에 인쇄된 색표와 맞춘다(형광등 아래는 색이 왜곡된다).</t>
        </is>
      </c>
    </row>
    <row r="44" ht="32" customHeight="1" s="43">
      <c r="A44" s="50" t="inlineStr">
        <is>
          <t>– 색표 두 칸 사이로 보이면 중간값으로 읽는다(예: 5와 5.5 사이면 ≈5.2). 0.2~0.5 눈금의 정밀 스트립을 권장.</t>
        </is>
      </c>
    </row>
    <row r="45" ht="17" customHeight="1" s="43">
      <c r="A45" s="50" t="inlineStr">
        <is>
          <t>– 크림·젤처럼 되직해 색이 안 보이면 정제수와 1:1로 풀어서 잰다(묽혀도 pH는 거의 그대로).</t>
        </is>
      </c>
    </row>
    <row r="46" ht="17" customHeight="1" s="43">
      <c r="A46" s="50" t="inlineStr">
        <is>
          <t>– 색이 금세 바래니 빼서 오래 두지 말고 바로 판독. 젖은 손·금속이 스트립에 닿지 않게.</t>
        </is>
      </c>
    </row>
    <row r="47" ht="17" customHeight="1" s="43">
      <c r="A47" s="50" t="inlineStr">
        <is>
          <t>– 목표 5.0~5.5. 더 정확히는 pH 미터(보정액으로 교정 후 사용). 스트립은 ±0.3 오차가 정상이다.</t>
        </is>
      </c>
    </row>
    <row r="48" ht="17" customHeight="1" s="43">
      <c r="A48" s="50" t="inlineStr">
        <is>
          <t>★ 흔한 실수: HA 안 불림 / 잔탄 피시아이 / pH 측정 생략 / 방부제 빠뜨림(물 든 제품은 필수).</t>
        </is>
      </c>
    </row>
    <row r="50" ht="26" customHeight="1" s="43">
      <c r="A50" s="54" t="inlineStr">
        <is>
          <t>[② 토너 변주 — 활성 농도↑, 유화 없음]   진정 밸런스 앰플   ·   앰플(비유화·고농축)   ·   sebum-calm-ampoule</t>
        </is>
      </c>
      <c r="G50" t="inlineStr">
        <is>
          <t>▶ 실험 공정 이미지</t>
        </is>
      </c>
    </row>
    <row r="51" ht="17" customHeight="1" s="43">
      <c r="A51" s="51" t="inlineStr">
        <is>
          <t>컨셉 │ 고농축 수분·진정·피지 앰플. 토너와 같은 공정, 활성만 끌어올린 무유분 세럼.</t>
        </is>
      </c>
    </row>
    <row r="52" ht="17" customHeight="1" s="43">
      <c r="A52" s="53" t="inlineStr">
        <is>
          <t>설계 이유 (왜 이렇게 만들었나)</t>
        </is>
      </c>
    </row>
    <row r="53" ht="17" customHeight="1" s="43">
      <c r="A53" s="50" t="inlineStr">
        <is>
          <t>· 토너와 '같은 물 베이스'지만 활성 농도를 끌어올린 집중 케어 버전.</t>
        </is>
      </c>
    </row>
    <row r="54" ht="17" customHeight="1" s="43">
      <c r="A54" s="50" t="inlineStr">
        <is>
          <t>· 나이아신아마이드 4%·베타글루칸 2% 등 핵심만 농축 — 유분 없이 무겁지 않게.</t>
        </is>
      </c>
    </row>
    <row r="55" ht="17" customHeight="1" s="43">
      <c r="A55" s="50" t="inlineStr">
        <is>
          <t>· 잔탄검 아주 소량으로 '세럼 같은' 약간의 점도를 준다.</t>
        </is>
      </c>
    </row>
    <row r="56" ht="17" customHeight="1" s="43">
      <c r="A56" s="50" t="inlineStr">
        <is>
          <t>· 민감하면 활성%를 낮게 시작해 내 피부 반응을 보며 올린다.</t>
        </is>
      </c>
    </row>
    <row r="57" ht="17" customHeight="1" s="43">
      <c r="A57" s="51" t="inlineStr">
        <is>
          <t>특징 │ 고농축 진정·피지  ·  무유분·가벼운 세럼  ·  말라세지아-세이프  ·  무향</t>
        </is>
      </c>
    </row>
    <row r="58">
      <c r="A58" s="87" t="inlineStr">
        <is>
          <t>원료</t>
        </is>
      </c>
      <c r="B58" s="87" t="inlineStr">
        <is>
          <t>INCI</t>
        </is>
      </c>
      <c r="C58" s="87" t="inlineStr">
        <is>
          <t>상</t>
        </is>
      </c>
      <c r="D58" s="87" t="inlineStr">
        <is>
          <t>%</t>
        </is>
      </c>
      <c r="E58" s="87" t="inlineStr">
        <is>
          <t>g(100g)</t>
        </is>
      </c>
      <c r="F58" s="87" t="inlineStr">
        <is>
          <t>이 원료가 하는 일</t>
        </is>
      </c>
    </row>
    <row r="59" ht="17" customHeight="1" s="43">
      <c r="A59" s="4" t="inlineStr">
        <is>
          <t>정제수</t>
        </is>
      </c>
      <c r="B59" s="88" t="inlineStr">
        <is>
          <t>Water</t>
        </is>
      </c>
      <c r="C59" s="6" t="inlineStr">
        <is>
          <t>A</t>
        </is>
      </c>
      <c r="D59" s="7" t="n">
        <v>78.8</v>
      </c>
      <c r="E59" s="7" t="n">
        <v>78.8</v>
      </c>
      <c r="F59" s="88" t="inlineStr">
        <is>
          <t>모든 성분을 녹이는 바탕(제품의 대부분을 차지).  ※베이스</t>
        </is>
      </c>
    </row>
    <row r="60" ht="32" customHeight="1" s="43">
      <c r="A60" s="4" t="inlineStr">
        <is>
          <t>글리세린</t>
        </is>
      </c>
      <c r="B60" s="88" t="inlineStr">
        <is>
          <t>Glycerin</t>
        </is>
      </c>
      <c r="C60" s="6" t="inlineStr">
        <is>
          <t>A</t>
        </is>
      </c>
      <c r="D60" s="7" t="n">
        <v>4</v>
      </c>
      <c r="E60" s="7" t="n">
        <v>4</v>
      </c>
      <c r="F60" s="88" t="inlineStr">
        <is>
          <t>수분을 끌어당기는 대표 보습제. 잔탄검을 미리 개는 매개로도 쓴다.</t>
        </is>
      </c>
    </row>
    <row r="61" ht="17" customHeight="1" s="43">
      <c r="A61" s="4" t="inlineStr">
        <is>
          <t>프로판디올</t>
        </is>
      </c>
      <c r="B61" s="88" t="inlineStr">
        <is>
          <t>Propanediol</t>
        </is>
      </c>
      <c r="C61" s="6" t="inlineStr">
        <is>
          <t>A</t>
        </is>
      </c>
      <c r="D61" s="7" t="n">
        <v>3</v>
      </c>
      <c r="E61" s="7" t="n">
        <v>3</v>
      </c>
      <c r="F61" s="88" t="inlineStr">
        <is>
          <t>보습하면서 방부를 거드는 보조 폴리올.</t>
        </is>
      </c>
    </row>
    <row r="62" ht="32" customHeight="1" s="43">
      <c r="A62" s="4" t="inlineStr">
        <is>
          <t>나이아신아마이드</t>
        </is>
      </c>
      <c r="B62" s="88" t="inlineStr">
        <is>
          <t>Niacinamide</t>
        </is>
      </c>
      <c r="C62" s="6" t="inlineStr">
        <is>
          <t>A</t>
        </is>
      </c>
      <c r="D62" s="7" t="n">
        <v>4</v>
      </c>
      <c r="E62" s="7" t="n">
        <v>4</v>
      </c>
      <c r="F62" s="88" t="inlineStr">
        <is>
          <t>비타민B3. 피지·모공·피부톤·장벽을 두루 돕는 대표 활성.  ※고농축(민감 시 2%부터)</t>
        </is>
      </c>
    </row>
    <row r="63" ht="17" customHeight="1" s="43">
      <c r="A63" s="4" t="inlineStr">
        <is>
          <t>아연피카</t>
        </is>
      </c>
      <c r="B63" s="88" t="inlineStr">
        <is>
          <t>Zinc PCA</t>
        </is>
      </c>
      <c r="C63" s="6" t="inlineStr">
        <is>
          <t>A</t>
        </is>
      </c>
      <c r="D63" s="7" t="n">
        <v>1</v>
      </c>
      <c r="E63" s="7" t="n">
        <v>1</v>
      </c>
      <c r="F63" s="88" t="inlineStr">
        <is>
          <t>피지(기름기)를 조절해 번들거림을 줄인다.  ※피지</t>
        </is>
      </c>
    </row>
    <row r="64" ht="17" customHeight="1" s="43">
      <c r="A64" s="4" t="inlineStr">
        <is>
          <t>알란토인</t>
        </is>
      </c>
      <c r="B64" s="88" t="inlineStr">
        <is>
          <t>Allantoin</t>
        </is>
      </c>
      <c r="C64" s="6" t="inlineStr">
        <is>
          <t>A</t>
        </is>
      </c>
      <c r="D64" s="7" t="n">
        <v>0.3</v>
      </c>
      <c r="E64" s="7" t="n">
        <v>0.3</v>
      </c>
      <c r="F64" s="88" t="inlineStr">
        <is>
          <t>자극을 가라앉히는 진정 성분.</t>
        </is>
      </c>
    </row>
    <row r="65" ht="17" customHeight="1" s="43">
      <c r="A65" s="4" t="inlineStr">
        <is>
          <t>베타글루칸</t>
        </is>
      </c>
      <c r="B65" s="88" t="inlineStr">
        <is>
          <t>Beta-Glucan</t>
        </is>
      </c>
      <c r="C65" s="6" t="inlineStr">
        <is>
          <t>A</t>
        </is>
      </c>
      <c r="D65" s="7" t="n">
        <v>2</v>
      </c>
      <c r="E65" s="7" t="n">
        <v>2</v>
      </c>
      <c r="F65" s="88" t="inlineStr">
        <is>
          <t>진정+수분. 예민한 피부를 달랜다.  ※진정 고농축</t>
        </is>
      </c>
    </row>
    <row r="66" ht="32" customHeight="1" s="43">
      <c r="A66" s="4" t="inlineStr">
        <is>
          <t>다중 히알루론산</t>
        </is>
      </c>
      <c r="B66" s="88" t="inlineStr">
        <is>
          <t>Hyaluronic Acids</t>
        </is>
      </c>
      <c r="C66" s="6" t="inlineStr">
        <is>
          <t>A</t>
        </is>
      </c>
      <c r="D66" s="7" t="n">
        <v>1</v>
      </c>
      <c r="E66" s="7" t="n">
        <v>1</v>
      </c>
      <c r="F66" s="88" t="inlineStr">
        <is>
          <t>분자 크기별 히알루론산으로 층층이 수분 충전(유분 없이 보습).  ※미리 불려 사용</t>
        </is>
      </c>
    </row>
    <row r="67" ht="32" customHeight="1" s="43">
      <c r="A67" s="4" t="inlineStr">
        <is>
          <t>잔탄검</t>
        </is>
      </c>
      <c r="B67" s="88" t="inlineStr">
        <is>
          <t>Xanthan Gum</t>
        </is>
      </c>
      <c r="C67" s="6" t="inlineStr">
        <is>
          <t>A</t>
        </is>
      </c>
      <c r="D67" s="7" t="n">
        <v>0.3</v>
      </c>
      <c r="E67" s="7" t="n">
        <v>0.3</v>
      </c>
      <c r="F67" s="88" t="inlineStr">
        <is>
          <t>천연 점증제. 젤·에멀전에 점도와 안정성을 준다(글리세린에 선분산).  ※앰플 점도(글리세린 선분산)</t>
        </is>
      </c>
    </row>
    <row r="68" ht="17" customHeight="1" s="43">
      <c r="A68" s="4" t="inlineStr">
        <is>
          <t>마데카소사이드</t>
        </is>
      </c>
      <c r="B68" s="88" t="inlineStr">
        <is>
          <t>Madecassoside</t>
        </is>
      </c>
      <c r="C68" s="8" t="inlineStr">
        <is>
          <t>C</t>
        </is>
      </c>
      <c r="D68" s="7" t="n">
        <v>1</v>
      </c>
      <c r="E68" s="7" t="n">
        <v>1</v>
      </c>
      <c r="F68" s="88" t="inlineStr">
        <is>
          <t>병풀(시카)의 진정 핵심 성분.</t>
        </is>
      </c>
    </row>
    <row r="69" ht="17" customHeight="1" s="43">
      <c r="A69" s="4" t="inlineStr">
        <is>
          <t>판테놀(B5)</t>
        </is>
      </c>
      <c r="B69" s="88" t="inlineStr">
        <is>
          <t>Panthenol</t>
        </is>
      </c>
      <c r="C69" s="8" t="inlineStr">
        <is>
          <t>C</t>
        </is>
      </c>
      <c r="D69" s="7" t="n">
        <v>1</v>
      </c>
      <c r="E69" s="7" t="n">
        <v>1</v>
      </c>
      <c r="F69" s="88" t="inlineStr">
        <is>
          <t>프로비타민B5. 보습·진정·장벽 회복.</t>
        </is>
      </c>
    </row>
    <row r="70" ht="17" customHeight="1" s="43">
      <c r="A70" s="4" t="inlineStr">
        <is>
          <t>녹차추출물</t>
        </is>
      </c>
      <c r="B70" s="88" t="inlineStr">
        <is>
          <t>Camellia Sinensis Leaf Extract</t>
        </is>
      </c>
      <c r="C70" s="8" t="inlineStr">
        <is>
          <t>C</t>
        </is>
      </c>
      <c r="D70" s="7" t="n">
        <v>2</v>
      </c>
      <c r="E70" s="7" t="n">
        <v>2</v>
      </c>
      <c r="F70" s="88" t="inlineStr">
        <is>
          <t>녹차 폴리페놀(EGCG). 항산화·피지·진정.</t>
        </is>
      </c>
    </row>
    <row r="71" ht="17" customHeight="1" s="43">
      <c r="A71" s="4" t="inlineStr">
        <is>
          <t>페녹시에탄올</t>
        </is>
      </c>
      <c r="B71" s="88" t="inlineStr">
        <is>
          <t>Phenoxyethanol</t>
        </is>
      </c>
      <c r="C71" s="8" t="inlineStr">
        <is>
          <t>C</t>
        </is>
      </c>
      <c r="D71" s="7" t="n">
        <v>0.5</v>
      </c>
      <c r="E71" s="7" t="n">
        <v>0.5</v>
      </c>
      <c r="F71" s="88" t="inlineStr">
        <is>
          <t>세균·곰팡이를 막는 방부제(물 든 제품엔 필수).</t>
        </is>
      </c>
    </row>
    <row r="72" ht="17" customHeight="1" s="43">
      <c r="A72" s="4" t="inlineStr">
        <is>
          <t>1,2-헥산다이올</t>
        </is>
      </c>
      <c r="B72" s="88" t="inlineStr">
        <is>
          <t>1,2-Hexanediol</t>
        </is>
      </c>
      <c r="C72" s="8" t="inlineStr">
        <is>
          <t>C</t>
        </is>
      </c>
      <c r="D72" s="7" t="n">
        <v>1</v>
      </c>
      <c r="E72" s="7" t="n">
        <v>1</v>
      </c>
      <c r="F72" s="88" t="inlineStr">
        <is>
          <t>방부를 돕고 보습도 하는 부스터.</t>
        </is>
      </c>
    </row>
    <row r="73" ht="32" customHeight="1" s="43">
      <c r="A73" s="4" t="inlineStr">
        <is>
          <t>구연산</t>
        </is>
      </c>
      <c r="B73" s="88" t="inlineStr">
        <is>
          <t>Citric Acid</t>
        </is>
      </c>
      <c r="C73" s="9" t="inlineStr">
        <is>
          <t>pH</t>
        </is>
      </c>
      <c r="D73" s="7" t="n">
        <v>0.1</v>
      </c>
      <c r="E73" s="7" t="n">
        <v>0.1</v>
      </c>
      <c r="F73" s="88" t="inlineStr">
        <is>
          <t>산도(pH)를 피부에 맞게 낮추는 조절제.  ※pH 5.0~5.5 q.s.</t>
        </is>
      </c>
    </row>
    <row r="74">
      <c r="A74" s="10" t="inlineStr">
        <is>
          <t>합계</t>
        </is>
      </c>
      <c r="B74" s="11" t="n"/>
      <c r="C74" s="11" t="n"/>
      <c r="D74" s="12" t="n">
        <v>100</v>
      </c>
      <c r="E74" s="12" t="n">
        <v>100</v>
      </c>
      <c r="F74" s="11" t="n"/>
    </row>
    <row r="75" ht="17" customHeight="1" s="43">
      <c r="A75" s="53" t="inlineStr">
        <is>
          <t>만드는 법</t>
        </is>
      </c>
    </row>
    <row r="76" ht="32" customHeight="1" s="43">
      <c r="A76" s="50" t="inlineStr">
        <is>
          <t>① 준비: 도구·용기·손을 70% 알코올로 소독. 100g 배치면 전량이 수상이라 250mL 비커 1개(계량·혼합 겸용) + 소량 계량용 작은 종이컵/유산지. %가 곧 그램(83.5% = 83.5g).</t>
        </is>
      </c>
    </row>
    <row r="77" ht="17" customHeight="1" s="43">
      <c r="A77" s="50" t="inlineStr">
        <is>
          <t>★ 계량·비커 (처음이면 꼭 — 100g 배치 기준):</t>
        </is>
      </c>
    </row>
    <row r="78" ht="32" customHeight="1" s="43">
      <c r="A78" s="50" t="inlineStr">
        <is>
          <t>– 저울 2개를 나눠 쓴다: 정제수·오일처럼 많은 양은 벤치저울(0.1g 단위), 활성·검·보존제·향처럼 1% 이하 소량은 정밀저울(0.01g 단위). 소량을 큰 저울로 재면 오차가 처방을 망친다.</t>
        </is>
      </c>
    </row>
    <row r="79" ht="32" customHeight="1" s="43">
      <c r="A79" s="50" t="inlineStr">
        <is>
          <t>– 분말·점성 원료: 저울에 유산지(칭량지)를 깔고 → 영점(TARE 버튼) → 원료를 담는다. 글리세린·오일 같은 액체는 '받을 비커'를 올리고 TARE 후 바로 부어 넣는다(유산지에 눌어붙음 방지).</t>
        </is>
      </c>
    </row>
    <row r="80" ht="17" customHeight="1" s="43">
      <c r="A80" s="50" t="inlineStr">
        <is>
          <t>– 정제수는 '맨 마지막에 100g을 맞추는 잔량'으로 넣는다(다른 걸 다 더하고 남는 양).</t>
        </is>
      </c>
    </row>
    <row r="81" ht="17" customHeight="1" s="43">
      <c r="A81" s="50" t="inlineStr">
        <is>
          <t>– 비커 크기 = 내용물의 약 2~2.5배(가열·교반 때 넘침 방지). 200g 배치면 한 단계 큰 비커로.</t>
        </is>
      </c>
    </row>
    <row r="82" ht="17" customHeight="1" s="43">
      <c r="A82" s="50" t="inlineStr">
        <is>
          <t>– 흘리면 닦고 다시. 통에 손·젖은 도구 넣지 않기(오염). 소량은 깨끗한 스패출러로.</t>
        </is>
      </c>
    </row>
    <row r="83" ht="32" customHeight="1" s="43">
      <c r="A83" s="50" t="inlineStr">
        <is>
          <t>② 히알루론산(분말)은 미리 불린다: 수상용 정제수 일부에 솔솔 뿌려 1~2시간(되도록 전날) 두면 투명 젤처럼 된다. 바로 넣으면 안 녹아 뭉친다.</t>
        </is>
      </c>
    </row>
    <row r="84" ht="32" customHeight="1" s="43">
      <c r="A84" s="50" t="inlineStr">
        <is>
          <t>③ (젤·앰플) 잔탄검 선분산: 잔탄검을 글리세린(+프로판디올)에 넣고 막대로 개어 '된죽'을 만든다. 이 상태로 정제수에 부으며 저어야 피시아이(쌀알 덩어리)가 안 생긴다.</t>
        </is>
      </c>
    </row>
    <row r="85" ht="47" customHeight="1" s="43">
      <c r="A85" s="50" t="inlineStr">
        <is>
          <t>④ 나머지 정제수에 수용성 활성을 하나씩 녹인다: 나이아신아마이드→알란토인→베타글루칸→아연PCA 순. 알란토인은 잘 안 녹으니 충분히 저어 완전 용해(미세 가루가 안 보일 때까지). HS5Pro 자석교반으로 저으면 편하고, 안 녹으면 40~45℃로 살짝 데워도 된다.</t>
        </is>
      </c>
    </row>
    <row r="86" ht="17" customHeight="1" s="43">
      <c r="A86" s="50" t="inlineStr">
        <is>
          <t>⑤ ③과 ④를 합쳐 균일하게 섞는다(맑고 덩어리 없는 상태).</t>
        </is>
      </c>
    </row>
    <row r="87" ht="32" customHeight="1" s="43">
      <c r="A87" s="50" t="inlineStr">
        <is>
          <t>⑥ 40℃ 이하로 식었으면 열에 약한 냉각군을 넣는다: 판테놀·마데카소사이드·녹차추출물·방부제(페녹시에탄올+헥산다이올). 녹차는 갈변 전 마지막에.</t>
        </is>
      </c>
    </row>
    <row r="88" ht="32" customHeight="1" s="43">
      <c r="A88" s="50" t="inlineStr">
        <is>
          <t>⑦ pH 측정 → 목표 5.0~5.5. 높으면 구연산 희석액(물:구연산≈9:1)을 한 방울씩 떨어뜨리며 다시 측정. 한 번에 많이 넣지 말 것(확 떨어진다).</t>
        </is>
      </c>
    </row>
    <row r="89" ht="32" customHeight="1" s="43">
      <c r="A89" s="50" t="inlineStr">
        <is>
          <t>⑧ (젤) 점도 확인: 묽으면 잔탄검을 0.1%씩만 더(③처럼 선분산). 저을 때 생긴 기포는 1~2시간 정치하면 빠진다.</t>
        </is>
      </c>
    </row>
    <row r="90" ht="17" customHeight="1" s="43">
      <c r="A90" s="50" t="inlineStr">
        <is>
          <t>⑨ 소독한 용기에 충전. 라벨에 날짜·버전. 1개월 내 사용.</t>
        </is>
      </c>
    </row>
    <row r="91" ht="17" customHeight="1" s="43">
      <c r="A91" s="50" t="inlineStr">
        <is>
          <t>★ pH 스트립 읽는 법:</t>
        </is>
      </c>
    </row>
    <row r="92" ht="32" customHeight="1" s="43">
      <c r="A92" s="50" t="inlineStr">
        <is>
          <t>– 스트립을 액에 1초 담갔다 빼고, 10~15초 뒤(설명서 시간) 색이 멈췄을 때 '자연광'에서 통에 인쇄된 색표와 맞춘다(형광등 아래는 색이 왜곡된다).</t>
        </is>
      </c>
    </row>
    <row r="93" ht="32" customHeight="1" s="43">
      <c r="A93" s="50" t="inlineStr">
        <is>
          <t>– 색표 두 칸 사이로 보이면 중간값으로 읽는다(예: 5와 5.5 사이면 ≈5.2). 0.2~0.5 눈금의 정밀 스트립을 권장.</t>
        </is>
      </c>
    </row>
    <row r="94" ht="17" customHeight="1" s="43">
      <c r="A94" s="50" t="inlineStr">
        <is>
          <t>– 크림·젤처럼 되직해 색이 안 보이면 정제수와 1:1로 풀어서 잰다(묽혀도 pH는 거의 그대로).</t>
        </is>
      </c>
    </row>
    <row r="95" ht="17" customHeight="1" s="43">
      <c r="A95" s="50" t="inlineStr">
        <is>
          <t>– 색이 금세 바래니 빼서 오래 두지 말고 바로 판독. 젖은 손·금속이 스트립에 닿지 않게.</t>
        </is>
      </c>
    </row>
    <row r="96" ht="17" customHeight="1" s="43">
      <c r="A96" s="50" t="inlineStr">
        <is>
          <t>– 목표 5.0~5.5. 더 정확히는 pH 미터(보정액으로 교정 후 사용). 스트립은 ±0.3 오차가 정상이다.</t>
        </is>
      </c>
    </row>
    <row r="97" ht="17" customHeight="1" s="43">
      <c r="A97" s="50" t="inlineStr">
        <is>
          <t>★ 흔한 실수: HA 안 불림 / 잔탄 피시아이 / pH 측정 생략 / 방부제 빠뜨림(물 든 제품은 필수).</t>
        </is>
      </c>
    </row>
    <row r="99" ht="26" customHeight="1" s="43">
      <c r="A99" s="54" t="inlineStr">
        <is>
          <t>[③ 점증 연습 — 잔탄검 분산]   진정 수분 젤   ·   젤(비유화·점증)   ·   soothing-gel</t>
        </is>
      </c>
      <c r="G99" t="inlineStr">
        <is>
          <t>▶ 실험 공정 이미지</t>
        </is>
      </c>
    </row>
    <row r="100" ht="17" customHeight="1" s="43">
      <c r="A100" s="51" t="inlineStr">
        <is>
          <t>컨셉 │ 끈적임 적은 수분 젤. 잔탄검 점증 감각 익히기(글리세린 선분산 필수).</t>
        </is>
      </c>
    </row>
    <row r="101" ht="17" customHeight="1" s="43">
      <c r="A101" s="53" t="inlineStr">
        <is>
          <t>설계 이유 (왜 이렇게 만들었나)</t>
        </is>
      </c>
    </row>
    <row r="102" ht="17" customHeight="1" s="43">
      <c r="A102" s="50" t="inlineStr">
        <is>
          <t>· 오일 없이 '점증제(잔탄검)'만으로 젤 텍스처를 만드는 연습.</t>
        </is>
      </c>
    </row>
    <row r="103" ht="17" customHeight="1" s="43">
      <c r="A103" s="50" t="inlineStr">
        <is>
          <t>· 핵심 기술: 잔탄검을 글리세린에 미리 개어 넣기 — 물에 바로 넣으면 덩어리진다.</t>
        </is>
      </c>
    </row>
    <row r="104" ht="17" customHeight="1" s="43">
      <c r="A104" s="50" t="inlineStr">
        <is>
          <t>· 끈적임이 적어 지성 피부가 쓰기 좋은 수분 공급형.</t>
        </is>
      </c>
    </row>
    <row r="105" ht="17" customHeight="1" s="43">
      <c r="A105" s="50" t="inlineStr">
        <is>
          <t>· 점도는 잔탄검 양으로 조절한다(0.1%씩).</t>
        </is>
      </c>
    </row>
    <row r="106" ht="17" customHeight="1" s="43">
      <c r="A106" s="51" t="inlineStr">
        <is>
          <t>특징 │ 가벼운 젤 텍스처  ·  무유분  ·  점증 학습용</t>
        </is>
      </c>
    </row>
    <row r="107">
      <c r="A107" s="87" t="inlineStr">
        <is>
          <t>원료</t>
        </is>
      </c>
      <c r="B107" s="87" t="inlineStr">
        <is>
          <t>INCI</t>
        </is>
      </c>
      <c r="C107" s="87" t="inlineStr">
        <is>
          <t>상</t>
        </is>
      </c>
      <c r="D107" s="87" t="inlineStr">
        <is>
          <t>%</t>
        </is>
      </c>
      <c r="E107" s="87" t="inlineStr">
        <is>
          <t>g(100g)</t>
        </is>
      </c>
      <c r="F107" s="87" t="inlineStr">
        <is>
          <t>이 원료가 하는 일</t>
        </is>
      </c>
    </row>
    <row r="108" ht="17" customHeight="1" s="43">
      <c r="A108" s="4" t="inlineStr">
        <is>
          <t>정제수</t>
        </is>
      </c>
      <c r="B108" s="88" t="inlineStr">
        <is>
          <t>Water</t>
        </is>
      </c>
      <c r="C108" s="6" t="inlineStr">
        <is>
          <t>A</t>
        </is>
      </c>
      <c r="D108" s="7" t="n">
        <v>84.90000000000001</v>
      </c>
      <c r="E108" s="7" t="n">
        <v>84.90000000000001</v>
      </c>
      <c r="F108" s="88" t="inlineStr">
        <is>
          <t>모든 성분을 녹이는 바탕(제품의 대부분을 차지).  ※베이스</t>
        </is>
      </c>
    </row>
    <row r="109" ht="32" customHeight="1" s="43">
      <c r="A109" s="4" t="inlineStr">
        <is>
          <t>글리세린</t>
        </is>
      </c>
      <c r="B109" s="88" t="inlineStr">
        <is>
          <t>Glycerin</t>
        </is>
      </c>
      <c r="C109" s="6" t="inlineStr">
        <is>
          <t>A</t>
        </is>
      </c>
      <c r="D109" s="7" t="n">
        <v>4</v>
      </c>
      <c r="E109" s="7" t="n">
        <v>4</v>
      </c>
      <c r="F109" s="88" t="inlineStr">
        <is>
          <t>수분을 끌어당기는 대표 보습제. 잔탄검을 미리 개는 매개로도 쓴다.  ※잔탄검 선분산 매개</t>
        </is>
      </c>
    </row>
    <row r="110" ht="17" customHeight="1" s="43">
      <c r="A110" s="4" t="inlineStr">
        <is>
          <t>프로판디올</t>
        </is>
      </c>
      <c r="B110" s="88" t="inlineStr">
        <is>
          <t>Propanediol</t>
        </is>
      </c>
      <c r="C110" s="6" t="inlineStr">
        <is>
          <t>A</t>
        </is>
      </c>
      <c r="D110" s="7" t="n">
        <v>3</v>
      </c>
      <c r="E110" s="7" t="n">
        <v>3</v>
      </c>
      <c r="F110" s="88" t="inlineStr">
        <is>
          <t>보습하면서 방부를 거드는 보조 폴리올.</t>
        </is>
      </c>
    </row>
    <row r="111" ht="32" customHeight="1" s="43">
      <c r="A111" s="4" t="inlineStr">
        <is>
          <t>잔탄검</t>
        </is>
      </c>
      <c r="B111" s="88" t="inlineStr">
        <is>
          <t>Xanthan Gum</t>
        </is>
      </c>
      <c r="C111" s="6" t="inlineStr">
        <is>
          <t>A</t>
        </is>
      </c>
      <c r="D111" s="7" t="n">
        <v>0.6</v>
      </c>
      <c r="E111" s="7" t="n">
        <v>0.6</v>
      </c>
      <c r="F111" s="88" t="inlineStr">
        <is>
          <t>천연 점증제. 젤·에멀전에 점도와 안정성을 준다(글리세린에 선분산).  ※★글리세린에 개어 넣기(덩어리 방지)</t>
        </is>
      </c>
    </row>
    <row r="112" ht="17" customHeight="1" s="43">
      <c r="A112" s="4" t="inlineStr">
        <is>
          <t>나이아신아마이드</t>
        </is>
      </c>
      <c r="B112" s="88" t="inlineStr">
        <is>
          <t>Niacinamide</t>
        </is>
      </c>
      <c r="C112" s="6" t="inlineStr">
        <is>
          <t>A</t>
        </is>
      </c>
      <c r="D112" s="7" t="n">
        <v>2</v>
      </c>
      <c r="E112" s="7" t="n">
        <v>2</v>
      </c>
      <c r="F112" s="88" t="inlineStr">
        <is>
          <t>비타민B3. 피지·모공·피부톤·장벽을 두루 돕는 대표 활성.</t>
        </is>
      </c>
    </row>
    <row r="113" ht="17" customHeight="1" s="43">
      <c r="A113" s="4" t="inlineStr">
        <is>
          <t>알란토인</t>
        </is>
      </c>
      <c r="B113" s="88" t="inlineStr">
        <is>
          <t>Allantoin</t>
        </is>
      </c>
      <c r="C113" s="6" t="inlineStr">
        <is>
          <t>A</t>
        </is>
      </c>
      <c r="D113" s="7" t="n">
        <v>0.3</v>
      </c>
      <c r="E113" s="7" t="n">
        <v>0.3</v>
      </c>
      <c r="F113" s="88" t="inlineStr">
        <is>
          <t>자극을 가라앉히는 진정 성분.</t>
        </is>
      </c>
    </row>
    <row r="114" ht="17" customHeight="1" s="43">
      <c r="A114" s="4" t="inlineStr">
        <is>
          <t>베타글루칸</t>
        </is>
      </c>
      <c r="B114" s="88" t="inlineStr">
        <is>
          <t>Beta-Glucan</t>
        </is>
      </c>
      <c r="C114" s="6" t="inlineStr">
        <is>
          <t>A</t>
        </is>
      </c>
      <c r="D114" s="7" t="n">
        <v>1</v>
      </c>
      <c r="E114" s="7" t="n">
        <v>1</v>
      </c>
      <c r="F114" s="88" t="inlineStr">
        <is>
          <t>진정+수분. 예민한 피부를 달랜다.</t>
        </is>
      </c>
    </row>
    <row r="115" ht="32" customHeight="1" s="43">
      <c r="A115" s="4" t="inlineStr">
        <is>
          <t>다중 히알루론산</t>
        </is>
      </c>
      <c r="B115" s="88" t="inlineStr">
        <is>
          <t>Hyaluronic Acids</t>
        </is>
      </c>
      <c r="C115" s="6" t="inlineStr">
        <is>
          <t>A</t>
        </is>
      </c>
      <c r="D115" s="7" t="n">
        <v>0.5</v>
      </c>
      <c r="E115" s="7" t="n">
        <v>0.5</v>
      </c>
      <c r="F115" s="88" t="inlineStr">
        <is>
          <t>분자 크기별 히알루론산으로 층층이 수분 충전(유분 없이 보습).</t>
        </is>
      </c>
    </row>
    <row r="116" ht="17" customHeight="1" s="43">
      <c r="A116" s="4" t="inlineStr">
        <is>
          <t>마데카소사이드</t>
        </is>
      </c>
      <c r="B116" s="88" t="inlineStr">
        <is>
          <t>Madecassoside</t>
        </is>
      </c>
      <c r="C116" s="8" t="inlineStr">
        <is>
          <t>C</t>
        </is>
      </c>
      <c r="D116" s="7" t="n">
        <v>1</v>
      </c>
      <c r="E116" s="7" t="n">
        <v>1</v>
      </c>
      <c r="F116" s="88" t="inlineStr">
        <is>
          <t>병풀(시카)의 진정 핵심 성분.</t>
        </is>
      </c>
    </row>
    <row r="117" ht="17" customHeight="1" s="43">
      <c r="A117" s="4" t="inlineStr">
        <is>
          <t>판테놀(B5)</t>
        </is>
      </c>
      <c r="B117" s="88" t="inlineStr">
        <is>
          <t>Panthenol</t>
        </is>
      </c>
      <c r="C117" s="8" t="inlineStr">
        <is>
          <t>C</t>
        </is>
      </c>
      <c r="D117" s="7" t="n">
        <v>1</v>
      </c>
      <c r="E117" s="7" t="n">
        <v>1</v>
      </c>
      <c r="F117" s="88" t="inlineStr">
        <is>
          <t>프로비타민B5. 보습·진정·장벽 회복.</t>
        </is>
      </c>
    </row>
    <row r="118" ht="17" customHeight="1" s="43">
      <c r="A118" s="4" t="inlineStr">
        <is>
          <t>페녹시에탄올</t>
        </is>
      </c>
      <c r="B118" s="88" t="inlineStr">
        <is>
          <t>Phenoxyethanol</t>
        </is>
      </c>
      <c r="C118" s="8" t="inlineStr">
        <is>
          <t>C</t>
        </is>
      </c>
      <c r="D118" s="7" t="n">
        <v>0.5</v>
      </c>
      <c r="E118" s="7" t="n">
        <v>0.5</v>
      </c>
      <c r="F118" s="88" t="inlineStr">
        <is>
          <t>세균·곰팡이를 막는 방부제(물 든 제품엔 필수).</t>
        </is>
      </c>
    </row>
    <row r="119" ht="17" customHeight="1" s="43">
      <c r="A119" s="4" t="inlineStr">
        <is>
          <t>1,2-헥산다이올</t>
        </is>
      </c>
      <c r="B119" s="88" t="inlineStr">
        <is>
          <t>1,2-Hexanediol</t>
        </is>
      </c>
      <c r="C119" s="8" t="inlineStr">
        <is>
          <t>C</t>
        </is>
      </c>
      <c r="D119" s="7" t="n">
        <v>1</v>
      </c>
      <c r="E119" s="7" t="n">
        <v>1</v>
      </c>
      <c r="F119" s="88" t="inlineStr">
        <is>
          <t>방부를 돕고 보습도 하는 부스터.</t>
        </is>
      </c>
    </row>
    <row r="120" ht="32" customHeight="1" s="43">
      <c r="A120" s="4" t="inlineStr">
        <is>
          <t>구연산</t>
        </is>
      </c>
      <c r="B120" s="88" t="inlineStr">
        <is>
          <t>Citric Acid</t>
        </is>
      </c>
      <c r="C120" s="9" t="inlineStr">
        <is>
          <t>pH</t>
        </is>
      </c>
      <c r="D120" s="7" t="n">
        <v>0.2</v>
      </c>
      <c r="E120" s="7" t="n">
        <v>0.2</v>
      </c>
      <c r="F120" s="88" t="inlineStr">
        <is>
          <t>산도(pH)를 피부에 맞게 낮추는 조절제.  ※pH 5.0~5.5 q.s.</t>
        </is>
      </c>
    </row>
    <row r="121">
      <c r="A121" s="10" t="inlineStr">
        <is>
          <t>합계</t>
        </is>
      </c>
      <c r="B121" s="11" t="n"/>
      <c r="C121" s="11" t="n"/>
      <c r="D121" s="12" t="n">
        <v>100</v>
      </c>
      <c r="E121" s="12" t="n">
        <v>100</v>
      </c>
      <c r="F121" s="11" t="n"/>
    </row>
    <row r="122" ht="17" customHeight="1" s="43">
      <c r="A122" s="53" t="inlineStr">
        <is>
          <t>만드는 법</t>
        </is>
      </c>
    </row>
    <row r="123" ht="32" customHeight="1" s="43">
      <c r="A123" s="50" t="inlineStr">
        <is>
          <t>① 준비: 도구·용기·손을 70% 알코올로 소독. 100g 배치면 전량이 수상이라 250mL 비커 1개(계량·혼합 겸용) + 소량 계량용 작은 종이컵/유산지. %가 곧 그램(83.5% = 83.5g).</t>
        </is>
      </c>
    </row>
    <row r="124" ht="17" customHeight="1" s="43">
      <c r="A124" s="50" t="inlineStr">
        <is>
          <t>★ 계량·비커 (처음이면 꼭 — 100g 배치 기준):</t>
        </is>
      </c>
    </row>
    <row r="125" ht="32" customHeight="1" s="43">
      <c r="A125" s="50" t="inlineStr">
        <is>
          <t>– 저울 2개를 나눠 쓴다: 정제수·오일처럼 많은 양은 벤치저울(0.1g 단위), 활성·검·보존제·향처럼 1% 이하 소량은 정밀저울(0.01g 단위). 소량을 큰 저울로 재면 오차가 처방을 망친다.</t>
        </is>
      </c>
    </row>
    <row r="126" ht="32" customHeight="1" s="43">
      <c r="A126" s="50" t="inlineStr">
        <is>
          <t>– 분말·점성 원료: 저울에 유산지(칭량지)를 깔고 → 영점(TARE 버튼) → 원료를 담는다. 글리세린·오일 같은 액체는 '받을 비커'를 올리고 TARE 후 바로 부어 넣는다(유산지에 눌어붙음 방지).</t>
        </is>
      </c>
    </row>
    <row r="127" ht="17" customHeight="1" s="43">
      <c r="A127" s="50" t="inlineStr">
        <is>
          <t>– 정제수는 '맨 마지막에 100g을 맞추는 잔량'으로 넣는다(다른 걸 다 더하고 남는 양).</t>
        </is>
      </c>
    </row>
    <row r="128" ht="17" customHeight="1" s="43">
      <c r="A128" s="50" t="inlineStr">
        <is>
          <t>– 비커 크기 = 내용물의 약 2~2.5배(가열·교반 때 넘침 방지). 200g 배치면 한 단계 큰 비커로.</t>
        </is>
      </c>
    </row>
    <row r="129" ht="17" customHeight="1" s="43">
      <c r="A129" s="50" t="inlineStr">
        <is>
          <t>– 흘리면 닦고 다시. 통에 손·젖은 도구 넣지 않기(오염). 소량은 깨끗한 스패출러로.</t>
        </is>
      </c>
    </row>
    <row r="130" ht="32" customHeight="1" s="43">
      <c r="A130" s="50" t="inlineStr">
        <is>
          <t>② 히알루론산(분말)은 미리 불린다: 수상용 정제수 일부에 솔솔 뿌려 1~2시간(되도록 전날) 두면 투명 젤처럼 된다. 바로 넣으면 안 녹아 뭉친다.</t>
        </is>
      </c>
    </row>
    <row r="131" ht="32" customHeight="1" s="43">
      <c r="A131" s="50" t="inlineStr">
        <is>
          <t>③ (젤·앰플) 잔탄검 선분산: 잔탄검을 글리세린(+프로판디올)에 넣고 막대로 개어 '된죽'을 만든다. 이 상태로 정제수에 부으며 저어야 피시아이(쌀알 덩어리)가 안 생긴다.</t>
        </is>
      </c>
    </row>
    <row r="132" ht="47" customHeight="1" s="43">
      <c r="A132" s="50" t="inlineStr">
        <is>
          <t>④ 나머지 정제수에 수용성 활성을 하나씩 녹인다: 나이아신아마이드→알란토인→베타글루칸→아연PCA 순. 알란토인은 잘 안 녹으니 충분히 저어 완전 용해(미세 가루가 안 보일 때까지). HS5Pro 자석교반으로 저으면 편하고, 안 녹으면 40~45℃로 살짝 데워도 된다.</t>
        </is>
      </c>
    </row>
    <row r="133" ht="17" customHeight="1" s="43">
      <c r="A133" s="50" t="inlineStr">
        <is>
          <t>⑤ ③과 ④를 합쳐 균일하게 섞는다(맑고 덩어리 없는 상태).</t>
        </is>
      </c>
    </row>
    <row r="134" ht="32" customHeight="1" s="43">
      <c r="A134" s="50" t="inlineStr">
        <is>
          <t>⑥ 40℃ 이하로 식었으면 열에 약한 냉각군을 넣는다: 판테놀·마데카소사이드·녹차추출물·방부제(페녹시에탄올+헥산다이올). 녹차는 갈변 전 마지막에.</t>
        </is>
      </c>
    </row>
    <row r="135" ht="32" customHeight="1" s="43">
      <c r="A135" s="50" t="inlineStr">
        <is>
          <t>⑦ pH 측정 → 목표 5.0~5.5. 높으면 구연산 희석액(물:구연산≈9:1)을 한 방울씩 떨어뜨리며 다시 측정. 한 번에 많이 넣지 말 것(확 떨어진다).</t>
        </is>
      </c>
    </row>
    <row r="136" ht="32" customHeight="1" s="43">
      <c r="A136" s="50" t="inlineStr">
        <is>
          <t>⑧ (젤) 점도 확인: 묽으면 잔탄검을 0.1%씩만 더(③처럼 선분산). 저을 때 생긴 기포는 1~2시간 정치하면 빠진다.</t>
        </is>
      </c>
    </row>
    <row r="137" ht="17" customHeight="1" s="43">
      <c r="A137" s="50" t="inlineStr">
        <is>
          <t>⑨ 소독한 용기에 충전. 라벨에 날짜·버전. 1개월 내 사용.</t>
        </is>
      </c>
    </row>
    <row r="138" ht="17" customHeight="1" s="43">
      <c r="A138" s="50" t="inlineStr">
        <is>
          <t>★ pH 스트립 읽는 법:</t>
        </is>
      </c>
    </row>
    <row r="139" ht="32" customHeight="1" s="43">
      <c r="A139" s="50" t="inlineStr">
        <is>
          <t>– 스트립을 액에 1초 담갔다 빼고, 10~15초 뒤(설명서 시간) 색이 멈췄을 때 '자연광'에서 통에 인쇄된 색표와 맞춘다(형광등 아래는 색이 왜곡된다).</t>
        </is>
      </c>
    </row>
    <row r="140" ht="32" customHeight="1" s="43">
      <c r="A140" s="50" t="inlineStr">
        <is>
          <t>– 색표 두 칸 사이로 보이면 중간값으로 읽는다(예: 5와 5.5 사이면 ≈5.2). 0.2~0.5 눈금의 정밀 스트립을 권장.</t>
        </is>
      </c>
    </row>
    <row r="141" ht="17" customHeight="1" s="43">
      <c r="A141" s="50" t="inlineStr">
        <is>
          <t>– 크림·젤처럼 되직해 색이 안 보이면 정제수와 1:1로 풀어서 잰다(묽혀도 pH는 거의 그대로).</t>
        </is>
      </c>
    </row>
    <row r="142" ht="17" customHeight="1" s="43">
      <c r="A142" s="50" t="inlineStr">
        <is>
          <t>– 색이 금세 바래니 빼서 오래 두지 말고 바로 판독. 젖은 손·금속이 스트립에 닿지 않게.</t>
        </is>
      </c>
    </row>
    <row r="143" ht="17" customHeight="1" s="43">
      <c r="A143" s="50" t="inlineStr">
        <is>
          <t>– 목표 5.0~5.5. 더 정확히는 pH 미터(보정액으로 교정 후 사용). 스트립은 ±0.3 오차가 정상이다.</t>
        </is>
      </c>
    </row>
    <row r="144" ht="17" customHeight="1" s="43">
      <c r="A144" s="50" t="inlineStr">
        <is>
          <t>★ 흔한 실수: HA 안 불림 / 잔탄 피시아이 / pH 측정 생략 / 방부제 빠뜨림(물 든 제품은 필수).</t>
        </is>
      </c>
    </row>
    <row r="146" ht="26" customHeight="1" s="43">
      <c r="A146" s="54" t="inlineStr">
        <is>
          <t>[④ 무수 오일 블렌딩 — 가열·유화·방부 없음]   딥 클렌징 오일 (닦아내기)   ·   클렌징오일(무수)   ·   sebum-calm-cleansing-oil</t>
        </is>
      </c>
      <c r="G146" t="inlineStr">
        <is>
          <t>▶ 실험 공정 이미지</t>
        </is>
      </c>
    </row>
    <row r="147" ht="17" customHeight="1" s="43">
      <c r="A147" s="51" t="inlineStr">
        <is>
          <t>컨셉 │ 말라세지아-세이프 오일만으로 메이크업·피지를 녹이는 닦아내기 오일. 무수라 방부 불필요.</t>
        </is>
      </c>
    </row>
    <row r="148" ht="17" customHeight="1" s="43">
      <c r="A148" s="53" t="inlineStr">
        <is>
          <t>설계 이유 (왜 이렇게 만들었나)</t>
        </is>
      </c>
    </row>
    <row r="149" ht="17" customHeight="1" s="43">
      <c r="A149" s="50" t="inlineStr">
        <is>
          <t>· 물 없이 오일만 → 세균이 못 자라 방부제가 필요 없는 가장 단순한 제형.</t>
        </is>
      </c>
    </row>
    <row r="150" ht="17" customHeight="1" s="43">
      <c r="A150" s="50" t="inlineStr">
        <is>
          <t>· 말라세지아가 못 먹는 C8/C10 오일(MCT·스쿠알란)만 써 트러블 피부에도 안전.</t>
        </is>
      </c>
    </row>
    <row r="151" ht="17" customHeight="1" s="43">
      <c r="A151" s="50" t="inlineStr">
        <is>
          <t>· 가용화제가 없어 물에 안 풀린다 → 티슈로 닦아내는 용도(클렌징 1단계).</t>
        </is>
      </c>
    </row>
    <row r="152" ht="17" customHeight="1" s="43">
      <c r="A152" s="50" t="inlineStr">
        <is>
          <t>· 디메치콘으로 발림과 잔여감을 다듬는다.</t>
        </is>
      </c>
    </row>
    <row r="153" ht="17" customHeight="1" s="43">
      <c r="A153" s="51" t="inlineStr">
        <is>
          <t>특징 │ 무수(물 0)·방부 불필요  ·  말라세지아-세이프 오일만  ·  ★닦아내기(wipe-off)</t>
        </is>
      </c>
    </row>
    <row r="154">
      <c r="A154" s="87" t="inlineStr">
        <is>
          <t>원료</t>
        </is>
      </c>
      <c r="B154" s="87" t="inlineStr">
        <is>
          <t>INCI</t>
        </is>
      </c>
      <c r="C154" s="87" t="inlineStr">
        <is>
          <t>상</t>
        </is>
      </c>
      <c r="D154" s="87" t="inlineStr">
        <is>
          <t>%</t>
        </is>
      </c>
      <c r="E154" s="87" t="inlineStr">
        <is>
          <t>g(100g)</t>
        </is>
      </c>
      <c r="F154" s="87" t="inlineStr">
        <is>
          <t>이 원료가 하는 일</t>
        </is>
      </c>
    </row>
    <row r="155" ht="32" customHeight="1" s="43">
      <c r="A155" s="4" t="inlineStr">
        <is>
          <t>MCT오일</t>
        </is>
      </c>
      <c r="B155" s="88" t="inlineStr">
        <is>
          <t>Caprylic/Capric Triglyceride</t>
        </is>
      </c>
      <c r="C155" s="13" t="inlineStr">
        <is>
          <t>B</t>
        </is>
      </c>
      <c r="D155" s="7" t="n">
        <v>60</v>
      </c>
      <c r="E155" s="7" t="n">
        <v>60</v>
      </c>
      <c r="F155" s="88" t="inlineStr">
        <is>
          <t>아주 가벼운 오일. 세정·발림 베이스(C8/C10·세이프).  ※경량 세정 베이스(C8/C10, 세이프)</t>
        </is>
      </c>
    </row>
    <row r="156" ht="32" customHeight="1" s="43">
      <c r="A156" s="4" t="inlineStr">
        <is>
          <t>스쿠알란</t>
        </is>
      </c>
      <c r="B156" s="88" t="inlineStr">
        <is>
          <t>Squalane</t>
        </is>
      </c>
      <c r="C156" s="13" t="inlineStr">
        <is>
          <t>B</t>
        </is>
      </c>
      <c r="D156" s="7" t="n">
        <v>25</v>
      </c>
      <c r="E156" s="7" t="n">
        <v>25</v>
      </c>
      <c r="F156" s="88" t="inlineStr">
        <is>
          <t>가볍고 안정적인 보습 오일. 피부 유래라 순함(세이프).  ※컨디셔닝·경량</t>
        </is>
      </c>
    </row>
    <row r="157" ht="32" customHeight="1" s="43">
      <c r="A157" s="4" t="inlineStr">
        <is>
          <t>디메치콘</t>
        </is>
      </c>
      <c r="B157" s="88" t="inlineStr">
        <is>
          <t>Dimethicone</t>
        </is>
      </c>
      <c r="C157" s="13" t="inlineStr">
        <is>
          <t>B</t>
        </is>
      </c>
      <c r="D157" s="7" t="n">
        <v>14</v>
      </c>
      <c r="E157" s="7" t="n">
        <v>14</v>
      </c>
      <c r="F157" s="88" t="inlineStr">
        <is>
          <t>실키한 발림과 얇은 보호막을 주는 실리콘.  ※슬립·잔여감 저감</t>
        </is>
      </c>
    </row>
    <row r="158" ht="17" customHeight="1" s="43">
      <c r="A158" s="4" t="inlineStr">
        <is>
          <t>토코페롤(비타민E)</t>
        </is>
      </c>
      <c r="B158" s="88" t="inlineStr">
        <is>
          <t>Tocopherol</t>
        </is>
      </c>
      <c r="C158" s="13" t="inlineStr">
        <is>
          <t>B</t>
        </is>
      </c>
      <c r="D158" s="7" t="n">
        <v>1</v>
      </c>
      <c r="E158" s="7" t="n">
        <v>1</v>
      </c>
      <c r="F158" s="88" t="inlineStr">
        <is>
          <t>비타민E. 오일 산패(산화)를 막는 항산화제.  ※산화 방지</t>
        </is>
      </c>
    </row>
    <row r="159">
      <c r="A159" s="10" t="inlineStr">
        <is>
          <t>합계</t>
        </is>
      </c>
      <c r="B159" s="11" t="n"/>
      <c r="C159" s="11" t="n"/>
      <c r="D159" s="12" t="n">
        <v>100</v>
      </c>
      <c r="E159" s="12" t="n">
        <v>100</v>
      </c>
      <c r="F159" s="11" t="n"/>
    </row>
    <row r="160" ht="17" customHeight="1" s="43">
      <c r="A160" s="53" t="inlineStr">
        <is>
          <t>만드는 법</t>
        </is>
      </c>
    </row>
    <row r="161" ht="32" customHeight="1" s="43">
      <c r="A161" s="50" t="inlineStr">
        <is>
          <t>① 준비: 용기·도구를 '완전히 말린다'(물 한 방울만 섞여도 무수 제형이 상한다). 오일 전량 담을 250mL 비커 1개.</t>
        </is>
      </c>
    </row>
    <row r="162" ht="17" customHeight="1" s="43">
      <c r="A162" s="50" t="inlineStr">
        <is>
          <t>★ 계량·비커 (처음이면 꼭 — 100g 배치 기준):</t>
        </is>
      </c>
    </row>
    <row r="163" ht="32" customHeight="1" s="43">
      <c r="A163" s="50" t="inlineStr">
        <is>
          <t>– 저울 2개를 나눠 쓴다: 정제수·오일처럼 많은 양은 벤치저울(0.1g 단위), 활성·검·보존제·향처럼 1% 이하 소량은 정밀저울(0.01g 단위). 소량을 큰 저울로 재면 오차가 처방을 망친다.</t>
        </is>
      </c>
    </row>
    <row r="164" ht="32" customHeight="1" s="43">
      <c r="A164" s="50" t="inlineStr">
        <is>
          <t>– 분말·점성 원료: 저울에 유산지(칭량지)를 깔고 → 영점(TARE 버튼) → 원료를 담는다. 글리세린·오일 같은 액체는 '받을 비커'를 올리고 TARE 후 바로 부어 넣는다(유산지에 눌어붙음 방지).</t>
        </is>
      </c>
    </row>
    <row r="165" ht="17" customHeight="1" s="43">
      <c r="A165" s="50" t="inlineStr">
        <is>
          <t>– 정제수는 '맨 마지막에 100g을 맞추는 잔량'으로 넣는다(다른 걸 다 더하고 남는 양).</t>
        </is>
      </c>
    </row>
    <row r="166" ht="17" customHeight="1" s="43">
      <c r="A166" s="50" t="inlineStr">
        <is>
          <t>– 비커 크기 = 내용물의 약 2~2.5배(가열·교반 때 넘침 방지). 200g 배치면 한 단계 큰 비커로.</t>
        </is>
      </c>
    </row>
    <row r="167" ht="17" customHeight="1" s="43">
      <c r="A167" s="50" t="inlineStr">
        <is>
          <t>– 흘리면 닦고 다시. 통에 손·젖은 도구 넣지 않기(오염). 소량은 깨끗한 스패출러로.</t>
        </is>
      </c>
    </row>
    <row r="168" ht="17" customHeight="1" s="43">
      <c r="A168" s="50" t="inlineStr">
        <is>
          <t>② 오일을 계량해 비커에 넣는다: MCT·스쿠알란·디메치콘. 가열 불필요(상온에서 다 섞인다).</t>
        </is>
      </c>
    </row>
    <row r="169" ht="17" customHeight="1" s="43">
      <c r="A169" s="50" t="inlineStr">
        <is>
          <t>③ 유리막대로 30초~1분 고루 섞는다. 디메치콘이 바닥에 깔리기 쉬우니 충분히.</t>
        </is>
      </c>
    </row>
    <row r="170" ht="17" customHeight="1" s="43">
      <c r="A170" s="50" t="inlineStr">
        <is>
          <t>④ 토코페롤(비타민E)을 넣어 산패를 늦춘다. 마지막에 가볍게 섞는다.</t>
        </is>
      </c>
    </row>
    <row r="171" ht="17" customHeight="1" s="43">
      <c r="A171" s="50" t="inlineStr">
        <is>
          <t>⑤ 무수라 방부제는 필요 없다. 펌프/드롭퍼 용기에 담고 차광·서늘 보관.</t>
        </is>
      </c>
    </row>
    <row r="172" ht="32" customHeight="1" s="43">
      <c r="A172" s="50" t="inlineStr">
        <is>
          <t>⑥ 사용법: 마른 얼굴에 적당량 올려 1분 마사지(메이크업·피지가 녹는다) → 화장솜·티슈로 닦아낸다. 물로 헹궈지지 않는 타입이다.</t>
        </is>
      </c>
    </row>
    <row r="173" ht="17" customHeight="1" s="43">
      <c r="A173" s="50" t="inlineStr">
        <is>
          <t>★ 주의: 개봉·사용 중 물 유입 금지(펌프 권장). 오일 냄새가 변하면(쩐내) 산패 신호 → 폐기.</t>
        </is>
      </c>
    </row>
    <row r="175" ht="26" customHeight="1" s="43">
      <c r="A175" s="54" t="inlineStr">
        <is>
          <t>[⑤ 무수+가용화제 — 물 만나면 유백색 유화·헹굼]   워시오프 클렌징 오일   ·   클렌징오일(무수·가용화)   ·   sebum-calm-wash-cleansing-oil</t>
        </is>
      </c>
      <c r="G175" t="inlineStr">
        <is>
          <t>▶ 실험 공정 이미지</t>
        </is>
      </c>
    </row>
    <row r="176" ht="17" customHeight="1" s="43">
      <c r="A176" s="51" t="inlineStr">
        <is>
          <t>컨셉 │ 오일에 가용화제를 넣어, 물 접촉 시 유백색으로 유화돼 헹궈지는 워시오프 클렌징 오일.</t>
        </is>
      </c>
    </row>
    <row r="177" ht="17" customHeight="1" s="43">
      <c r="A177" s="53" t="inlineStr">
        <is>
          <t>설계 이유 (왜 이렇게 만들었나)</t>
        </is>
      </c>
    </row>
    <row r="178" ht="17" customHeight="1" s="43">
      <c r="A178" s="50" t="inlineStr">
        <is>
          <t>· 닦아내기 오일에 '가용화제'를 더해, 물을 만나면 유백색으로 풀려 헹궈지게 만든 버전.</t>
        </is>
      </c>
    </row>
    <row r="179" ht="32" customHeight="1" s="43">
      <c r="A179" s="50" t="inlineStr">
        <is>
          <t>· 가용화제도 C8/C10(세이프)로 골라 브랜드 원칙 유지 — 지방산 유래(폴리소르베이트80·PEG-7글리세릴코코에이트)는 세이프 회색지대라 제외.</t>
        </is>
      </c>
    </row>
    <row r="180" ht="17" customHeight="1" s="43">
      <c r="A180" s="50" t="inlineStr">
        <is>
          <t>· 가용화제 양이 '헹굼성'의 핵심 변수 → 16~20%에서 실험으로 튜닝.</t>
        </is>
      </c>
    </row>
    <row r="181" ht="17" customHeight="1" s="43">
      <c r="A181" s="50" t="inlineStr">
        <is>
          <t>· 무수라 방부 불필요하나 물 유입은 막는다(펌프·드롭퍼 용기).</t>
        </is>
      </c>
    </row>
    <row r="182" ht="32" customHeight="1" s="43">
      <c r="A182" s="51" t="inlineStr">
        <is>
          <t>특징 │ 물로 헹굼(워시오프)  ·  말라세지아-세이프(C8/C10 가용화제)  ·  무향  ·  ★가용화제 1종 신규 구매 필요</t>
        </is>
      </c>
    </row>
    <row r="183">
      <c r="A183" s="87" t="inlineStr">
        <is>
          <t>원료</t>
        </is>
      </c>
      <c r="B183" s="87" t="inlineStr">
        <is>
          <t>INCI</t>
        </is>
      </c>
      <c r="C183" s="87" t="inlineStr">
        <is>
          <t>상</t>
        </is>
      </c>
      <c r="D183" s="87" t="inlineStr">
        <is>
          <t>%</t>
        </is>
      </c>
      <c r="E183" s="87" t="inlineStr">
        <is>
          <t>g(100g)</t>
        </is>
      </c>
      <c r="F183" s="87" t="inlineStr">
        <is>
          <t>이 원료가 하는 일</t>
        </is>
      </c>
    </row>
    <row r="184" ht="32" customHeight="1" s="43">
      <c r="A184" s="4" t="inlineStr">
        <is>
          <t>MCT오일</t>
        </is>
      </c>
      <c r="B184" s="88" t="inlineStr">
        <is>
          <t>Caprylic/Capric Triglyceride</t>
        </is>
      </c>
      <c r="C184" s="13" t="inlineStr">
        <is>
          <t>B</t>
        </is>
      </c>
      <c r="D184" s="7" t="n">
        <v>54</v>
      </c>
      <c r="E184" s="7" t="n">
        <v>54</v>
      </c>
      <c r="F184" s="88" t="inlineStr">
        <is>
          <t>아주 가벼운 오일. 세정·발림 베이스(C8/C10·세이프).  ※세정 베이스(C8/C10, 세이프)</t>
        </is>
      </c>
    </row>
    <row r="185" ht="32" customHeight="1" s="43">
      <c r="A185" s="4" t="inlineStr">
        <is>
          <t>스쿠알란</t>
        </is>
      </c>
      <c r="B185" s="88" t="inlineStr">
        <is>
          <t>Squalane</t>
        </is>
      </c>
      <c r="C185" s="13" t="inlineStr">
        <is>
          <t>B</t>
        </is>
      </c>
      <c r="D185" s="7" t="n">
        <v>24</v>
      </c>
      <c r="E185" s="7" t="n">
        <v>24</v>
      </c>
      <c r="F185" s="88" t="inlineStr">
        <is>
          <t>가볍고 안정적인 보습 오일. 피부 유래라 순함(세이프).  ※컨디셔닝·경량</t>
        </is>
      </c>
    </row>
    <row r="186" ht="32" customHeight="1" s="43">
      <c r="A186" s="4" t="inlineStr">
        <is>
          <t>폴리글리세릴-4 카프레이트</t>
        </is>
      </c>
      <c r="B186" s="88" t="inlineStr">
        <is>
          <t>Polyglyceryl-4 Caprate</t>
        </is>
      </c>
      <c r="C186" s="13" t="inlineStr">
        <is>
          <t>B</t>
        </is>
      </c>
      <c r="D186" s="7" t="n">
        <v>18</v>
      </c>
      <c r="E186" s="7" t="n">
        <v>18</v>
      </c>
      <c r="F186" s="88" t="inlineStr">
        <is>
          <t>오일이 물을 만나면 유백색으로 풀려 헹궈지게 하는 가용화제(C10·세이프).  ※★가용화제(신규구매) 16~20% 튜닝</t>
        </is>
      </c>
    </row>
    <row r="187" ht="32" customHeight="1" s="43">
      <c r="A187" s="4" t="inlineStr">
        <is>
          <t>디메치콘</t>
        </is>
      </c>
      <c r="B187" s="88" t="inlineStr">
        <is>
          <t>Dimethicone</t>
        </is>
      </c>
      <c r="C187" s="13" t="inlineStr">
        <is>
          <t>B</t>
        </is>
      </c>
      <c r="D187" s="7" t="n">
        <v>3</v>
      </c>
      <c r="E187" s="7" t="n">
        <v>3</v>
      </c>
      <c r="F187" s="88" t="inlineStr">
        <is>
          <t>실키한 발림과 얇은 보호막을 주는 실리콘.  ※슬립(많으면 헹굼 저하)</t>
        </is>
      </c>
    </row>
    <row r="188" ht="17" customHeight="1" s="43">
      <c r="A188" s="4" t="inlineStr">
        <is>
          <t>토코페롤(비타민E)</t>
        </is>
      </c>
      <c r="B188" s="88" t="inlineStr">
        <is>
          <t>Tocopherol</t>
        </is>
      </c>
      <c r="C188" s="13" t="inlineStr">
        <is>
          <t>B</t>
        </is>
      </c>
      <c r="D188" s="7" t="n">
        <v>1</v>
      </c>
      <c r="E188" s="7" t="n">
        <v>1</v>
      </c>
      <c r="F188" s="88" t="inlineStr">
        <is>
          <t>비타민E. 오일 산패(산화)를 막는 항산화제.  ※산화 방지</t>
        </is>
      </c>
    </row>
    <row r="189">
      <c r="A189" s="10" t="inlineStr">
        <is>
          <t>합계</t>
        </is>
      </c>
      <c r="B189" s="11" t="n"/>
      <c r="C189" s="11" t="n"/>
      <c r="D189" s="12" t="n">
        <v>100</v>
      </c>
      <c r="E189" s="12" t="n">
        <v>100</v>
      </c>
      <c r="F189" s="11" t="n"/>
    </row>
    <row r="190" ht="17" customHeight="1" s="43">
      <c r="A190" s="53" t="inlineStr">
        <is>
          <t>만드는 법</t>
        </is>
      </c>
    </row>
    <row r="191" ht="17" customHeight="1" s="43">
      <c r="A191" s="50" t="inlineStr">
        <is>
          <t>① 준비: 용기·도구를 완전히 말린다(무수). 오일+가용화제 전량 담을 250mL 비커 1개.</t>
        </is>
      </c>
    </row>
    <row r="192" ht="17" customHeight="1" s="43">
      <c r="A192" s="50" t="inlineStr">
        <is>
          <t>★ 계량·비커 (처음이면 꼭 — 100g 배치 기준):</t>
        </is>
      </c>
    </row>
    <row r="193" ht="32" customHeight="1" s="43">
      <c r="A193" s="50" t="inlineStr">
        <is>
          <t>– 저울 2개를 나눠 쓴다: 정제수·오일처럼 많은 양은 벤치저울(0.1g 단위), 활성·검·보존제·향처럼 1% 이하 소량은 정밀저울(0.01g 단위). 소량을 큰 저울로 재면 오차가 처방을 망친다.</t>
        </is>
      </c>
    </row>
    <row r="194" ht="32" customHeight="1" s="43">
      <c r="A194" s="50" t="inlineStr">
        <is>
          <t>– 분말·점성 원료: 저울에 유산지(칭량지)를 깔고 → 영점(TARE 버튼) → 원료를 담는다. 글리세린·오일 같은 액체는 '받을 비커'를 올리고 TARE 후 바로 부어 넣는다(유산지에 눌어붙음 방지).</t>
        </is>
      </c>
    </row>
    <row r="195" ht="17" customHeight="1" s="43">
      <c r="A195" s="50" t="inlineStr">
        <is>
          <t>– 정제수는 '맨 마지막에 100g을 맞추는 잔량'으로 넣는다(다른 걸 다 더하고 남는 양).</t>
        </is>
      </c>
    </row>
    <row r="196" ht="17" customHeight="1" s="43">
      <c r="A196" s="50" t="inlineStr">
        <is>
          <t>– 비커 크기 = 내용물의 약 2~2.5배(가열·교반 때 넘침 방지). 200g 배치면 한 단계 큰 비커로.</t>
        </is>
      </c>
    </row>
    <row r="197" ht="17" customHeight="1" s="43">
      <c r="A197" s="50" t="inlineStr">
        <is>
          <t>– 흘리면 닦고 다시. 통에 손·젖은 도구 넣지 않기(오염). 소량은 깨끗한 스패출러로.</t>
        </is>
      </c>
    </row>
    <row r="198" ht="17" customHeight="1" s="43">
      <c r="A198" s="50" t="inlineStr">
        <is>
          <t>② 오일 계량: MCT·스쿠알란·디메치콘.</t>
        </is>
      </c>
    </row>
    <row r="199" ht="32" customHeight="1" s="43">
      <c r="A199" s="50" t="inlineStr">
        <is>
          <t>③ 가용화제(폴리글리세릴-4 카프레이트)를 16~20% 넣고 상온에서 고루 섞는다 — 이게 물을 만나면 유백색으로 풀리게 하는 핵심.</t>
        </is>
      </c>
    </row>
    <row r="200" ht="17" customHeight="1" s="43">
      <c r="A200" s="50" t="inlineStr">
        <is>
          <t>④ 토코페롤을 넣어 마무리.</t>
        </is>
      </c>
    </row>
    <row r="201" ht="32" customHeight="1" s="43">
      <c r="A201" s="50" t="inlineStr">
        <is>
          <t>⑤ ★유화 테스트(중요): 손바닥에 소량 덜고 물 몇 방울을 떨어뜨려 비벼본다. 뽀얗게 유백색으로 변하면 성공. 그대로 기름막이면 가용화제를 1%씩 올린다.</t>
        </is>
      </c>
    </row>
    <row r="202" ht="17" customHeight="1" s="43">
      <c r="A202" s="50" t="inlineStr">
        <is>
          <t>⑥ 사용법: 마른 얼굴에 마사지 → 손에 물을 묻혀 한 번 더 비비면 유백색 유화 → 미온수로 헹군다.</t>
        </is>
      </c>
    </row>
    <row r="203" ht="32" customHeight="1" s="43">
      <c r="A203" s="50" t="inlineStr">
        <is>
          <t>⑦ 튜닝: 가용화제가 적으면 안 헹궈지고 미끈, 많으면 당기고 눈시림. 디메치콘이 많으면 헹굼이 떨어진다 — 한 축씩 조정하며 ⑤ 테스트 반복.</t>
        </is>
      </c>
    </row>
    <row r="204" ht="17" customHeight="1" s="43">
      <c r="A204" s="50" t="inlineStr">
        <is>
          <t>★ 주의: 가용화제는 아직 미보유(★구매 필요). 무수라 방부 불필요하나 물 유입은 막는다.</t>
        </is>
      </c>
    </row>
    <row r="206" ht="26" customHeight="1" s="43">
      <c r="A206" s="54" t="inlineStr">
        <is>
          <t>[⑥ 유화 입문 — 오일 ~8%, 가벼운 에멀전]   밸런스 진정 로션   ·   로션(유화·경량)   ·   sebum-calm-lotion</t>
        </is>
      </c>
      <c r="G206" t="inlineStr">
        <is>
          <t>▶ 실험 공정 이미지</t>
        </is>
      </c>
    </row>
    <row r="207" ht="17" customHeight="1" s="43">
      <c r="A207" s="51" t="inlineStr">
        <is>
          <t>컨셉 │ 크림보다 가벼운 유화 입문. 유상 비율 낮춰 분리 위험 줄인 연습용.</t>
        </is>
      </c>
    </row>
    <row r="208" ht="17" customHeight="1" s="43">
      <c r="A208" s="53" t="inlineStr">
        <is>
          <t>설계 이유 (왜 이렇게 만들었나)</t>
        </is>
      </c>
    </row>
    <row r="209" ht="17" customHeight="1" s="43">
      <c r="A209" s="50" t="inlineStr">
        <is>
          <t>· 물과 기름을 '유화제로 섞는' 첫 에멀전 — 기름을 ~8%로 낮춰 분리 위험을 줄였다.</t>
        </is>
      </c>
    </row>
    <row r="210" ht="17" customHeight="1" s="43">
      <c r="A210" s="50" t="inlineStr">
        <is>
          <t>· 수상(A)·유상(B)을 같은 온도(70~75℃)로 데워 섞고, 식히며 안정화한다.</t>
        </is>
      </c>
    </row>
    <row r="211" ht="17" customHeight="1" s="43">
      <c r="A211" s="50" t="inlineStr">
        <is>
          <t>· 오일은 전부 세이프(스쿠알란·MCT·디메치콘). 활성·진정 철학은 크림과 같다.</t>
        </is>
      </c>
    </row>
    <row r="212" ht="17" customHeight="1" s="43">
      <c r="A212" s="50" t="inlineStr">
        <is>
          <t>· 잔탄검 소량으로 에멀전을 더 안정화한다.</t>
        </is>
      </c>
    </row>
    <row r="213" ht="17" customHeight="1" s="43">
      <c r="A213" s="51" t="inlineStr">
        <is>
          <t>특징 │ 가벼운 로션  ·  말라세지아-세이프 오일만  ·  무향</t>
        </is>
      </c>
    </row>
    <row r="214">
      <c r="A214" s="87" t="inlineStr">
        <is>
          <t>원료</t>
        </is>
      </c>
      <c r="B214" s="87" t="inlineStr">
        <is>
          <t>INCI</t>
        </is>
      </c>
      <c r="C214" s="87" t="inlineStr">
        <is>
          <t>상</t>
        </is>
      </c>
      <c r="D214" s="87" t="inlineStr">
        <is>
          <t>%</t>
        </is>
      </c>
      <c r="E214" s="87" t="inlineStr">
        <is>
          <t>g(100g)</t>
        </is>
      </c>
      <c r="F214" s="87" t="inlineStr">
        <is>
          <t>이 원료가 하는 일</t>
        </is>
      </c>
    </row>
    <row r="215" ht="17" customHeight="1" s="43">
      <c r="A215" s="4" t="inlineStr">
        <is>
          <t>정제수</t>
        </is>
      </c>
      <c r="B215" s="88" t="inlineStr">
        <is>
          <t>Water</t>
        </is>
      </c>
      <c r="C215" s="6" t="inlineStr">
        <is>
          <t>A</t>
        </is>
      </c>
      <c r="D215" s="7" t="n">
        <v>71.8</v>
      </c>
      <c r="E215" s="7" t="n">
        <v>71.8</v>
      </c>
      <c r="F215" s="88" t="inlineStr">
        <is>
          <t>모든 성분을 녹이는 바탕(제품의 대부분을 차지).  ※베이스</t>
        </is>
      </c>
    </row>
    <row r="216" ht="32" customHeight="1" s="43">
      <c r="A216" s="4" t="inlineStr">
        <is>
          <t>글리세린</t>
        </is>
      </c>
      <c r="B216" s="88" t="inlineStr">
        <is>
          <t>Glycerin</t>
        </is>
      </c>
      <c r="C216" s="6" t="inlineStr">
        <is>
          <t>A</t>
        </is>
      </c>
      <c r="D216" s="7" t="n">
        <v>4</v>
      </c>
      <c r="E216" s="7" t="n">
        <v>4</v>
      </c>
      <c r="F216" s="88" t="inlineStr">
        <is>
          <t>수분을 끌어당기는 대표 보습제. 잔탄검을 미리 개는 매개로도 쓴다.</t>
        </is>
      </c>
    </row>
    <row r="217" ht="17" customHeight="1" s="43">
      <c r="A217" s="4" t="inlineStr">
        <is>
          <t>프로판디올</t>
        </is>
      </c>
      <c r="B217" s="88" t="inlineStr">
        <is>
          <t>Propanediol</t>
        </is>
      </c>
      <c r="C217" s="6" t="inlineStr">
        <is>
          <t>A</t>
        </is>
      </c>
      <c r="D217" s="7" t="n">
        <v>3</v>
      </c>
      <c r="E217" s="7" t="n">
        <v>3</v>
      </c>
      <c r="F217" s="88" t="inlineStr">
        <is>
          <t>보습하면서 방부를 거드는 보조 폴리올.</t>
        </is>
      </c>
    </row>
    <row r="218" ht="17" customHeight="1" s="43">
      <c r="A218" s="4" t="inlineStr">
        <is>
          <t>나이아신아마이드</t>
        </is>
      </c>
      <c r="B218" s="88" t="inlineStr">
        <is>
          <t>Niacinamide</t>
        </is>
      </c>
      <c r="C218" s="6" t="inlineStr">
        <is>
          <t>A</t>
        </is>
      </c>
      <c r="D218" s="7" t="n">
        <v>2</v>
      </c>
      <c r="E218" s="7" t="n">
        <v>2</v>
      </c>
      <c r="F218" s="88" t="inlineStr">
        <is>
          <t>비타민B3. 피지·모공·피부톤·장벽을 두루 돕는 대표 활성.</t>
        </is>
      </c>
    </row>
    <row r="219" ht="17" customHeight="1" s="43">
      <c r="A219" s="4" t="inlineStr">
        <is>
          <t>알란토인</t>
        </is>
      </c>
      <c r="B219" s="88" t="inlineStr">
        <is>
          <t>Allantoin</t>
        </is>
      </c>
      <c r="C219" s="6" t="inlineStr">
        <is>
          <t>A</t>
        </is>
      </c>
      <c r="D219" s="7" t="n">
        <v>0.3</v>
      </c>
      <c r="E219" s="7" t="n">
        <v>0.3</v>
      </c>
      <c r="F219" s="88" t="inlineStr">
        <is>
          <t>자극을 가라앉히는 진정 성분.</t>
        </is>
      </c>
    </row>
    <row r="220" ht="17" customHeight="1" s="43">
      <c r="A220" s="4" t="inlineStr">
        <is>
          <t>베타글루칸</t>
        </is>
      </c>
      <c r="B220" s="88" t="inlineStr">
        <is>
          <t>Beta-Glucan</t>
        </is>
      </c>
      <c r="C220" s="6" t="inlineStr">
        <is>
          <t>A</t>
        </is>
      </c>
      <c r="D220" s="7" t="n">
        <v>1</v>
      </c>
      <c r="E220" s="7" t="n">
        <v>1</v>
      </c>
      <c r="F220" s="88" t="inlineStr">
        <is>
          <t>진정+수분. 예민한 피부를 달랜다.</t>
        </is>
      </c>
    </row>
    <row r="221" ht="17" customHeight="1" s="43">
      <c r="A221" s="4" t="inlineStr">
        <is>
          <t>아연피카</t>
        </is>
      </c>
      <c r="B221" s="88" t="inlineStr">
        <is>
          <t>Zinc PCA</t>
        </is>
      </c>
      <c r="C221" s="6" t="inlineStr">
        <is>
          <t>A</t>
        </is>
      </c>
      <c r="D221" s="7" t="n">
        <v>0.5</v>
      </c>
      <c r="E221" s="7" t="n">
        <v>0.5</v>
      </c>
      <c r="F221" s="88" t="inlineStr">
        <is>
          <t>피지(기름기)를 조절해 번들거림을 줄인다.</t>
        </is>
      </c>
    </row>
    <row r="222" ht="32" customHeight="1" s="43">
      <c r="A222" s="4" t="inlineStr">
        <is>
          <t>다중 히알루론산</t>
        </is>
      </c>
      <c r="B222" s="88" t="inlineStr">
        <is>
          <t>Hyaluronic Acids</t>
        </is>
      </c>
      <c r="C222" s="6" t="inlineStr">
        <is>
          <t>A</t>
        </is>
      </c>
      <c r="D222" s="7" t="n">
        <v>0.5</v>
      </c>
      <c r="E222" s="7" t="n">
        <v>0.5</v>
      </c>
      <c r="F222" s="88" t="inlineStr">
        <is>
          <t>분자 크기별 히알루론산으로 층층이 수분 충전(유분 없이 보습).</t>
        </is>
      </c>
    </row>
    <row r="223" ht="32" customHeight="1" s="43">
      <c r="A223" s="4" t="inlineStr">
        <is>
          <t>잔탄검</t>
        </is>
      </c>
      <c r="B223" s="88" t="inlineStr">
        <is>
          <t>Xanthan Gum</t>
        </is>
      </c>
      <c r="C223" s="6" t="inlineStr">
        <is>
          <t>A</t>
        </is>
      </c>
      <c r="D223" s="7" t="n">
        <v>0.2</v>
      </c>
      <c r="E223" s="7" t="n">
        <v>0.2</v>
      </c>
      <c r="F223" s="88" t="inlineStr">
        <is>
          <t>천연 점증제. 젤·에멀전에 점도와 안정성을 준다(글리세린에 선분산).  ※안정화(글리세린 선분산)</t>
        </is>
      </c>
    </row>
    <row r="224" ht="32" customHeight="1" s="43">
      <c r="A224" s="4" t="inlineStr">
        <is>
          <t>몬타노브68</t>
        </is>
      </c>
      <c r="B224" s="88" t="inlineStr">
        <is>
          <t>Cetearyl Alcohol &amp; Cetearyl Glucoside</t>
        </is>
      </c>
      <c r="C224" s="13" t="inlineStr">
        <is>
          <t>B</t>
        </is>
      </c>
      <c r="D224" s="7" t="n">
        <v>3</v>
      </c>
      <c r="E224" s="7" t="n">
        <v>3</v>
      </c>
      <c r="F224" s="88" t="inlineStr">
        <is>
          <t>물과 기름을 섞어주는 유화제(글루코사이드계·세이프).  ※유화제</t>
        </is>
      </c>
    </row>
    <row r="225" ht="17" customHeight="1" s="43">
      <c r="A225" s="4" t="inlineStr">
        <is>
          <t>세틸알코올</t>
        </is>
      </c>
      <c r="B225" s="88" t="inlineStr">
        <is>
          <t>Cetyl Alcohol</t>
        </is>
      </c>
      <c r="C225" s="13" t="inlineStr">
        <is>
          <t>B</t>
        </is>
      </c>
      <c r="D225" s="7" t="n">
        <v>1</v>
      </c>
      <c r="E225" s="7" t="n">
        <v>1</v>
      </c>
      <c r="F225" s="88" t="inlineStr">
        <is>
          <t>유화를 안정화하고 바디·발림감을 주는 지방알코올.</t>
        </is>
      </c>
    </row>
    <row r="226" ht="17" customHeight="1" s="43">
      <c r="A226" s="4" t="inlineStr">
        <is>
          <t>스쿠알란</t>
        </is>
      </c>
      <c r="B226" s="88" t="inlineStr">
        <is>
          <t>Squalane</t>
        </is>
      </c>
      <c r="C226" s="13" t="inlineStr">
        <is>
          <t>B</t>
        </is>
      </c>
      <c r="D226" s="7" t="n">
        <v>3</v>
      </c>
      <c r="E226" s="7" t="n">
        <v>3</v>
      </c>
      <c r="F226" s="88" t="inlineStr">
        <is>
          <t>가볍고 안정적인 보습 오일. 피부 유래라 순함(세이프).</t>
        </is>
      </c>
    </row>
    <row r="227" ht="17" customHeight="1" s="43">
      <c r="A227" s="4" t="inlineStr">
        <is>
          <t>MCT오일</t>
        </is>
      </c>
      <c r="B227" s="88" t="inlineStr">
        <is>
          <t>Caprylic/Capric Triglyceride</t>
        </is>
      </c>
      <c r="C227" s="13" t="inlineStr">
        <is>
          <t>B</t>
        </is>
      </c>
      <c r="D227" s="7" t="n">
        <v>2</v>
      </c>
      <c r="E227" s="7" t="n">
        <v>2</v>
      </c>
      <c r="F227" s="88" t="inlineStr">
        <is>
          <t>아주 가벼운 오일. 세정·발림 베이스(C8/C10·세이프).</t>
        </is>
      </c>
    </row>
    <row r="228" ht="17" customHeight="1" s="43">
      <c r="A228" s="4" t="inlineStr">
        <is>
          <t>디메치콘</t>
        </is>
      </c>
      <c r="B228" s="88" t="inlineStr">
        <is>
          <t>Dimethicone</t>
        </is>
      </c>
      <c r="C228" s="13" t="inlineStr">
        <is>
          <t>B</t>
        </is>
      </c>
      <c r="D228" s="7" t="n">
        <v>2</v>
      </c>
      <c r="E228" s="7" t="n">
        <v>2</v>
      </c>
      <c r="F228" s="88" t="inlineStr">
        <is>
          <t>실키한 발림과 얇은 보호막을 주는 실리콘.</t>
        </is>
      </c>
    </row>
    <row r="229" ht="17" customHeight="1" s="43">
      <c r="A229" s="4" t="inlineStr">
        <is>
          <t>마데카소사이드</t>
        </is>
      </c>
      <c r="B229" s="88" t="inlineStr">
        <is>
          <t>Madecassoside</t>
        </is>
      </c>
      <c r="C229" s="8" t="inlineStr">
        <is>
          <t>C</t>
        </is>
      </c>
      <c r="D229" s="7" t="n">
        <v>1</v>
      </c>
      <c r="E229" s="7" t="n">
        <v>1</v>
      </c>
      <c r="F229" s="88" t="inlineStr">
        <is>
          <t>병풀(시카)의 진정 핵심 성분.</t>
        </is>
      </c>
    </row>
    <row r="230" ht="17" customHeight="1" s="43">
      <c r="A230" s="4" t="inlineStr">
        <is>
          <t>판테놀(B5)</t>
        </is>
      </c>
      <c r="B230" s="88" t="inlineStr">
        <is>
          <t>Panthenol</t>
        </is>
      </c>
      <c r="C230" s="8" t="inlineStr">
        <is>
          <t>C</t>
        </is>
      </c>
      <c r="D230" s="7" t="n">
        <v>1</v>
      </c>
      <c r="E230" s="7" t="n">
        <v>1</v>
      </c>
      <c r="F230" s="88" t="inlineStr">
        <is>
          <t>프로비타민B5. 보습·진정·장벽 회복.</t>
        </is>
      </c>
    </row>
    <row r="231" ht="17" customHeight="1" s="43">
      <c r="A231" s="4" t="inlineStr">
        <is>
          <t>녹차추출물</t>
        </is>
      </c>
      <c r="B231" s="88" t="inlineStr">
        <is>
          <t>Camellia Sinensis Leaf Extract</t>
        </is>
      </c>
      <c r="C231" s="8" t="inlineStr">
        <is>
          <t>C</t>
        </is>
      </c>
      <c r="D231" s="7" t="n">
        <v>2</v>
      </c>
      <c r="E231" s="7" t="n">
        <v>2</v>
      </c>
      <c r="F231" s="88" t="inlineStr">
        <is>
          <t>녹차 폴리페놀(EGCG). 항산화·피지·진정.</t>
        </is>
      </c>
    </row>
    <row r="232" ht="17" customHeight="1" s="43">
      <c r="A232" s="4" t="inlineStr">
        <is>
          <t>페녹시에탄올</t>
        </is>
      </c>
      <c r="B232" s="88" t="inlineStr">
        <is>
          <t>Phenoxyethanol</t>
        </is>
      </c>
      <c r="C232" s="8" t="inlineStr">
        <is>
          <t>C</t>
        </is>
      </c>
      <c r="D232" s="7" t="n">
        <v>0.5</v>
      </c>
      <c r="E232" s="7" t="n">
        <v>0.5</v>
      </c>
      <c r="F232" s="88" t="inlineStr">
        <is>
          <t>세균·곰팡이를 막는 방부제(물 든 제품엔 필수).</t>
        </is>
      </c>
    </row>
    <row r="233" ht="17" customHeight="1" s="43">
      <c r="A233" s="4" t="inlineStr">
        <is>
          <t>1,2-헥산다이올</t>
        </is>
      </c>
      <c r="B233" s="88" t="inlineStr">
        <is>
          <t>1,2-Hexanediol</t>
        </is>
      </c>
      <c r="C233" s="8" t="inlineStr">
        <is>
          <t>C</t>
        </is>
      </c>
      <c r="D233" s="7" t="n">
        <v>1</v>
      </c>
      <c r="E233" s="7" t="n">
        <v>1</v>
      </c>
      <c r="F233" s="88" t="inlineStr">
        <is>
          <t>방부를 돕고 보습도 하는 부스터.</t>
        </is>
      </c>
    </row>
    <row r="234" ht="32" customHeight="1" s="43">
      <c r="A234" s="4" t="inlineStr">
        <is>
          <t>구연산</t>
        </is>
      </c>
      <c r="B234" s="88" t="inlineStr">
        <is>
          <t>Citric Acid</t>
        </is>
      </c>
      <c r="C234" s="9" t="inlineStr">
        <is>
          <t>pH</t>
        </is>
      </c>
      <c r="D234" s="7" t="n">
        <v>0.2</v>
      </c>
      <c r="E234" s="7" t="n">
        <v>0.2</v>
      </c>
      <c r="F234" s="88" t="inlineStr">
        <is>
          <t>산도(pH)를 피부에 맞게 낮추는 조절제.  ※pH 5.0~5.5 q.s.</t>
        </is>
      </c>
    </row>
    <row r="235">
      <c r="A235" s="10" t="inlineStr">
        <is>
          <t>합계</t>
        </is>
      </c>
      <c r="B235" s="11" t="n"/>
      <c r="C235" s="11" t="n"/>
      <c r="D235" s="12" t="n">
        <v>100</v>
      </c>
      <c r="E235" s="12" t="n">
        <v>100</v>
      </c>
      <c r="F235" s="11" t="n"/>
    </row>
    <row r="236" ht="17" customHeight="1" s="43">
      <c r="A236" s="53" t="inlineStr">
        <is>
          <t>만드는 법</t>
        </is>
      </c>
    </row>
    <row r="237" ht="47" customHeight="1" s="43">
      <c r="A237" s="50" t="inlineStr">
        <is>
          <t>① 준비·동선: 도구·용기·교반날을 70% 알코올로 소독. 비커는 100g 배치 기준 수상 A=250mL(HS5Pro 위), 유상 B=100mL(중탕용), 냉각 C는 유산지/소형 비커에 계량(200g면 500mL/250mL). ★가열·유화·냄새나는 계량은 '클린벤치 밖'(환기), 식힌 뒤 충전·마무리만 클린벤치 안.</t>
        </is>
      </c>
    </row>
    <row r="238" ht="17" customHeight="1" s="43">
      <c r="A238" s="50" t="inlineStr">
        <is>
          <t>★ 계량·비커 (처음이면 꼭 — 100g 배치 기준):</t>
        </is>
      </c>
    </row>
    <row r="239" ht="32" customHeight="1" s="43">
      <c r="A239" s="50" t="inlineStr">
        <is>
          <t>– 저울 2개를 나눠 쓴다: 정제수·오일처럼 많은 양은 벤치저울(0.1g 단위), 활성·검·보존제·향처럼 1% 이하 소량은 정밀저울(0.01g 단위). 소량을 큰 저울로 재면 오차가 처방을 망친다.</t>
        </is>
      </c>
    </row>
    <row r="240" ht="32" customHeight="1" s="43">
      <c r="A240" s="50" t="inlineStr">
        <is>
          <t>– 분말·점성 원료: 저울에 유산지(칭량지)를 깔고 → 영점(TARE 버튼) → 원료를 담는다. 글리세린·오일 같은 액체는 '받을 비커'를 올리고 TARE 후 바로 부어 넣는다(유산지에 눌어붙음 방지).</t>
        </is>
      </c>
    </row>
    <row r="241" ht="17" customHeight="1" s="43">
      <c r="A241" s="50" t="inlineStr">
        <is>
          <t>– 정제수는 '맨 마지막에 100g을 맞추는 잔량'으로 넣는다(다른 걸 다 더하고 남는 양).</t>
        </is>
      </c>
    </row>
    <row r="242" ht="17" customHeight="1" s="43">
      <c r="A242" s="50" t="inlineStr">
        <is>
          <t>– 비커 크기 = 내용물의 약 2~2.5배(가열·교반 때 넘침 방지). 200g 배치면 한 단계 큰 비커로.</t>
        </is>
      </c>
    </row>
    <row r="243" ht="17" customHeight="1" s="43">
      <c r="A243" s="50" t="inlineStr">
        <is>
          <t>– 흘리면 닦고 다시. 통에 손·젖은 도구 넣지 않기(오염). 소량은 깨끗한 스패출러로.</t>
        </is>
      </c>
    </row>
    <row r="244" ht="32" customHeight="1" s="43">
      <c r="A244" s="50" t="inlineStr">
        <is>
          <t>② 상 나눠 계량: 수상 A(정제수·글리세린·판테놀·검) / 유상 B(오일·세틸알코올·몬타노브68) / 냉각 C(보존제·향·열 약한 활성)는 대기. 검은 글리세린에 선분산.</t>
        </is>
      </c>
    </row>
    <row r="245" ht="32" customHeight="1" s="43">
      <c r="A245" s="50" t="inlineStr">
        <is>
          <t>③ 수상 A 가열: HS5Pro 비커에 자석교반자(stir bar)를 넣고 중속 교반 + ★온도 프로브를 'A 액체'에 꽂아 70~75℃ 제어(상판 온도 아님).</t>
        </is>
      </c>
    </row>
    <row r="246" ht="32" customHeight="1" s="43">
      <c r="A246" s="50" t="inlineStr">
        <is>
          <t>④ 유상 B 가열: 냄비 중탕으로 70~75℃까지 '용해'(교반보다 완전 용해가 중요). 별도 디지털 온도계로 B 확인(감 X). (항온수조 OB-2Pro는 아직 미보유라 중탕으로 대체)</t>
        </is>
      </c>
    </row>
    <row r="247" ht="32" customHeight="1" s="43">
      <c r="A247" s="50" t="inlineStr">
        <is>
          <t>⑤ 두 상 70~75℃에서 약 20분 유지(완전 용해+미생물 부담↓). 시계접시·뚜껑으로 덮어 증발을 줄이고, 합치기 직전 줄어든 무게만큼 뜨거운 정제수로 보충.</t>
        </is>
      </c>
    </row>
    <row r="248" ht="32" customHeight="1" s="43">
      <c r="A248" s="50" t="inlineStr">
        <is>
          <t>⑥ 합치기 전: 수상의 자석교반자를 회수 막대로 빼둔다(호모 날 충돌 방지). 두 상 온도를 ±5℃로 맞춘다(어긋나면 유화가 안 붙는다).</t>
        </is>
      </c>
    </row>
    <row r="249" ht="32" customHeight="1" s="43">
      <c r="A249" s="50" t="inlineStr">
        <is>
          <t>⑦ 유화(HZ-400): 유상 B를 수상 A에 부으며 호모나이저 날이 충분히 잠기게 세우고 2~5분 고속. 비커 벽 따라 천천히 이동해 전체를 균질화. ★유화는 오직 호모 몫 — 마그네틱·손젓기는 전단이 부족해 분리된다.</t>
        </is>
      </c>
    </row>
    <row r="250" ht="17" customHeight="1" s="43">
      <c r="A250" s="50" t="inlineStr">
        <is>
          <t>⑧ '붙으면'(뽀얀 크림색) 호모를 멈춘다. 오래 돌리면 기포·점도 저하 → 바로 냉각 교반으로 전환.</t>
        </is>
      </c>
    </row>
    <row r="251" ht="32" customHeight="1" s="43">
      <c r="A251" s="50" t="inlineStr">
        <is>
          <t>⑨ 냉각 교반(OC-15S): 오버헤드 패들을 바닥서 1~2cm 띄우고 저속으로 40℃까지. 소용돌이가 깊으면 공기를 말아 기포가 된다. 묽은 로션은 HS5Pro 마그네틱만으로도 가능.</t>
        </is>
      </c>
    </row>
    <row r="252" ht="17" customHeight="1" s="43">
      <c r="A252" s="50" t="inlineStr">
        <is>
          <t>⑩ 40℃ 이하서 냉각첨가 C: 보존제(페녹시+헥산다이올)·향·열 약한 활성. 뜨거울 때 넣으면 날아가거나 변질된다.</t>
        </is>
      </c>
    </row>
    <row r="253" ht="32" customHeight="1" s="43">
      <c r="A253" s="50" t="inlineStr">
        <is>
          <t>⑪ pH: 30℃대~실온에서 pH미터(교정 후)로 측정 → 5.0~5.5로 보정(구연산 희석액 한 방울씩, 다시 측정). 증발분은 정제수로 총량 100g 맞춤.</t>
        </is>
      </c>
    </row>
    <row r="254" ht="32" customHeight="1" s="43">
      <c r="A254" s="50" t="inlineStr">
        <is>
          <t>⑫ ★당일 유화 판정(LC-8S 원심): 15mL 튜브에 ~10g씩 2개(무게 대칭) → 3,000rpm·30분 → 분리층(오일링/크리밍/침전) mm 확인 → 개발일지 '분리mm'에 숫자로 기록. 0이면 안정성 큐로, 있으면 튜닝/접기.</t>
        </is>
      </c>
    </row>
    <row r="255" ht="32" customHeight="1" s="43">
      <c r="A255" s="50" t="inlineStr">
        <is>
          <t>⑬ 충전·안정성: 클린벤치 안에서 소독한 용기에 충전. 투명 바이알에 4조건(45℃·실온·4℃·냉동융해)+대조군 소분, 1·2·4·8주 관찰(45℃는 발효기/인큐베이터).</t>
        </is>
      </c>
    </row>
    <row r="256" ht="32" customHeight="1" s="43">
      <c r="A256" s="50" t="inlineStr">
        <is>
          <t>★ 크림(유상↑): 유상 완전 용해에 시간 더 / 호모는 '더 짧게 확실히'(점도 높아 기포 위험) / 오버헤드 냉각은 '더 길게'(굳기 전 C 투입).</t>
        </is>
      </c>
    </row>
    <row r="257" ht="17" customHeight="1" s="43">
      <c r="A257" s="50" t="inlineStr">
        <is>
          <t>★ pH 스트립 읽는 법:</t>
        </is>
      </c>
    </row>
    <row r="258" ht="32" customHeight="1" s="43">
      <c r="A258" s="50" t="inlineStr">
        <is>
          <t>– 스트립을 액에 1초 담갔다 빼고, 10~15초 뒤(설명서 시간) 색이 멈췄을 때 '자연광'에서 통에 인쇄된 색표와 맞춘다(형광등 아래는 색이 왜곡된다).</t>
        </is>
      </c>
    </row>
    <row r="259" ht="32" customHeight="1" s="43">
      <c r="A259" s="50" t="inlineStr">
        <is>
          <t>– 색표 두 칸 사이로 보이면 중간값으로 읽는다(예: 5와 5.5 사이면 ≈5.2). 0.2~0.5 눈금의 정밀 스트립을 권장.</t>
        </is>
      </c>
    </row>
    <row r="260" ht="17" customHeight="1" s="43">
      <c r="A260" s="50" t="inlineStr">
        <is>
          <t>– 크림·젤처럼 되직해 색이 안 보이면 정제수와 1:1로 풀어서 잰다(묽혀도 pH는 거의 그대로).</t>
        </is>
      </c>
    </row>
    <row r="261" ht="17" customHeight="1" s="43">
      <c r="A261" s="50" t="inlineStr">
        <is>
          <t>– 색이 금세 바래니 빼서 오래 두지 말고 바로 판독. 젖은 손·금속이 스트립에 닿지 않게.</t>
        </is>
      </c>
    </row>
    <row r="262" ht="17" customHeight="1" s="43">
      <c r="A262" s="50" t="inlineStr">
        <is>
          <t>– 목표 5.0~5.5. 더 정확히는 pH 미터(보정액으로 교정 후 사용). 스트립은 ±0.3 오차가 정상이다.</t>
        </is>
      </c>
    </row>
    <row r="263" ht="32" customHeight="1" s="43">
      <c r="A263" s="50" t="inlineStr">
        <is>
          <t>★ 흔한 실수: 두 상 온도 안 맞춤(분리) / 자석바 안 빼고 호모(충돌) / 호모 과다(기포·점도↓) / 식기 전 C 투입(열 파괴).</t>
        </is>
      </c>
    </row>
    <row r="265" ht="26" customHeight="1" s="43">
      <c r="A265" s="54" t="inlineStr">
        <is>
          <t>[⑦ 유화 완성 — 히어로 v2, 오일 ~17%]   시크 진정 밸런스 크림 (히어로)   ·   크림(유화·리치)   ·   sebum-calm-cream</t>
        </is>
      </c>
      <c r="G265" t="inlineStr">
        <is>
          <t>▶ 실험 공정 이미지</t>
        </is>
      </c>
    </row>
    <row r="266" ht="17" customHeight="1" s="43">
      <c r="A266" s="51" t="inlineStr">
        <is>
          <t>컨셉 │ 히어로 제품. 지성·예민 피부 무향 진정 밸런스 크림(sebum-calm-cream v2).</t>
        </is>
      </c>
    </row>
    <row r="267" ht="17" customHeight="1" s="43">
      <c r="A267" s="53" t="inlineStr">
        <is>
          <t>설계 이유 (왜 이렇게 만들었나)</t>
        </is>
      </c>
    </row>
    <row r="268" ht="17" customHeight="1" s="43">
      <c r="A268" s="50" t="inlineStr">
        <is>
          <t>· 브랜드 히어로 — 진정·보습·피지의 균형을 잡은 완성형.</t>
        </is>
      </c>
    </row>
    <row r="269" ht="17" customHeight="1" s="43">
      <c r="A269" s="50" t="inlineStr">
        <is>
          <t>· 말라세지아-세이프 전면 적용: C11~24 지방산 오일(올리브·코코넛·호호바·버터) 배제, 무향.</t>
        </is>
      </c>
    </row>
    <row r="270" ht="32" customHeight="1" s="43">
      <c r="A270" s="50" t="inlineStr">
        <is>
          <t>· 층층이 설계: 활성(나이아신아마이드·아연PCA·시카·녹차)+보습(HA·글리세린)+세이프 에몰리언트(스쿠알란·MCT·디메치콘).</t>
        </is>
      </c>
    </row>
    <row r="271" ht="17" customHeight="1" s="43">
      <c r="A271" s="50" t="inlineStr">
        <is>
          <t>· 가장 난도 높은 완전 유화 — 토너→젤→로션을 거쳐 오면 자연스럽다.</t>
        </is>
      </c>
    </row>
    <row r="272" ht="17" customHeight="1" s="43">
      <c r="A272" s="51" t="inlineStr">
        <is>
          <t>특징 │ 진정·보습 밸런스  ·  말라세지아-세이프 전면 적용  ·  무향  ·  50mL 자(jar)</t>
        </is>
      </c>
    </row>
    <row r="273">
      <c r="A273" s="87" t="inlineStr">
        <is>
          <t>원료</t>
        </is>
      </c>
      <c r="B273" s="87" t="inlineStr">
        <is>
          <t>INCI</t>
        </is>
      </c>
      <c r="C273" s="87" t="inlineStr">
        <is>
          <t>상</t>
        </is>
      </c>
      <c r="D273" s="87" t="inlineStr">
        <is>
          <t>%</t>
        </is>
      </c>
      <c r="E273" s="87" t="inlineStr">
        <is>
          <t>g(100g)</t>
        </is>
      </c>
      <c r="F273" s="87" t="inlineStr">
        <is>
          <t>이 원료가 하는 일</t>
        </is>
      </c>
    </row>
    <row r="274" ht="17" customHeight="1" s="43">
      <c r="A274" s="4" t="inlineStr">
        <is>
          <t>정제수</t>
        </is>
      </c>
      <c r="B274" s="88" t="inlineStr">
        <is>
          <t>Water</t>
        </is>
      </c>
      <c r="C274" s="6" t="inlineStr">
        <is>
          <t>A</t>
        </is>
      </c>
      <c r="D274" s="7" t="n">
        <v>63.5</v>
      </c>
      <c r="E274" s="7" t="n">
        <v>63.5</v>
      </c>
      <c r="F274" s="88" t="inlineStr">
        <is>
          <t>모든 성분을 녹이는 바탕(제품의 대부분을 차지).  ※베이스</t>
        </is>
      </c>
    </row>
    <row r="275" ht="32" customHeight="1" s="43">
      <c r="A275" s="4" t="inlineStr">
        <is>
          <t>글리세린</t>
        </is>
      </c>
      <c r="B275" s="88" t="inlineStr">
        <is>
          <t>Glycerin</t>
        </is>
      </c>
      <c r="C275" s="6" t="inlineStr">
        <is>
          <t>A</t>
        </is>
      </c>
      <c r="D275" s="7" t="n">
        <v>5</v>
      </c>
      <c r="E275" s="7" t="n">
        <v>5</v>
      </c>
      <c r="F275" s="88" t="inlineStr">
        <is>
          <t>수분을 끌어당기는 대표 보습제. 잔탄검을 미리 개는 매개로도 쓴다.</t>
        </is>
      </c>
    </row>
    <row r="276" ht="17" customHeight="1" s="43">
      <c r="A276" s="4" t="inlineStr">
        <is>
          <t>나이아신아마이드</t>
        </is>
      </c>
      <c r="B276" s="88" t="inlineStr">
        <is>
          <t>Niacinamide</t>
        </is>
      </c>
      <c r="C276" s="6" t="inlineStr">
        <is>
          <t>A</t>
        </is>
      </c>
      <c r="D276" s="7" t="n">
        <v>2</v>
      </c>
      <c r="E276" s="7" t="n">
        <v>2</v>
      </c>
      <c r="F276" s="88" t="inlineStr">
        <is>
          <t>비타민B3. 피지·모공·피부톤·장벽을 두루 돕는 대표 활성.</t>
        </is>
      </c>
    </row>
    <row r="277" ht="17" customHeight="1" s="43">
      <c r="A277" s="4" t="inlineStr">
        <is>
          <t>알란토인</t>
        </is>
      </c>
      <c r="B277" s="88" t="inlineStr">
        <is>
          <t>Allantoin</t>
        </is>
      </c>
      <c r="C277" s="6" t="inlineStr">
        <is>
          <t>A</t>
        </is>
      </c>
      <c r="D277" s="7" t="n">
        <v>0.5</v>
      </c>
      <c r="E277" s="7" t="n">
        <v>0.5</v>
      </c>
      <c r="F277" s="88" t="inlineStr">
        <is>
          <t>자극을 가라앉히는 진정 성분.</t>
        </is>
      </c>
    </row>
    <row r="278" ht="17" customHeight="1" s="43">
      <c r="A278" s="4" t="inlineStr">
        <is>
          <t>베타글루칸</t>
        </is>
      </c>
      <c r="B278" s="88" t="inlineStr">
        <is>
          <t>Beta-Glucan</t>
        </is>
      </c>
      <c r="C278" s="6" t="inlineStr">
        <is>
          <t>A</t>
        </is>
      </c>
      <c r="D278" s="7" t="n">
        <v>1</v>
      </c>
      <c r="E278" s="7" t="n">
        <v>1</v>
      </c>
      <c r="F278" s="88" t="inlineStr">
        <is>
          <t>진정+수분. 예민한 피부를 달랜다.</t>
        </is>
      </c>
    </row>
    <row r="279" ht="17" customHeight="1" s="43">
      <c r="A279" s="4" t="inlineStr">
        <is>
          <t>아연피카</t>
        </is>
      </c>
      <c r="B279" s="88" t="inlineStr">
        <is>
          <t>Zinc PCA</t>
        </is>
      </c>
      <c r="C279" s="6" t="inlineStr">
        <is>
          <t>A</t>
        </is>
      </c>
      <c r="D279" s="7" t="n">
        <v>1</v>
      </c>
      <c r="E279" s="7" t="n">
        <v>1</v>
      </c>
      <c r="F279" s="88" t="inlineStr">
        <is>
          <t>피지(기름기)를 조절해 번들거림을 줄인다.</t>
        </is>
      </c>
    </row>
    <row r="280" ht="32" customHeight="1" s="43">
      <c r="A280" s="4" t="inlineStr">
        <is>
          <t>프로판디올</t>
        </is>
      </c>
      <c r="B280" s="88" t="inlineStr">
        <is>
          <t>Propanediol</t>
        </is>
      </c>
      <c r="C280" s="6" t="inlineStr">
        <is>
          <t>A</t>
        </is>
      </c>
      <c r="D280" s="7" t="n">
        <v>3</v>
      </c>
      <c r="E280" s="7" t="n">
        <v>3</v>
      </c>
      <c r="F280" s="88" t="inlineStr">
        <is>
          <t>보습하면서 방부를 거드는 보조 폴리올.  ※v2 펜틸렌글라이콜 → 보유 프로판디올 대체</t>
        </is>
      </c>
    </row>
    <row r="281" ht="32" customHeight="1" s="43">
      <c r="A281" s="4" t="inlineStr">
        <is>
          <t>잔탄검</t>
        </is>
      </c>
      <c r="B281" s="88" t="inlineStr">
        <is>
          <t>Xanthan Gum</t>
        </is>
      </c>
      <c r="C281" s="6" t="inlineStr">
        <is>
          <t>A</t>
        </is>
      </c>
      <c r="D281" s="7" t="n">
        <v>0.3</v>
      </c>
      <c r="E281" s="7" t="n">
        <v>0.3</v>
      </c>
      <c r="F281" s="88" t="inlineStr">
        <is>
          <t>천연 점증제. 젤·에멀전에 점도와 안정성을 준다(글리세린에 선분산).  ※글리세린 선분산</t>
        </is>
      </c>
    </row>
    <row r="282" ht="32" customHeight="1" s="43">
      <c r="A282" s="4" t="inlineStr">
        <is>
          <t>다중 히알루론산</t>
        </is>
      </c>
      <c r="B282" s="88" t="inlineStr">
        <is>
          <t>Hyaluronic Acids</t>
        </is>
      </c>
      <c r="C282" s="6" t="inlineStr">
        <is>
          <t>A</t>
        </is>
      </c>
      <c r="D282" s="7" t="n">
        <v>1</v>
      </c>
      <c r="E282" s="7" t="n">
        <v>1</v>
      </c>
      <c r="F282" s="88" t="inlineStr">
        <is>
          <t>분자 크기별 히알루론산으로 층층이 수분 충전(유분 없이 보습).</t>
        </is>
      </c>
    </row>
    <row r="283" ht="32" customHeight="1" s="43">
      <c r="A283" s="4" t="inlineStr">
        <is>
          <t>몬타노브68</t>
        </is>
      </c>
      <c r="B283" s="88" t="inlineStr">
        <is>
          <t>Cetearyl Alcohol &amp; Cetearyl Glucoside</t>
        </is>
      </c>
      <c r="C283" s="13" t="inlineStr">
        <is>
          <t>B</t>
        </is>
      </c>
      <c r="D283" s="7" t="n">
        <v>4</v>
      </c>
      <c r="E283" s="7" t="n">
        <v>4</v>
      </c>
      <c r="F283" s="88" t="inlineStr">
        <is>
          <t>물과 기름을 섞어주는 유화제(글루코사이드계·세이프).  ※유화제(세이프)</t>
        </is>
      </c>
    </row>
    <row r="284" ht="17" customHeight="1" s="43">
      <c r="A284" s="4" t="inlineStr">
        <is>
          <t>세틸알코올</t>
        </is>
      </c>
      <c r="B284" s="88" t="inlineStr">
        <is>
          <t>Cetyl Alcohol</t>
        </is>
      </c>
      <c r="C284" s="13" t="inlineStr">
        <is>
          <t>B</t>
        </is>
      </c>
      <c r="D284" s="7" t="n">
        <v>2</v>
      </c>
      <c r="E284" s="7" t="n">
        <v>2</v>
      </c>
      <c r="F284" s="88" t="inlineStr">
        <is>
          <t>유화를 안정화하고 바디·발림감을 주는 지방알코올.</t>
        </is>
      </c>
    </row>
    <row r="285" ht="17" customHeight="1" s="43">
      <c r="A285" s="4" t="inlineStr">
        <is>
          <t>스쿠알란</t>
        </is>
      </c>
      <c r="B285" s="88" t="inlineStr">
        <is>
          <t>Squalane</t>
        </is>
      </c>
      <c r="C285" s="13" t="inlineStr">
        <is>
          <t>B</t>
        </is>
      </c>
      <c r="D285" s="7" t="n">
        <v>5</v>
      </c>
      <c r="E285" s="7" t="n">
        <v>5</v>
      </c>
      <c r="F285" s="88" t="inlineStr">
        <is>
          <t>가볍고 안정적인 보습 오일. 피부 유래라 순함(세이프).</t>
        </is>
      </c>
    </row>
    <row r="286" ht="17" customHeight="1" s="43">
      <c r="A286" s="4" t="inlineStr">
        <is>
          <t>MCT오일</t>
        </is>
      </c>
      <c r="B286" s="88" t="inlineStr">
        <is>
          <t>Caprylic/Capric Triglyceride</t>
        </is>
      </c>
      <c r="C286" s="13" t="inlineStr">
        <is>
          <t>B</t>
        </is>
      </c>
      <c r="D286" s="7" t="n">
        <v>3</v>
      </c>
      <c r="E286" s="7" t="n">
        <v>3</v>
      </c>
      <c r="F286" s="88" t="inlineStr">
        <is>
          <t>아주 가벼운 오일. 세정·발림 베이스(C8/C10·세이프).</t>
        </is>
      </c>
    </row>
    <row r="287" ht="17" customHeight="1" s="43">
      <c r="A287" s="4" t="inlineStr">
        <is>
          <t>디메치콘</t>
        </is>
      </c>
      <c r="B287" s="88" t="inlineStr">
        <is>
          <t>Dimethicone</t>
        </is>
      </c>
      <c r="C287" s="13" t="inlineStr">
        <is>
          <t>B</t>
        </is>
      </c>
      <c r="D287" s="7" t="n">
        <v>3</v>
      </c>
      <c r="E287" s="7" t="n">
        <v>3</v>
      </c>
      <c r="F287" s="88" t="inlineStr">
        <is>
          <t>실키한 발림과 얇은 보호막을 주는 실리콘.</t>
        </is>
      </c>
    </row>
    <row r="288" ht="32" customHeight="1" s="43">
      <c r="A288" s="4" t="inlineStr">
        <is>
          <t>마데카소사이드</t>
        </is>
      </c>
      <c r="B288" s="88" t="inlineStr">
        <is>
          <t>Madecassoside</t>
        </is>
      </c>
      <c r="C288" s="8" t="inlineStr">
        <is>
          <t>C</t>
        </is>
      </c>
      <c r="D288" s="7" t="n">
        <v>1</v>
      </c>
      <c r="E288" s="7" t="n">
        <v>1</v>
      </c>
      <c r="F288" s="88" t="inlineStr">
        <is>
          <t>병풀(시카)의 진정 핵심 성분.  ※v2 센텔라추출물 → 보유 마데카소사이드 대체</t>
        </is>
      </c>
    </row>
    <row r="289" ht="17" customHeight="1" s="43">
      <c r="A289" s="4" t="inlineStr">
        <is>
          <t>판테놀(B5)</t>
        </is>
      </c>
      <c r="B289" s="88" t="inlineStr">
        <is>
          <t>Panthenol</t>
        </is>
      </c>
      <c r="C289" s="8" t="inlineStr">
        <is>
          <t>C</t>
        </is>
      </c>
      <c r="D289" s="7" t="n">
        <v>1</v>
      </c>
      <c r="E289" s="7" t="n">
        <v>1</v>
      </c>
      <c r="F289" s="88" t="inlineStr">
        <is>
          <t>프로비타민B5. 보습·진정·장벽 회복.</t>
        </is>
      </c>
    </row>
    <row r="290" ht="17" customHeight="1" s="43">
      <c r="A290" s="4" t="inlineStr">
        <is>
          <t>녹차추출물</t>
        </is>
      </c>
      <c r="B290" s="88" t="inlineStr">
        <is>
          <t>Camellia Sinensis Leaf Extract</t>
        </is>
      </c>
      <c r="C290" s="8" t="inlineStr">
        <is>
          <t>C</t>
        </is>
      </c>
      <c r="D290" s="7" t="n">
        <v>2</v>
      </c>
      <c r="E290" s="7" t="n">
        <v>2</v>
      </c>
      <c r="F290" s="88" t="inlineStr">
        <is>
          <t>녹차 폴리페놀(EGCG). 항산화·피지·진정.</t>
        </is>
      </c>
    </row>
    <row r="291" ht="17" customHeight="1" s="43">
      <c r="A291" s="4" t="inlineStr">
        <is>
          <t>페녹시에탄올</t>
        </is>
      </c>
      <c r="B291" s="88" t="inlineStr">
        <is>
          <t>Phenoxyethanol</t>
        </is>
      </c>
      <c r="C291" s="8" t="inlineStr">
        <is>
          <t>C</t>
        </is>
      </c>
      <c r="D291" s="7" t="n">
        <v>0.7</v>
      </c>
      <c r="E291" s="7" t="n">
        <v>0.7</v>
      </c>
      <c r="F291" s="88" t="inlineStr">
        <is>
          <t>세균·곰팡이를 막는 방부제(물 든 제품엔 필수).</t>
        </is>
      </c>
    </row>
    <row r="292" ht="17" customHeight="1" s="43">
      <c r="A292" s="4" t="inlineStr">
        <is>
          <t>1,2-헥산다이올</t>
        </is>
      </c>
      <c r="B292" s="88" t="inlineStr">
        <is>
          <t>1,2-Hexanediol</t>
        </is>
      </c>
      <c r="C292" s="8" t="inlineStr">
        <is>
          <t>C</t>
        </is>
      </c>
      <c r="D292" s="7" t="n">
        <v>1</v>
      </c>
      <c r="E292" s="7" t="n">
        <v>1</v>
      </c>
      <c r="F292" s="88" t="inlineStr">
        <is>
          <t>방부를 돕고 보습도 하는 부스터.</t>
        </is>
      </c>
    </row>
    <row r="293">
      <c r="A293" s="10" t="inlineStr">
        <is>
          <t>합계</t>
        </is>
      </c>
      <c r="B293" s="11" t="n"/>
      <c r="C293" s="11" t="n"/>
      <c r="D293" s="12" t="n">
        <v>100</v>
      </c>
      <c r="E293" s="12" t="n">
        <v>100</v>
      </c>
      <c r="F293" s="11" t="n"/>
    </row>
    <row r="294" ht="17" customHeight="1" s="43">
      <c r="A294" s="53" t="inlineStr">
        <is>
          <t>만드는 법</t>
        </is>
      </c>
    </row>
    <row r="295" ht="47" customHeight="1" s="43">
      <c r="A295" s="50" t="inlineStr">
        <is>
          <t>① 준비·동선: 도구·용기·교반날을 70% 알코올로 소독. 비커는 100g 배치 기준 수상 A=250mL(HS5Pro 위), 유상 B=100mL(중탕용), 냉각 C는 유산지/소형 비커에 계량(200g면 500mL/250mL). ★가열·유화·냄새나는 계량은 '클린벤치 밖'(환기), 식힌 뒤 충전·마무리만 클린벤치 안.</t>
        </is>
      </c>
    </row>
    <row r="296" ht="17" customHeight="1" s="43">
      <c r="A296" s="50" t="inlineStr">
        <is>
          <t>★ 계량·비커 (처음이면 꼭 — 100g 배치 기준):</t>
        </is>
      </c>
    </row>
    <row r="297" ht="32" customHeight="1" s="43">
      <c r="A297" s="50" t="inlineStr">
        <is>
          <t>– 저울 2개를 나눠 쓴다: 정제수·오일처럼 많은 양은 벤치저울(0.1g 단위), 활성·검·보존제·향처럼 1% 이하 소량은 정밀저울(0.01g 단위). 소량을 큰 저울로 재면 오차가 처방을 망친다.</t>
        </is>
      </c>
    </row>
    <row r="298" ht="32" customHeight="1" s="43">
      <c r="A298" s="50" t="inlineStr">
        <is>
          <t>– 분말·점성 원료: 저울에 유산지(칭량지)를 깔고 → 영점(TARE 버튼) → 원료를 담는다. 글리세린·오일 같은 액체는 '받을 비커'를 올리고 TARE 후 바로 부어 넣는다(유산지에 눌어붙음 방지).</t>
        </is>
      </c>
    </row>
    <row r="299" ht="17" customHeight="1" s="43">
      <c r="A299" s="50" t="inlineStr">
        <is>
          <t>– 정제수는 '맨 마지막에 100g을 맞추는 잔량'으로 넣는다(다른 걸 다 더하고 남는 양).</t>
        </is>
      </c>
    </row>
    <row r="300" ht="17" customHeight="1" s="43">
      <c r="A300" s="50" t="inlineStr">
        <is>
          <t>– 비커 크기 = 내용물의 약 2~2.5배(가열·교반 때 넘침 방지). 200g 배치면 한 단계 큰 비커로.</t>
        </is>
      </c>
    </row>
    <row r="301" ht="17" customHeight="1" s="43">
      <c r="A301" s="50" t="inlineStr">
        <is>
          <t>– 흘리면 닦고 다시. 통에 손·젖은 도구 넣지 않기(오염). 소량은 깨끗한 스패출러로.</t>
        </is>
      </c>
    </row>
    <row r="302" ht="32" customHeight="1" s="43">
      <c r="A302" s="50" t="inlineStr">
        <is>
          <t>② 상 나눠 계량: 수상 A(정제수·글리세린·판테놀·검) / 유상 B(오일·세틸알코올·몬타노브68) / 냉각 C(보존제·향·열 약한 활성)는 대기. 검은 글리세린에 선분산.</t>
        </is>
      </c>
    </row>
    <row r="303" ht="32" customHeight="1" s="43">
      <c r="A303" s="50" t="inlineStr">
        <is>
          <t>③ 수상 A 가열: HS5Pro 비커에 자석교반자(stir bar)를 넣고 중속 교반 + ★온도 프로브를 'A 액체'에 꽂아 70~75℃ 제어(상판 온도 아님).</t>
        </is>
      </c>
    </row>
    <row r="304" ht="32" customHeight="1" s="43">
      <c r="A304" s="50" t="inlineStr">
        <is>
          <t>④ 유상 B 가열: 냄비 중탕으로 70~75℃까지 '용해'(교반보다 완전 용해가 중요). 별도 디지털 온도계로 B 확인(감 X). (항온수조 OB-2Pro는 아직 미보유라 중탕으로 대체)</t>
        </is>
      </c>
    </row>
    <row r="305" ht="32" customHeight="1" s="43">
      <c r="A305" s="50" t="inlineStr">
        <is>
          <t>⑤ 두 상 70~75℃에서 약 20분 유지(완전 용해+미생물 부담↓). 시계접시·뚜껑으로 덮어 증발을 줄이고, 합치기 직전 줄어든 무게만큼 뜨거운 정제수로 보충.</t>
        </is>
      </c>
    </row>
    <row r="306" ht="32" customHeight="1" s="43">
      <c r="A306" s="50" t="inlineStr">
        <is>
          <t>⑥ 합치기 전: 수상의 자석교반자를 회수 막대로 빼둔다(호모 날 충돌 방지). 두 상 온도를 ±5℃로 맞춘다(어긋나면 유화가 안 붙는다).</t>
        </is>
      </c>
    </row>
    <row r="307" ht="32" customHeight="1" s="43">
      <c r="A307" s="50" t="inlineStr">
        <is>
          <t>⑦ 유화(HZ-400): 유상 B를 수상 A에 부으며 호모나이저 날이 충분히 잠기게 세우고 2~5분 고속. 비커 벽 따라 천천히 이동해 전체를 균질화. ★유화는 오직 호모 몫 — 마그네틱·손젓기는 전단이 부족해 분리된다.</t>
        </is>
      </c>
    </row>
    <row r="308" ht="17" customHeight="1" s="43">
      <c r="A308" s="50" t="inlineStr">
        <is>
          <t>⑧ '붙으면'(뽀얀 크림색) 호모를 멈춘다. 오래 돌리면 기포·점도 저하 → 바로 냉각 교반으로 전환.</t>
        </is>
      </c>
    </row>
    <row r="309" ht="32" customHeight="1" s="43">
      <c r="A309" s="50" t="inlineStr">
        <is>
          <t>⑨ 냉각 교반(OC-15S): 오버헤드 패들을 바닥서 1~2cm 띄우고 저속으로 40℃까지. 소용돌이가 깊으면 공기를 말아 기포가 된다. 묽은 로션은 HS5Pro 마그네틱만으로도 가능.</t>
        </is>
      </c>
    </row>
    <row r="310" ht="17" customHeight="1" s="43">
      <c r="A310" s="50" t="inlineStr">
        <is>
          <t>⑩ 40℃ 이하서 냉각첨가 C: 보존제(페녹시+헥산다이올)·향·열 약한 활성. 뜨거울 때 넣으면 날아가거나 변질된다.</t>
        </is>
      </c>
    </row>
    <row r="311" ht="32" customHeight="1" s="43">
      <c r="A311" s="50" t="inlineStr">
        <is>
          <t>⑪ pH: 30℃대~실온에서 pH미터(교정 후)로 측정 → 5.0~5.5로 보정(구연산 희석액 한 방울씩, 다시 측정). 증발분은 정제수로 총량 100g 맞춤.</t>
        </is>
      </c>
    </row>
    <row r="312" ht="32" customHeight="1" s="43">
      <c r="A312" s="50" t="inlineStr">
        <is>
          <t>⑫ ★당일 유화 판정(LC-8S 원심): 15mL 튜브에 ~10g씩 2개(무게 대칭) → 3,000rpm·30분 → 분리층(오일링/크리밍/침전) mm 확인 → 개발일지 '분리mm'에 숫자로 기록. 0이면 안정성 큐로, 있으면 튜닝/접기.</t>
        </is>
      </c>
    </row>
    <row r="313" ht="32" customHeight="1" s="43">
      <c r="A313" s="50" t="inlineStr">
        <is>
          <t>⑬ 충전·안정성: 클린벤치 안에서 소독한 용기에 충전. 투명 바이알에 4조건(45℃·실온·4℃·냉동융해)+대조군 소분, 1·2·4·8주 관찰(45℃는 발효기/인큐베이터).</t>
        </is>
      </c>
    </row>
    <row r="314" ht="32" customHeight="1" s="43">
      <c r="A314" s="50" t="inlineStr">
        <is>
          <t>★ 크림(유상↑): 유상 완전 용해에 시간 더 / 호모는 '더 짧게 확실히'(점도 높아 기포 위험) / 오버헤드 냉각은 '더 길게'(굳기 전 C 투입).</t>
        </is>
      </c>
    </row>
    <row r="315" ht="17" customHeight="1" s="43">
      <c r="A315" s="50" t="inlineStr">
        <is>
          <t>★ pH 스트립 읽는 법:</t>
        </is>
      </c>
    </row>
    <row r="316" ht="32" customHeight="1" s="43">
      <c r="A316" s="50" t="inlineStr">
        <is>
          <t>– 스트립을 액에 1초 담갔다 빼고, 10~15초 뒤(설명서 시간) 색이 멈췄을 때 '자연광'에서 통에 인쇄된 색표와 맞춘다(형광등 아래는 색이 왜곡된다).</t>
        </is>
      </c>
    </row>
    <row r="317" ht="32" customHeight="1" s="43">
      <c r="A317" s="50" t="inlineStr">
        <is>
          <t>– 색표 두 칸 사이로 보이면 중간값으로 읽는다(예: 5와 5.5 사이면 ≈5.2). 0.2~0.5 눈금의 정밀 스트립을 권장.</t>
        </is>
      </c>
    </row>
    <row r="318" ht="17" customHeight="1" s="43">
      <c r="A318" s="50" t="inlineStr">
        <is>
          <t>– 크림·젤처럼 되직해 색이 안 보이면 정제수와 1:1로 풀어서 잰다(묽혀도 pH는 거의 그대로).</t>
        </is>
      </c>
    </row>
    <row r="319" ht="17" customHeight="1" s="43">
      <c r="A319" s="50" t="inlineStr">
        <is>
          <t>– 색이 금세 바래니 빼서 오래 두지 말고 바로 판독. 젖은 손·금속이 스트립에 닿지 않게.</t>
        </is>
      </c>
    </row>
    <row r="320" ht="17" customHeight="1" s="43">
      <c r="A320" s="50" t="inlineStr">
        <is>
          <t>– 목표 5.0~5.5. 더 정확히는 pH 미터(보정액으로 교정 후 사용). 스트립은 ±0.3 오차가 정상이다.</t>
        </is>
      </c>
    </row>
    <row r="321" ht="32" customHeight="1" s="43">
      <c r="A321" s="50" t="inlineStr">
        <is>
          <t>★ 흔한 실수: 두 상 온도 안 맞춤(분리) / 자석바 안 빼고 호모(충돌) / 호모 과다(기포·점도↓) / 식기 전 C 투입(열 파괴).</t>
        </is>
      </c>
    </row>
    <row r="323" ht="26" customHeight="1" s="43">
      <c r="A323" s="54" t="inlineStr">
        <is>
          <t>[⑧ 미니멀 변주 — 히어로에서 활성 3종만]   시크 진정 크림 (미니멀 3종)   ·   크림(유화·리치)   ·   sebum-calm-cream-minimal</t>
        </is>
      </c>
      <c r="G323" t="inlineStr">
        <is>
          <t>▶ 실험 공정 이미지</t>
        </is>
      </c>
    </row>
    <row r="324" ht="32" customHeight="1" s="43">
      <c r="A324" s="51" t="inlineStr">
        <is>
          <t>컨셉 │ 히어로 크림을 활성 핵심 3종으로 좁힌 미니멀 버전. 베이스(유화·보습·방부)는 히어로 v2와 동일, 활성만 나이아신아마이드·시카·베타글루칸으로 집중.</t>
        </is>
      </c>
    </row>
    <row r="325" ht="17" customHeight="1" s="43">
      <c r="A325" s="53" t="inlineStr">
        <is>
          <t>설계 이유 (왜 이렇게 만들었나)</t>
        </is>
      </c>
    </row>
    <row r="326" ht="17" customHeight="1" s="43">
      <c r="A326" s="50" t="inlineStr">
        <is>
          <t>· 히어로 v2에서 활성을 '핵심 3종'으로 좁힌 미니멀 버전 — 유화·보습·방부 베이스는 그대로 둔다.</t>
        </is>
      </c>
    </row>
    <row r="327" ht="17" customHeight="1" s="43">
      <c r="A327" s="50" t="inlineStr">
        <is>
          <t>· 활성 3종만 남긴다: 나이아신아마이드(피지·장벽·톤) · 마데카소사이드(시카 진정) · 베타글루칸(진정+수분).</t>
        </is>
      </c>
    </row>
    <row r="328" ht="17" customHeight="1" s="43">
      <c r="A328" s="50" t="inlineStr">
        <is>
          <t>· 역할이 겹치던 아연PCA·알란토인·판테놀과, 갈변 리스크가 있는 녹차추출물은 뺐다.</t>
        </is>
      </c>
    </row>
    <row r="329" ht="17" customHeight="1" s="43">
      <c r="A329" s="50" t="inlineStr">
        <is>
          <t>· 활성이 적을수록 자극 변수·갈변 리스크가 줄고, 무엇이 효과를 냈는지 해석이 쉽다 — '정직한' 처방 훈련.</t>
        </is>
      </c>
    </row>
    <row r="330" ht="17" customHeight="1" s="43">
      <c r="A330" s="50" t="inlineStr">
        <is>
          <t>· 뺀 자리는 정제수로 채워 합 100% 유지(유상 ~17%·세이프 에몰리언트 구성은 히어로와 동일).</t>
        </is>
      </c>
    </row>
    <row r="331" ht="17" customHeight="1" s="43">
      <c r="A331" s="51" t="inlineStr">
        <is>
          <t>특징 │ 활성 3종 미니멀  ·  말라세지아-세이프  ·  무향  ·  히어로 v2 베이스 동일</t>
        </is>
      </c>
    </row>
    <row r="332">
      <c r="A332" s="87" t="inlineStr">
        <is>
          <t>원료</t>
        </is>
      </c>
      <c r="B332" s="87" t="inlineStr">
        <is>
          <t>INCI</t>
        </is>
      </c>
      <c r="C332" s="87" t="inlineStr">
        <is>
          <t>상</t>
        </is>
      </c>
      <c r="D332" s="87" t="inlineStr">
        <is>
          <t>%</t>
        </is>
      </c>
      <c r="E332" s="87" t="inlineStr">
        <is>
          <t>g(100g)</t>
        </is>
      </c>
      <c r="F332" s="87" t="inlineStr">
        <is>
          <t>이 원료가 하는 일</t>
        </is>
      </c>
    </row>
    <row r="333" ht="32" customHeight="1" s="43">
      <c r="A333" s="4" t="inlineStr">
        <is>
          <t>정제수</t>
        </is>
      </c>
      <c r="B333" s="88" t="inlineStr">
        <is>
          <t>Water</t>
        </is>
      </c>
      <c r="C333" s="6" t="inlineStr">
        <is>
          <t>A</t>
        </is>
      </c>
      <c r="D333" s="7" t="n">
        <v>64.8</v>
      </c>
      <c r="E333" s="7" t="n">
        <v>64.8</v>
      </c>
      <c r="F333" s="88" t="inlineStr">
        <is>
          <t>모든 성분을 녹이는 바탕(제품의 대부분을 차지).  ※베이스(q.s. 100%)</t>
        </is>
      </c>
    </row>
    <row r="334" ht="32" customHeight="1" s="43">
      <c r="A334" s="4" t="inlineStr">
        <is>
          <t>글리세린</t>
        </is>
      </c>
      <c r="B334" s="88" t="inlineStr">
        <is>
          <t>Glycerin</t>
        </is>
      </c>
      <c r="C334" s="6" t="inlineStr">
        <is>
          <t>A</t>
        </is>
      </c>
      <c r="D334" s="7" t="n">
        <v>5</v>
      </c>
      <c r="E334" s="7" t="n">
        <v>5</v>
      </c>
      <c r="F334" s="88" t="inlineStr">
        <is>
          <t>수분을 끌어당기는 대표 보습제. 잔탄검을 미리 개는 매개로도 쓴다.</t>
        </is>
      </c>
    </row>
    <row r="335" ht="32" customHeight="1" s="43">
      <c r="A335" s="4" t="inlineStr">
        <is>
          <t>나이아신아마이드</t>
        </is>
      </c>
      <c r="B335" s="88" t="inlineStr">
        <is>
          <t>Niacinamide</t>
        </is>
      </c>
      <c r="C335" s="6" t="inlineStr">
        <is>
          <t>A</t>
        </is>
      </c>
      <c r="D335" s="7" t="n">
        <v>4</v>
      </c>
      <c r="E335" s="7" t="n">
        <v>4</v>
      </c>
      <c r="F335" s="88" t="inlineStr">
        <is>
          <t>비타민B3. 피지·모공·피부톤·장벽을 두루 돕는 대표 활성.  ※핵심 활성 ①(민감 시 2%부터 시작)</t>
        </is>
      </c>
    </row>
    <row r="336" ht="32" customHeight="1" s="43">
      <c r="A336" s="4" t="inlineStr">
        <is>
          <t>베타글루칸</t>
        </is>
      </c>
      <c r="B336" s="88" t="inlineStr">
        <is>
          <t>Beta-Glucan</t>
        </is>
      </c>
      <c r="C336" s="6" t="inlineStr">
        <is>
          <t>A</t>
        </is>
      </c>
      <c r="D336" s="7" t="n">
        <v>2</v>
      </c>
      <c r="E336" s="7" t="n">
        <v>2</v>
      </c>
      <c r="F336" s="88" t="inlineStr">
        <is>
          <t>진정+수분. 예민한 피부를 달랜다.  ※핵심 활성 ②(진정+수분)</t>
        </is>
      </c>
    </row>
    <row r="337" ht="17" customHeight="1" s="43">
      <c r="A337" s="4" t="inlineStr">
        <is>
          <t>프로판디올</t>
        </is>
      </c>
      <c r="B337" s="88" t="inlineStr">
        <is>
          <t>Propanediol</t>
        </is>
      </c>
      <c r="C337" s="6" t="inlineStr">
        <is>
          <t>A</t>
        </is>
      </c>
      <c r="D337" s="7" t="n">
        <v>3</v>
      </c>
      <c r="E337" s="7" t="n">
        <v>3</v>
      </c>
      <c r="F337" s="88" t="inlineStr">
        <is>
          <t>보습하면서 방부를 거드는 보조 폴리올.</t>
        </is>
      </c>
    </row>
    <row r="338" ht="32" customHeight="1" s="43">
      <c r="A338" s="4" t="inlineStr">
        <is>
          <t>잔탄검</t>
        </is>
      </c>
      <c r="B338" s="88" t="inlineStr">
        <is>
          <t>Xanthan Gum</t>
        </is>
      </c>
      <c r="C338" s="6" t="inlineStr">
        <is>
          <t>A</t>
        </is>
      </c>
      <c r="D338" s="7" t="n">
        <v>0.3</v>
      </c>
      <c r="E338" s="7" t="n">
        <v>0.3</v>
      </c>
      <c r="F338" s="88" t="inlineStr">
        <is>
          <t>천연 점증제. 젤·에멀전에 점도와 안정성을 준다(글리세린에 선분산).  ※글리세린 선분산</t>
        </is>
      </c>
    </row>
    <row r="339" ht="32" customHeight="1" s="43">
      <c r="A339" s="4" t="inlineStr">
        <is>
          <t>다중 히알루론산</t>
        </is>
      </c>
      <c r="B339" s="88" t="inlineStr">
        <is>
          <t>Hyaluronic Acids</t>
        </is>
      </c>
      <c r="C339" s="6" t="inlineStr">
        <is>
          <t>A</t>
        </is>
      </c>
      <c r="D339" s="7" t="n">
        <v>1</v>
      </c>
      <c r="E339" s="7" t="n">
        <v>1</v>
      </c>
      <c r="F339" s="88" t="inlineStr">
        <is>
          <t>분자 크기별 히알루론산으로 층층이 수분 충전(유분 없이 보습).  ※미리 불려 사용</t>
        </is>
      </c>
    </row>
    <row r="340" ht="32" customHeight="1" s="43">
      <c r="A340" s="4" t="inlineStr">
        <is>
          <t>몬타노브68</t>
        </is>
      </c>
      <c r="B340" s="88" t="inlineStr">
        <is>
          <t>Cetearyl Alcohol &amp; Cetearyl Glucoside</t>
        </is>
      </c>
      <c r="C340" s="13" t="inlineStr">
        <is>
          <t>B</t>
        </is>
      </c>
      <c r="D340" s="7" t="n">
        <v>4</v>
      </c>
      <c r="E340" s="7" t="n">
        <v>4</v>
      </c>
      <c r="F340" s="88" t="inlineStr">
        <is>
          <t>물과 기름을 섞어주는 유화제(글루코사이드계·세이프).  ※유화제(세이프)</t>
        </is>
      </c>
    </row>
    <row r="341" ht="17" customHeight="1" s="43">
      <c r="A341" s="4" t="inlineStr">
        <is>
          <t>세틸알코올</t>
        </is>
      </c>
      <c r="B341" s="88" t="inlineStr">
        <is>
          <t>Cetyl Alcohol</t>
        </is>
      </c>
      <c r="C341" s="13" t="inlineStr">
        <is>
          <t>B</t>
        </is>
      </c>
      <c r="D341" s="7" t="n">
        <v>2</v>
      </c>
      <c r="E341" s="7" t="n">
        <v>2</v>
      </c>
      <c r="F341" s="88" t="inlineStr">
        <is>
          <t>유화를 안정화하고 바디·발림감을 주는 지방알코올.</t>
        </is>
      </c>
    </row>
    <row r="342" ht="17" customHeight="1" s="43">
      <c r="A342" s="4" t="inlineStr">
        <is>
          <t>스쿠알란</t>
        </is>
      </c>
      <c r="B342" s="88" t="inlineStr">
        <is>
          <t>Squalane</t>
        </is>
      </c>
      <c r="C342" s="13" t="inlineStr">
        <is>
          <t>B</t>
        </is>
      </c>
      <c r="D342" s="7" t="n">
        <v>5</v>
      </c>
      <c r="E342" s="7" t="n">
        <v>5</v>
      </c>
      <c r="F342" s="88" t="inlineStr">
        <is>
          <t>가볍고 안정적인 보습 오일. 피부 유래라 순함(세이프).</t>
        </is>
      </c>
    </row>
    <row r="343" ht="17" customHeight="1" s="43">
      <c r="A343" s="4" t="inlineStr">
        <is>
          <t>MCT오일</t>
        </is>
      </c>
      <c r="B343" s="88" t="inlineStr">
        <is>
          <t>Caprylic/Capric Triglyceride</t>
        </is>
      </c>
      <c r="C343" s="13" t="inlineStr">
        <is>
          <t>B</t>
        </is>
      </c>
      <c r="D343" s="7" t="n">
        <v>3</v>
      </c>
      <c r="E343" s="7" t="n">
        <v>3</v>
      </c>
      <c r="F343" s="88" t="inlineStr">
        <is>
          <t>아주 가벼운 오일. 세정·발림 베이스(C8/C10·세이프).</t>
        </is>
      </c>
    </row>
    <row r="344" ht="17" customHeight="1" s="43">
      <c r="A344" s="4" t="inlineStr">
        <is>
          <t>디메치콘</t>
        </is>
      </c>
      <c r="B344" s="88" t="inlineStr">
        <is>
          <t>Dimethicone</t>
        </is>
      </c>
      <c r="C344" s="13" t="inlineStr">
        <is>
          <t>B</t>
        </is>
      </c>
      <c r="D344" s="7" t="n">
        <v>3</v>
      </c>
      <c r="E344" s="7" t="n">
        <v>3</v>
      </c>
      <c r="F344" s="88" t="inlineStr">
        <is>
          <t>실키한 발림과 얇은 보호막을 주는 실리콘.</t>
        </is>
      </c>
    </row>
    <row r="345" ht="32" customHeight="1" s="43">
      <c r="A345" s="4" t="inlineStr">
        <is>
          <t>마데카소사이드</t>
        </is>
      </c>
      <c r="B345" s="88" t="inlineStr">
        <is>
          <t>Madecassoside</t>
        </is>
      </c>
      <c r="C345" s="8" t="inlineStr">
        <is>
          <t>C</t>
        </is>
      </c>
      <c r="D345" s="7" t="n">
        <v>1</v>
      </c>
      <c r="E345" s="7" t="n">
        <v>1</v>
      </c>
      <c r="F345" s="88" t="inlineStr">
        <is>
          <t>병풀(시카)의 진정 핵심 성분.  ※핵심 활성 ③(시카 진정)</t>
        </is>
      </c>
    </row>
    <row r="346" ht="17" customHeight="1" s="43">
      <c r="A346" s="4" t="inlineStr">
        <is>
          <t>페녹시에탄올</t>
        </is>
      </c>
      <c r="B346" s="88" t="inlineStr">
        <is>
          <t>Phenoxyethanol</t>
        </is>
      </c>
      <c r="C346" s="8" t="inlineStr">
        <is>
          <t>C</t>
        </is>
      </c>
      <c r="D346" s="7" t="n">
        <v>0.7</v>
      </c>
      <c r="E346" s="7" t="n">
        <v>0.7</v>
      </c>
      <c r="F346" s="88" t="inlineStr">
        <is>
          <t>세균·곰팡이를 막는 방부제(물 든 제품엔 필수).</t>
        </is>
      </c>
    </row>
    <row r="347" ht="17" customHeight="1" s="43">
      <c r="A347" s="4" t="inlineStr">
        <is>
          <t>1,2-헥산다이올</t>
        </is>
      </c>
      <c r="B347" s="88" t="inlineStr">
        <is>
          <t>1,2-Hexanediol</t>
        </is>
      </c>
      <c r="C347" s="8" t="inlineStr">
        <is>
          <t>C</t>
        </is>
      </c>
      <c r="D347" s="7" t="n">
        <v>1</v>
      </c>
      <c r="E347" s="7" t="n">
        <v>1</v>
      </c>
      <c r="F347" s="88" t="inlineStr">
        <is>
          <t>방부를 돕고 보습도 하는 부스터.</t>
        </is>
      </c>
    </row>
    <row r="348" ht="32" customHeight="1" s="43">
      <c r="A348" s="4" t="inlineStr">
        <is>
          <t>구연산</t>
        </is>
      </c>
      <c r="B348" s="88" t="inlineStr">
        <is>
          <t>Citric Acid</t>
        </is>
      </c>
      <c r="C348" s="9" t="inlineStr">
        <is>
          <t>pH</t>
        </is>
      </c>
      <c r="D348" s="7" t="n">
        <v>0.2</v>
      </c>
      <c r="E348" s="7" t="n">
        <v>0.2</v>
      </c>
      <c r="F348" s="88" t="inlineStr">
        <is>
          <t>산도(pH)를 피부에 맞게 낮추는 조절제.  ※pH 5.0~5.5 q.s.</t>
        </is>
      </c>
    </row>
    <row r="349">
      <c r="A349" s="10" t="inlineStr">
        <is>
          <t>합계</t>
        </is>
      </c>
      <c r="B349" s="11" t="n"/>
      <c r="C349" s="11" t="n"/>
      <c r="D349" s="12" t="n">
        <v>100</v>
      </c>
      <c r="E349" s="12" t="n">
        <v>100</v>
      </c>
      <c r="F349" s="11" t="n"/>
    </row>
    <row r="350" ht="17" customHeight="1" s="43">
      <c r="A350" s="53" t="inlineStr">
        <is>
          <t>만드는 법</t>
        </is>
      </c>
    </row>
    <row r="351" ht="47" customHeight="1" s="43">
      <c r="A351" s="50" t="inlineStr">
        <is>
          <t>① 준비·동선: 도구·용기·교반날을 70% 알코올로 소독. 비커는 100g 배치 기준 수상 A=250mL(HS5Pro 위), 유상 B=100mL(중탕용), 냉각 C는 유산지/소형 비커에 계량(200g면 500mL/250mL). ★가열·유화·냄새나는 계량은 '클린벤치 밖'(환기), 식힌 뒤 충전·마무리만 클린벤치 안.</t>
        </is>
      </c>
    </row>
    <row r="352" ht="17" customHeight="1" s="43">
      <c r="A352" s="50" t="inlineStr">
        <is>
          <t>★ 계량·비커 (처음이면 꼭 — 100g 배치 기준):</t>
        </is>
      </c>
    </row>
    <row r="353" ht="32" customHeight="1" s="43">
      <c r="A353" s="50" t="inlineStr">
        <is>
          <t>– 저울 2개를 나눠 쓴다: 정제수·오일처럼 많은 양은 벤치저울(0.1g 단위), 활성·검·보존제·향처럼 1% 이하 소량은 정밀저울(0.01g 단위). 소량을 큰 저울로 재면 오차가 처방을 망친다.</t>
        </is>
      </c>
    </row>
    <row r="354" ht="32" customHeight="1" s="43">
      <c r="A354" s="50" t="inlineStr">
        <is>
          <t>– 분말·점성 원료: 저울에 유산지(칭량지)를 깔고 → 영점(TARE 버튼) → 원료를 담는다. 글리세린·오일 같은 액체는 '받을 비커'를 올리고 TARE 후 바로 부어 넣는다(유산지에 눌어붙음 방지).</t>
        </is>
      </c>
    </row>
    <row r="355" ht="17" customHeight="1" s="43">
      <c r="A355" s="50" t="inlineStr">
        <is>
          <t>– 정제수는 '맨 마지막에 100g을 맞추는 잔량'으로 넣는다(다른 걸 다 더하고 남는 양).</t>
        </is>
      </c>
    </row>
    <row r="356" ht="17" customHeight="1" s="43">
      <c r="A356" s="50" t="inlineStr">
        <is>
          <t>– 비커 크기 = 내용물의 약 2~2.5배(가열·교반 때 넘침 방지). 200g 배치면 한 단계 큰 비커로.</t>
        </is>
      </c>
    </row>
    <row r="357" ht="17" customHeight="1" s="43">
      <c r="A357" s="50" t="inlineStr">
        <is>
          <t>– 흘리면 닦고 다시. 통에 손·젖은 도구 넣지 않기(오염). 소량은 깨끗한 스패출러로.</t>
        </is>
      </c>
    </row>
    <row r="358" ht="32" customHeight="1" s="43">
      <c r="A358" s="50" t="inlineStr">
        <is>
          <t>② 상 나눠 계량: 수상 A(정제수·글리세린·판테놀·검) / 유상 B(오일·세틸알코올·몬타노브68) / 냉각 C(보존제·향·열 약한 활성)는 대기. 검은 글리세린에 선분산.</t>
        </is>
      </c>
    </row>
    <row r="359" ht="32" customHeight="1" s="43">
      <c r="A359" s="50" t="inlineStr">
        <is>
          <t>③ 수상 A 가열: HS5Pro 비커에 자석교반자(stir bar)를 넣고 중속 교반 + ★온도 프로브를 'A 액체'에 꽂아 70~75℃ 제어(상판 온도 아님).</t>
        </is>
      </c>
    </row>
    <row r="360" ht="32" customHeight="1" s="43">
      <c r="A360" s="50" t="inlineStr">
        <is>
          <t>④ 유상 B 가열: 냄비 중탕으로 70~75℃까지 '용해'(교반보다 완전 용해가 중요). 별도 디지털 온도계로 B 확인(감 X). (항온수조 OB-2Pro는 아직 미보유라 중탕으로 대체)</t>
        </is>
      </c>
    </row>
    <row r="361" ht="32" customHeight="1" s="43">
      <c r="A361" s="50" t="inlineStr">
        <is>
          <t>⑤ 두 상 70~75℃에서 약 20분 유지(완전 용해+미생물 부담↓). 시계접시·뚜껑으로 덮어 증발을 줄이고, 합치기 직전 줄어든 무게만큼 뜨거운 정제수로 보충.</t>
        </is>
      </c>
    </row>
    <row r="362" ht="32" customHeight="1" s="43">
      <c r="A362" s="50" t="inlineStr">
        <is>
          <t>⑥ 합치기 전: 수상의 자석교반자를 회수 막대로 빼둔다(호모 날 충돌 방지). 두 상 온도를 ±5℃로 맞춘다(어긋나면 유화가 안 붙는다).</t>
        </is>
      </c>
    </row>
    <row r="363" ht="32" customHeight="1" s="43">
      <c r="A363" s="50" t="inlineStr">
        <is>
          <t>⑦ 유화(HZ-400): 유상 B를 수상 A에 부으며 호모나이저 날이 충분히 잠기게 세우고 2~5분 고속. 비커 벽 따라 천천히 이동해 전체를 균질화. ★유화는 오직 호모 몫 — 마그네틱·손젓기는 전단이 부족해 분리된다.</t>
        </is>
      </c>
    </row>
    <row r="364" ht="17" customHeight="1" s="43">
      <c r="A364" s="50" t="inlineStr">
        <is>
          <t>⑧ '붙으면'(뽀얀 크림색) 호모를 멈춘다. 오래 돌리면 기포·점도 저하 → 바로 냉각 교반으로 전환.</t>
        </is>
      </c>
    </row>
    <row r="365" ht="32" customHeight="1" s="43">
      <c r="A365" s="50" t="inlineStr">
        <is>
          <t>⑨ 냉각 교반(OC-15S): 오버헤드 패들을 바닥서 1~2cm 띄우고 저속으로 40℃까지. 소용돌이가 깊으면 공기를 말아 기포가 된다. 묽은 로션은 HS5Pro 마그네틱만으로도 가능.</t>
        </is>
      </c>
    </row>
    <row r="366" ht="17" customHeight="1" s="43">
      <c r="A366" s="50" t="inlineStr">
        <is>
          <t>⑩ 40℃ 이하서 냉각첨가 C: 보존제(페녹시+헥산다이올)·향·열 약한 활성. 뜨거울 때 넣으면 날아가거나 변질된다.</t>
        </is>
      </c>
    </row>
    <row r="367" ht="32" customHeight="1" s="43">
      <c r="A367" s="50" t="inlineStr">
        <is>
          <t>⑪ pH: 30℃대~실온에서 pH미터(교정 후)로 측정 → 5.0~5.5로 보정(구연산 희석액 한 방울씩, 다시 측정). 증발분은 정제수로 총량 100g 맞춤.</t>
        </is>
      </c>
    </row>
    <row r="368" ht="32" customHeight="1" s="43">
      <c r="A368" s="50" t="inlineStr">
        <is>
          <t>⑫ ★당일 유화 판정(LC-8S 원심): 15mL 튜브에 ~10g씩 2개(무게 대칭) → 3,000rpm·30분 → 분리층(오일링/크리밍/침전) mm 확인 → 개발일지 '분리mm'에 숫자로 기록. 0이면 안정성 큐로, 있으면 튜닝/접기.</t>
        </is>
      </c>
    </row>
    <row r="369" ht="32" customHeight="1" s="43">
      <c r="A369" s="50" t="inlineStr">
        <is>
          <t>⑬ 충전·안정성: 클린벤치 안에서 소독한 용기에 충전. 투명 바이알에 4조건(45℃·실온·4℃·냉동융해)+대조군 소분, 1·2·4·8주 관찰(45℃는 발효기/인큐베이터).</t>
        </is>
      </c>
    </row>
    <row r="370" ht="32" customHeight="1" s="43">
      <c r="A370" s="50" t="inlineStr">
        <is>
          <t>★ 크림(유상↑): 유상 완전 용해에 시간 더 / 호모는 '더 짧게 확실히'(점도 높아 기포 위험) / 오버헤드 냉각은 '더 길게'(굳기 전 C 투입).</t>
        </is>
      </c>
    </row>
    <row r="371" ht="17" customHeight="1" s="43">
      <c r="A371" s="50" t="inlineStr">
        <is>
          <t>★ pH 스트립 읽는 법:</t>
        </is>
      </c>
    </row>
    <row r="372" ht="32" customHeight="1" s="43">
      <c r="A372" s="50" t="inlineStr">
        <is>
          <t>– 스트립을 액에 1초 담갔다 빼고, 10~15초 뒤(설명서 시간) 색이 멈췄을 때 '자연광'에서 통에 인쇄된 색표와 맞춘다(형광등 아래는 색이 왜곡된다).</t>
        </is>
      </c>
    </row>
    <row r="373" ht="32" customHeight="1" s="43">
      <c r="A373" s="50" t="inlineStr">
        <is>
          <t>– 색표 두 칸 사이로 보이면 중간값으로 읽는다(예: 5와 5.5 사이면 ≈5.2). 0.2~0.5 눈금의 정밀 스트립을 권장.</t>
        </is>
      </c>
    </row>
    <row r="374" ht="17" customHeight="1" s="43">
      <c r="A374" s="50" t="inlineStr">
        <is>
          <t>– 크림·젤처럼 되직해 색이 안 보이면 정제수와 1:1로 풀어서 잰다(묽혀도 pH는 거의 그대로).</t>
        </is>
      </c>
    </row>
    <row r="375" ht="17" customHeight="1" s="43">
      <c r="A375" s="50" t="inlineStr">
        <is>
          <t>– 색이 금세 바래니 빼서 오래 두지 말고 바로 판독. 젖은 손·금속이 스트립에 닿지 않게.</t>
        </is>
      </c>
    </row>
    <row r="376" ht="17" customHeight="1" s="43">
      <c r="A376" s="50" t="inlineStr">
        <is>
          <t>– 목표 5.0~5.5. 더 정확히는 pH 미터(보정액으로 교정 후 사용). 스트립은 ±0.3 오차가 정상이다.</t>
        </is>
      </c>
    </row>
    <row r="377" ht="32" customHeight="1" s="43">
      <c r="A377" s="50" t="inlineStr">
        <is>
          <t>★ 흔한 실수: 두 상 온도 안 맞춤(분리) / 자석바 안 빼고 호모(충돌) / 호모 과다(기포·점도↓) / 식기 전 C 투입(열 파괴).</t>
        </is>
      </c>
    </row>
    <row r="379" ht="17" customHeight="1" s="43">
      <c r="A379" s="56" t="inlineStr">
        <is>
          <t>[⑨ (확장) 무수 밤·스틱 — 레시피는 히어로 검증·판매 후 착수]</t>
        </is>
      </c>
    </row>
    <row r="380" ht="17" customHeight="1" s="43">
      <c r="A380" s="52" t="inlineStr">
        <is>
          <t>· 물이 없어 방부·유화 부담이 낮아 1인 제조에 현실적 — 읽어보기 '확장 로드맵'의 확장 1순위.</t>
        </is>
      </c>
    </row>
    <row r="381" ht="17" customHeight="1" s="43">
      <c r="A381" s="52" t="inlineStr">
        <is>
          <t>· 지금 승부처는 히어로 크림 하나. 무수 밤은 히어로가 물리 배치·검증·판매된 뒤 설계한다(지금 벌리면 분산).</t>
        </is>
      </c>
    </row>
  </sheetData>
  <mergeCells count="251">
    <mergeCell ref="A84:F84"/>
    <mergeCell ref="A133:F133"/>
    <mergeCell ref="A75:F75"/>
    <mergeCell ref="A317:F317"/>
    <mergeCell ref="A198:F198"/>
    <mergeCell ref="A238:F238"/>
    <mergeCell ref="A351:F351"/>
    <mergeCell ref="A50:F50"/>
    <mergeCell ref="A369:F369"/>
    <mergeCell ref="A3:F3"/>
    <mergeCell ref="A55:F55"/>
    <mergeCell ref="A86:F86"/>
    <mergeCell ref="A301:F301"/>
    <mergeCell ref="A239:F239"/>
    <mergeCell ref="A95:F95"/>
    <mergeCell ref="A47:F47"/>
    <mergeCell ref="A160:F160"/>
    <mergeCell ref="A175:F175"/>
    <mergeCell ref="A331:F331"/>
    <mergeCell ref="A196:F196"/>
    <mergeCell ref="A5:F5"/>
    <mergeCell ref="A321:F321"/>
    <mergeCell ref="A150:F150"/>
    <mergeCell ref="A32:F32"/>
    <mergeCell ref="A263:F263"/>
    <mergeCell ref="A144:F144"/>
    <mergeCell ref="A303:F303"/>
    <mergeCell ref="A97:F97"/>
    <mergeCell ref="A373:F373"/>
    <mergeCell ref="A318:F318"/>
    <mergeCell ref="A29:F29"/>
    <mergeCell ref="A134:F134"/>
    <mergeCell ref="A200:F200"/>
    <mergeCell ref="A81:F81"/>
    <mergeCell ref="A38:F38"/>
    <mergeCell ref="A152:F152"/>
    <mergeCell ref="A265:F265"/>
    <mergeCell ref="A323:F323"/>
    <mergeCell ref="A161:F161"/>
    <mergeCell ref="A357:F357"/>
    <mergeCell ref="A372:F372"/>
    <mergeCell ref="A44:F44"/>
    <mergeCell ref="A249:F249"/>
    <mergeCell ref="A320:F320"/>
    <mergeCell ref="A31:F31"/>
    <mergeCell ref="A202:F202"/>
    <mergeCell ref="A258:F258"/>
    <mergeCell ref="A329:F329"/>
    <mergeCell ref="A40:F40"/>
    <mergeCell ref="A257:F257"/>
    <mergeCell ref="A51:F51"/>
    <mergeCell ref="A266:F266"/>
    <mergeCell ref="A82:F82"/>
    <mergeCell ref="A260:F260"/>
    <mergeCell ref="A358:F358"/>
    <mergeCell ref="A241:F241"/>
    <mergeCell ref="A250:F250"/>
    <mergeCell ref="A315:F315"/>
    <mergeCell ref="A355:F355"/>
    <mergeCell ref="A237:F237"/>
    <mergeCell ref="A124:F124"/>
    <mergeCell ref="A360:F360"/>
    <mergeCell ref="A7:F7"/>
    <mergeCell ref="A212:F212"/>
    <mergeCell ref="A305:F305"/>
    <mergeCell ref="A243:F243"/>
    <mergeCell ref="A252:F252"/>
    <mergeCell ref="A99:F99"/>
    <mergeCell ref="A41:F41"/>
    <mergeCell ref="A172:F172"/>
    <mergeCell ref="A27:F27"/>
    <mergeCell ref="A236:F236"/>
    <mergeCell ref="A149:F149"/>
    <mergeCell ref="A267:F267"/>
    <mergeCell ref="A163:F163"/>
    <mergeCell ref="A101:F101"/>
    <mergeCell ref="A294:F294"/>
    <mergeCell ref="A306:F306"/>
    <mergeCell ref="A195:F195"/>
    <mergeCell ref="A33:F33"/>
    <mergeCell ref="A204:F204"/>
    <mergeCell ref="A85:F85"/>
    <mergeCell ref="A42:F42"/>
    <mergeCell ref="A213:F213"/>
    <mergeCell ref="A151:F151"/>
    <mergeCell ref="A269:F269"/>
    <mergeCell ref="A126:F126"/>
    <mergeCell ref="A141:F141"/>
    <mergeCell ref="A254:F254"/>
    <mergeCell ref="A311:F311"/>
    <mergeCell ref="A259:F259"/>
    <mergeCell ref="A135:F135"/>
    <mergeCell ref="A35:F35"/>
    <mergeCell ref="A206:F206"/>
    <mergeCell ref="A262:F262"/>
    <mergeCell ref="A240:F240"/>
    <mergeCell ref="A122:F122"/>
    <mergeCell ref="A377:F377"/>
    <mergeCell ref="A125:F125"/>
    <mergeCell ref="A190:F190"/>
    <mergeCell ref="A28:F28"/>
    <mergeCell ref="A199:F199"/>
    <mergeCell ref="A9:F9"/>
    <mergeCell ref="A362:F362"/>
    <mergeCell ref="A127:F127"/>
    <mergeCell ref="A167:F167"/>
    <mergeCell ref="A48:F48"/>
    <mergeCell ref="A176:F176"/>
    <mergeCell ref="A30:F30"/>
    <mergeCell ref="A314:F314"/>
    <mergeCell ref="A319:F319"/>
    <mergeCell ref="A142:F142"/>
    <mergeCell ref="A182:F182"/>
    <mergeCell ref="A304:F304"/>
    <mergeCell ref="A191:F191"/>
    <mergeCell ref="A169:F169"/>
    <mergeCell ref="A296:F296"/>
    <mergeCell ref="A178:F178"/>
    <mergeCell ref="A79:F79"/>
    <mergeCell ref="A88:F88"/>
    <mergeCell ref="A359:F359"/>
    <mergeCell ref="A153:F153"/>
    <mergeCell ref="A162:F162"/>
    <mergeCell ref="A54:F54"/>
    <mergeCell ref="A137:F137"/>
    <mergeCell ref="A46:F46"/>
    <mergeCell ref="A90:F90"/>
    <mergeCell ref="A177:F177"/>
    <mergeCell ref="A208:F208"/>
    <mergeCell ref="A268:F268"/>
    <mergeCell ref="A330:F330"/>
    <mergeCell ref="A164:F164"/>
    <mergeCell ref="A366:F366"/>
    <mergeCell ref="A379:F379"/>
    <mergeCell ref="A375:F375"/>
    <mergeCell ref="A136:F136"/>
    <mergeCell ref="A105:F105"/>
    <mergeCell ref="A56:F56"/>
    <mergeCell ref="A26:F26"/>
    <mergeCell ref="A139:F139"/>
    <mergeCell ref="A210:F210"/>
    <mergeCell ref="A272:F272"/>
    <mergeCell ref="A179:F179"/>
    <mergeCell ref="A381:F381"/>
    <mergeCell ref="A129:F129"/>
    <mergeCell ref="A242:F242"/>
    <mergeCell ref="A313:F313"/>
    <mergeCell ref="A251:F251"/>
    <mergeCell ref="A307:F307"/>
    <mergeCell ref="A76:F76"/>
    <mergeCell ref="A203:F203"/>
    <mergeCell ref="A374:F374"/>
    <mergeCell ref="A181:F181"/>
    <mergeCell ref="A309:F309"/>
    <mergeCell ref="A8:F8"/>
    <mergeCell ref="A361:F361"/>
    <mergeCell ref="A131:F131"/>
    <mergeCell ref="A244:F244"/>
    <mergeCell ref="A100:F100"/>
    <mergeCell ref="A371:F371"/>
    <mergeCell ref="A140:F140"/>
    <mergeCell ref="A53:F53"/>
    <mergeCell ref="A171:F171"/>
    <mergeCell ref="A165:F165"/>
    <mergeCell ref="A180:F180"/>
    <mergeCell ref="A253:F253"/>
    <mergeCell ref="A324:F324"/>
    <mergeCell ref="A299:F299"/>
    <mergeCell ref="A10:F10"/>
    <mergeCell ref="A93:F93"/>
    <mergeCell ref="A308:F308"/>
    <mergeCell ref="A102:F102"/>
    <mergeCell ref="A173:F173"/>
    <mergeCell ref="A295:F295"/>
    <mergeCell ref="A353:F353"/>
    <mergeCell ref="A83:F83"/>
    <mergeCell ref="A34:F34"/>
    <mergeCell ref="A143:F143"/>
    <mergeCell ref="A245:F245"/>
    <mergeCell ref="A92:F92"/>
    <mergeCell ref="A270:F270"/>
    <mergeCell ref="A39:F39"/>
    <mergeCell ref="A310:F310"/>
    <mergeCell ref="A328:F328"/>
    <mergeCell ref="A166:F166"/>
    <mergeCell ref="A368:F368"/>
    <mergeCell ref="A350:F350"/>
    <mergeCell ref="A36:F36"/>
    <mergeCell ref="A207:F207"/>
    <mergeCell ref="A300:F300"/>
    <mergeCell ref="A1:F1"/>
    <mergeCell ref="A45:F45"/>
    <mergeCell ref="A94:F94"/>
    <mergeCell ref="A103:F103"/>
    <mergeCell ref="A168:F168"/>
    <mergeCell ref="A370:F370"/>
    <mergeCell ref="A78:F78"/>
    <mergeCell ref="A256:F256"/>
    <mergeCell ref="A271:F271"/>
    <mergeCell ref="A87:F87"/>
    <mergeCell ref="A354:F354"/>
    <mergeCell ref="A363:F363"/>
    <mergeCell ref="A316:F316"/>
    <mergeCell ref="A246:F246"/>
    <mergeCell ref="A128:F128"/>
    <mergeCell ref="A193:F193"/>
    <mergeCell ref="A255:F255"/>
    <mergeCell ref="A80:F80"/>
    <mergeCell ref="A37:F37"/>
    <mergeCell ref="A326:F326"/>
    <mergeCell ref="A364:F364"/>
    <mergeCell ref="A89:F89"/>
    <mergeCell ref="A356:F356"/>
    <mergeCell ref="A365:F365"/>
    <mergeCell ref="A192:F192"/>
    <mergeCell ref="A248:F248"/>
    <mergeCell ref="A376:F376"/>
    <mergeCell ref="A104:F104"/>
    <mergeCell ref="A297:F297"/>
    <mergeCell ref="A57:F57"/>
    <mergeCell ref="A302:F302"/>
    <mergeCell ref="A247:F247"/>
    <mergeCell ref="A298:F298"/>
    <mergeCell ref="A312:F312"/>
    <mergeCell ref="A194:F194"/>
    <mergeCell ref="A106:F106"/>
    <mergeCell ref="A4:F4"/>
    <mergeCell ref="A96:F96"/>
    <mergeCell ref="A91:F91"/>
    <mergeCell ref="A147:F147"/>
    <mergeCell ref="A209:F209"/>
    <mergeCell ref="A380:F380"/>
    <mergeCell ref="A43:F43"/>
    <mergeCell ref="A327:F327"/>
    <mergeCell ref="A170:F170"/>
    <mergeCell ref="A52:F52"/>
    <mergeCell ref="A211:F211"/>
    <mergeCell ref="A130:F130"/>
    <mergeCell ref="A77:F77"/>
    <mergeCell ref="A201:F201"/>
    <mergeCell ref="A148:F148"/>
    <mergeCell ref="A261:F261"/>
    <mergeCell ref="A352:F352"/>
    <mergeCell ref="A123:F123"/>
    <mergeCell ref="A138:F138"/>
    <mergeCell ref="A132:F132"/>
    <mergeCell ref="A197:F197"/>
    <mergeCell ref="A325:F325"/>
    <mergeCell ref="A146:F146"/>
    <mergeCell ref="A6:F6"/>
    <mergeCell ref="A367:F36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FF548235"/>
    <outlinePr summaryBelow="1" summaryRight="1"/>
    <pageSetUpPr/>
  </sheetPr>
  <dimension ref="A1:N32"/>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7"/>
  <cols>
    <col width="16" customWidth="1" style="43" min="1" max="1"/>
    <col width="28" customWidth="1" style="43" min="2" max="2"/>
    <col width="5" customWidth="1" style="43" min="3" max="3"/>
    <col width="14" customWidth="1" style="43" min="4" max="4"/>
    <col width="44" customWidth="1" style="43" min="5" max="5"/>
    <col width="7" customWidth="1" style="43" min="6" max="7"/>
    <col width="10" customWidth="1" style="43" min="8" max="8"/>
    <col width="9" customWidth="1" style="43" min="9" max="10"/>
    <col width="11" customWidth="1" style="43" min="11" max="12"/>
    <col width="30" customWidth="1" style="43" min="13" max="13"/>
    <col width="26" customWidth="1" style="43" min="14" max="14"/>
  </cols>
  <sheetData>
    <row r="1" ht="30" customHeight="1" s="43">
      <c r="A1" s="55" t="inlineStr">
        <is>
          <t>원료 재고 — 현재고 = 최초보유 + 구매 + 조정 − 제조사용 (자동)</t>
        </is>
      </c>
    </row>
    <row r="2" ht="44" customHeight="1" s="43">
      <c r="A2" s="57" t="inlineStr">
        <is>
          <t>지금 가진 원료와 '남은 양(현재고)'을 보는 재고판. 현재고는 자동 계산이라 직접 고치지 않는다 — 사면 '입출고', 쓰면 '개발일지'에 적으면 여기 숫자가 따라 움직인다.   ┃ 역할=고정 11종(필터용) — 트러블슈팅 '관련 역할'과 같은 값이라, 이슈의 그 역할로 여기서 필터하면 바꿀 원료가 보인다. ┃ 상=섞는 단계(A수상·B유상·C냉각·pH) · 세이프=히어로(말라세지아) 적합 O/X · 현재고g=최초보유+구매+조정−제조사용(음수=빨강, 사야 함)</t>
        </is>
      </c>
    </row>
    <row r="3" ht="18" customHeight="1" s="43">
      <c r="A3" s="87" t="inlineStr">
        <is>
          <t>원료</t>
        </is>
      </c>
      <c r="B3" s="87" t="inlineStr">
        <is>
          <t>INCI</t>
        </is>
      </c>
      <c r="C3" s="87" t="inlineStr">
        <is>
          <t>상</t>
        </is>
      </c>
      <c r="D3" s="87" t="inlineStr">
        <is>
          <t>역할</t>
        </is>
      </c>
      <c r="E3" s="87" t="inlineStr">
        <is>
          <t>역할 설명</t>
        </is>
      </c>
      <c r="F3" s="87" t="inlineStr">
        <is>
          <t>세이프</t>
        </is>
      </c>
      <c r="G3" s="87" t="inlineStr">
        <is>
          <t>보관</t>
        </is>
      </c>
      <c r="H3" s="87" t="inlineStr">
        <is>
          <t>최초보유g</t>
        </is>
      </c>
      <c r="I3" s="87" t="inlineStr">
        <is>
          <t>구매g</t>
        </is>
      </c>
      <c r="J3" s="87" t="inlineStr">
        <is>
          <t>조정g</t>
        </is>
      </c>
      <c r="K3" s="87" t="inlineStr">
        <is>
          <t>제조사용g</t>
        </is>
      </c>
      <c r="L3" s="87" t="inlineStr">
        <is>
          <t>현재고g</t>
        </is>
      </c>
      <c r="M3" s="87" t="inlineStr">
        <is>
          <t>비고</t>
        </is>
      </c>
      <c r="N3" s="17" t="inlineStr">
        <is>
          <t>법적 사용한도(고시)</t>
        </is>
      </c>
    </row>
    <row r="4" ht="54" customHeight="1" s="43">
      <c r="A4" s="4" t="inlineStr">
        <is>
          <t>글리세린</t>
        </is>
      </c>
      <c r="B4" s="88" t="inlineStr">
        <is>
          <t>Glycerin</t>
        </is>
      </c>
      <c r="C4" s="6" t="inlineStr">
        <is>
          <t>A</t>
        </is>
      </c>
      <c r="D4" s="4" t="inlineStr">
        <is>
          <t>보습</t>
        </is>
      </c>
      <c r="E4" s="88" t="inlineStr">
        <is>
          <t>수분을 끌어당기거나 붙잡아 촉촉하게(글리세린·베타인·프로판디올·히알루론산). 너무 끈적하면 종류를 바꾸거나 %↓.</t>
        </is>
      </c>
      <c r="F4" s="7" t="inlineStr">
        <is>
          <t>O</t>
        </is>
      </c>
      <c r="G4" s="7" t="inlineStr">
        <is>
          <t>서늘</t>
        </is>
      </c>
      <c r="H4" s="7" t="n">
        <v>500</v>
      </c>
      <c r="I4" s="7">
        <f>SUMIFS(입출고표[수량g],입출고표[원료],원료표[[#This Row],[원료]],입출고표[구분],"구매")</f>
        <v/>
      </c>
      <c r="J4" s="7">
        <f>SUMIFS(입출고표[수량g],입출고표[원료],원료표[[#This Row],[원료]],입출고표[구분],"조정")</f>
        <v/>
      </c>
      <c r="K4" s="7">
        <f>SUMIF(처방표[원료],원료표[[#This Row],[원료]],처방표[사용g])</f>
        <v/>
      </c>
      <c r="L4" s="7">
        <f>원료표[[#This Row],[최초보유g]]+원료표[[#This Row],[구매g]]+원료표[[#This Row],[조정g]]-원료표[[#This Row],[제조사용g]]</f>
        <v/>
      </c>
      <c r="M4" s="88" t="inlineStr">
        <is>
          <t>허브누리 식물성글리세린 250g×2. 셀러. 100g당 5g</t>
        </is>
      </c>
      <c r="N4" s="18" t="n"/>
    </row>
    <row r="5" ht="54" customHeight="1" s="43">
      <c r="A5" s="4" t="inlineStr">
        <is>
          <t>나이아신아마이드</t>
        </is>
      </c>
      <c r="B5" s="88" t="inlineStr">
        <is>
          <t>Niacinamide</t>
        </is>
      </c>
      <c r="C5" s="6" t="inlineStr">
        <is>
          <t>A</t>
        </is>
      </c>
      <c r="D5" s="4" t="inlineStr">
        <is>
          <t>활성</t>
        </is>
      </c>
      <c r="E5" s="88" t="inlineStr">
        <is>
          <t>효능을 내는 성분(피지·진정·톤 등). 따갑/자극 나면 고농도 활성(나이아신아마이드 등)부터 %↓, 민감하면 2%부터 올려가며 테스트.</t>
        </is>
      </c>
      <c r="F5" s="7" t="inlineStr">
        <is>
          <t>O</t>
        </is>
      </c>
      <c r="G5" s="7" t="inlineStr">
        <is>
          <t>방습</t>
        </is>
      </c>
      <c r="H5" s="7" t="n">
        <v>100</v>
      </c>
      <c r="I5" s="7">
        <f>SUMIFS(입출고표[수량g],입출고표[원료],원료표[[#This Row],[원료]],입출고표[구분],"구매")</f>
        <v/>
      </c>
      <c r="J5" s="7">
        <f>SUMIFS(입출고표[수량g],입출고표[원료],원료표[[#This Row],[원료]],입출고표[구분],"조정")</f>
        <v/>
      </c>
      <c r="K5" s="7">
        <f>SUMIF(처방표[원료],원료표[[#This Row],[원료]],처방표[사용g])</f>
        <v/>
      </c>
      <c r="L5" s="7">
        <f>원료표[[#This Row],[최초보유g]]+원료표[[#This Row],[구매g]]+원료표[[#This Row],[조정g]]-원료표[[#This Row],[제조사용g]]</f>
        <v/>
      </c>
      <c r="M5" s="88" t="inlineStr">
        <is>
          <t>허브누리 50g×2(분말). 방습고. 100g당 2g. CoA 확인</t>
        </is>
      </c>
      <c r="N5" s="18" t="n"/>
    </row>
    <row r="6" ht="54" customHeight="1" s="43">
      <c r="A6" s="4" t="inlineStr">
        <is>
          <t>다중 히알루론산</t>
        </is>
      </c>
      <c r="B6" s="88" t="inlineStr">
        <is>
          <t>Hyaluronic Acids</t>
        </is>
      </c>
      <c r="C6" s="6" t="inlineStr">
        <is>
          <t>A</t>
        </is>
      </c>
      <c r="D6" s="4" t="inlineStr">
        <is>
          <t>보습</t>
        </is>
      </c>
      <c r="E6" s="88" t="inlineStr">
        <is>
          <t>수분을 끌어당기거나 붙잡아 촉촉하게(글리세린·베타인·프로판디올·히알루론산). 너무 끈적하면 종류를 바꾸거나 %↓.</t>
        </is>
      </c>
      <c r="F6" s="7" t="inlineStr">
        <is>
          <t>O</t>
        </is>
      </c>
      <c r="G6" s="7" t="inlineStr">
        <is>
          <t>방습</t>
        </is>
      </c>
      <c r="H6" s="7" t="n">
        <v>20</v>
      </c>
      <c r="I6" s="7">
        <f>SUMIFS(입출고표[수량g],입출고표[원료],원료표[[#This Row],[원료]],입출고표[구분],"구매")</f>
        <v/>
      </c>
      <c r="J6" s="7">
        <f>SUMIFS(입출고표[수량g],입출고표[원료],원료표[[#This Row],[원료]],입출고표[구분],"조정")</f>
        <v/>
      </c>
      <c r="K6" s="7">
        <f>SUMIF(처방표[원료],원료표[[#This Row],[원료]],처방표[사용g])</f>
        <v/>
      </c>
      <c r="L6" s="7">
        <f>원료표[[#This Row],[최초보유g]]+원료표[[#This Row],[구매g]]+원료표[[#This Row],[조정g]]-원료표[[#This Row],[제조사용g]]</f>
        <v/>
      </c>
      <c r="M6" s="88" t="inlineStr">
        <is>
          <t>천연사랑 '히알루론산 저분자 100% 분말' 20g. ★분말(하루 불려 사용). 100g당 1g(≈20배치). CoA 확인</t>
        </is>
      </c>
      <c r="N6" s="18" t="n"/>
    </row>
    <row r="7" ht="72" customHeight="1" s="43">
      <c r="A7" s="4" t="inlineStr">
        <is>
          <t>베타글루칸</t>
        </is>
      </c>
      <c r="B7" s="88" t="inlineStr">
        <is>
          <t>Beta-Glucan</t>
        </is>
      </c>
      <c r="C7" s="6" t="inlineStr">
        <is>
          <t>A</t>
        </is>
      </c>
      <c r="D7" s="4" t="inlineStr">
        <is>
          <t>활성</t>
        </is>
      </c>
      <c r="E7" s="88" t="inlineStr">
        <is>
          <t>효능을 내는 성분(피지·진정·톤 등). 따갑/자극 나면 고농도 활성(나이아신아마이드 등)부터 %↓, 민감하면 2%부터 올려가며 테스트.</t>
        </is>
      </c>
      <c r="F7" s="7" t="inlineStr">
        <is>
          <t>O</t>
        </is>
      </c>
      <c r="G7" s="7" t="inlineStr">
        <is>
          <t>냉장</t>
        </is>
      </c>
      <c r="H7" s="7" t="n">
        <v>50</v>
      </c>
      <c r="I7" s="7">
        <f>SUMIFS(입출고표[수량g],입출고표[원료],원료표[[#This Row],[원료]],입출고표[구분],"구매")</f>
        <v/>
      </c>
      <c r="J7" s="7">
        <f>SUMIFS(입출고표[수량g],입출고표[원료],원료표[[#This Row],[원료]],입출고표[구분],"조정")</f>
        <v/>
      </c>
      <c r="K7" s="7">
        <f>SUMIF(처방표[원료],원료표[[#This Row],[원료]],처방표[사용g])</f>
        <v/>
      </c>
      <c r="L7" s="7">
        <f>원료표[[#This Row],[최초보유g]]+원료표[[#This Row],[구매g]]+원료표[[#This Row],[조정g]]-원료표[[#This Row],[제조사용g]]</f>
        <v/>
      </c>
      <c r="M7" s="88" t="inlineStr">
        <is>
          <t>천연사랑 50ml(액상). ★냉장 보관(개봉 후)·차광, 동결 금지(다당류라 미생물·변질 취약). 100g당 1g(≈50배치). CoA 확인</t>
        </is>
      </c>
      <c r="N7" s="18" t="n"/>
    </row>
    <row r="8" ht="54" customHeight="1" s="43">
      <c r="A8" s="4" t="inlineStr">
        <is>
          <t>베타인</t>
        </is>
      </c>
      <c r="B8" s="88" t="inlineStr">
        <is>
          <t>Betaine</t>
        </is>
      </c>
      <c r="C8" s="6" t="inlineStr">
        <is>
          <t>A</t>
        </is>
      </c>
      <c r="D8" s="4" t="inlineStr">
        <is>
          <t>보습</t>
        </is>
      </c>
      <c r="E8" s="88" t="inlineStr">
        <is>
          <t>수분을 끌어당기거나 붙잡아 촉촉하게(글리세린·베타인·프로판디올·히알루론산). 너무 끈적하면 종류를 바꾸거나 %↓.</t>
        </is>
      </c>
      <c r="F8" s="7" t="inlineStr">
        <is>
          <t>O</t>
        </is>
      </c>
      <c r="G8" s="7" t="inlineStr">
        <is>
          <t>서늘</t>
        </is>
      </c>
      <c r="H8" s="7" t="n">
        <v>100</v>
      </c>
      <c r="I8" s="7">
        <f>SUMIFS(입출고표[수량g],입출고표[원료],원료표[[#This Row],[원료]],입출고표[구분],"구매")</f>
        <v/>
      </c>
      <c r="J8" s="7">
        <f>SUMIFS(입출고표[수량g],입출고표[원료],원료표[[#This Row],[원료]],입출고표[구분],"조정")</f>
        <v/>
      </c>
      <c r="K8" s="7">
        <f>SUMIF(처방표[원료],원료표[[#This Row],[원료]],처방표[사용g])</f>
        <v/>
      </c>
      <c r="L8" s="7">
        <f>원료표[[#This Row],[최초보유g]]+원료표[[#This Row],[구매g]]+원료표[[#This Row],[조정g]]-원료표[[#This Row],[제조사용g]]</f>
        <v/>
      </c>
      <c r="M8" s="88" t="inlineStr">
        <is>
          <t>허브누리 내추럴베타인 50g×2(액상, 전성분에 1,2-헥산디올 포함). 셀러. (v2 미사용)</t>
        </is>
      </c>
      <c r="N8" s="18" t="n"/>
    </row>
    <row r="9" ht="54" customHeight="1" s="43">
      <c r="A9" s="4" t="inlineStr">
        <is>
          <t>아연피카</t>
        </is>
      </c>
      <c r="B9" s="88" t="inlineStr">
        <is>
          <t>Zinc PCA</t>
        </is>
      </c>
      <c r="C9" s="6" t="inlineStr">
        <is>
          <t>A</t>
        </is>
      </c>
      <c r="D9" s="4" t="inlineStr">
        <is>
          <t>활성</t>
        </is>
      </c>
      <c r="E9" s="88" t="inlineStr">
        <is>
          <t>효능을 내는 성분(피지·진정·톤 등). 따갑/자극 나면 고농도 활성(나이아신아마이드 등)부터 %↓, 민감하면 2%부터 올려가며 테스트.</t>
        </is>
      </c>
      <c r="F9" s="7" t="inlineStr">
        <is>
          <t>O</t>
        </is>
      </c>
      <c r="G9" s="7" t="inlineStr">
        <is>
          <t>방습</t>
        </is>
      </c>
      <c r="H9" s="7" t="n">
        <v>50</v>
      </c>
      <c r="I9" s="7">
        <f>SUMIFS(입출고표[수량g],입출고표[원료],원료표[[#This Row],[원료]],입출고표[구분],"구매")</f>
        <v/>
      </c>
      <c r="J9" s="7">
        <f>SUMIFS(입출고표[수량g],입출고표[원료],원료표[[#This Row],[원료]],입출고표[구분],"조정")</f>
        <v/>
      </c>
      <c r="K9" s="7">
        <f>SUMIF(처방표[원료],원료표[[#This Row],[원료]],처방표[사용g])</f>
        <v/>
      </c>
      <c r="L9" s="7">
        <f>원료표[[#This Row],[최초보유g]]+원료표[[#This Row],[구매g]]+원료표[[#This Row],[조정g]]-원료표[[#This Row],[제조사용g]]</f>
        <v/>
      </c>
      <c r="M9" s="88" t="inlineStr">
        <is>
          <t>천연사랑 '징크 PCA' 50g(분말). 100g당 1g(≈50배치). CoA 확인</t>
        </is>
      </c>
      <c r="N9" s="18" t="inlineStr">
        <is>
          <t>징크로서 1% (④기타·수용성 징크 염류)</t>
        </is>
      </c>
    </row>
    <row r="10" ht="54" customHeight="1" s="43">
      <c r="A10" s="4" t="inlineStr">
        <is>
          <t>알란토인</t>
        </is>
      </c>
      <c r="B10" s="88" t="inlineStr">
        <is>
          <t>Allantoin</t>
        </is>
      </c>
      <c r="C10" s="6" t="inlineStr">
        <is>
          <t>A</t>
        </is>
      </c>
      <c r="D10" s="4" t="inlineStr">
        <is>
          <t>활성</t>
        </is>
      </c>
      <c r="E10" s="88" t="inlineStr">
        <is>
          <t>효능을 내는 성분(피지·진정·톤 등). 따갑/자극 나면 고농도 활성(나이아신아마이드 등)부터 %↓, 민감하면 2%부터 올려가며 테스트.</t>
        </is>
      </c>
      <c r="F10" s="7" t="inlineStr">
        <is>
          <t>O</t>
        </is>
      </c>
      <c r="G10" s="7" t="inlineStr">
        <is>
          <t>방습</t>
        </is>
      </c>
      <c r="H10" s="7" t="n">
        <v>90</v>
      </c>
      <c r="I10" s="7">
        <f>SUMIFS(입출고표[수량g],입출고표[원료],원료표[[#This Row],[원료]],입출고표[구분],"구매")</f>
        <v/>
      </c>
      <c r="J10" s="7">
        <f>SUMIFS(입출고표[수량g],입출고표[원료],원료표[[#This Row],[원료]],입출고표[구분],"조정")</f>
        <v/>
      </c>
      <c r="K10" s="7">
        <f>SUMIF(처방표[원료],원료표[[#This Row],[원료]],처방표[사용g])</f>
        <v/>
      </c>
      <c r="L10" s="7">
        <f>원료표[[#This Row],[최초보유g]]+원료표[[#This Row],[구매g]]+원료표[[#This Row],[조정g]]-원료표[[#This Row],[제조사용g]]</f>
        <v/>
      </c>
      <c r="M10" s="88" t="inlineStr">
        <is>
          <t>허브누리 알란토인분말 30g×3. 방습고. 100g당 0.5g</t>
        </is>
      </c>
      <c r="N10" s="18" t="n"/>
    </row>
    <row r="11" ht="54" customHeight="1" s="43">
      <c r="A11" s="4" t="inlineStr">
        <is>
          <t>잔탄검</t>
        </is>
      </c>
      <c r="B11" s="88" t="inlineStr">
        <is>
          <t>Xanthan Gum</t>
        </is>
      </c>
      <c r="C11" s="6" t="inlineStr">
        <is>
          <t>A</t>
        </is>
      </c>
      <c r="D11" s="4" t="inlineStr">
        <is>
          <t>점증제</t>
        </is>
      </c>
      <c r="E11" s="88" t="inlineStr">
        <is>
          <t>되기(점도)를 만든다(잔탄검). 묽으면 0.1%p↑, 되면↓. 반드시 글리세린에 선분산 후 물에(뭉침 방지).</t>
        </is>
      </c>
      <c r="F11" s="7" t="inlineStr">
        <is>
          <t>O</t>
        </is>
      </c>
      <c r="G11" s="7" t="inlineStr">
        <is>
          <t>방습</t>
        </is>
      </c>
      <c r="H11" s="7" t="n">
        <v>100</v>
      </c>
      <c r="I11" s="7">
        <f>SUMIFS(입출고표[수량g],입출고표[원료],원료표[[#This Row],[원료]],입출고표[구분],"구매")</f>
        <v/>
      </c>
      <c r="J11" s="7">
        <f>SUMIFS(입출고표[수량g],입출고표[원료],원료표[[#This Row],[원료]],입출고표[구분],"조정")</f>
        <v/>
      </c>
      <c r="K11" s="7">
        <f>SUMIF(처방표[원료],원료표[[#This Row],[원료]],처방표[사용g])</f>
        <v/>
      </c>
      <c r="L11" s="7">
        <f>원료표[[#This Row],[최초보유g]]+원료표[[#This Row],[구매g]]+원료표[[#This Row],[조정g]]-원료표[[#This Row],[제조사용g]]</f>
        <v/>
      </c>
      <c r="M11" s="88" t="inlineStr">
        <is>
          <t>허브누리 잔탄검 50g×2(분말). 방습고. 100g당 0.3g(글리세린에 선분산)</t>
        </is>
      </c>
      <c r="N11" s="18" t="n"/>
    </row>
    <row r="12" ht="54" customHeight="1" s="43">
      <c r="A12" s="4" t="inlineStr">
        <is>
          <t>정제수</t>
        </is>
      </c>
      <c r="B12" s="88" t="inlineStr">
        <is>
          <t>Water</t>
        </is>
      </c>
      <c r="C12" s="6" t="inlineStr">
        <is>
          <t>A</t>
        </is>
      </c>
      <c r="D12" s="4" t="inlineStr">
        <is>
          <t>용제</t>
        </is>
      </c>
      <c r="E12" s="88" t="inlineStr">
        <is>
          <t>제품의 바탕이 되는 물. 전체 양·농도를 맞추는 '잔량(마지막에 100g 채움)'으로 쓴다. 되기엔 직접 관여 안 함.</t>
        </is>
      </c>
      <c r="F12" s="7" t="inlineStr">
        <is>
          <t>O</t>
        </is>
      </c>
      <c r="G12" s="7" t="inlineStr">
        <is>
          <t>서늘</t>
        </is>
      </c>
      <c r="H12" s="7" t="n">
        <v>1000</v>
      </c>
      <c r="I12" s="7">
        <f>SUMIFS(입출고표[수량g],입출고표[원료],원료표[[#This Row],[원료]],입출고표[구분],"구매")</f>
        <v/>
      </c>
      <c r="J12" s="7">
        <f>SUMIFS(입출고표[수량g],입출고표[원료],원료표[[#This Row],[원료]],입출고표[구분],"조정")</f>
        <v/>
      </c>
      <c r="K12" s="7">
        <f>SUMIF(처방표[원료],원료표[[#This Row],[원료]],처방표[사용g])</f>
        <v/>
      </c>
      <c r="L12" s="7">
        <f>원료표[[#This Row],[최초보유g]]+원료표[[#This Row],[구매g]]+원료표[[#This Row],[조정g]]-원료표[[#This Row],[제조사용g]]</f>
        <v/>
      </c>
      <c r="M12" s="88" t="inlineStr">
        <is>
          <t>천연사랑 정제수 2병(정확 용량 라벨 확인). 셀러. 100g당 63.5g + 세척·HA불리기·pH희석 공용</t>
        </is>
      </c>
      <c r="N12" s="18" t="n"/>
    </row>
    <row r="13" ht="54" customHeight="1" s="43">
      <c r="A13" s="4" t="inlineStr">
        <is>
          <t>프로판디올</t>
        </is>
      </c>
      <c r="B13" s="88" t="inlineStr">
        <is>
          <t>Propanediol</t>
        </is>
      </c>
      <c r="C13" s="6" t="inlineStr">
        <is>
          <t>A</t>
        </is>
      </c>
      <c r="D13" s="4" t="inlineStr">
        <is>
          <t>보습</t>
        </is>
      </c>
      <c r="E13" s="88" t="inlineStr">
        <is>
          <t>수분을 끌어당기거나 붙잡아 촉촉하게(글리세린·베타인·프로판디올·히알루론산). 너무 끈적하면 종류를 바꾸거나 %↓.</t>
        </is>
      </c>
      <c r="F13" s="7" t="inlineStr">
        <is>
          <t>O</t>
        </is>
      </c>
      <c r="G13" s="7" t="inlineStr">
        <is>
          <t>서늘</t>
        </is>
      </c>
      <c r="H13" s="7" t="n">
        <v>250</v>
      </c>
      <c r="I13" s="7">
        <f>SUMIFS(입출고표[수량g],입출고표[원료],원료표[[#This Row],[원료]],입출고표[구분],"구매")</f>
        <v/>
      </c>
      <c r="J13" s="7">
        <f>SUMIFS(입출고표[수량g],입출고표[원료],원료표[[#This Row],[원료]],입출고표[구분],"조정")</f>
        <v/>
      </c>
      <c r="K13" s="7">
        <f>SUMIF(처방표[원료],원료표[[#This Row],[원료]],처방표[사용g])</f>
        <v/>
      </c>
      <c r="L13" s="7">
        <f>원료표[[#This Row],[최초보유g]]+원료표[[#This Row],[구매g]]+원료표[[#This Row],[조정g]]-원료표[[#This Row],[제조사용g]]</f>
        <v/>
      </c>
      <c r="M13" s="88" t="inlineStr">
        <is>
          <t>허브누리 '에코보습제(프로판디올)' 250g. 셀러. ★v2 '펜틸렌글라이콜' 대체 사용. 100g당 3g</t>
        </is>
      </c>
      <c r="N13" s="18" t="n"/>
    </row>
    <row r="14" ht="36" customHeight="1" s="43">
      <c r="A14" s="4" t="inlineStr">
        <is>
          <t>MCT오일</t>
        </is>
      </c>
      <c r="B14" s="88" t="inlineStr">
        <is>
          <t>Caprylic/Capric Triglyceride</t>
        </is>
      </c>
      <c r="C14" s="13" t="inlineStr">
        <is>
          <t>B</t>
        </is>
      </c>
      <c r="D14" s="4" t="inlineStr">
        <is>
          <t>유상·에몰리언트</t>
        </is>
      </c>
      <c r="E14" s="88" t="inlineStr">
        <is>
          <t>오일·지방알코올로 발림·영양·바디를 준다(스쿠알란·MCT·세틸알코올). 무겁/번들이면 %↓, 묽으면 세틸↑.</t>
        </is>
      </c>
      <c r="F14" s="7" t="inlineStr">
        <is>
          <t>O</t>
        </is>
      </c>
      <c r="G14" s="7" t="inlineStr">
        <is>
          <t>서늘</t>
        </is>
      </c>
      <c r="H14" s="7" t="n">
        <v>500</v>
      </c>
      <c r="I14" s="7">
        <f>SUMIFS(입출고표[수량g],입출고표[원료],원료표[[#This Row],[원료]],입출고표[구분],"구매")</f>
        <v/>
      </c>
      <c r="J14" s="7">
        <f>SUMIFS(입출고표[수량g],입출고표[원료],원료표[[#This Row],[원료]],입출고표[구분],"조정")</f>
        <v/>
      </c>
      <c r="K14" s="7">
        <f>SUMIF(처방표[원료],원료표[[#This Row],[원료]],처방표[사용g])</f>
        <v/>
      </c>
      <c r="L14" s="7">
        <f>원료표[[#This Row],[최초보유g]]+원료표[[#This Row],[구매g]]+원료표[[#This Row],[조정g]]-원료표[[#This Row],[제조사용g]]</f>
        <v/>
      </c>
      <c r="M14" s="88" t="inlineStr">
        <is>
          <t>허브누리 MCT 250g×2. 셀러. 100g당 3g</t>
        </is>
      </c>
      <c r="N14" s="18" t="n"/>
    </row>
    <row r="15" ht="36" customHeight="1" s="43">
      <c r="A15" s="4" t="inlineStr">
        <is>
          <t>디메치콘</t>
        </is>
      </c>
      <c r="B15" s="88" t="inlineStr">
        <is>
          <t>Dimethicone</t>
        </is>
      </c>
      <c r="C15" s="13" t="inlineStr">
        <is>
          <t>B</t>
        </is>
      </c>
      <c r="D15" s="4" t="inlineStr">
        <is>
          <t>감촉·실리콘</t>
        </is>
      </c>
      <c r="E15" s="88" t="inlineStr">
        <is>
          <t>매끈한 발림과 얇은 보호막(디메치콘). 산뜻함 필요하면 소폭↑, 헹굼성 떨어지면↓.</t>
        </is>
      </c>
      <c r="F15" s="7" t="inlineStr">
        <is>
          <t>O</t>
        </is>
      </c>
      <c r="G15" s="7" t="inlineStr">
        <is>
          <t>서늘</t>
        </is>
      </c>
      <c r="H15" s="7" t="n">
        <v>250</v>
      </c>
      <c r="I15" s="7">
        <f>SUMIFS(입출고표[수량g],입출고표[원료],원료표[[#This Row],[원료]],입출고표[구분],"구매")</f>
        <v/>
      </c>
      <c r="J15" s="7">
        <f>SUMIFS(입출고표[수량g],입출고표[원료],원료표[[#This Row],[원료]],입출고표[구분],"조정")</f>
        <v/>
      </c>
      <c r="K15" s="7">
        <f>SUMIF(처방표[원료],원료표[[#This Row],[원료]],처방표[사용g])</f>
        <v/>
      </c>
      <c r="L15" s="7">
        <f>원료표[[#This Row],[최초보유g]]+원료표[[#This Row],[구매g]]+원료표[[#This Row],[조정g]]-원료표[[#This Row],[제조사용g]]</f>
        <v/>
      </c>
      <c r="M15" s="88" t="inlineStr">
        <is>
          <t>GO5109 디메치콘. 셀러. 100g당 3g</t>
        </is>
      </c>
      <c r="N15" s="18" t="n"/>
    </row>
    <row r="16" ht="72" customHeight="1" s="43">
      <c r="A16" s="4" t="inlineStr">
        <is>
          <t>몬타노브68</t>
        </is>
      </c>
      <c r="B16" s="88" t="inlineStr">
        <is>
          <t>Cetearyl Alcohol &amp; Cetearyl Glucoside</t>
        </is>
      </c>
      <c r="C16" s="13" t="inlineStr">
        <is>
          <t>B</t>
        </is>
      </c>
      <c r="D16" s="4" t="inlineStr">
        <is>
          <t>유화제</t>
        </is>
      </c>
      <c r="E16" s="88" t="inlineStr">
        <is>
          <t>물과 기름이 분리 안 되게 잡아준다(몬타노브68). 층분리 나면 ①온도 ②호모 먼저, 그래도면 %↑.</t>
        </is>
      </c>
      <c r="F16" s="7" t="inlineStr">
        <is>
          <t>O</t>
        </is>
      </c>
      <c r="G16" s="7" t="inlineStr">
        <is>
          <t>서늘</t>
        </is>
      </c>
      <c r="H16" s="7" t="n">
        <v>200</v>
      </c>
      <c r="I16" s="7">
        <f>SUMIFS(입출고표[수량g],입출고표[원료],원료표[[#This Row],[원료]],입출고표[구분],"구매")</f>
        <v/>
      </c>
      <c r="J16" s="7">
        <f>SUMIFS(입출고표[수량g],입출고표[원료],원료표[[#This Row],[원료]],입출고표[구분],"조정")</f>
        <v/>
      </c>
      <c r="K16" s="7">
        <f>SUMIF(처방표[원료],원료표[[#This Row],[원료]],처방표[사용g])</f>
        <v/>
      </c>
      <c r="L16" s="7">
        <f>원료표[[#This Row],[최초보유g]]+원료표[[#This Row],[구매g]]+원료표[[#This Row],[조정g]]-원료표[[#This Row],[제조사용g]]</f>
        <v/>
      </c>
      <c r="M16" s="88" t="inlineStr">
        <is>
          <t>다인소프 '몬타왁스 68' 100g×2(도착). 셀러(서늘·건조·밀폐, 방습). v2 유화제(글루코사이드계, 말라세지아-세이프). 100g당 4g(≈50배치)</t>
        </is>
      </c>
      <c r="N16" s="18" t="n"/>
    </row>
    <row r="17" ht="36" customHeight="1" s="43">
      <c r="A17" s="4" t="inlineStr">
        <is>
          <t>세틸알코올</t>
        </is>
      </c>
      <c r="B17" s="88" t="inlineStr">
        <is>
          <t>Cetyl Alcohol</t>
        </is>
      </c>
      <c r="C17" s="13" t="inlineStr">
        <is>
          <t>B</t>
        </is>
      </c>
      <c r="D17" s="4" t="inlineStr">
        <is>
          <t>유상·에몰리언트</t>
        </is>
      </c>
      <c r="E17" s="88" t="inlineStr">
        <is>
          <t>오일·지방알코올로 발림·영양·바디를 준다(스쿠알란·MCT·세틸알코올). 무겁/번들이면 %↓, 묽으면 세틸↑.</t>
        </is>
      </c>
      <c r="F17" s="7" t="inlineStr">
        <is>
          <t>O</t>
        </is>
      </c>
      <c r="G17" s="7" t="inlineStr">
        <is>
          <t>서늘</t>
        </is>
      </c>
      <c r="H17" s="7" t="n">
        <v>250</v>
      </c>
      <c r="I17" s="7">
        <f>SUMIFS(입출고표[수량g],입출고표[원료],원료표[[#This Row],[원료]],입출고표[구분],"구매")</f>
        <v/>
      </c>
      <c r="J17" s="7">
        <f>SUMIFS(입출고표[수량g],입출고표[원료],원료표[[#This Row],[원료]],입출고표[구분],"조정")</f>
        <v/>
      </c>
      <c r="K17" s="7">
        <f>SUMIF(처방표[원료],원료표[[#This Row],[원료]],처방표[사용g])</f>
        <v/>
      </c>
      <c r="L17" s="7">
        <f>원료표[[#This Row],[최초보유g]]+원료표[[#This Row],[구매g]]+원료표[[#This Row],[조정g]]-원료표[[#This Row],[제조사용g]]</f>
        <v/>
      </c>
      <c r="M17" s="88" t="inlineStr">
        <is>
          <t>허브누리 세틸알코올 250g. 셀러. 100g당 2g</t>
        </is>
      </c>
      <c r="N17" s="18" t="n"/>
    </row>
    <row r="18" ht="36" customHeight="1" s="43">
      <c r="A18" s="4" t="inlineStr">
        <is>
          <t>스쿠알란</t>
        </is>
      </c>
      <c r="B18" s="88" t="inlineStr">
        <is>
          <t>Squalane</t>
        </is>
      </c>
      <c r="C18" s="13" t="inlineStr">
        <is>
          <t>B</t>
        </is>
      </c>
      <c r="D18" s="4" t="inlineStr">
        <is>
          <t>유상·에몰리언트</t>
        </is>
      </c>
      <c r="E18" s="88" t="inlineStr">
        <is>
          <t>오일·지방알코올로 발림·영양·바디를 준다(스쿠알란·MCT·세틸알코올). 무겁/번들이면 %↓, 묽으면 세틸↑.</t>
        </is>
      </c>
      <c r="F18" s="7" t="inlineStr">
        <is>
          <t>O</t>
        </is>
      </c>
      <c r="G18" s="7" t="inlineStr">
        <is>
          <t>서늘</t>
        </is>
      </c>
      <c r="H18" s="7" t="n">
        <v>100</v>
      </c>
      <c r="I18" s="7">
        <f>SUMIFS(입출고표[수량g],입출고표[원료],원료표[[#This Row],[원료]],입출고표[구분],"구매")</f>
        <v/>
      </c>
      <c r="J18" s="7">
        <f>SUMIFS(입출고표[수량g],입출고표[원료],원료표[[#This Row],[원료]],입출고표[구분],"조정")</f>
        <v/>
      </c>
      <c r="K18" s="7">
        <f>SUMIF(처방표[원료],원료표[[#This Row],[원료]],처방표[사용g])</f>
        <v/>
      </c>
      <c r="L18" s="7">
        <f>원료표[[#This Row],[최초보유g]]+원료표[[#This Row],[구매g]]+원료표[[#This Row],[조정g]]-원료표[[#This Row],[제조사용g]]</f>
        <v/>
      </c>
      <c r="M18" s="88" t="inlineStr">
        <is>
          <t>허브누리 유기농 스쿠알란 50ml×2. 셀러. 100g당 5g</t>
        </is>
      </c>
      <c r="N18" s="18" t="n"/>
    </row>
    <row r="19" ht="36" customHeight="1" s="43">
      <c r="A19" s="4" t="inlineStr">
        <is>
          <t>시어버터</t>
        </is>
      </c>
      <c r="B19" s="88" t="inlineStr">
        <is>
          <t>Butyrospermum Parkii Butter</t>
        </is>
      </c>
      <c r="C19" s="13" t="inlineStr">
        <is>
          <t>B</t>
        </is>
      </c>
      <c r="D19" s="4" t="inlineStr">
        <is>
          <t>유상·에몰리언트</t>
        </is>
      </c>
      <c r="E19" s="88" t="inlineStr">
        <is>
          <t>오일·지방알코올로 발림·영양·바디를 준다(스쿠알란·MCT·세틸알코올). 무겁/번들이면 %↓, 묽으면 세틸↑.</t>
        </is>
      </c>
      <c r="F19" s="13" t="inlineStr">
        <is>
          <t>X</t>
        </is>
      </c>
      <c r="G19" s="7" t="inlineStr">
        <is>
          <t>서늘</t>
        </is>
      </c>
      <c r="H19" s="7" t="n">
        <v>300</v>
      </c>
      <c r="I19" s="7">
        <f>SUMIFS(입출고표[수량g],입출고표[원료],원료표[[#This Row],[원료]],입출고표[구분],"구매")</f>
        <v/>
      </c>
      <c r="J19" s="7">
        <f>SUMIFS(입출고표[수량g],입출고표[원료],원료표[[#This Row],[원료]],입출고표[구분],"조정")</f>
        <v/>
      </c>
      <c r="K19" s="7">
        <f>SUMIF(처방표[원료],원료표[[#This Row],[원료]],처방표[사용g])</f>
        <v/>
      </c>
      <c r="L19" s="7">
        <f>원료표[[#This Row],[최초보유g]]+원료표[[#This Row],[구매g]]+원료표[[#This Row],[조정g]]-원료표[[#This Row],[제조사용g]]</f>
        <v/>
      </c>
      <c r="M19" s="88" t="inlineStr">
        <is>
          <t>(v2 미사용 — C11~24 지방산 버터라 히어로 제외). 타 제형·실험용</t>
        </is>
      </c>
      <c r="N19" s="18" t="n"/>
    </row>
    <row r="20" ht="54" customHeight="1" s="43">
      <c r="A20" s="4" t="inlineStr">
        <is>
          <t>올리브유화왁스</t>
        </is>
      </c>
      <c r="B20" s="88" t="inlineStr">
        <is>
          <t>Cetearyl Olivate &amp; Sorbitan Olivate</t>
        </is>
      </c>
      <c r="C20" s="13" t="inlineStr">
        <is>
          <t>B</t>
        </is>
      </c>
      <c r="D20" s="4" t="inlineStr">
        <is>
          <t>유화제</t>
        </is>
      </c>
      <c r="E20" s="88" t="inlineStr">
        <is>
          <t>물과 기름이 분리 안 되게 잡아준다(몬타노브68). 층분리 나면 ①온도 ②호모 먼저, 그래도면 %↑.</t>
        </is>
      </c>
      <c r="F20" s="13" t="inlineStr">
        <is>
          <t>X</t>
        </is>
      </c>
      <c r="G20" s="7" t="inlineStr">
        <is>
          <t>서늘</t>
        </is>
      </c>
      <c r="H20" s="7" t="n">
        <v>50</v>
      </c>
      <c r="I20" s="7">
        <f>SUMIFS(입출고표[수량g],입출고표[원료],원료표[[#This Row],[원료]],입출고표[구분],"구매")</f>
        <v/>
      </c>
      <c r="J20" s="7">
        <f>SUMIFS(입출고표[수량g],입출고표[원료],원료표[[#This Row],[원료]],입출고표[구분],"조정")</f>
        <v/>
      </c>
      <c r="K20" s="7">
        <f>SUMIF(처방표[원료],원료표[[#This Row],[원료]],처방표[사용g])</f>
        <v/>
      </c>
      <c r="L20" s="7">
        <f>원료표[[#This Row],[최초보유g]]+원료표[[#This Row],[구매g]]+원료표[[#This Row],[조정g]]-원료표[[#This Row],[제조사용g]]</f>
        <v/>
      </c>
      <c r="M20" s="88" t="inlineStr">
        <is>
          <t>허브누리 올리브유화왁스(실수령 50g). (v2 미사용 — 올리브 유래라 말라세지아 회색지대로 제외)</t>
        </is>
      </c>
      <c r="N20" s="18" t="n"/>
    </row>
    <row r="21" ht="36" customHeight="1" s="43">
      <c r="A21" s="4" t="inlineStr">
        <is>
          <t>토코페롤(비타민E)</t>
        </is>
      </c>
      <c r="B21" s="88" t="inlineStr">
        <is>
          <t>Tocopherol</t>
        </is>
      </c>
      <c r="C21" s="13" t="inlineStr">
        <is>
          <t>B</t>
        </is>
      </c>
      <c r="D21" s="4" t="inlineStr">
        <is>
          <t>항산화제</t>
        </is>
      </c>
      <c r="E21" s="88" t="inlineStr">
        <is>
          <t>오일이 산패(쩐내)하는 걸 늦춘다(토코페롤). 쩐내·변색 나면 0.5~1% 추가, 차광 보관.</t>
        </is>
      </c>
      <c r="F21" s="7" t="inlineStr">
        <is>
          <t>O</t>
        </is>
      </c>
      <c r="G21" s="7" t="inlineStr">
        <is>
          <t>서늘</t>
        </is>
      </c>
      <c r="H21" s="7" t="n">
        <v>100</v>
      </c>
      <c r="I21" s="7">
        <f>SUMIFS(입출고표[수량g],입출고표[원료],원료표[[#This Row],[원료]],입출고표[구분],"구매")</f>
        <v/>
      </c>
      <c r="J21" s="7">
        <f>SUMIFS(입출고표[수량g],입출고표[원료],원료표[[#This Row],[원료]],입출고표[구분],"조정")</f>
        <v/>
      </c>
      <c r="K21" s="7">
        <f>SUMIF(처방표[원료],원료표[[#This Row],[원료]],처방표[사용g])</f>
        <v/>
      </c>
      <c r="L21" s="7">
        <f>원료표[[#This Row],[최초보유g]]+원료표[[#This Row],[구매g]]+원료표[[#This Row],[조정g]]-원료표[[#This Row],[제조사용g]]</f>
        <v/>
      </c>
      <c r="M21" s="88" t="inlineStr">
        <is>
          <t>허브누리 비타민E 50g×2. (v2 미사용). 산화취약 오일 산패 방지용</t>
        </is>
      </c>
      <c r="N21" s="18" t="inlineStr">
        <is>
          <t>20% (④기타·비타민 E)</t>
        </is>
      </c>
    </row>
    <row r="22" ht="36" customHeight="1" s="43">
      <c r="A22" s="4" t="inlineStr">
        <is>
          <t>폴리글리세릴-4 카프레이트</t>
        </is>
      </c>
      <c r="B22" s="88" t="inlineStr">
        <is>
          <t>Polyglyceryl-4 Caprate</t>
        </is>
      </c>
      <c r="C22" s="13" t="inlineStr">
        <is>
          <t>B</t>
        </is>
      </c>
      <c r="D22" s="4" t="inlineStr">
        <is>
          <t>가용화제</t>
        </is>
      </c>
      <c r="E22" s="88" t="inlineStr">
        <is>
          <t>오일이 물을 만나면 유백색으로 풀려 헹궈지게 한다(워시오프 클렌징). 안 헹궈지면 %↑.</t>
        </is>
      </c>
      <c r="F22" s="7" t="inlineStr">
        <is>
          <t>O</t>
        </is>
      </c>
      <c r="G22" s="7" t="n"/>
      <c r="H22" s="7" t="n">
        <v>0</v>
      </c>
      <c r="I22" s="7">
        <f>SUMIFS(입출고표[수량g],입출고표[원료],원료표[[#This Row],[원료]],입출고표[구분],"구매")</f>
        <v/>
      </c>
      <c r="J22" s="7">
        <f>SUMIFS(입출고표[수량g],입출고표[원료],원료표[[#This Row],[원료]],입출고표[구분],"조정")</f>
        <v/>
      </c>
      <c r="K22" s="7">
        <f>SUMIF(처방표[원료],원료표[[#This Row],[원료]],처방표[사용g])</f>
        <v/>
      </c>
      <c r="L22" s="7">
        <f>원료표[[#This Row],[최초보유g]]+원료표[[#This Row],[구매g]]+원료표[[#This Row],[조정g]]-원료표[[#This Row],[제조사용g]]</f>
        <v/>
      </c>
      <c r="M22" s="88" t="inlineStr">
        <is>
          <t>★미보유(구매 필요)</t>
        </is>
      </c>
      <c r="N22" s="18" t="n"/>
    </row>
    <row r="23" ht="54" customHeight="1" s="43">
      <c r="A23" s="4" t="inlineStr">
        <is>
          <t>호호바오일</t>
        </is>
      </c>
      <c r="B23" s="88" t="inlineStr">
        <is>
          <t>Simmondsia Chinensis Seed Oil</t>
        </is>
      </c>
      <c r="C23" s="13" t="inlineStr">
        <is>
          <t>B</t>
        </is>
      </c>
      <c r="D23" s="4" t="inlineStr">
        <is>
          <t>유상·에몰리언트</t>
        </is>
      </c>
      <c r="E23" s="88" t="inlineStr">
        <is>
          <t>오일·지방알코올로 발림·영양·바디를 준다(스쿠알란·MCT·세틸알코올). 무겁/번들이면 %↓, 묽으면 세틸↑.</t>
        </is>
      </c>
      <c r="F23" s="13" t="inlineStr">
        <is>
          <t>X</t>
        </is>
      </c>
      <c r="G23" s="7" t="inlineStr">
        <is>
          <t>서늘</t>
        </is>
      </c>
      <c r="H23" s="7" t="n">
        <v>200</v>
      </c>
      <c r="I23" s="7">
        <f>SUMIFS(입출고표[수량g],입출고표[원료],원료표[[#This Row],[원료]],입출고표[구분],"구매")</f>
        <v/>
      </c>
      <c r="J23" s="7">
        <f>SUMIFS(입출고표[수량g],입출고표[원료],원료표[[#This Row],[원료]],입출고표[구분],"조정")</f>
        <v/>
      </c>
      <c r="K23" s="7">
        <f>SUMIF(처방표[원료],원료표[[#This Row],[원료]],처방표[사용g])</f>
        <v/>
      </c>
      <c r="L23" s="7">
        <f>원료표[[#This Row],[최초보유g]]+원료표[[#This Row],[구매g]]+원료표[[#This Row],[조정g]]-원료표[[#This Row],[제조사용g]]</f>
        <v/>
      </c>
      <c r="M23" s="88" t="inlineStr">
        <is>
          <t>허브누리 정제호호바. (v2 미사용 — 말라세지아 먹이 오일이라 히어로에서 제외)</t>
        </is>
      </c>
      <c r="N23" s="18" t="n"/>
    </row>
    <row r="24" ht="54" customHeight="1" s="43">
      <c r="A24" s="4" t="inlineStr">
        <is>
          <t>1,2-헥산다이올</t>
        </is>
      </c>
      <c r="B24" s="88" t="inlineStr">
        <is>
          <t>1,2-Hexanediol</t>
        </is>
      </c>
      <c r="C24" s="8" t="inlineStr">
        <is>
          <t>C</t>
        </is>
      </c>
      <c r="D24" s="4" t="inlineStr">
        <is>
          <t>방부제</t>
        </is>
      </c>
      <c r="E24" s="88" t="inlineStr">
        <is>
          <t>세균·곰팡이를 막는다(페녹시에탄올+헥산다이올). 물 든 제품 필수. 오염 나면 함량·소독 점검.</t>
        </is>
      </c>
      <c r="F24" s="7" t="inlineStr">
        <is>
          <t>O</t>
        </is>
      </c>
      <c r="G24" s="7" t="inlineStr">
        <is>
          <t>서늘</t>
        </is>
      </c>
      <c r="H24" s="7" t="n">
        <v>100</v>
      </c>
      <c r="I24" s="7">
        <f>SUMIFS(입출고표[수량g],입출고표[원료],원료표[[#This Row],[원료]],입출고표[구분],"구매")</f>
        <v/>
      </c>
      <c r="J24" s="7">
        <f>SUMIFS(입출고표[수량g],입출고표[원료],원료표[[#This Row],[원료]],입출고표[구분],"조정")</f>
        <v/>
      </c>
      <c r="K24" s="7">
        <f>SUMIF(처방표[원료],원료표[[#This Row],[원료]],처방표[사용g])</f>
        <v/>
      </c>
      <c r="L24" s="7">
        <f>원료표[[#This Row],[최초보유g]]+원료표[[#This Row],[구매g]]+원료표[[#This Row],[조정g]]-원료표[[#This Row],[제조사용g]]</f>
        <v/>
      </c>
      <c r="M24" s="88" t="inlineStr">
        <is>
          <t>천연사랑 1,2-헥산다이올(액상). 방부 부스터(페녹시와 병용). 100g당 1g. v2 방부 시스템 완성</t>
        </is>
      </c>
      <c r="N24" s="18" t="n"/>
    </row>
    <row r="25" ht="72" customHeight="1" s="43">
      <c r="A25" s="4" t="inlineStr">
        <is>
          <t>녹차추출물</t>
        </is>
      </c>
      <c r="B25" s="88" t="inlineStr">
        <is>
          <t>Camellia Sinensis Leaf Extract</t>
        </is>
      </c>
      <c r="C25" s="8" t="inlineStr">
        <is>
          <t>C</t>
        </is>
      </c>
      <c r="D25" s="4" t="inlineStr">
        <is>
          <t>활성</t>
        </is>
      </c>
      <c r="E25" s="88" t="inlineStr">
        <is>
          <t>효능을 내는 성분(피지·진정·톤 등). 따갑/자극 나면 고농도 활성(나이아신아마이드 등)부터 %↓, 민감하면 2%부터 올려가며 테스트.</t>
        </is>
      </c>
      <c r="F25" s="7" t="inlineStr">
        <is>
          <t>O</t>
        </is>
      </c>
      <c r="G25" s="7" t="inlineStr">
        <is>
          <t>냉장</t>
        </is>
      </c>
      <c r="H25" s="7" t="n">
        <v>50</v>
      </c>
      <c r="I25" s="7">
        <f>SUMIFS(입출고표[수량g],입출고표[원료],원료표[[#This Row],[원료]],입출고표[구분],"구매")</f>
        <v/>
      </c>
      <c r="J25" s="7">
        <f>SUMIFS(입출고표[수량g],입출고표[원료],원료표[[#This Row],[원료]],입출고표[구분],"조정")</f>
        <v/>
      </c>
      <c r="K25" s="7">
        <f>SUMIF(처방표[원료],원료표[[#This Row],[원료]],처방표[사용g])</f>
        <v/>
      </c>
      <c r="L25" s="7">
        <f>원료표[[#This Row],[최초보유g]]+원료표[[#This Row],[구매g]]+원료표[[#This Row],[조정g]]-원료표[[#This Row],[제조사용g]]</f>
        <v/>
      </c>
      <c r="M25" s="88" t="inlineStr">
        <is>
          <t>천연사랑 '제주녹차 추출물' 50ml(수용성). ★냉장 보관·차광(폴리페놀 산화·갈변 취약, 개봉 후 특히). 100g당 2g(≈25배치). CoA 확인</t>
        </is>
      </c>
      <c r="N25" s="18" t="n"/>
    </row>
    <row r="26" ht="54" customHeight="1" s="43">
      <c r="A26" s="4" t="inlineStr">
        <is>
          <t>마데카소사이드</t>
        </is>
      </c>
      <c r="B26" s="88" t="inlineStr">
        <is>
          <t>Madecassoside</t>
        </is>
      </c>
      <c r="C26" s="8" t="inlineStr">
        <is>
          <t>C</t>
        </is>
      </c>
      <c r="D26" s="4" t="inlineStr">
        <is>
          <t>활성</t>
        </is>
      </c>
      <c r="E26" s="88" t="inlineStr">
        <is>
          <t>효능을 내는 성분(피지·진정·톤 등). 따갑/자극 나면 고농도 활성(나이아신아마이드 등)부터 %↓, 민감하면 2%부터 올려가며 테스트.</t>
        </is>
      </c>
      <c r="F26" s="7" t="inlineStr">
        <is>
          <t>O</t>
        </is>
      </c>
      <c r="G26" s="7" t="inlineStr">
        <is>
          <t>냉동</t>
        </is>
      </c>
      <c r="H26" s="7" t="n">
        <v>30</v>
      </c>
      <c r="I26" s="7">
        <f>SUMIFS(입출고표[수량g],입출고표[원료],원료표[[#This Row],[원료]],입출고표[구분],"구매")</f>
        <v/>
      </c>
      <c r="J26" s="7">
        <f>SUMIFS(입출고표[수량g],입출고표[원료],원료표[[#This Row],[원료]],입출고표[구분],"조정")</f>
        <v/>
      </c>
      <c r="K26" s="7">
        <f>SUMIF(처방표[원료],원료표[[#This Row],[원료]],처방표[사용g])</f>
        <v/>
      </c>
      <c r="L26" s="7">
        <f>원료표[[#This Row],[최초보유g]]+원료표[[#This Row],[구매g]]+원료표[[#This Row],[조정g]]-원료표[[#This Row],[제조사용g]]</f>
        <v/>
      </c>
      <c r="M26" s="88" t="inlineStr">
        <is>
          <t>허브누리 마데카소사이드 30g(액상). ★냉동 보관. v2 '센텔라추출물' 대체. 100g당 1g</t>
        </is>
      </c>
      <c r="N26" s="18" t="n"/>
    </row>
    <row r="27" ht="54" customHeight="1" s="43">
      <c r="A27" s="4" t="inlineStr">
        <is>
          <t>판테놀(B5)</t>
        </is>
      </c>
      <c r="B27" s="88" t="inlineStr">
        <is>
          <t>Panthenol</t>
        </is>
      </c>
      <c r="C27" s="8" t="inlineStr">
        <is>
          <t>C</t>
        </is>
      </c>
      <c r="D27" s="4" t="inlineStr">
        <is>
          <t>활성</t>
        </is>
      </c>
      <c r="E27" s="88" t="inlineStr">
        <is>
          <t>효능을 내는 성분(피지·진정·톤 등). 따갑/자극 나면 고농도 활성(나이아신아마이드 등)부터 %↓, 민감하면 2%부터 올려가며 테스트.</t>
        </is>
      </c>
      <c r="F27" s="7" t="inlineStr">
        <is>
          <t>O</t>
        </is>
      </c>
      <c r="G27" s="7" t="inlineStr">
        <is>
          <t>서늘</t>
        </is>
      </c>
      <c r="H27" s="7" t="n">
        <v>90</v>
      </c>
      <c r="I27" s="7">
        <f>SUMIFS(입출고표[수량g],입출고표[원료],원료표[[#This Row],[원료]],입출고표[구분],"구매")</f>
        <v/>
      </c>
      <c r="J27" s="7">
        <f>SUMIFS(입출고표[수량g],입출고표[원료],원료표[[#This Row],[원료]],입출고표[구분],"조정")</f>
        <v/>
      </c>
      <c r="K27" s="7">
        <f>SUMIF(처방표[원료],원료표[[#This Row],[원료]],처방표[사용g])</f>
        <v/>
      </c>
      <c r="L27" s="7">
        <f>원료표[[#This Row],[최초보유g]]+원료표[[#This Row],[구매g]]+원료표[[#This Row],[조정g]]-원료표[[#This Row],[제조사용g]]</f>
        <v/>
      </c>
      <c r="M27" s="88" t="inlineStr">
        <is>
          <t>허브누리 판테놀 30ml×3. 셀러. 100g당 1g</t>
        </is>
      </c>
      <c r="N27" s="18" t="n"/>
    </row>
    <row r="28" ht="54" customHeight="1" s="43">
      <c r="A28" s="4" t="inlineStr">
        <is>
          <t>페녹시에탄올</t>
        </is>
      </c>
      <c r="B28" s="88" t="inlineStr">
        <is>
          <t>Phenoxyethanol</t>
        </is>
      </c>
      <c r="C28" s="8" t="inlineStr">
        <is>
          <t>C</t>
        </is>
      </c>
      <c r="D28" s="4" t="inlineStr">
        <is>
          <t>방부제</t>
        </is>
      </c>
      <c r="E28" s="88" t="inlineStr">
        <is>
          <t>세균·곰팡이를 막는다(페녹시에탄올+헥산다이올). 물 든 제품 필수. 오염 나면 함량·소독 점검.</t>
        </is>
      </c>
      <c r="F28" s="7" t="inlineStr">
        <is>
          <t>O</t>
        </is>
      </c>
      <c r="G28" s="7" t="inlineStr">
        <is>
          <t>서늘</t>
        </is>
      </c>
      <c r="H28" s="7" t="n">
        <v>100</v>
      </c>
      <c r="I28" s="7">
        <f>SUMIFS(입출고표[수량g],입출고표[원료],원료표[[#This Row],[원료]],입출고표[구분],"구매")</f>
        <v/>
      </c>
      <c r="J28" s="7">
        <f>SUMIFS(입출고표[수량g],입출고표[원료],원료표[[#This Row],[원료]],입출고표[구분],"조정")</f>
        <v/>
      </c>
      <c r="K28" s="7">
        <f>SUMIF(처방표[원료],원료표[[#This Row],[원료]],처방표[사용g])</f>
        <v/>
      </c>
      <c r="L28" s="7">
        <f>원료표[[#This Row],[최초보유g]]+원료표[[#This Row],[구매g]]+원료표[[#This Row],[조정g]]-원료표[[#This Row],[제조사용g]]</f>
        <v/>
      </c>
      <c r="M28" s="88" t="inlineStr">
        <is>
          <t>천연사랑 액상 보존제(신규·신선분). 단독(부스터 없음)이라 hexanediol과 병용. 100g당 0.7g</t>
        </is>
      </c>
      <c r="N28" s="18" t="inlineStr">
        <is>
          <t>1.0% (①보존제)</t>
        </is>
      </c>
    </row>
    <row r="29" ht="36" customHeight="1" s="43">
      <c r="A29" s="4" t="inlineStr">
        <is>
          <t>구연산</t>
        </is>
      </c>
      <c r="B29" s="88" t="inlineStr">
        <is>
          <t>Citric Acid</t>
        </is>
      </c>
      <c r="C29" s="9" t="inlineStr">
        <is>
          <t>pH</t>
        </is>
      </c>
      <c r="D29" s="4" t="inlineStr">
        <is>
          <t>pH조절</t>
        </is>
      </c>
      <c r="E29" s="88" t="inlineStr">
        <is>
          <t>산도를 피부에 맞춘다(구연산, 목표 5.0~5.5). 높으면 산 한 방울씩, 낮으면 정제수로 희석.</t>
        </is>
      </c>
      <c r="F29" s="7" t="inlineStr">
        <is>
          <t>O</t>
        </is>
      </c>
      <c r="G29" s="7" t="inlineStr">
        <is>
          <t>방습</t>
        </is>
      </c>
      <c r="H29" s="7" t="n">
        <v>500</v>
      </c>
      <c r="I29" s="7">
        <f>SUMIFS(입출고표[수량g],입출고표[원료],원료표[[#This Row],[원료]],입출고표[구분],"구매")</f>
        <v/>
      </c>
      <c r="J29" s="7">
        <f>SUMIFS(입출고표[수량g],입출고표[원료],원료표[[#This Row],[원료]],입출고표[구분],"조정")</f>
        <v/>
      </c>
      <c r="K29" s="7">
        <f>SUMIF(처방표[원료],원료표[[#This Row],[원료]],처방표[사용g])</f>
        <v/>
      </c>
      <c r="L29" s="7">
        <f>원료표[[#This Row],[최초보유g]]+원료표[[#This Row],[구매g]]+원료표[[#This Row],[조정g]]-원료표[[#This Row],[제조사용g]]</f>
        <v/>
      </c>
      <c r="M29" s="88" t="inlineStr">
        <is>
          <t>GO5109 무수구연산(고체) 500g. 방습고. pH 조절용 희석액으로 소량</t>
        </is>
      </c>
      <c r="N29" s="18" t="n"/>
    </row>
    <row r="30" ht="72" customHeight="1" s="43">
      <c r="A30" s="4" t="inlineStr">
        <is>
          <t>카보머</t>
        </is>
      </c>
      <c r="B30" s="88" t="inlineStr">
        <is>
          <t>Carbomer</t>
        </is>
      </c>
      <c r="C30" s="6" t="inlineStr">
        <is>
          <t>A</t>
        </is>
      </c>
      <c r="D30" s="4" t="inlineStr">
        <is>
          <t>점증제</t>
        </is>
      </c>
      <c r="E30" s="88" t="inlineStr">
        <is>
          <t>되기(점도)·투명젤. 반드시 염기로 중화해야 젤이 선다. 전해질(소금·일부 추출물)에 약해 풀림.</t>
        </is>
      </c>
      <c r="F30" s="7" t="inlineStr">
        <is>
          <t>O</t>
        </is>
      </c>
      <c r="G30" s="7" t="inlineStr">
        <is>
          <t>상온</t>
        </is>
      </c>
      <c r="H30" s="7" t="n">
        <v>0</v>
      </c>
      <c r="I30" s="7">
        <f>SUMIFS(입출고표[수량g],입출고표[원료],원료표[[#This Row],[원료]],입출고표[구분],"구매")</f>
        <v/>
      </c>
      <c r="J30" s="7">
        <f>SUMIFS(입출고표[수량g],입출고표[원료],원료표[[#This Row],[원료]],입출고표[구분],"조정")</f>
        <v/>
      </c>
      <c r="K30" s="7">
        <f>SUMIF(처방표[원료],원료표[[#This Row],[원료]],처방표[사용g])</f>
        <v/>
      </c>
      <c r="L30" s="7">
        <f>원료표[[#This Row],[최초보유g]]+원료표[[#This Row],[구매g]]+원료표[[#This Row],[조정g]]-원료표[[#This Row],[제조사용g]]</f>
        <v/>
      </c>
      <c r="M30" s="88" t="inlineStr">
        <is>
          <t>✅ 주문함(2026-10-20) · 입고하면 입출고에 '구매' 기록 — 투명젤·중화 실험용(잔탄검과 촉감 비교). 염기와 세트.</t>
        </is>
      </c>
      <c r="N30" s="18" t="inlineStr">
        <is>
          <t>사용한도 없음</t>
        </is>
      </c>
    </row>
    <row r="31" ht="72" customHeight="1" s="43">
      <c r="A31" s="4" t="inlineStr">
        <is>
          <t>트로메타민</t>
        </is>
      </c>
      <c r="B31" s="88" t="inlineStr">
        <is>
          <t>Tromethamine</t>
        </is>
      </c>
      <c r="C31" s="9" t="inlineStr">
        <is>
          <t>pH</t>
        </is>
      </c>
      <c r="D31" s="4" t="inlineStr">
        <is>
          <t>pH조절</t>
        </is>
      </c>
      <c r="E31" s="88" t="inlineStr">
        <is>
          <t>염기(pH 올리는 쪽)·카보머 중화 표준. 천연 대안=L-아르기닌.</t>
        </is>
      </c>
      <c r="F31" s="7" t="inlineStr">
        <is>
          <t>O</t>
        </is>
      </c>
      <c r="G31" s="7" t="inlineStr">
        <is>
          <t>상온</t>
        </is>
      </c>
      <c r="H31" s="7" t="n">
        <v>0</v>
      </c>
      <c r="I31" s="7">
        <f>SUMIFS(입출고표[수량g],입출고표[원료],원료표[[#This Row],[원료]],입출고표[구분],"구매")</f>
        <v/>
      </c>
      <c r="J31" s="7">
        <f>SUMIFS(입출고표[수량g],입출고표[원료],원료표[[#This Row],[원료]],입출고표[구분],"조정")</f>
        <v/>
      </c>
      <c r="K31" s="7">
        <f>SUMIF(처방표[원료],원료표[[#This Row],[원료]],처방표[사용g])</f>
        <v/>
      </c>
      <c r="L31" s="7">
        <f>원료표[[#This Row],[최초보유g]]+원료표[[#This Row],[구매g]]+원료표[[#This Row],[조정g]]-원료표[[#This Row],[제조사용g]]</f>
        <v/>
      </c>
      <c r="M31" s="88" t="inlineStr">
        <is>
          <t>✅ 주문함(2026-10-20) · 입고하면 입출고에 '구매' 기록 — pH 올림+카보머 중화 (보유 구연산과 산↔염기 짝).</t>
        </is>
      </c>
      <c r="N31" s="18" t="inlineStr">
        <is>
          <t>사용한도 없음</t>
        </is>
      </c>
    </row>
    <row r="32" ht="54" customHeight="1" s="43">
      <c r="A32" s="4" t="inlineStr">
        <is>
          <t>소듐시트레이트</t>
        </is>
      </c>
      <c r="B32" s="88" t="inlineStr">
        <is>
          <t>Sodium Citrate</t>
        </is>
      </c>
      <c r="C32" s="9" t="inlineStr">
        <is>
          <t>pH</t>
        </is>
      </c>
      <c r="D32" s="4" t="inlineStr">
        <is>
          <t>pH조절</t>
        </is>
      </c>
      <c r="E32" s="88" t="inlineStr">
        <is>
          <t>완충(버퍼). 구연산과 짝이면 pH가 안 튀고 목표값에 '고정'된다.</t>
        </is>
      </c>
      <c r="F32" s="7" t="inlineStr">
        <is>
          <t>O</t>
        </is>
      </c>
      <c r="G32" s="7" t="inlineStr">
        <is>
          <t>상온</t>
        </is>
      </c>
      <c r="H32" s="7" t="n">
        <v>0</v>
      </c>
      <c r="I32" s="7">
        <f>SUMIFS(입출고표[수량g],입출고표[원료],원료표[[#This Row],[원료]],입출고표[구분],"구매")</f>
        <v/>
      </c>
      <c r="J32" s="7">
        <f>SUMIFS(입출고표[수량g],입출고표[원료],원료표[[#This Row],[원료]],입출고표[구분],"조정")</f>
        <v/>
      </c>
      <c r="K32" s="7">
        <f>SUMIF(처방표[원료],원료표[[#This Row],[원료]],처방표[사용g])</f>
        <v/>
      </c>
      <c r="L32" s="7">
        <f>원료표[[#This Row],[최초보유g]]+원료표[[#This Row],[구매g]]+원료표[[#This Row],[조정g]]-원료표[[#This Row],[제조사용g]]</f>
        <v/>
      </c>
      <c r="M32" s="88" t="inlineStr">
        <is>
          <t>✅ 주문함(2026-10-20) · 입고하면 입출고에 '구매' 기록 — pH 고정(시트레이트 버퍼). 구연산과 세트.</t>
        </is>
      </c>
      <c r="N32" s="18" t="inlineStr">
        <is>
          <t>사용한도 없음</t>
        </is>
      </c>
    </row>
  </sheetData>
  <mergeCells count="2">
    <mergeCell ref="A2:M2"/>
    <mergeCell ref="A1:M1"/>
  </mergeCells>
  <conditionalFormatting sqref="L4:L32">
    <cfRule type="cellIs" priority="1" operator="lessThan" dxfId="0">
      <formula>0</formula>
    </cfRule>
  </conditionalFormatting>
  <dataValidations count="1">
    <dataValidation sqref="D4:D32" showDropDown="0" showInputMessage="0" showErrorMessage="0" allowBlank="1" type="list">
      <formula1>"용제,보습,활성,유화제,점증제,유상·에몰리언트,감촉·실리콘,향료,방부제,항산화제,pH조절,가용화제"</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FF548235"/>
    <outlinePr summaryBelow="1" summaryRight="1"/>
    <pageSetUpPr/>
  </sheetPr>
  <dimension ref="A1:F108"/>
  <sheetViews>
    <sheetView workbookViewId="0">
      <pane ySplit="3" topLeftCell="A4" activePane="bottomLeft" state="frozen"/>
      <selection pane="bottomLeft" activeCell="A1" sqref="A1"/>
    </sheetView>
  </sheetViews>
  <sheetFormatPr baseColWidth="10" defaultColWidth="8.83203125" defaultRowHeight="17"/>
  <cols>
    <col width="24" customWidth="1" style="43" min="1" max="1"/>
    <col width="22" customWidth="1" style="43" min="2" max="2"/>
    <col width="5" customWidth="1" style="43" min="3" max="3"/>
    <col width="9" customWidth="1" style="43" min="4" max="4"/>
    <col width="12" customWidth="1" style="43" min="5" max="5"/>
    <col width="10" customWidth="1" style="43" min="6" max="6"/>
  </cols>
  <sheetData>
    <row r="1" ht="30" customHeight="1" s="43">
      <c r="A1" s="55" t="inlineStr">
        <is>
          <t>처방 — 레시피 %의 표(재고 연계 엔진)</t>
        </is>
      </c>
    </row>
    <row r="2" ht="72" customHeight="1" s="43">
      <c r="A2" s="57" t="inlineStr">
        <is>
          <t>레시피의 %를 표로 편 '재고 연계 엔진'. 보통은 안 봐도 된다(레시피는 '레시피' 시트에서 봄) — 재고 자동 차감을 위해 존재한다.   ┃ 컬럼: 제품=제품명 · 원료=한글명 · 상=단계 · 퍼센트=배합% · 제조누계g=개발일지에서 이 제품을 만든 배치량 합(자동) · 사용g=퍼센트×제조누계(원료 시트가 이 값을 빼감)</t>
        </is>
      </c>
    </row>
    <row r="3">
      <c r="A3" s="87" t="inlineStr">
        <is>
          <t>제품</t>
        </is>
      </c>
      <c r="B3" s="87" t="inlineStr">
        <is>
          <t>원료</t>
        </is>
      </c>
      <c r="C3" s="87" t="inlineStr">
        <is>
          <t>상</t>
        </is>
      </c>
      <c r="D3" s="87" t="inlineStr">
        <is>
          <t>퍼센트</t>
        </is>
      </c>
      <c r="E3" s="87" t="inlineStr">
        <is>
          <t>제조누계g</t>
        </is>
      </c>
      <c r="F3" s="87" t="inlineStr">
        <is>
          <t>사용g</t>
        </is>
      </c>
    </row>
    <row r="4">
      <c r="A4" s="4" t="inlineStr">
        <is>
          <t>시크 진정 토너</t>
        </is>
      </c>
      <c r="B4" s="4" t="inlineStr">
        <is>
          <t>정제수</t>
        </is>
      </c>
      <c r="C4" s="6" t="inlineStr">
        <is>
          <t>A</t>
        </is>
      </c>
      <c r="D4" s="7" t="n">
        <v>83.5</v>
      </c>
      <c r="E4" s="7">
        <f>SUMIF(개발일지표[제품],처방표[[#This Row],[제품]],개발일지표[배치량g])</f>
        <v/>
      </c>
      <c r="F4" s="7">
        <f>처방표[[#This Row],[퍼센트]]/100*처방표[[#This Row],[제조누계g]]</f>
        <v/>
      </c>
    </row>
    <row r="5">
      <c r="A5" s="4" t="inlineStr">
        <is>
          <t>시크 진정 토너</t>
        </is>
      </c>
      <c r="B5" s="4" t="inlineStr">
        <is>
          <t>글리세린</t>
        </is>
      </c>
      <c r="C5" s="6" t="inlineStr">
        <is>
          <t>A</t>
        </is>
      </c>
      <c r="D5" s="7" t="n">
        <v>4</v>
      </c>
      <c r="E5" s="7">
        <f>SUMIF(개발일지표[제품],처방표[[#This Row],[제품]],개발일지표[배치량g])</f>
        <v/>
      </c>
      <c r="F5" s="7">
        <f>처방표[[#This Row],[퍼센트]]/100*처방표[[#This Row],[제조누계g]]</f>
        <v/>
      </c>
    </row>
    <row r="6">
      <c r="A6" s="4" t="inlineStr">
        <is>
          <t>시크 진정 토너</t>
        </is>
      </c>
      <c r="B6" s="4" t="inlineStr">
        <is>
          <t>프로판디올</t>
        </is>
      </c>
      <c r="C6" s="6" t="inlineStr">
        <is>
          <t>A</t>
        </is>
      </c>
      <c r="D6" s="7" t="n">
        <v>3</v>
      </c>
      <c r="E6" s="7">
        <f>SUMIF(개발일지표[제품],처방표[[#This Row],[제품]],개발일지표[배치량g])</f>
        <v/>
      </c>
      <c r="F6" s="7">
        <f>처방표[[#This Row],[퍼센트]]/100*처방표[[#This Row],[제조누계g]]</f>
        <v/>
      </c>
    </row>
    <row r="7">
      <c r="A7" s="4" t="inlineStr">
        <is>
          <t>시크 진정 토너</t>
        </is>
      </c>
      <c r="B7" s="4" t="inlineStr">
        <is>
          <t>나이아신아마이드</t>
        </is>
      </c>
      <c r="C7" s="6" t="inlineStr">
        <is>
          <t>A</t>
        </is>
      </c>
      <c r="D7" s="7" t="n">
        <v>2</v>
      </c>
      <c r="E7" s="7">
        <f>SUMIF(개발일지표[제품],처방표[[#This Row],[제품]],개발일지표[배치량g])</f>
        <v/>
      </c>
      <c r="F7" s="7">
        <f>처방표[[#This Row],[퍼센트]]/100*처방표[[#This Row],[제조누계g]]</f>
        <v/>
      </c>
    </row>
    <row r="8">
      <c r="A8" s="4" t="inlineStr">
        <is>
          <t>시크 진정 토너</t>
        </is>
      </c>
      <c r="B8" s="4" t="inlineStr">
        <is>
          <t>알란토인</t>
        </is>
      </c>
      <c r="C8" s="6" t="inlineStr">
        <is>
          <t>A</t>
        </is>
      </c>
      <c r="D8" s="7" t="n">
        <v>0.3</v>
      </c>
      <c r="E8" s="7">
        <f>SUMIF(개발일지표[제품],처방표[[#This Row],[제품]],개발일지표[배치량g])</f>
        <v/>
      </c>
      <c r="F8" s="7">
        <f>처방표[[#This Row],[퍼센트]]/100*처방표[[#This Row],[제조누계g]]</f>
        <v/>
      </c>
    </row>
    <row r="9">
      <c r="A9" s="4" t="inlineStr">
        <is>
          <t>시크 진정 토너</t>
        </is>
      </c>
      <c r="B9" s="4" t="inlineStr">
        <is>
          <t>베타글루칸</t>
        </is>
      </c>
      <c r="C9" s="6" t="inlineStr">
        <is>
          <t>A</t>
        </is>
      </c>
      <c r="D9" s="7" t="n">
        <v>1</v>
      </c>
      <c r="E9" s="7">
        <f>SUMIF(개발일지표[제품],처방표[[#This Row],[제품]],개발일지표[배치량g])</f>
        <v/>
      </c>
      <c r="F9" s="7">
        <f>처방표[[#This Row],[퍼센트]]/100*처방표[[#This Row],[제조누계g]]</f>
        <v/>
      </c>
    </row>
    <row r="10">
      <c r="A10" s="4" t="inlineStr">
        <is>
          <t>시크 진정 토너</t>
        </is>
      </c>
      <c r="B10" s="4" t="inlineStr">
        <is>
          <t>다중 히알루론산</t>
        </is>
      </c>
      <c r="C10" s="6" t="inlineStr">
        <is>
          <t>A</t>
        </is>
      </c>
      <c r="D10" s="7" t="n">
        <v>0.5</v>
      </c>
      <c r="E10" s="7">
        <f>SUMIF(개발일지표[제품],처방표[[#This Row],[제품]],개발일지표[배치량g])</f>
        <v/>
      </c>
      <c r="F10" s="7">
        <f>처방표[[#This Row],[퍼센트]]/100*처방표[[#This Row],[제조누계g]]</f>
        <v/>
      </c>
    </row>
    <row r="11">
      <c r="A11" s="4" t="inlineStr">
        <is>
          <t>시크 진정 토너</t>
        </is>
      </c>
      <c r="B11" s="4" t="inlineStr">
        <is>
          <t>판테놀(B5)</t>
        </is>
      </c>
      <c r="C11" s="8" t="inlineStr">
        <is>
          <t>C</t>
        </is>
      </c>
      <c r="D11" s="7" t="n">
        <v>1</v>
      </c>
      <c r="E11" s="7">
        <f>SUMIF(개발일지표[제품],처방표[[#This Row],[제품]],개발일지표[배치량g])</f>
        <v/>
      </c>
      <c r="F11" s="7">
        <f>처방표[[#This Row],[퍼센트]]/100*처방표[[#This Row],[제조누계g]]</f>
        <v/>
      </c>
    </row>
    <row r="12">
      <c r="A12" s="4" t="inlineStr">
        <is>
          <t>시크 진정 토너</t>
        </is>
      </c>
      <c r="B12" s="4" t="inlineStr">
        <is>
          <t>녹차추출물</t>
        </is>
      </c>
      <c r="C12" s="8" t="inlineStr">
        <is>
          <t>C</t>
        </is>
      </c>
      <c r="D12" s="7" t="n">
        <v>2</v>
      </c>
      <c r="E12" s="7">
        <f>SUMIF(개발일지표[제품],처방표[[#This Row],[제품]],개발일지표[배치량g])</f>
        <v/>
      </c>
      <c r="F12" s="7">
        <f>처방표[[#This Row],[퍼센트]]/100*처방표[[#This Row],[제조누계g]]</f>
        <v/>
      </c>
    </row>
    <row r="13">
      <c r="A13" s="4" t="inlineStr">
        <is>
          <t>시크 진정 토너</t>
        </is>
      </c>
      <c r="B13" s="4" t="inlineStr">
        <is>
          <t>마데카소사이드</t>
        </is>
      </c>
      <c r="C13" s="8" t="inlineStr">
        <is>
          <t>C</t>
        </is>
      </c>
      <c r="D13" s="7" t="n">
        <v>1</v>
      </c>
      <c r="E13" s="7">
        <f>SUMIF(개발일지표[제품],처방표[[#This Row],[제품]],개발일지표[배치량g])</f>
        <v/>
      </c>
      <c r="F13" s="7">
        <f>처방표[[#This Row],[퍼센트]]/100*처방표[[#This Row],[제조누계g]]</f>
        <v/>
      </c>
    </row>
    <row r="14">
      <c r="A14" s="4" t="inlineStr">
        <is>
          <t>시크 진정 토너</t>
        </is>
      </c>
      <c r="B14" s="4" t="inlineStr">
        <is>
          <t>페녹시에탄올</t>
        </is>
      </c>
      <c r="C14" s="8" t="inlineStr">
        <is>
          <t>C</t>
        </is>
      </c>
      <c r="D14" s="7" t="n">
        <v>0.5</v>
      </c>
      <c r="E14" s="7">
        <f>SUMIF(개발일지표[제품],처방표[[#This Row],[제품]],개발일지표[배치량g])</f>
        <v/>
      </c>
      <c r="F14" s="7">
        <f>처방표[[#This Row],[퍼센트]]/100*처방표[[#This Row],[제조누계g]]</f>
        <v/>
      </c>
    </row>
    <row r="15">
      <c r="A15" s="4" t="inlineStr">
        <is>
          <t>시크 진정 토너</t>
        </is>
      </c>
      <c r="B15" s="4" t="inlineStr">
        <is>
          <t>1,2-헥산다이올</t>
        </is>
      </c>
      <c r="C15" s="8" t="inlineStr">
        <is>
          <t>C</t>
        </is>
      </c>
      <c r="D15" s="7" t="n">
        <v>1</v>
      </c>
      <c r="E15" s="7">
        <f>SUMIF(개발일지표[제품],처방표[[#This Row],[제품]],개발일지표[배치량g])</f>
        <v/>
      </c>
      <c r="F15" s="7">
        <f>처방표[[#This Row],[퍼센트]]/100*처방표[[#This Row],[제조누계g]]</f>
        <v/>
      </c>
    </row>
    <row r="16">
      <c r="A16" s="4" t="inlineStr">
        <is>
          <t>시크 진정 토너</t>
        </is>
      </c>
      <c r="B16" s="4" t="inlineStr">
        <is>
          <t>구연산</t>
        </is>
      </c>
      <c r="C16" s="9" t="inlineStr">
        <is>
          <t>pH</t>
        </is>
      </c>
      <c r="D16" s="7" t="n">
        <v>0.2</v>
      </c>
      <c r="E16" s="7">
        <f>SUMIF(개발일지표[제품],처방표[[#This Row],[제품]],개발일지표[배치량g])</f>
        <v/>
      </c>
      <c r="F16" s="7">
        <f>처방표[[#This Row],[퍼센트]]/100*처방표[[#This Row],[제조누계g]]</f>
        <v/>
      </c>
    </row>
    <row r="17">
      <c r="A17" s="4" t="inlineStr">
        <is>
          <t>진정 밸런스 앰플</t>
        </is>
      </c>
      <c r="B17" s="4" t="inlineStr">
        <is>
          <t>정제수</t>
        </is>
      </c>
      <c r="C17" s="6" t="inlineStr">
        <is>
          <t>A</t>
        </is>
      </c>
      <c r="D17" s="7" t="n">
        <v>78.8</v>
      </c>
      <c r="E17" s="7">
        <f>SUMIF(개발일지표[제품],처방표[[#This Row],[제품]],개발일지표[배치량g])</f>
        <v/>
      </c>
      <c r="F17" s="7">
        <f>처방표[[#This Row],[퍼센트]]/100*처방표[[#This Row],[제조누계g]]</f>
        <v/>
      </c>
    </row>
    <row r="18">
      <c r="A18" s="4" t="inlineStr">
        <is>
          <t>진정 밸런스 앰플</t>
        </is>
      </c>
      <c r="B18" s="4" t="inlineStr">
        <is>
          <t>글리세린</t>
        </is>
      </c>
      <c r="C18" s="6" t="inlineStr">
        <is>
          <t>A</t>
        </is>
      </c>
      <c r="D18" s="7" t="n">
        <v>4</v>
      </c>
      <c r="E18" s="7">
        <f>SUMIF(개발일지표[제품],처방표[[#This Row],[제품]],개발일지표[배치량g])</f>
        <v/>
      </c>
      <c r="F18" s="7">
        <f>처방표[[#This Row],[퍼센트]]/100*처방표[[#This Row],[제조누계g]]</f>
        <v/>
      </c>
    </row>
    <row r="19">
      <c r="A19" s="4" t="inlineStr">
        <is>
          <t>진정 밸런스 앰플</t>
        </is>
      </c>
      <c r="B19" s="4" t="inlineStr">
        <is>
          <t>프로판디올</t>
        </is>
      </c>
      <c r="C19" s="6" t="inlineStr">
        <is>
          <t>A</t>
        </is>
      </c>
      <c r="D19" s="7" t="n">
        <v>3</v>
      </c>
      <c r="E19" s="7">
        <f>SUMIF(개발일지표[제품],처방표[[#This Row],[제품]],개발일지표[배치량g])</f>
        <v/>
      </c>
      <c r="F19" s="7">
        <f>처방표[[#This Row],[퍼센트]]/100*처방표[[#This Row],[제조누계g]]</f>
        <v/>
      </c>
    </row>
    <row r="20">
      <c r="A20" s="4" t="inlineStr">
        <is>
          <t>진정 밸런스 앰플</t>
        </is>
      </c>
      <c r="B20" s="4" t="inlineStr">
        <is>
          <t>나이아신아마이드</t>
        </is>
      </c>
      <c r="C20" s="6" t="inlineStr">
        <is>
          <t>A</t>
        </is>
      </c>
      <c r="D20" s="7" t="n">
        <v>4</v>
      </c>
      <c r="E20" s="7">
        <f>SUMIF(개발일지표[제품],처방표[[#This Row],[제품]],개발일지표[배치량g])</f>
        <v/>
      </c>
      <c r="F20" s="7">
        <f>처방표[[#This Row],[퍼센트]]/100*처방표[[#This Row],[제조누계g]]</f>
        <v/>
      </c>
    </row>
    <row r="21">
      <c r="A21" s="4" t="inlineStr">
        <is>
          <t>진정 밸런스 앰플</t>
        </is>
      </c>
      <c r="B21" s="4" t="inlineStr">
        <is>
          <t>아연피카</t>
        </is>
      </c>
      <c r="C21" s="6" t="inlineStr">
        <is>
          <t>A</t>
        </is>
      </c>
      <c r="D21" s="7" t="n">
        <v>1</v>
      </c>
      <c r="E21" s="7">
        <f>SUMIF(개발일지표[제품],처방표[[#This Row],[제품]],개발일지표[배치량g])</f>
        <v/>
      </c>
      <c r="F21" s="7">
        <f>처방표[[#This Row],[퍼센트]]/100*처방표[[#This Row],[제조누계g]]</f>
        <v/>
      </c>
    </row>
    <row r="22">
      <c r="A22" s="4" t="inlineStr">
        <is>
          <t>진정 밸런스 앰플</t>
        </is>
      </c>
      <c r="B22" s="4" t="inlineStr">
        <is>
          <t>알란토인</t>
        </is>
      </c>
      <c r="C22" s="6" t="inlineStr">
        <is>
          <t>A</t>
        </is>
      </c>
      <c r="D22" s="7" t="n">
        <v>0.3</v>
      </c>
      <c r="E22" s="7">
        <f>SUMIF(개발일지표[제품],처방표[[#This Row],[제품]],개발일지표[배치량g])</f>
        <v/>
      </c>
      <c r="F22" s="7">
        <f>처방표[[#This Row],[퍼센트]]/100*처방표[[#This Row],[제조누계g]]</f>
        <v/>
      </c>
    </row>
    <row r="23">
      <c r="A23" s="4" t="inlineStr">
        <is>
          <t>진정 밸런스 앰플</t>
        </is>
      </c>
      <c r="B23" s="4" t="inlineStr">
        <is>
          <t>베타글루칸</t>
        </is>
      </c>
      <c r="C23" s="6" t="inlineStr">
        <is>
          <t>A</t>
        </is>
      </c>
      <c r="D23" s="7" t="n">
        <v>2</v>
      </c>
      <c r="E23" s="7">
        <f>SUMIF(개발일지표[제품],처방표[[#This Row],[제품]],개발일지표[배치량g])</f>
        <v/>
      </c>
      <c r="F23" s="7">
        <f>처방표[[#This Row],[퍼센트]]/100*처방표[[#This Row],[제조누계g]]</f>
        <v/>
      </c>
    </row>
    <row r="24">
      <c r="A24" s="4" t="inlineStr">
        <is>
          <t>진정 밸런스 앰플</t>
        </is>
      </c>
      <c r="B24" s="4" t="inlineStr">
        <is>
          <t>다중 히알루론산</t>
        </is>
      </c>
      <c r="C24" s="6" t="inlineStr">
        <is>
          <t>A</t>
        </is>
      </c>
      <c r="D24" s="7" t="n">
        <v>1</v>
      </c>
      <c r="E24" s="7">
        <f>SUMIF(개발일지표[제품],처방표[[#This Row],[제품]],개발일지표[배치량g])</f>
        <v/>
      </c>
      <c r="F24" s="7">
        <f>처방표[[#This Row],[퍼센트]]/100*처방표[[#This Row],[제조누계g]]</f>
        <v/>
      </c>
    </row>
    <row r="25">
      <c r="A25" s="4" t="inlineStr">
        <is>
          <t>진정 밸런스 앰플</t>
        </is>
      </c>
      <c r="B25" s="4" t="inlineStr">
        <is>
          <t>잔탄검</t>
        </is>
      </c>
      <c r="C25" s="6" t="inlineStr">
        <is>
          <t>A</t>
        </is>
      </c>
      <c r="D25" s="7" t="n">
        <v>0.3</v>
      </c>
      <c r="E25" s="7">
        <f>SUMIF(개발일지표[제품],처방표[[#This Row],[제품]],개발일지표[배치량g])</f>
        <v/>
      </c>
      <c r="F25" s="7">
        <f>처방표[[#This Row],[퍼센트]]/100*처방표[[#This Row],[제조누계g]]</f>
        <v/>
      </c>
    </row>
    <row r="26">
      <c r="A26" s="4" t="inlineStr">
        <is>
          <t>진정 밸런스 앰플</t>
        </is>
      </c>
      <c r="B26" s="4" t="inlineStr">
        <is>
          <t>마데카소사이드</t>
        </is>
      </c>
      <c r="C26" s="8" t="inlineStr">
        <is>
          <t>C</t>
        </is>
      </c>
      <c r="D26" s="7" t="n">
        <v>1</v>
      </c>
      <c r="E26" s="7">
        <f>SUMIF(개발일지표[제품],처방표[[#This Row],[제품]],개발일지표[배치량g])</f>
        <v/>
      </c>
      <c r="F26" s="7">
        <f>처방표[[#This Row],[퍼센트]]/100*처방표[[#This Row],[제조누계g]]</f>
        <v/>
      </c>
    </row>
    <row r="27">
      <c r="A27" s="4" t="inlineStr">
        <is>
          <t>진정 밸런스 앰플</t>
        </is>
      </c>
      <c r="B27" s="4" t="inlineStr">
        <is>
          <t>판테놀(B5)</t>
        </is>
      </c>
      <c r="C27" s="8" t="inlineStr">
        <is>
          <t>C</t>
        </is>
      </c>
      <c r="D27" s="7" t="n">
        <v>1</v>
      </c>
      <c r="E27" s="7">
        <f>SUMIF(개발일지표[제품],처방표[[#This Row],[제품]],개발일지표[배치량g])</f>
        <v/>
      </c>
      <c r="F27" s="7">
        <f>처방표[[#This Row],[퍼센트]]/100*처방표[[#This Row],[제조누계g]]</f>
        <v/>
      </c>
    </row>
    <row r="28">
      <c r="A28" s="4" t="inlineStr">
        <is>
          <t>진정 밸런스 앰플</t>
        </is>
      </c>
      <c r="B28" s="4" t="inlineStr">
        <is>
          <t>녹차추출물</t>
        </is>
      </c>
      <c r="C28" s="8" t="inlineStr">
        <is>
          <t>C</t>
        </is>
      </c>
      <c r="D28" s="7" t="n">
        <v>2</v>
      </c>
      <c r="E28" s="7">
        <f>SUMIF(개발일지표[제품],처방표[[#This Row],[제품]],개발일지표[배치량g])</f>
        <v/>
      </c>
      <c r="F28" s="7">
        <f>처방표[[#This Row],[퍼센트]]/100*처방표[[#This Row],[제조누계g]]</f>
        <v/>
      </c>
    </row>
    <row r="29">
      <c r="A29" s="4" t="inlineStr">
        <is>
          <t>진정 밸런스 앰플</t>
        </is>
      </c>
      <c r="B29" s="4" t="inlineStr">
        <is>
          <t>페녹시에탄올</t>
        </is>
      </c>
      <c r="C29" s="8" t="inlineStr">
        <is>
          <t>C</t>
        </is>
      </c>
      <c r="D29" s="7" t="n">
        <v>0.5</v>
      </c>
      <c r="E29" s="7">
        <f>SUMIF(개발일지표[제품],처방표[[#This Row],[제품]],개발일지표[배치량g])</f>
        <v/>
      </c>
      <c r="F29" s="7">
        <f>처방표[[#This Row],[퍼센트]]/100*처방표[[#This Row],[제조누계g]]</f>
        <v/>
      </c>
    </row>
    <row r="30">
      <c r="A30" s="4" t="inlineStr">
        <is>
          <t>진정 밸런스 앰플</t>
        </is>
      </c>
      <c r="B30" s="4" t="inlineStr">
        <is>
          <t>1,2-헥산다이올</t>
        </is>
      </c>
      <c r="C30" s="8" t="inlineStr">
        <is>
          <t>C</t>
        </is>
      </c>
      <c r="D30" s="7" t="n">
        <v>1</v>
      </c>
      <c r="E30" s="7">
        <f>SUMIF(개발일지표[제품],처방표[[#This Row],[제품]],개발일지표[배치량g])</f>
        <v/>
      </c>
      <c r="F30" s="7">
        <f>처방표[[#This Row],[퍼센트]]/100*처방표[[#This Row],[제조누계g]]</f>
        <v/>
      </c>
    </row>
    <row r="31">
      <c r="A31" s="4" t="inlineStr">
        <is>
          <t>진정 밸런스 앰플</t>
        </is>
      </c>
      <c r="B31" s="4" t="inlineStr">
        <is>
          <t>구연산</t>
        </is>
      </c>
      <c r="C31" s="9" t="inlineStr">
        <is>
          <t>pH</t>
        </is>
      </c>
      <c r="D31" s="7" t="n">
        <v>0.1</v>
      </c>
      <c r="E31" s="7">
        <f>SUMIF(개발일지표[제품],처방표[[#This Row],[제품]],개발일지표[배치량g])</f>
        <v/>
      </c>
      <c r="F31" s="7">
        <f>처방표[[#This Row],[퍼센트]]/100*처방표[[#This Row],[제조누계g]]</f>
        <v/>
      </c>
    </row>
    <row r="32">
      <c r="A32" s="4" t="inlineStr">
        <is>
          <t>진정 수분 젤</t>
        </is>
      </c>
      <c r="B32" s="4" t="inlineStr">
        <is>
          <t>정제수</t>
        </is>
      </c>
      <c r="C32" s="6" t="inlineStr">
        <is>
          <t>A</t>
        </is>
      </c>
      <c r="D32" s="7" t="n">
        <v>84.90000000000001</v>
      </c>
      <c r="E32" s="7">
        <f>SUMIF(개발일지표[제품],처방표[[#This Row],[제품]],개발일지표[배치량g])</f>
        <v/>
      </c>
      <c r="F32" s="7">
        <f>처방표[[#This Row],[퍼센트]]/100*처방표[[#This Row],[제조누계g]]</f>
        <v/>
      </c>
    </row>
    <row r="33">
      <c r="A33" s="4" t="inlineStr">
        <is>
          <t>진정 수분 젤</t>
        </is>
      </c>
      <c r="B33" s="4" t="inlineStr">
        <is>
          <t>글리세린</t>
        </is>
      </c>
      <c r="C33" s="6" t="inlineStr">
        <is>
          <t>A</t>
        </is>
      </c>
      <c r="D33" s="7" t="n">
        <v>4</v>
      </c>
      <c r="E33" s="7">
        <f>SUMIF(개발일지표[제품],처방표[[#This Row],[제품]],개발일지표[배치량g])</f>
        <v/>
      </c>
      <c r="F33" s="7">
        <f>처방표[[#This Row],[퍼센트]]/100*처방표[[#This Row],[제조누계g]]</f>
        <v/>
      </c>
    </row>
    <row r="34">
      <c r="A34" s="4" t="inlineStr">
        <is>
          <t>진정 수분 젤</t>
        </is>
      </c>
      <c r="B34" s="4" t="inlineStr">
        <is>
          <t>프로판디올</t>
        </is>
      </c>
      <c r="C34" s="6" t="inlineStr">
        <is>
          <t>A</t>
        </is>
      </c>
      <c r="D34" s="7" t="n">
        <v>3</v>
      </c>
      <c r="E34" s="7">
        <f>SUMIF(개발일지표[제품],처방표[[#This Row],[제품]],개발일지표[배치량g])</f>
        <v/>
      </c>
      <c r="F34" s="7">
        <f>처방표[[#This Row],[퍼센트]]/100*처방표[[#This Row],[제조누계g]]</f>
        <v/>
      </c>
    </row>
    <row r="35">
      <c r="A35" s="4" t="inlineStr">
        <is>
          <t>진정 수분 젤</t>
        </is>
      </c>
      <c r="B35" s="4" t="inlineStr">
        <is>
          <t>잔탄검</t>
        </is>
      </c>
      <c r="C35" s="6" t="inlineStr">
        <is>
          <t>A</t>
        </is>
      </c>
      <c r="D35" s="7" t="n">
        <v>0.6</v>
      </c>
      <c r="E35" s="7">
        <f>SUMIF(개발일지표[제품],처방표[[#This Row],[제품]],개발일지표[배치량g])</f>
        <v/>
      </c>
      <c r="F35" s="7">
        <f>처방표[[#This Row],[퍼센트]]/100*처방표[[#This Row],[제조누계g]]</f>
        <v/>
      </c>
    </row>
    <row r="36">
      <c r="A36" s="4" t="inlineStr">
        <is>
          <t>진정 수분 젤</t>
        </is>
      </c>
      <c r="B36" s="4" t="inlineStr">
        <is>
          <t>나이아신아마이드</t>
        </is>
      </c>
      <c r="C36" s="6" t="inlineStr">
        <is>
          <t>A</t>
        </is>
      </c>
      <c r="D36" s="7" t="n">
        <v>2</v>
      </c>
      <c r="E36" s="7">
        <f>SUMIF(개발일지표[제품],처방표[[#This Row],[제품]],개발일지표[배치량g])</f>
        <v/>
      </c>
      <c r="F36" s="7">
        <f>처방표[[#This Row],[퍼센트]]/100*처방표[[#This Row],[제조누계g]]</f>
        <v/>
      </c>
    </row>
    <row r="37">
      <c r="A37" s="4" t="inlineStr">
        <is>
          <t>진정 수분 젤</t>
        </is>
      </c>
      <c r="B37" s="4" t="inlineStr">
        <is>
          <t>알란토인</t>
        </is>
      </c>
      <c r="C37" s="6" t="inlineStr">
        <is>
          <t>A</t>
        </is>
      </c>
      <c r="D37" s="7" t="n">
        <v>0.3</v>
      </c>
      <c r="E37" s="7">
        <f>SUMIF(개발일지표[제품],처방표[[#This Row],[제품]],개발일지표[배치량g])</f>
        <v/>
      </c>
      <c r="F37" s="7">
        <f>처방표[[#This Row],[퍼센트]]/100*처방표[[#This Row],[제조누계g]]</f>
        <v/>
      </c>
    </row>
    <row r="38">
      <c r="A38" s="4" t="inlineStr">
        <is>
          <t>진정 수분 젤</t>
        </is>
      </c>
      <c r="B38" s="4" t="inlineStr">
        <is>
          <t>베타글루칸</t>
        </is>
      </c>
      <c r="C38" s="6" t="inlineStr">
        <is>
          <t>A</t>
        </is>
      </c>
      <c r="D38" s="7" t="n">
        <v>1</v>
      </c>
      <c r="E38" s="7">
        <f>SUMIF(개발일지표[제품],처방표[[#This Row],[제품]],개발일지표[배치량g])</f>
        <v/>
      </c>
      <c r="F38" s="7">
        <f>처방표[[#This Row],[퍼센트]]/100*처방표[[#This Row],[제조누계g]]</f>
        <v/>
      </c>
    </row>
    <row r="39">
      <c r="A39" s="4" t="inlineStr">
        <is>
          <t>진정 수분 젤</t>
        </is>
      </c>
      <c r="B39" s="4" t="inlineStr">
        <is>
          <t>다중 히알루론산</t>
        </is>
      </c>
      <c r="C39" s="6" t="inlineStr">
        <is>
          <t>A</t>
        </is>
      </c>
      <c r="D39" s="7" t="n">
        <v>0.5</v>
      </c>
      <c r="E39" s="7">
        <f>SUMIF(개발일지표[제품],처방표[[#This Row],[제품]],개발일지표[배치량g])</f>
        <v/>
      </c>
      <c r="F39" s="7">
        <f>처방표[[#This Row],[퍼센트]]/100*처방표[[#This Row],[제조누계g]]</f>
        <v/>
      </c>
    </row>
    <row r="40">
      <c r="A40" s="4" t="inlineStr">
        <is>
          <t>진정 수분 젤</t>
        </is>
      </c>
      <c r="B40" s="4" t="inlineStr">
        <is>
          <t>마데카소사이드</t>
        </is>
      </c>
      <c r="C40" s="8" t="inlineStr">
        <is>
          <t>C</t>
        </is>
      </c>
      <c r="D40" s="7" t="n">
        <v>1</v>
      </c>
      <c r="E40" s="7">
        <f>SUMIF(개발일지표[제품],처방표[[#This Row],[제품]],개발일지표[배치량g])</f>
        <v/>
      </c>
      <c r="F40" s="7">
        <f>처방표[[#This Row],[퍼센트]]/100*처방표[[#This Row],[제조누계g]]</f>
        <v/>
      </c>
    </row>
    <row r="41">
      <c r="A41" s="4" t="inlineStr">
        <is>
          <t>진정 수분 젤</t>
        </is>
      </c>
      <c r="B41" s="4" t="inlineStr">
        <is>
          <t>판테놀(B5)</t>
        </is>
      </c>
      <c r="C41" s="8" t="inlineStr">
        <is>
          <t>C</t>
        </is>
      </c>
      <c r="D41" s="7" t="n">
        <v>1</v>
      </c>
      <c r="E41" s="7">
        <f>SUMIF(개발일지표[제품],처방표[[#This Row],[제품]],개발일지표[배치량g])</f>
        <v/>
      </c>
      <c r="F41" s="7">
        <f>처방표[[#This Row],[퍼센트]]/100*처방표[[#This Row],[제조누계g]]</f>
        <v/>
      </c>
    </row>
    <row r="42">
      <c r="A42" s="4" t="inlineStr">
        <is>
          <t>진정 수분 젤</t>
        </is>
      </c>
      <c r="B42" s="4" t="inlineStr">
        <is>
          <t>페녹시에탄올</t>
        </is>
      </c>
      <c r="C42" s="8" t="inlineStr">
        <is>
          <t>C</t>
        </is>
      </c>
      <c r="D42" s="7" t="n">
        <v>0.5</v>
      </c>
      <c r="E42" s="7">
        <f>SUMIF(개발일지표[제품],처방표[[#This Row],[제품]],개발일지표[배치량g])</f>
        <v/>
      </c>
      <c r="F42" s="7">
        <f>처방표[[#This Row],[퍼센트]]/100*처방표[[#This Row],[제조누계g]]</f>
        <v/>
      </c>
    </row>
    <row r="43">
      <c r="A43" s="4" t="inlineStr">
        <is>
          <t>진정 수분 젤</t>
        </is>
      </c>
      <c r="B43" s="4" t="inlineStr">
        <is>
          <t>1,2-헥산다이올</t>
        </is>
      </c>
      <c r="C43" s="8" t="inlineStr">
        <is>
          <t>C</t>
        </is>
      </c>
      <c r="D43" s="7" t="n">
        <v>1</v>
      </c>
      <c r="E43" s="7">
        <f>SUMIF(개발일지표[제품],처방표[[#This Row],[제품]],개발일지표[배치량g])</f>
        <v/>
      </c>
      <c r="F43" s="7">
        <f>처방표[[#This Row],[퍼센트]]/100*처방표[[#This Row],[제조누계g]]</f>
        <v/>
      </c>
    </row>
    <row r="44">
      <c r="A44" s="4" t="inlineStr">
        <is>
          <t>진정 수분 젤</t>
        </is>
      </c>
      <c r="B44" s="4" t="inlineStr">
        <is>
          <t>구연산</t>
        </is>
      </c>
      <c r="C44" s="9" t="inlineStr">
        <is>
          <t>pH</t>
        </is>
      </c>
      <c r="D44" s="7" t="n">
        <v>0.2</v>
      </c>
      <c r="E44" s="7">
        <f>SUMIF(개발일지표[제품],처방표[[#This Row],[제품]],개발일지표[배치량g])</f>
        <v/>
      </c>
      <c r="F44" s="7">
        <f>처방표[[#This Row],[퍼센트]]/100*처방표[[#This Row],[제조누계g]]</f>
        <v/>
      </c>
    </row>
    <row r="45">
      <c r="A45" s="4" t="inlineStr">
        <is>
          <t>딥 클렌징 오일 (닦아내기)</t>
        </is>
      </c>
      <c r="B45" s="4" t="inlineStr">
        <is>
          <t>MCT오일</t>
        </is>
      </c>
      <c r="C45" s="13" t="inlineStr">
        <is>
          <t>B</t>
        </is>
      </c>
      <c r="D45" s="7" t="n">
        <v>60</v>
      </c>
      <c r="E45" s="7">
        <f>SUMIF(개발일지표[제품],처방표[[#This Row],[제품]],개발일지표[배치량g])</f>
        <v/>
      </c>
      <c r="F45" s="7">
        <f>처방표[[#This Row],[퍼센트]]/100*처방표[[#This Row],[제조누계g]]</f>
        <v/>
      </c>
    </row>
    <row r="46">
      <c r="A46" s="4" t="inlineStr">
        <is>
          <t>딥 클렌징 오일 (닦아내기)</t>
        </is>
      </c>
      <c r="B46" s="4" t="inlineStr">
        <is>
          <t>스쿠알란</t>
        </is>
      </c>
      <c r="C46" s="13" t="inlineStr">
        <is>
          <t>B</t>
        </is>
      </c>
      <c r="D46" s="7" t="n">
        <v>25</v>
      </c>
      <c r="E46" s="7">
        <f>SUMIF(개발일지표[제품],처방표[[#This Row],[제품]],개발일지표[배치량g])</f>
        <v/>
      </c>
      <c r="F46" s="7">
        <f>처방표[[#This Row],[퍼센트]]/100*처방표[[#This Row],[제조누계g]]</f>
        <v/>
      </c>
    </row>
    <row r="47">
      <c r="A47" s="4" t="inlineStr">
        <is>
          <t>딥 클렌징 오일 (닦아내기)</t>
        </is>
      </c>
      <c r="B47" s="4" t="inlineStr">
        <is>
          <t>디메치콘</t>
        </is>
      </c>
      <c r="C47" s="13" t="inlineStr">
        <is>
          <t>B</t>
        </is>
      </c>
      <c r="D47" s="7" t="n">
        <v>14</v>
      </c>
      <c r="E47" s="7">
        <f>SUMIF(개발일지표[제품],처방표[[#This Row],[제품]],개발일지표[배치량g])</f>
        <v/>
      </c>
      <c r="F47" s="7">
        <f>처방표[[#This Row],[퍼센트]]/100*처방표[[#This Row],[제조누계g]]</f>
        <v/>
      </c>
    </row>
    <row r="48">
      <c r="A48" s="4" t="inlineStr">
        <is>
          <t>딥 클렌징 오일 (닦아내기)</t>
        </is>
      </c>
      <c r="B48" s="4" t="inlineStr">
        <is>
          <t>토코페롤(비타민E)</t>
        </is>
      </c>
      <c r="C48" s="13" t="inlineStr">
        <is>
          <t>B</t>
        </is>
      </c>
      <c r="D48" s="7" t="n">
        <v>1</v>
      </c>
      <c r="E48" s="7">
        <f>SUMIF(개발일지표[제품],처방표[[#This Row],[제품]],개발일지표[배치량g])</f>
        <v/>
      </c>
      <c r="F48" s="7">
        <f>처방표[[#This Row],[퍼센트]]/100*처방표[[#This Row],[제조누계g]]</f>
        <v/>
      </c>
    </row>
    <row r="49">
      <c r="A49" s="4" t="inlineStr">
        <is>
          <t>워시오프 클렌징 오일</t>
        </is>
      </c>
      <c r="B49" s="4" t="inlineStr">
        <is>
          <t>MCT오일</t>
        </is>
      </c>
      <c r="C49" s="13" t="inlineStr">
        <is>
          <t>B</t>
        </is>
      </c>
      <c r="D49" s="7" t="n">
        <v>54</v>
      </c>
      <c r="E49" s="7">
        <f>SUMIF(개발일지표[제품],처방표[[#This Row],[제품]],개발일지표[배치량g])</f>
        <v/>
      </c>
      <c r="F49" s="7">
        <f>처방표[[#This Row],[퍼센트]]/100*처방표[[#This Row],[제조누계g]]</f>
        <v/>
      </c>
    </row>
    <row r="50">
      <c r="A50" s="4" t="inlineStr">
        <is>
          <t>워시오프 클렌징 오일</t>
        </is>
      </c>
      <c r="B50" s="4" t="inlineStr">
        <is>
          <t>스쿠알란</t>
        </is>
      </c>
      <c r="C50" s="13" t="inlineStr">
        <is>
          <t>B</t>
        </is>
      </c>
      <c r="D50" s="7" t="n">
        <v>24</v>
      </c>
      <c r="E50" s="7">
        <f>SUMIF(개발일지표[제품],처방표[[#This Row],[제품]],개발일지표[배치량g])</f>
        <v/>
      </c>
      <c r="F50" s="7">
        <f>처방표[[#This Row],[퍼센트]]/100*처방표[[#This Row],[제조누계g]]</f>
        <v/>
      </c>
    </row>
    <row r="51">
      <c r="A51" s="4" t="inlineStr">
        <is>
          <t>워시오프 클렌징 오일</t>
        </is>
      </c>
      <c r="B51" s="4" t="inlineStr">
        <is>
          <t>폴리글리세릴-4 카프레이트</t>
        </is>
      </c>
      <c r="C51" s="13" t="inlineStr">
        <is>
          <t>B</t>
        </is>
      </c>
      <c r="D51" s="7" t="n">
        <v>18</v>
      </c>
      <c r="E51" s="7">
        <f>SUMIF(개발일지표[제품],처방표[[#This Row],[제품]],개발일지표[배치량g])</f>
        <v/>
      </c>
      <c r="F51" s="7">
        <f>처방표[[#This Row],[퍼센트]]/100*처방표[[#This Row],[제조누계g]]</f>
        <v/>
      </c>
    </row>
    <row r="52">
      <c r="A52" s="4" t="inlineStr">
        <is>
          <t>워시오프 클렌징 오일</t>
        </is>
      </c>
      <c r="B52" s="4" t="inlineStr">
        <is>
          <t>디메치콘</t>
        </is>
      </c>
      <c r="C52" s="13" t="inlineStr">
        <is>
          <t>B</t>
        </is>
      </c>
      <c r="D52" s="7" t="n">
        <v>3</v>
      </c>
      <c r="E52" s="7">
        <f>SUMIF(개발일지표[제품],처방표[[#This Row],[제품]],개발일지표[배치량g])</f>
        <v/>
      </c>
      <c r="F52" s="7">
        <f>처방표[[#This Row],[퍼센트]]/100*처방표[[#This Row],[제조누계g]]</f>
        <v/>
      </c>
    </row>
    <row r="53">
      <c r="A53" s="4" t="inlineStr">
        <is>
          <t>워시오프 클렌징 오일</t>
        </is>
      </c>
      <c r="B53" s="4" t="inlineStr">
        <is>
          <t>토코페롤(비타민E)</t>
        </is>
      </c>
      <c r="C53" s="13" t="inlineStr">
        <is>
          <t>B</t>
        </is>
      </c>
      <c r="D53" s="7" t="n">
        <v>1</v>
      </c>
      <c r="E53" s="7">
        <f>SUMIF(개발일지표[제품],처방표[[#This Row],[제품]],개발일지표[배치량g])</f>
        <v/>
      </c>
      <c r="F53" s="7">
        <f>처방표[[#This Row],[퍼센트]]/100*처방표[[#This Row],[제조누계g]]</f>
        <v/>
      </c>
    </row>
    <row r="54">
      <c r="A54" s="4" t="inlineStr">
        <is>
          <t>밸런스 진정 로션</t>
        </is>
      </c>
      <c r="B54" s="4" t="inlineStr">
        <is>
          <t>정제수</t>
        </is>
      </c>
      <c r="C54" s="6" t="inlineStr">
        <is>
          <t>A</t>
        </is>
      </c>
      <c r="D54" s="7" t="n">
        <v>71.8</v>
      </c>
      <c r="E54" s="7">
        <f>SUMIF(개발일지표[제품],처방표[[#This Row],[제품]],개발일지표[배치량g])</f>
        <v/>
      </c>
      <c r="F54" s="7">
        <f>처방표[[#This Row],[퍼센트]]/100*처방표[[#This Row],[제조누계g]]</f>
        <v/>
      </c>
    </row>
    <row r="55">
      <c r="A55" s="4" t="inlineStr">
        <is>
          <t>밸런스 진정 로션</t>
        </is>
      </c>
      <c r="B55" s="4" t="inlineStr">
        <is>
          <t>글리세린</t>
        </is>
      </c>
      <c r="C55" s="6" t="inlineStr">
        <is>
          <t>A</t>
        </is>
      </c>
      <c r="D55" s="7" t="n">
        <v>4</v>
      </c>
      <c r="E55" s="7">
        <f>SUMIF(개발일지표[제품],처방표[[#This Row],[제품]],개발일지표[배치량g])</f>
        <v/>
      </c>
      <c r="F55" s="7">
        <f>처방표[[#This Row],[퍼센트]]/100*처방표[[#This Row],[제조누계g]]</f>
        <v/>
      </c>
    </row>
    <row r="56">
      <c r="A56" s="4" t="inlineStr">
        <is>
          <t>밸런스 진정 로션</t>
        </is>
      </c>
      <c r="B56" s="4" t="inlineStr">
        <is>
          <t>프로판디올</t>
        </is>
      </c>
      <c r="C56" s="6" t="inlineStr">
        <is>
          <t>A</t>
        </is>
      </c>
      <c r="D56" s="7" t="n">
        <v>3</v>
      </c>
      <c r="E56" s="7">
        <f>SUMIF(개발일지표[제품],처방표[[#This Row],[제품]],개발일지표[배치량g])</f>
        <v/>
      </c>
      <c r="F56" s="7">
        <f>처방표[[#This Row],[퍼센트]]/100*처방표[[#This Row],[제조누계g]]</f>
        <v/>
      </c>
    </row>
    <row r="57">
      <c r="A57" s="4" t="inlineStr">
        <is>
          <t>밸런스 진정 로션</t>
        </is>
      </c>
      <c r="B57" s="4" t="inlineStr">
        <is>
          <t>나이아신아마이드</t>
        </is>
      </c>
      <c r="C57" s="6" t="inlineStr">
        <is>
          <t>A</t>
        </is>
      </c>
      <c r="D57" s="7" t="n">
        <v>2</v>
      </c>
      <c r="E57" s="7">
        <f>SUMIF(개발일지표[제품],처방표[[#This Row],[제품]],개발일지표[배치량g])</f>
        <v/>
      </c>
      <c r="F57" s="7">
        <f>처방표[[#This Row],[퍼센트]]/100*처방표[[#This Row],[제조누계g]]</f>
        <v/>
      </c>
    </row>
    <row r="58">
      <c r="A58" s="4" t="inlineStr">
        <is>
          <t>밸런스 진정 로션</t>
        </is>
      </c>
      <c r="B58" s="4" t="inlineStr">
        <is>
          <t>알란토인</t>
        </is>
      </c>
      <c r="C58" s="6" t="inlineStr">
        <is>
          <t>A</t>
        </is>
      </c>
      <c r="D58" s="7" t="n">
        <v>0.3</v>
      </c>
      <c r="E58" s="7">
        <f>SUMIF(개발일지표[제품],처방표[[#This Row],[제품]],개발일지표[배치량g])</f>
        <v/>
      </c>
      <c r="F58" s="7">
        <f>처방표[[#This Row],[퍼센트]]/100*처방표[[#This Row],[제조누계g]]</f>
        <v/>
      </c>
    </row>
    <row r="59">
      <c r="A59" s="4" t="inlineStr">
        <is>
          <t>밸런스 진정 로션</t>
        </is>
      </c>
      <c r="B59" s="4" t="inlineStr">
        <is>
          <t>베타글루칸</t>
        </is>
      </c>
      <c r="C59" s="6" t="inlineStr">
        <is>
          <t>A</t>
        </is>
      </c>
      <c r="D59" s="7" t="n">
        <v>1</v>
      </c>
      <c r="E59" s="7">
        <f>SUMIF(개발일지표[제품],처방표[[#This Row],[제품]],개발일지표[배치량g])</f>
        <v/>
      </c>
      <c r="F59" s="7">
        <f>처방표[[#This Row],[퍼센트]]/100*처방표[[#This Row],[제조누계g]]</f>
        <v/>
      </c>
    </row>
    <row r="60">
      <c r="A60" s="4" t="inlineStr">
        <is>
          <t>밸런스 진정 로션</t>
        </is>
      </c>
      <c r="B60" s="4" t="inlineStr">
        <is>
          <t>아연피카</t>
        </is>
      </c>
      <c r="C60" s="6" t="inlineStr">
        <is>
          <t>A</t>
        </is>
      </c>
      <c r="D60" s="7" t="n">
        <v>0.5</v>
      </c>
      <c r="E60" s="7">
        <f>SUMIF(개발일지표[제품],처방표[[#This Row],[제품]],개발일지표[배치량g])</f>
        <v/>
      </c>
      <c r="F60" s="7">
        <f>처방표[[#This Row],[퍼센트]]/100*처방표[[#This Row],[제조누계g]]</f>
        <v/>
      </c>
    </row>
    <row r="61">
      <c r="A61" s="4" t="inlineStr">
        <is>
          <t>밸런스 진정 로션</t>
        </is>
      </c>
      <c r="B61" s="4" t="inlineStr">
        <is>
          <t>다중 히알루론산</t>
        </is>
      </c>
      <c r="C61" s="6" t="inlineStr">
        <is>
          <t>A</t>
        </is>
      </c>
      <c r="D61" s="7" t="n">
        <v>0.5</v>
      </c>
      <c r="E61" s="7">
        <f>SUMIF(개발일지표[제품],처방표[[#This Row],[제품]],개발일지표[배치량g])</f>
        <v/>
      </c>
      <c r="F61" s="7">
        <f>처방표[[#This Row],[퍼센트]]/100*처방표[[#This Row],[제조누계g]]</f>
        <v/>
      </c>
    </row>
    <row r="62">
      <c r="A62" s="4" t="inlineStr">
        <is>
          <t>밸런스 진정 로션</t>
        </is>
      </c>
      <c r="B62" s="4" t="inlineStr">
        <is>
          <t>잔탄검</t>
        </is>
      </c>
      <c r="C62" s="6" t="inlineStr">
        <is>
          <t>A</t>
        </is>
      </c>
      <c r="D62" s="7" t="n">
        <v>0.2</v>
      </c>
      <c r="E62" s="7">
        <f>SUMIF(개발일지표[제품],처방표[[#This Row],[제품]],개발일지표[배치량g])</f>
        <v/>
      </c>
      <c r="F62" s="7">
        <f>처방표[[#This Row],[퍼센트]]/100*처방표[[#This Row],[제조누계g]]</f>
        <v/>
      </c>
    </row>
    <row r="63">
      <c r="A63" s="4" t="inlineStr">
        <is>
          <t>밸런스 진정 로션</t>
        </is>
      </c>
      <c r="B63" s="4" t="inlineStr">
        <is>
          <t>몬타노브68</t>
        </is>
      </c>
      <c r="C63" s="13" t="inlineStr">
        <is>
          <t>B</t>
        </is>
      </c>
      <c r="D63" s="7" t="n">
        <v>3</v>
      </c>
      <c r="E63" s="7">
        <f>SUMIF(개발일지표[제품],처방표[[#This Row],[제품]],개발일지표[배치량g])</f>
        <v/>
      </c>
      <c r="F63" s="7">
        <f>처방표[[#This Row],[퍼센트]]/100*처방표[[#This Row],[제조누계g]]</f>
        <v/>
      </c>
    </row>
    <row r="64">
      <c r="A64" s="4" t="inlineStr">
        <is>
          <t>밸런스 진정 로션</t>
        </is>
      </c>
      <c r="B64" s="4" t="inlineStr">
        <is>
          <t>세틸알코올</t>
        </is>
      </c>
      <c r="C64" s="13" t="inlineStr">
        <is>
          <t>B</t>
        </is>
      </c>
      <c r="D64" s="7" t="n">
        <v>1</v>
      </c>
      <c r="E64" s="7">
        <f>SUMIF(개발일지표[제품],처방표[[#This Row],[제품]],개발일지표[배치량g])</f>
        <v/>
      </c>
      <c r="F64" s="7">
        <f>처방표[[#This Row],[퍼센트]]/100*처방표[[#This Row],[제조누계g]]</f>
        <v/>
      </c>
    </row>
    <row r="65">
      <c r="A65" s="4" t="inlineStr">
        <is>
          <t>밸런스 진정 로션</t>
        </is>
      </c>
      <c r="B65" s="4" t="inlineStr">
        <is>
          <t>스쿠알란</t>
        </is>
      </c>
      <c r="C65" s="13" t="inlineStr">
        <is>
          <t>B</t>
        </is>
      </c>
      <c r="D65" s="7" t="n">
        <v>3</v>
      </c>
      <c r="E65" s="7">
        <f>SUMIF(개발일지표[제품],처방표[[#This Row],[제품]],개발일지표[배치량g])</f>
        <v/>
      </c>
      <c r="F65" s="7">
        <f>처방표[[#This Row],[퍼센트]]/100*처방표[[#This Row],[제조누계g]]</f>
        <v/>
      </c>
    </row>
    <row r="66">
      <c r="A66" s="4" t="inlineStr">
        <is>
          <t>밸런스 진정 로션</t>
        </is>
      </c>
      <c r="B66" s="4" t="inlineStr">
        <is>
          <t>MCT오일</t>
        </is>
      </c>
      <c r="C66" s="13" t="inlineStr">
        <is>
          <t>B</t>
        </is>
      </c>
      <c r="D66" s="7" t="n">
        <v>2</v>
      </c>
      <c r="E66" s="7">
        <f>SUMIF(개발일지표[제품],처방표[[#This Row],[제품]],개발일지표[배치량g])</f>
        <v/>
      </c>
      <c r="F66" s="7">
        <f>처방표[[#This Row],[퍼센트]]/100*처방표[[#This Row],[제조누계g]]</f>
        <v/>
      </c>
    </row>
    <row r="67">
      <c r="A67" s="4" t="inlineStr">
        <is>
          <t>밸런스 진정 로션</t>
        </is>
      </c>
      <c r="B67" s="4" t="inlineStr">
        <is>
          <t>디메치콘</t>
        </is>
      </c>
      <c r="C67" s="13" t="inlineStr">
        <is>
          <t>B</t>
        </is>
      </c>
      <c r="D67" s="7" t="n">
        <v>2</v>
      </c>
      <c r="E67" s="7">
        <f>SUMIF(개발일지표[제품],처방표[[#This Row],[제품]],개발일지표[배치량g])</f>
        <v/>
      </c>
      <c r="F67" s="7">
        <f>처방표[[#This Row],[퍼센트]]/100*처방표[[#This Row],[제조누계g]]</f>
        <v/>
      </c>
    </row>
    <row r="68">
      <c r="A68" s="4" t="inlineStr">
        <is>
          <t>밸런스 진정 로션</t>
        </is>
      </c>
      <c r="B68" s="4" t="inlineStr">
        <is>
          <t>마데카소사이드</t>
        </is>
      </c>
      <c r="C68" s="8" t="inlineStr">
        <is>
          <t>C</t>
        </is>
      </c>
      <c r="D68" s="7" t="n">
        <v>1</v>
      </c>
      <c r="E68" s="7">
        <f>SUMIF(개발일지표[제품],처방표[[#This Row],[제품]],개발일지표[배치량g])</f>
        <v/>
      </c>
      <c r="F68" s="7">
        <f>처방표[[#This Row],[퍼센트]]/100*처방표[[#This Row],[제조누계g]]</f>
        <v/>
      </c>
    </row>
    <row r="69">
      <c r="A69" s="4" t="inlineStr">
        <is>
          <t>밸런스 진정 로션</t>
        </is>
      </c>
      <c r="B69" s="4" t="inlineStr">
        <is>
          <t>판테놀(B5)</t>
        </is>
      </c>
      <c r="C69" s="8" t="inlineStr">
        <is>
          <t>C</t>
        </is>
      </c>
      <c r="D69" s="7" t="n">
        <v>1</v>
      </c>
      <c r="E69" s="7">
        <f>SUMIF(개발일지표[제품],처방표[[#This Row],[제품]],개발일지표[배치량g])</f>
        <v/>
      </c>
      <c r="F69" s="7">
        <f>처방표[[#This Row],[퍼센트]]/100*처방표[[#This Row],[제조누계g]]</f>
        <v/>
      </c>
    </row>
    <row r="70">
      <c r="A70" s="4" t="inlineStr">
        <is>
          <t>밸런스 진정 로션</t>
        </is>
      </c>
      <c r="B70" s="4" t="inlineStr">
        <is>
          <t>녹차추출물</t>
        </is>
      </c>
      <c r="C70" s="8" t="inlineStr">
        <is>
          <t>C</t>
        </is>
      </c>
      <c r="D70" s="7" t="n">
        <v>2</v>
      </c>
      <c r="E70" s="7">
        <f>SUMIF(개발일지표[제품],처방표[[#This Row],[제품]],개발일지표[배치량g])</f>
        <v/>
      </c>
      <c r="F70" s="7">
        <f>처방표[[#This Row],[퍼센트]]/100*처방표[[#This Row],[제조누계g]]</f>
        <v/>
      </c>
    </row>
    <row r="71">
      <c r="A71" s="4" t="inlineStr">
        <is>
          <t>밸런스 진정 로션</t>
        </is>
      </c>
      <c r="B71" s="4" t="inlineStr">
        <is>
          <t>페녹시에탄올</t>
        </is>
      </c>
      <c r="C71" s="8" t="inlineStr">
        <is>
          <t>C</t>
        </is>
      </c>
      <c r="D71" s="7" t="n">
        <v>0.5</v>
      </c>
      <c r="E71" s="7">
        <f>SUMIF(개발일지표[제품],처방표[[#This Row],[제품]],개발일지표[배치량g])</f>
        <v/>
      </c>
      <c r="F71" s="7">
        <f>처방표[[#This Row],[퍼센트]]/100*처방표[[#This Row],[제조누계g]]</f>
        <v/>
      </c>
    </row>
    <row r="72">
      <c r="A72" s="4" t="inlineStr">
        <is>
          <t>밸런스 진정 로션</t>
        </is>
      </c>
      <c r="B72" s="4" t="inlineStr">
        <is>
          <t>1,2-헥산다이올</t>
        </is>
      </c>
      <c r="C72" s="8" t="inlineStr">
        <is>
          <t>C</t>
        </is>
      </c>
      <c r="D72" s="7" t="n">
        <v>1</v>
      </c>
      <c r="E72" s="7">
        <f>SUMIF(개발일지표[제품],처방표[[#This Row],[제품]],개발일지표[배치량g])</f>
        <v/>
      </c>
      <c r="F72" s="7">
        <f>처방표[[#This Row],[퍼센트]]/100*처방표[[#This Row],[제조누계g]]</f>
        <v/>
      </c>
    </row>
    <row r="73">
      <c r="A73" s="4" t="inlineStr">
        <is>
          <t>밸런스 진정 로션</t>
        </is>
      </c>
      <c r="B73" s="4" t="inlineStr">
        <is>
          <t>구연산</t>
        </is>
      </c>
      <c r="C73" s="9" t="inlineStr">
        <is>
          <t>pH</t>
        </is>
      </c>
      <c r="D73" s="7" t="n">
        <v>0.2</v>
      </c>
      <c r="E73" s="7">
        <f>SUMIF(개발일지표[제품],처방표[[#This Row],[제품]],개발일지표[배치량g])</f>
        <v/>
      </c>
      <c r="F73" s="7">
        <f>처방표[[#This Row],[퍼센트]]/100*처방표[[#This Row],[제조누계g]]</f>
        <v/>
      </c>
    </row>
    <row r="74">
      <c r="A74" s="4" t="inlineStr">
        <is>
          <t>시크 진정 밸런스 크림 (히어로)</t>
        </is>
      </c>
      <c r="B74" s="4" t="inlineStr">
        <is>
          <t>정제수</t>
        </is>
      </c>
      <c r="C74" s="6" t="inlineStr">
        <is>
          <t>A</t>
        </is>
      </c>
      <c r="D74" s="7" t="n">
        <v>63.5</v>
      </c>
      <c r="E74" s="7">
        <f>SUMIF(개발일지표[제품],처방표[[#This Row],[제품]],개발일지표[배치량g])</f>
        <v/>
      </c>
      <c r="F74" s="7">
        <f>처방표[[#This Row],[퍼센트]]/100*처방표[[#This Row],[제조누계g]]</f>
        <v/>
      </c>
    </row>
    <row r="75">
      <c r="A75" s="4" t="inlineStr">
        <is>
          <t>시크 진정 밸런스 크림 (히어로)</t>
        </is>
      </c>
      <c r="B75" s="4" t="inlineStr">
        <is>
          <t>글리세린</t>
        </is>
      </c>
      <c r="C75" s="6" t="inlineStr">
        <is>
          <t>A</t>
        </is>
      </c>
      <c r="D75" s="7" t="n">
        <v>5</v>
      </c>
      <c r="E75" s="7">
        <f>SUMIF(개발일지표[제품],처방표[[#This Row],[제품]],개발일지표[배치량g])</f>
        <v/>
      </c>
      <c r="F75" s="7">
        <f>처방표[[#This Row],[퍼센트]]/100*처방표[[#This Row],[제조누계g]]</f>
        <v/>
      </c>
    </row>
    <row r="76">
      <c r="A76" s="4" t="inlineStr">
        <is>
          <t>시크 진정 밸런스 크림 (히어로)</t>
        </is>
      </c>
      <c r="B76" s="4" t="inlineStr">
        <is>
          <t>나이아신아마이드</t>
        </is>
      </c>
      <c r="C76" s="6" t="inlineStr">
        <is>
          <t>A</t>
        </is>
      </c>
      <c r="D76" s="7" t="n">
        <v>2</v>
      </c>
      <c r="E76" s="7">
        <f>SUMIF(개발일지표[제품],처방표[[#This Row],[제품]],개발일지표[배치량g])</f>
        <v/>
      </c>
      <c r="F76" s="7">
        <f>처방표[[#This Row],[퍼센트]]/100*처방표[[#This Row],[제조누계g]]</f>
        <v/>
      </c>
    </row>
    <row r="77">
      <c r="A77" s="4" t="inlineStr">
        <is>
          <t>시크 진정 밸런스 크림 (히어로)</t>
        </is>
      </c>
      <c r="B77" s="4" t="inlineStr">
        <is>
          <t>알란토인</t>
        </is>
      </c>
      <c r="C77" s="6" t="inlineStr">
        <is>
          <t>A</t>
        </is>
      </c>
      <c r="D77" s="7" t="n">
        <v>0.5</v>
      </c>
      <c r="E77" s="7">
        <f>SUMIF(개발일지표[제품],처방표[[#This Row],[제품]],개발일지표[배치량g])</f>
        <v/>
      </c>
      <c r="F77" s="7">
        <f>처방표[[#This Row],[퍼센트]]/100*처방표[[#This Row],[제조누계g]]</f>
        <v/>
      </c>
    </row>
    <row r="78">
      <c r="A78" s="4" t="inlineStr">
        <is>
          <t>시크 진정 밸런스 크림 (히어로)</t>
        </is>
      </c>
      <c r="B78" s="4" t="inlineStr">
        <is>
          <t>베타글루칸</t>
        </is>
      </c>
      <c r="C78" s="6" t="inlineStr">
        <is>
          <t>A</t>
        </is>
      </c>
      <c r="D78" s="7" t="n">
        <v>1</v>
      </c>
      <c r="E78" s="7">
        <f>SUMIF(개발일지표[제품],처방표[[#This Row],[제품]],개발일지표[배치량g])</f>
        <v/>
      </c>
      <c r="F78" s="7">
        <f>처방표[[#This Row],[퍼센트]]/100*처방표[[#This Row],[제조누계g]]</f>
        <v/>
      </c>
    </row>
    <row r="79">
      <c r="A79" s="4" t="inlineStr">
        <is>
          <t>시크 진정 밸런스 크림 (히어로)</t>
        </is>
      </c>
      <c r="B79" s="4" t="inlineStr">
        <is>
          <t>아연피카</t>
        </is>
      </c>
      <c r="C79" s="6" t="inlineStr">
        <is>
          <t>A</t>
        </is>
      </c>
      <c r="D79" s="7" t="n">
        <v>1</v>
      </c>
      <c r="E79" s="7">
        <f>SUMIF(개발일지표[제품],처방표[[#This Row],[제품]],개발일지표[배치량g])</f>
        <v/>
      </c>
      <c r="F79" s="7">
        <f>처방표[[#This Row],[퍼센트]]/100*처방표[[#This Row],[제조누계g]]</f>
        <v/>
      </c>
    </row>
    <row r="80">
      <c r="A80" s="4" t="inlineStr">
        <is>
          <t>시크 진정 밸런스 크림 (히어로)</t>
        </is>
      </c>
      <c r="B80" s="4" t="inlineStr">
        <is>
          <t>프로판디올</t>
        </is>
      </c>
      <c r="C80" s="6" t="inlineStr">
        <is>
          <t>A</t>
        </is>
      </c>
      <c r="D80" s="7" t="n">
        <v>3</v>
      </c>
      <c r="E80" s="7">
        <f>SUMIF(개발일지표[제품],처방표[[#This Row],[제품]],개발일지표[배치량g])</f>
        <v/>
      </c>
      <c r="F80" s="7">
        <f>처방표[[#This Row],[퍼센트]]/100*처방표[[#This Row],[제조누계g]]</f>
        <v/>
      </c>
    </row>
    <row r="81">
      <c r="A81" s="4" t="inlineStr">
        <is>
          <t>시크 진정 밸런스 크림 (히어로)</t>
        </is>
      </c>
      <c r="B81" s="4" t="inlineStr">
        <is>
          <t>잔탄검</t>
        </is>
      </c>
      <c r="C81" s="6" t="inlineStr">
        <is>
          <t>A</t>
        </is>
      </c>
      <c r="D81" s="7" t="n">
        <v>0.3</v>
      </c>
      <c r="E81" s="7">
        <f>SUMIF(개발일지표[제품],처방표[[#This Row],[제품]],개발일지표[배치량g])</f>
        <v/>
      </c>
      <c r="F81" s="7">
        <f>처방표[[#This Row],[퍼센트]]/100*처방표[[#This Row],[제조누계g]]</f>
        <v/>
      </c>
    </row>
    <row r="82">
      <c r="A82" s="4" t="inlineStr">
        <is>
          <t>시크 진정 밸런스 크림 (히어로)</t>
        </is>
      </c>
      <c r="B82" s="4" t="inlineStr">
        <is>
          <t>다중 히알루론산</t>
        </is>
      </c>
      <c r="C82" s="6" t="inlineStr">
        <is>
          <t>A</t>
        </is>
      </c>
      <c r="D82" s="7" t="n">
        <v>1</v>
      </c>
      <c r="E82" s="7">
        <f>SUMIF(개발일지표[제품],처방표[[#This Row],[제품]],개발일지표[배치량g])</f>
        <v/>
      </c>
      <c r="F82" s="7">
        <f>처방표[[#This Row],[퍼센트]]/100*처방표[[#This Row],[제조누계g]]</f>
        <v/>
      </c>
    </row>
    <row r="83">
      <c r="A83" s="4" t="inlineStr">
        <is>
          <t>시크 진정 밸런스 크림 (히어로)</t>
        </is>
      </c>
      <c r="B83" s="4" t="inlineStr">
        <is>
          <t>몬타노브68</t>
        </is>
      </c>
      <c r="C83" s="13" t="inlineStr">
        <is>
          <t>B</t>
        </is>
      </c>
      <c r="D83" s="7" t="n">
        <v>4</v>
      </c>
      <c r="E83" s="7">
        <f>SUMIF(개발일지표[제품],처방표[[#This Row],[제품]],개발일지표[배치량g])</f>
        <v/>
      </c>
      <c r="F83" s="7">
        <f>처방표[[#This Row],[퍼센트]]/100*처방표[[#This Row],[제조누계g]]</f>
        <v/>
      </c>
    </row>
    <row r="84">
      <c r="A84" s="4" t="inlineStr">
        <is>
          <t>시크 진정 밸런스 크림 (히어로)</t>
        </is>
      </c>
      <c r="B84" s="4" t="inlineStr">
        <is>
          <t>세틸알코올</t>
        </is>
      </c>
      <c r="C84" s="13" t="inlineStr">
        <is>
          <t>B</t>
        </is>
      </c>
      <c r="D84" s="7" t="n">
        <v>2</v>
      </c>
      <c r="E84" s="7">
        <f>SUMIF(개발일지표[제품],처방표[[#This Row],[제품]],개발일지표[배치량g])</f>
        <v/>
      </c>
      <c r="F84" s="7">
        <f>처방표[[#This Row],[퍼센트]]/100*처방표[[#This Row],[제조누계g]]</f>
        <v/>
      </c>
    </row>
    <row r="85">
      <c r="A85" s="4" t="inlineStr">
        <is>
          <t>시크 진정 밸런스 크림 (히어로)</t>
        </is>
      </c>
      <c r="B85" s="4" t="inlineStr">
        <is>
          <t>스쿠알란</t>
        </is>
      </c>
      <c r="C85" s="13" t="inlineStr">
        <is>
          <t>B</t>
        </is>
      </c>
      <c r="D85" s="7" t="n">
        <v>5</v>
      </c>
      <c r="E85" s="7">
        <f>SUMIF(개발일지표[제품],처방표[[#This Row],[제품]],개발일지표[배치량g])</f>
        <v/>
      </c>
      <c r="F85" s="7">
        <f>처방표[[#This Row],[퍼센트]]/100*처방표[[#This Row],[제조누계g]]</f>
        <v/>
      </c>
    </row>
    <row r="86">
      <c r="A86" s="4" t="inlineStr">
        <is>
          <t>시크 진정 밸런스 크림 (히어로)</t>
        </is>
      </c>
      <c r="B86" s="4" t="inlineStr">
        <is>
          <t>MCT오일</t>
        </is>
      </c>
      <c r="C86" s="13" t="inlineStr">
        <is>
          <t>B</t>
        </is>
      </c>
      <c r="D86" s="7" t="n">
        <v>3</v>
      </c>
      <c r="E86" s="7">
        <f>SUMIF(개발일지표[제품],처방표[[#This Row],[제품]],개발일지표[배치량g])</f>
        <v/>
      </c>
      <c r="F86" s="7">
        <f>처방표[[#This Row],[퍼센트]]/100*처방표[[#This Row],[제조누계g]]</f>
        <v/>
      </c>
    </row>
    <row r="87">
      <c r="A87" s="4" t="inlineStr">
        <is>
          <t>시크 진정 밸런스 크림 (히어로)</t>
        </is>
      </c>
      <c r="B87" s="4" t="inlineStr">
        <is>
          <t>디메치콘</t>
        </is>
      </c>
      <c r="C87" s="13" t="inlineStr">
        <is>
          <t>B</t>
        </is>
      </c>
      <c r="D87" s="7" t="n">
        <v>3</v>
      </c>
      <c r="E87" s="7">
        <f>SUMIF(개발일지표[제품],처방표[[#This Row],[제품]],개발일지표[배치량g])</f>
        <v/>
      </c>
      <c r="F87" s="7">
        <f>처방표[[#This Row],[퍼센트]]/100*처방표[[#This Row],[제조누계g]]</f>
        <v/>
      </c>
    </row>
    <row r="88">
      <c r="A88" s="4" t="inlineStr">
        <is>
          <t>시크 진정 밸런스 크림 (히어로)</t>
        </is>
      </c>
      <c r="B88" s="4" t="inlineStr">
        <is>
          <t>마데카소사이드</t>
        </is>
      </c>
      <c r="C88" s="8" t="inlineStr">
        <is>
          <t>C</t>
        </is>
      </c>
      <c r="D88" s="7" t="n">
        <v>1</v>
      </c>
      <c r="E88" s="7">
        <f>SUMIF(개발일지표[제품],처방표[[#This Row],[제품]],개발일지표[배치량g])</f>
        <v/>
      </c>
      <c r="F88" s="7">
        <f>처방표[[#This Row],[퍼센트]]/100*처방표[[#This Row],[제조누계g]]</f>
        <v/>
      </c>
    </row>
    <row r="89">
      <c r="A89" s="4" t="inlineStr">
        <is>
          <t>시크 진정 밸런스 크림 (히어로)</t>
        </is>
      </c>
      <c r="B89" s="4" t="inlineStr">
        <is>
          <t>판테놀(B5)</t>
        </is>
      </c>
      <c r="C89" s="8" t="inlineStr">
        <is>
          <t>C</t>
        </is>
      </c>
      <c r="D89" s="7" t="n">
        <v>1</v>
      </c>
      <c r="E89" s="7">
        <f>SUMIF(개발일지표[제품],처방표[[#This Row],[제품]],개발일지표[배치량g])</f>
        <v/>
      </c>
      <c r="F89" s="7">
        <f>처방표[[#This Row],[퍼센트]]/100*처방표[[#This Row],[제조누계g]]</f>
        <v/>
      </c>
    </row>
    <row r="90">
      <c r="A90" s="4" t="inlineStr">
        <is>
          <t>시크 진정 밸런스 크림 (히어로)</t>
        </is>
      </c>
      <c r="B90" s="4" t="inlineStr">
        <is>
          <t>녹차추출물</t>
        </is>
      </c>
      <c r="C90" s="8" t="inlineStr">
        <is>
          <t>C</t>
        </is>
      </c>
      <c r="D90" s="7" t="n">
        <v>2</v>
      </c>
      <c r="E90" s="7">
        <f>SUMIF(개발일지표[제품],처방표[[#This Row],[제품]],개발일지표[배치량g])</f>
        <v/>
      </c>
      <c r="F90" s="7">
        <f>처방표[[#This Row],[퍼센트]]/100*처방표[[#This Row],[제조누계g]]</f>
        <v/>
      </c>
    </row>
    <row r="91">
      <c r="A91" s="4" t="inlineStr">
        <is>
          <t>시크 진정 밸런스 크림 (히어로)</t>
        </is>
      </c>
      <c r="B91" s="4" t="inlineStr">
        <is>
          <t>페녹시에탄올</t>
        </is>
      </c>
      <c r="C91" s="8" t="inlineStr">
        <is>
          <t>C</t>
        </is>
      </c>
      <c r="D91" s="7" t="n">
        <v>0.7</v>
      </c>
      <c r="E91" s="7">
        <f>SUMIF(개발일지표[제품],처방표[[#This Row],[제품]],개발일지표[배치량g])</f>
        <v/>
      </c>
      <c r="F91" s="7">
        <f>처방표[[#This Row],[퍼센트]]/100*처방표[[#This Row],[제조누계g]]</f>
        <v/>
      </c>
    </row>
    <row r="92">
      <c r="A92" s="4" t="inlineStr">
        <is>
          <t>시크 진정 밸런스 크림 (히어로)</t>
        </is>
      </c>
      <c r="B92" s="4" t="inlineStr">
        <is>
          <t>1,2-헥산다이올</t>
        </is>
      </c>
      <c r="C92" s="8" t="inlineStr">
        <is>
          <t>C</t>
        </is>
      </c>
      <c r="D92" s="7" t="n">
        <v>1</v>
      </c>
      <c r="E92" s="7">
        <f>SUMIF(개발일지표[제품],처방표[[#This Row],[제품]],개발일지표[배치량g])</f>
        <v/>
      </c>
      <c r="F92" s="7">
        <f>처방표[[#This Row],[퍼센트]]/100*처방표[[#This Row],[제조누계g]]</f>
        <v/>
      </c>
    </row>
    <row r="93">
      <c r="A93" s="4" t="inlineStr">
        <is>
          <t>시크 진정 크림 (미니멀 3종)</t>
        </is>
      </c>
      <c r="B93" s="4" t="inlineStr">
        <is>
          <t>정제수</t>
        </is>
      </c>
      <c r="C93" s="6" t="inlineStr">
        <is>
          <t>A</t>
        </is>
      </c>
      <c r="D93" s="7" t="n">
        <v>64.8</v>
      </c>
      <c r="E93" s="7">
        <f>SUMIF(개발일지표[제품],처방표[[#This Row],[제품]],개발일지표[배치량g])</f>
        <v/>
      </c>
      <c r="F93" s="7">
        <f>처방표[[#This Row],[퍼센트]]/100*처방표[[#This Row],[제조누계g]]</f>
        <v/>
      </c>
    </row>
    <row r="94">
      <c r="A94" s="4" t="inlineStr">
        <is>
          <t>시크 진정 크림 (미니멀 3종)</t>
        </is>
      </c>
      <c r="B94" s="4" t="inlineStr">
        <is>
          <t>글리세린</t>
        </is>
      </c>
      <c r="C94" s="6" t="inlineStr">
        <is>
          <t>A</t>
        </is>
      </c>
      <c r="D94" s="7" t="n">
        <v>5</v>
      </c>
      <c r="E94" s="7">
        <f>SUMIF(개발일지표[제품],처방표[[#This Row],[제품]],개발일지표[배치량g])</f>
        <v/>
      </c>
      <c r="F94" s="7">
        <f>처방표[[#This Row],[퍼센트]]/100*처방표[[#This Row],[제조누계g]]</f>
        <v/>
      </c>
    </row>
    <row r="95">
      <c r="A95" s="4" t="inlineStr">
        <is>
          <t>시크 진정 크림 (미니멀 3종)</t>
        </is>
      </c>
      <c r="B95" s="4" t="inlineStr">
        <is>
          <t>나이아신아마이드</t>
        </is>
      </c>
      <c r="C95" s="6" t="inlineStr">
        <is>
          <t>A</t>
        </is>
      </c>
      <c r="D95" s="7" t="n">
        <v>4</v>
      </c>
      <c r="E95" s="7">
        <f>SUMIF(개발일지표[제품],처방표[[#This Row],[제품]],개발일지표[배치량g])</f>
        <v/>
      </c>
      <c r="F95" s="7">
        <f>처방표[[#This Row],[퍼센트]]/100*처방표[[#This Row],[제조누계g]]</f>
        <v/>
      </c>
    </row>
    <row r="96">
      <c r="A96" s="4" t="inlineStr">
        <is>
          <t>시크 진정 크림 (미니멀 3종)</t>
        </is>
      </c>
      <c r="B96" s="4" t="inlineStr">
        <is>
          <t>베타글루칸</t>
        </is>
      </c>
      <c r="C96" s="6" t="inlineStr">
        <is>
          <t>A</t>
        </is>
      </c>
      <c r="D96" s="7" t="n">
        <v>2</v>
      </c>
      <c r="E96" s="7">
        <f>SUMIF(개발일지표[제품],처방표[[#This Row],[제품]],개발일지표[배치량g])</f>
        <v/>
      </c>
      <c r="F96" s="7">
        <f>처방표[[#This Row],[퍼센트]]/100*처방표[[#This Row],[제조누계g]]</f>
        <v/>
      </c>
    </row>
    <row r="97">
      <c r="A97" s="4" t="inlineStr">
        <is>
          <t>시크 진정 크림 (미니멀 3종)</t>
        </is>
      </c>
      <c r="B97" s="4" t="inlineStr">
        <is>
          <t>프로판디올</t>
        </is>
      </c>
      <c r="C97" s="6" t="inlineStr">
        <is>
          <t>A</t>
        </is>
      </c>
      <c r="D97" s="7" t="n">
        <v>3</v>
      </c>
      <c r="E97" s="7">
        <f>SUMIF(개발일지표[제품],처방표[[#This Row],[제품]],개발일지표[배치량g])</f>
        <v/>
      </c>
      <c r="F97" s="7">
        <f>처방표[[#This Row],[퍼센트]]/100*처방표[[#This Row],[제조누계g]]</f>
        <v/>
      </c>
    </row>
    <row r="98">
      <c r="A98" s="4" t="inlineStr">
        <is>
          <t>시크 진정 크림 (미니멀 3종)</t>
        </is>
      </c>
      <c r="B98" s="4" t="inlineStr">
        <is>
          <t>잔탄검</t>
        </is>
      </c>
      <c r="C98" s="6" t="inlineStr">
        <is>
          <t>A</t>
        </is>
      </c>
      <c r="D98" s="7" t="n">
        <v>0.3</v>
      </c>
      <c r="E98" s="7">
        <f>SUMIF(개발일지표[제품],처방표[[#This Row],[제품]],개발일지표[배치량g])</f>
        <v/>
      </c>
      <c r="F98" s="7">
        <f>처방표[[#This Row],[퍼센트]]/100*처방표[[#This Row],[제조누계g]]</f>
        <v/>
      </c>
    </row>
    <row r="99">
      <c r="A99" s="4" t="inlineStr">
        <is>
          <t>시크 진정 크림 (미니멀 3종)</t>
        </is>
      </c>
      <c r="B99" s="4" t="inlineStr">
        <is>
          <t>다중 히알루론산</t>
        </is>
      </c>
      <c r="C99" s="6" t="inlineStr">
        <is>
          <t>A</t>
        </is>
      </c>
      <c r="D99" s="7" t="n">
        <v>1</v>
      </c>
      <c r="E99" s="7">
        <f>SUMIF(개발일지표[제품],처방표[[#This Row],[제품]],개발일지표[배치량g])</f>
        <v/>
      </c>
      <c r="F99" s="7">
        <f>처방표[[#This Row],[퍼센트]]/100*처방표[[#This Row],[제조누계g]]</f>
        <v/>
      </c>
    </row>
    <row r="100">
      <c r="A100" s="4" t="inlineStr">
        <is>
          <t>시크 진정 크림 (미니멀 3종)</t>
        </is>
      </c>
      <c r="B100" s="4" t="inlineStr">
        <is>
          <t>몬타노브68</t>
        </is>
      </c>
      <c r="C100" s="13" t="inlineStr">
        <is>
          <t>B</t>
        </is>
      </c>
      <c r="D100" s="7" t="n">
        <v>4</v>
      </c>
      <c r="E100" s="7">
        <f>SUMIF(개발일지표[제품],처방표[[#This Row],[제품]],개발일지표[배치량g])</f>
        <v/>
      </c>
      <c r="F100" s="7">
        <f>처방표[[#This Row],[퍼센트]]/100*처방표[[#This Row],[제조누계g]]</f>
        <v/>
      </c>
    </row>
    <row r="101">
      <c r="A101" s="4" t="inlineStr">
        <is>
          <t>시크 진정 크림 (미니멀 3종)</t>
        </is>
      </c>
      <c r="B101" s="4" t="inlineStr">
        <is>
          <t>세틸알코올</t>
        </is>
      </c>
      <c r="C101" s="13" t="inlineStr">
        <is>
          <t>B</t>
        </is>
      </c>
      <c r="D101" s="7" t="n">
        <v>2</v>
      </c>
      <c r="E101" s="7">
        <f>SUMIF(개발일지표[제품],처방표[[#This Row],[제품]],개발일지표[배치량g])</f>
        <v/>
      </c>
      <c r="F101" s="7">
        <f>처방표[[#This Row],[퍼센트]]/100*처방표[[#This Row],[제조누계g]]</f>
        <v/>
      </c>
    </row>
    <row r="102">
      <c r="A102" s="4" t="inlineStr">
        <is>
          <t>시크 진정 크림 (미니멀 3종)</t>
        </is>
      </c>
      <c r="B102" s="4" t="inlineStr">
        <is>
          <t>스쿠알란</t>
        </is>
      </c>
      <c r="C102" s="13" t="inlineStr">
        <is>
          <t>B</t>
        </is>
      </c>
      <c r="D102" s="7" t="n">
        <v>5</v>
      </c>
      <c r="E102" s="7">
        <f>SUMIF(개발일지표[제품],처방표[[#This Row],[제품]],개발일지표[배치량g])</f>
        <v/>
      </c>
      <c r="F102" s="7">
        <f>처방표[[#This Row],[퍼센트]]/100*처방표[[#This Row],[제조누계g]]</f>
        <v/>
      </c>
    </row>
    <row r="103">
      <c r="A103" s="4" t="inlineStr">
        <is>
          <t>시크 진정 크림 (미니멀 3종)</t>
        </is>
      </c>
      <c r="B103" s="4" t="inlineStr">
        <is>
          <t>MCT오일</t>
        </is>
      </c>
      <c r="C103" s="13" t="inlineStr">
        <is>
          <t>B</t>
        </is>
      </c>
      <c r="D103" s="7" t="n">
        <v>3</v>
      </c>
      <c r="E103" s="7">
        <f>SUMIF(개발일지표[제품],처방표[[#This Row],[제품]],개발일지표[배치량g])</f>
        <v/>
      </c>
      <c r="F103" s="7">
        <f>처방표[[#This Row],[퍼센트]]/100*처방표[[#This Row],[제조누계g]]</f>
        <v/>
      </c>
    </row>
    <row r="104">
      <c r="A104" s="4" t="inlineStr">
        <is>
          <t>시크 진정 크림 (미니멀 3종)</t>
        </is>
      </c>
      <c r="B104" s="4" t="inlineStr">
        <is>
          <t>디메치콘</t>
        </is>
      </c>
      <c r="C104" s="13" t="inlineStr">
        <is>
          <t>B</t>
        </is>
      </c>
      <c r="D104" s="7" t="n">
        <v>3</v>
      </c>
      <c r="E104" s="7">
        <f>SUMIF(개발일지표[제품],처방표[[#This Row],[제품]],개발일지표[배치량g])</f>
        <v/>
      </c>
      <c r="F104" s="7">
        <f>처방표[[#This Row],[퍼센트]]/100*처방표[[#This Row],[제조누계g]]</f>
        <v/>
      </c>
    </row>
    <row r="105">
      <c r="A105" s="4" t="inlineStr">
        <is>
          <t>시크 진정 크림 (미니멀 3종)</t>
        </is>
      </c>
      <c r="B105" s="4" t="inlineStr">
        <is>
          <t>마데카소사이드</t>
        </is>
      </c>
      <c r="C105" s="8" t="inlineStr">
        <is>
          <t>C</t>
        </is>
      </c>
      <c r="D105" s="7" t="n">
        <v>1</v>
      </c>
      <c r="E105" s="7">
        <f>SUMIF(개발일지표[제품],처방표[[#This Row],[제품]],개발일지표[배치량g])</f>
        <v/>
      </c>
      <c r="F105" s="7">
        <f>처방표[[#This Row],[퍼센트]]/100*처방표[[#This Row],[제조누계g]]</f>
        <v/>
      </c>
    </row>
    <row r="106">
      <c r="A106" s="4" t="inlineStr">
        <is>
          <t>시크 진정 크림 (미니멀 3종)</t>
        </is>
      </c>
      <c r="B106" s="4" t="inlineStr">
        <is>
          <t>페녹시에탄올</t>
        </is>
      </c>
      <c r="C106" s="8" t="inlineStr">
        <is>
          <t>C</t>
        </is>
      </c>
      <c r="D106" s="7" t="n">
        <v>0.7</v>
      </c>
      <c r="E106" s="7">
        <f>SUMIF(개발일지표[제품],처방표[[#This Row],[제품]],개발일지표[배치량g])</f>
        <v/>
      </c>
      <c r="F106" s="7">
        <f>처방표[[#This Row],[퍼센트]]/100*처방표[[#This Row],[제조누계g]]</f>
        <v/>
      </c>
    </row>
    <row r="107">
      <c r="A107" s="4" t="inlineStr">
        <is>
          <t>시크 진정 크림 (미니멀 3종)</t>
        </is>
      </c>
      <c r="B107" s="4" t="inlineStr">
        <is>
          <t>1,2-헥산다이올</t>
        </is>
      </c>
      <c r="C107" s="8" t="inlineStr">
        <is>
          <t>C</t>
        </is>
      </c>
      <c r="D107" s="7" t="n">
        <v>1</v>
      </c>
      <c r="E107" s="7">
        <f>SUMIF(개발일지표[제품],처방표[[#This Row],[제품]],개발일지표[배치량g])</f>
        <v/>
      </c>
      <c r="F107" s="7">
        <f>처방표[[#This Row],[퍼센트]]/100*처방표[[#This Row],[제조누계g]]</f>
        <v/>
      </c>
    </row>
    <row r="108">
      <c r="A108" s="4" t="inlineStr">
        <is>
          <t>시크 진정 크림 (미니멀 3종)</t>
        </is>
      </c>
      <c r="B108" s="4" t="inlineStr">
        <is>
          <t>구연산</t>
        </is>
      </c>
      <c r="C108" s="9" t="inlineStr">
        <is>
          <t>pH</t>
        </is>
      </c>
      <c r="D108" s="7" t="n">
        <v>0.2</v>
      </c>
      <c r="E108" s="7">
        <f>SUMIF(개발일지표[제품],처방표[[#This Row],[제품]],개발일지표[배치량g])</f>
        <v/>
      </c>
      <c r="F108" s="7">
        <f>처방표[[#This Row],[퍼센트]]/100*처방표[[#This Row],[제조누계g]]</f>
        <v/>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548235"/>
    <outlinePr summaryBelow="1" summaryRight="1"/>
    <pageSetUpPr/>
  </sheetPr>
  <dimension ref="A1:M72"/>
  <sheetViews>
    <sheetView workbookViewId="0">
      <pane ySplit="7" topLeftCell="A8" activePane="bottomLeft" state="frozen"/>
      <selection pane="bottomLeft" activeCell="A1" sqref="A1"/>
    </sheetView>
  </sheetViews>
  <sheetFormatPr baseColWidth="8" defaultRowHeight="15"/>
  <cols>
    <col width="24" customWidth="1" style="43" min="1" max="1"/>
    <col width="14" customWidth="1" style="43" min="2" max="2"/>
    <col width="8" customWidth="1" style="43" min="3" max="3"/>
    <col width="8" customWidth="1" style="43" min="4" max="4"/>
    <col width="5" customWidth="1" style="43" min="5" max="5"/>
    <col width="6" customWidth="1" style="43" min="6" max="6"/>
    <col width="9" customWidth="1" style="43" min="7" max="7"/>
    <col width="16" customWidth="1" style="43" min="8" max="8"/>
    <col width="16" customWidth="1" style="43" min="9" max="9"/>
    <col width="18" customWidth="1" style="43" min="10" max="10"/>
    <col width="2" customWidth="1" style="43" min="11" max="11"/>
    <col width="18" customWidth="1" style="43" min="12" max="12"/>
    <col width="9" customWidth="1" style="43" min="13" max="13"/>
  </cols>
  <sheetData>
    <row r="1" ht="30" customHeight="1" s="43">
      <c r="A1" s="94" t="inlineStr">
        <is>
          <t>처방설계 — 보유 원료로 내 처방 짜기</t>
        </is>
      </c>
    </row>
    <row r="2" ht="62" customHeight="1" s="43">
      <c r="A2" s="95" t="inlineStr">
        <is>
          <t>집 테스트·개발용 설계 캔버스. 노란 칸(제형·배치량·원료명·투입%)만 입력 — 나머지는 원료 시트에서 자동으로 따라온다.   ┃ 원료명=원료 시트 드롭다운(새 원료는 원료 시트에 행 추가 → 여기 자동 등장) · 역할·상·세이프·현재고g·법적한도=원료 시트 값 · 그램=투입%×배치량 · 경고=한도초과·재고부족(이번 배치 그램 &gt; 현재고) · 오른쪽=역할별 합계·골격 비교·자동 점검.   ┃ 확정하면 '처방' 표에 [제품·원료·상·퍼센트]로 옮겨야 재고 차감이 걸린다. 새 원료를 고를 땐 '원료 도감' 시트(학습용 766종).</t>
        </is>
      </c>
    </row>
    <row r="3">
      <c r="A3" s="96" t="inlineStr">
        <is>
          <t>① 제형 선택</t>
        </is>
      </c>
      <c r="B3" s="97" t="n"/>
      <c r="C3" s="165" t="n"/>
      <c r="D3" s="98" t="n"/>
      <c r="E3" s="96" t="inlineStr">
        <is>
          <t>② 배치량(g)</t>
        </is>
      </c>
      <c r="F3" s="98" t="n"/>
      <c r="G3" s="96" t="n">
        <v>100</v>
      </c>
    </row>
    <row r="4" ht="32" customHeight="1" s="43">
      <c r="A4" s="99" t="inlineStr">
        <is>
          <t>목표 골격(참고)</t>
        </is>
      </c>
      <c r="B4" s="100">
        <f>IFERROR(INDEX($B$43:$B$72,MATCH($B$3,$A$43:$A$72,0)),"← 제형을 선택하세요 (오른쪽 「골격 비교」에 내 처방이 같은 역할로 환산돼 나온다)")</f>
        <v/>
      </c>
      <c r="C4" s="165" t="n"/>
      <c r="D4" s="165" t="n"/>
      <c r="E4" s="165" t="n"/>
      <c r="F4" s="165" t="n"/>
      <c r="G4" s="165" t="n"/>
      <c r="H4" s="165" t="n"/>
      <c r="I4" s="165" t="n"/>
      <c r="J4" s="165" t="n"/>
      <c r="K4" s="165" t="n"/>
      <c r="L4" s="165" t="n"/>
      <c r="M4" s="98" t="n"/>
    </row>
    <row r="5" ht="44" customHeight="1" s="43">
      <c r="A5" s="101" t="inlineStr">
        <is>
          <t>배합 주의</t>
        </is>
      </c>
      <c r="B5" s="102">
        <f>IFERROR(INDEX($B$43:$B$72,MATCH($B$3,$A$43:$A$72,0)+1),"")</f>
        <v/>
      </c>
      <c r="C5" s="165" t="n"/>
      <c r="D5" s="165" t="n"/>
      <c r="E5" s="165" t="n"/>
      <c r="F5" s="165" t="n"/>
      <c r="G5" s="165" t="n"/>
      <c r="H5" s="165" t="n"/>
      <c r="I5" s="165" t="n"/>
      <c r="J5" s="165" t="n"/>
      <c r="K5" s="165" t="n"/>
      <c r="L5" s="165" t="n"/>
      <c r="M5" s="98" t="n"/>
    </row>
    <row r="7">
      <c r="A7" s="146" t="inlineStr">
        <is>
          <t>원료명 ▼</t>
        </is>
      </c>
      <c r="B7" s="146" t="inlineStr">
        <is>
          <t>역할</t>
        </is>
      </c>
      <c r="C7" s="146" t="inlineStr">
        <is>
          <t>투입%</t>
        </is>
      </c>
      <c r="D7" s="146" t="inlineStr">
        <is>
          <t>그램</t>
        </is>
      </c>
      <c r="E7" s="146" t="inlineStr">
        <is>
          <t>상</t>
        </is>
      </c>
      <c r="F7" s="146" t="inlineStr">
        <is>
          <t>세이프</t>
        </is>
      </c>
      <c r="G7" s="146" t="inlineStr">
        <is>
          <t>현재고g</t>
        </is>
      </c>
      <c r="H7" s="146" t="inlineStr">
        <is>
          <t>법적 한도</t>
        </is>
      </c>
      <c r="I7" s="146" t="inlineStr">
        <is>
          <t>경고</t>
        </is>
      </c>
      <c r="J7" s="146" t="inlineStr">
        <is>
          <t>메모</t>
        </is>
      </c>
      <c r="L7" s="146" t="inlineStr">
        <is>
          <t>역할별 합계(%)</t>
        </is>
      </c>
      <c r="M7" s="146" t="inlineStr">
        <is>
          <t>%</t>
        </is>
      </c>
    </row>
    <row r="8">
      <c r="A8" s="97" t="n"/>
      <c r="B8" s="147">
        <f>IF($A8="","",IFERROR(INDEX(원료표[역할],MATCH($A8,원료표[원료],0)),"?"))</f>
        <v/>
      </c>
      <c r="C8" s="97" t="n"/>
      <c r="D8" s="126">
        <f>IF($C8="","",ROUND($C8*$G$3/100,2))</f>
        <v/>
      </c>
      <c r="E8" s="147">
        <f>IF($A8="","",IFERROR(INDEX(원료표[상],MATCH($A8,원료표[원료],0)),"?"))</f>
        <v/>
      </c>
      <c r="F8" s="147">
        <f>IF($A8="","",IFERROR(INDEX(원료표[세이프],MATCH($A8,원료표[원료],0)),"?"))</f>
        <v/>
      </c>
      <c r="G8" s="126">
        <f>IF($A8="","",IFERROR(ROUND(INDEX(원료표[현재고g],MATCH($A8,원료표[원료],0)),1),""))</f>
        <v/>
      </c>
      <c r="H8" s="148">
        <f>IF($A8="","",IFERROR(INDEX(원료표[법적 사용한도(고시)],MATCH($A8,원료표[원료],0)),""))</f>
        <v/>
      </c>
      <c r="I8" s="149">
        <f>TRIM(IF(AND(ISNUMBER($C8),IFERROR($C8&gt;VALUE(LEFT($H8,FIND("%",$H8)-1)),FALSE)),"⛔한도초과 ","")&amp;IF(AND(ISNUMBER($D8),ISNUMBER($G8)),IF($D8&gt;$G8,"⚠재고부족 "&amp;ROUND($D8-$G8,1)&amp;"g",""),""))</f>
        <v/>
      </c>
      <c r="J8" s="126" t="n"/>
      <c r="L8" s="150" t="inlineStr">
        <is>
          <t>용제</t>
        </is>
      </c>
      <c r="M8" s="256">
        <f>IF(SUMIF($B$8:$B$27,L8,$C$8:$C$27)=0,"",ROUND(SUMIF($B$8:$B$27,L8,$C$8:$C$27),1))</f>
        <v/>
      </c>
    </row>
    <row r="9">
      <c r="A9" s="97" t="n"/>
      <c r="B9" s="147">
        <f>IF($A9="","",IFERROR(INDEX(원료표[역할],MATCH($A9,원료표[원료],0)),"?"))</f>
        <v/>
      </c>
      <c r="C9" s="97" t="n"/>
      <c r="D9" s="126">
        <f>IF($C9="","",ROUND($C9*$G$3/100,2))</f>
        <v/>
      </c>
      <c r="E9" s="147">
        <f>IF($A9="","",IFERROR(INDEX(원료표[상],MATCH($A9,원료표[원료],0)),"?"))</f>
        <v/>
      </c>
      <c r="F9" s="147">
        <f>IF($A9="","",IFERROR(INDEX(원료표[세이프],MATCH($A9,원료표[원료],0)),"?"))</f>
        <v/>
      </c>
      <c r="G9" s="126">
        <f>IF($A9="","",IFERROR(ROUND(INDEX(원료표[현재고g],MATCH($A9,원료표[원료],0)),1),""))</f>
        <v/>
      </c>
      <c r="H9" s="148">
        <f>IF($A9="","",IFERROR(INDEX(원료표[법적 사용한도(고시)],MATCH($A9,원료표[원료],0)),""))</f>
        <v/>
      </c>
      <c r="I9" s="149">
        <f>TRIM(IF(AND(ISNUMBER($C9),IFERROR($C9&gt;VALUE(LEFT($H9,FIND("%",$H9)-1)),FALSE)),"⛔한도초과 ","")&amp;IF(AND(ISNUMBER($D9),ISNUMBER($G9)),IF($D9&gt;$G9,"⚠재고부족 "&amp;ROUND($D9-$G9,1)&amp;"g",""),""))</f>
        <v/>
      </c>
      <c r="J9" s="126" t="n"/>
      <c r="L9" s="150" t="inlineStr">
        <is>
          <t>보습</t>
        </is>
      </c>
      <c r="M9" s="256">
        <f>IF(SUMIF($B$8:$B$27,L9,$C$8:$C$27)=0,"",ROUND(SUMIF($B$8:$B$27,L9,$C$8:$C$27),1))</f>
        <v/>
      </c>
    </row>
    <row r="10">
      <c r="A10" s="97" t="n"/>
      <c r="B10" s="147">
        <f>IF($A10="","",IFERROR(INDEX(원료표[역할],MATCH($A10,원료표[원료],0)),"?"))</f>
        <v/>
      </c>
      <c r="C10" s="97" t="n"/>
      <c r="D10" s="126">
        <f>IF($C10="","",ROUND($C10*$G$3/100,2))</f>
        <v/>
      </c>
      <c r="E10" s="147">
        <f>IF($A10="","",IFERROR(INDEX(원료표[상],MATCH($A10,원료표[원료],0)),"?"))</f>
        <v/>
      </c>
      <c r="F10" s="147">
        <f>IF($A10="","",IFERROR(INDEX(원료표[세이프],MATCH($A10,원료표[원료],0)),"?"))</f>
        <v/>
      </c>
      <c r="G10" s="126">
        <f>IF($A10="","",IFERROR(ROUND(INDEX(원료표[현재고g],MATCH($A10,원료표[원료],0)),1),""))</f>
        <v/>
      </c>
      <c r="H10" s="148">
        <f>IF($A10="","",IFERROR(INDEX(원료표[법적 사용한도(고시)],MATCH($A10,원료표[원료],0)),""))</f>
        <v/>
      </c>
      <c r="I10" s="149">
        <f>TRIM(IF(AND(ISNUMBER($C10),IFERROR($C10&gt;VALUE(LEFT($H10,FIND("%",$H10)-1)),FALSE)),"⛔한도초과 ","")&amp;IF(AND(ISNUMBER($D10),ISNUMBER($G10)),IF($D10&gt;$G10,"⚠재고부족 "&amp;ROUND($D10-$G10,1)&amp;"g",""),""))</f>
        <v/>
      </c>
      <c r="J10" s="126" t="n"/>
      <c r="L10" s="150" t="inlineStr">
        <is>
          <t>활성</t>
        </is>
      </c>
      <c r="M10" s="256">
        <f>IF(SUMIF($B$8:$B$27,L10,$C$8:$C$27)=0,"",ROUND(SUMIF($B$8:$B$27,L10,$C$8:$C$27),1))</f>
        <v/>
      </c>
    </row>
    <row r="11">
      <c r="A11" s="97" t="n"/>
      <c r="B11" s="147">
        <f>IF($A11="","",IFERROR(INDEX(원료표[역할],MATCH($A11,원료표[원료],0)),"?"))</f>
        <v/>
      </c>
      <c r="C11" s="97" t="n"/>
      <c r="D11" s="126">
        <f>IF($C11="","",ROUND($C11*$G$3/100,2))</f>
        <v/>
      </c>
      <c r="E11" s="147">
        <f>IF($A11="","",IFERROR(INDEX(원료표[상],MATCH($A11,원료표[원료],0)),"?"))</f>
        <v/>
      </c>
      <c r="F11" s="147">
        <f>IF($A11="","",IFERROR(INDEX(원료표[세이프],MATCH($A11,원료표[원료],0)),"?"))</f>
        <v/>
      </c>
      <c r="G11" s="126">
        <f>IF($A11="","",IFERROR(ROUND(INDEX(원료표[현재고g],MATCH($A11,원료표[원료],0)),1),""))</f>
        <v/>
      </c>
      <c r="H11" s="148">
        <f>IF($A11="","",IFERROR(INDEX(원료표[법적 사용한도(고시)],MATCH($A11,원료표[원료],0)),""))</f>
        <v/>
      </c>
      <c r="I11" s="149">
        <f>TRIM(IF(AND(ISNUMBER($C11),IFERROR($C11&gt;VALUE(LEFT($H11,FIND("%",$H11)-1)),FALSE)),"⛔한도초과 ","")&amp;IF(AND(ISNUMBER($D11),ISNUMBER($G11)),IF($D11&gt;$G11,"⚠재고부족 "&amp;ROUND($D11-$G11,1)&amp;"g",""),""))</f>
        <v/>
      </c>
      <c r="J11" s="126" t="n"/>
      <c r="L11" s="150" t="inlineStr">
        <is>
          <t>유화제</t>
        </is>
      </c>
      <c r="M11" s="256">
        <f>IF(SUMIF($B$8:$B$27,L11,$C$8:$C$27)=0,"",ROUND(SUMIF($B$8:$B$27,L11,$C$8:$C$27),1))</f>
        <v/>
      </c>
    </row>
    <row r="12">
      <c r="A12" s="97" t="n"/>
      <c r="B12" s="147">
        <f>IF($A12="","",IFERROR(INDEX(원료표[역할],MATCH($A12,원료표[원료],0)),"?"))</f>
        <v/>
      </c>
      <c r="C12" s="97" t="n"/>
      <c r="D12" s="126">
        <f>IF($C12="","",ROUND($C12*$G$3/100,2))</f>
        <v/>
      </c>
      <c r="E12" s="147">
        <f>IF($A12="","",IFERROR(INDEX(원료표[상],MATCH($A12,원료표[원료],0)),"?"))</f>
        <v/>
      </c>
      <c r="F12" s="147">
        <f>IF($A12="","",IFERROR(INDEX(원료표[세이프],MATCH($A12,원료표[원료],0)),"?"))</f>
        <v/>
      </c>
      <c r="G12" s="126">
        <f>IF($A12="","",IFERROR(ROUND(INDEX(원료표[현재고g],MATCH($A12,원료표[원료],0)),1),""))</f>
        <v/>
      </c>
      <c r="H12" s="148">
        <f>IF($A12="","",IFERROR(INDEX(원료표[법적 사용한도(고시)],MATCH($A12,원료표[원료],0)),""))</f>
        <v/>
      </c>
      <c r="I12" s="149">
        <f>TRIM(IF(AND(ISNUMBER($C12),IFERROR($C12&gt;VALUE(LEFT($H12,FIND("%",$H12)-1)),FALSE)),"⛔한도초과 ","")&amp;IF(AND(ISNUMBER($D12),ISNUMBER($G12)),IF($D12&gt;$G12,"⚠재고부족 "&amp;ROUND($D12-$G12,1)&amp;"g",""),""))</f>
        <v/>
      </c>
      <c r="J12" s="126" t="n"/>
      <c r="L12" s="150" t="inlineStr">
        <is>
          <t>점증제</t>
        </is>
      </c>
      <c r="M12" s="256">
        <f>IF(SUMIF($B$8:$B$27,L12,$C$8:$C$27)=0,"",ROUND(SUMIF($B$8:$B$27,L12,$C$8:$C$27),1))</f>
        <v/>
      </c>
    </row>
    <row r="13">
      <c r="A13" s="97" t="n"/>
      <c r="B13" s="147">
        <f>IF($A13="","",IFERROR(INDEX(원료표[역할],MATCH($A13,원료표[원료],0)),"?"))</f>
        <v/>
      </c>
      <c r="C13" s="97" t="n"/>
      <c r="D13" s="126">
        <f>IF($C13="","",ROUND($C13*$G$3/100,2))</f>
        <v/>
      </c>
      <c r="E13" s="147">
        <f>IF($A13="","",IFERROR(INDEX(원료표[상],MATCH($A13,원료표[원료],0)),"?"))</f>
        <v/>
      </c>
      <c r="F13" s="147">
        <f>IF($A13="","",IFERROR(INDEX(원료표[세이프],MATCH($A13,원료표[원료],0)),"?"))</f>
        <v/>
      </c>
      <c r="G13" s="126">
        <f>IF($A13="","",IFERROR(ROUND(INDEX(원료표[현재고g],MATCH($A13,원료표[원료],0)),1),""))</f>
        <v/>
      </c>
      <c r="H13" s="148">
        <f>IF($A13="","",IFERROR(INDEX(원료표[법적 사용한도(고시)],MATCH($A13,원료표[원료],0)),""))</f>
        <v/>
      </c>
      <c r="I13" s="149">
        <f>TRIM(IF(AND(ISNUMBER($C13),IFERROR($C13&gt;VALUE(LEFT($H13,FIND("%",$H13)-1)),FALSE)),"⛔한도초과 ","")&amp;IF(AND(ISNUMBER($D13),ISNUMBER($G13)),IF($D13&gt;$G13,"⚠재고부족 "&amp;ROUND($D13-$G13,1)&amp;"g",""),""))</f>
        <v/>
      </c>
      <c r="J13" s="126" t="n"/>
      <c r="L13" s="150" t="inlineStr">
        <is>
          <t>유상·에몰리언트</t>
        </is>
      </c>
      <c r="M13" s="256">
        <f>IF(SUMIF($B$8:$B$27,L13,$C$8:$C$27)=0,"",ROUND(SUMIF($B$8:$B$27,L13,$C$8:$C$27),1))</f>
        <v/>
      </c>
    </row>
    <row r="14">
      <c r="A14" s="97" t="n"/>
      <c r="B14" s="147">
        <f>IF($A14="","",IFERROR(INDEX(원료표[역할],MATCH($A14,원료표[원료],0)),"?"))</f>
        <v/>
      </c>
      <c r="C14" s="97" t="n"/>
      <c r="D14" s="126">
        <f>IF($C14="","",ROUND($C14*$G$3/100,2))</f>
        <v/>
      </c>
      <c r="E14" s="147">
        <f>IF($A14="","",IFERROR(INDEX(원료표[상],MATCH($A14,원료표[원료],0)),"?"))</f>
        <v/>
      </c>
      <c r="F14" s="147">
        <f>IF($A14="","",IFERROR(INDEX(원료표[세이프],MATCH($A14,원료표[원료],0)),"?"))</f>
        <v/>
      </c>
      <c r="G14" s="126">
        <f>IF($A14="","",IFERROR(ROUND(INDEX(원료표[현재고g],MATCH($A14,원료표[원료],0)),1),""))</f>
        <v/>
      </c>
      <c r="H14" s="148">
        <f>IF($A14="","",IFERROR(INDEX(원료표[법적 사용한도(고시)],MATCH($A14,원료표[원료],0)),""))</f>
        <v/>
      </c>
      <c r="I14" s="149">
        <f>TRIM(IF(AND(ISNUMBER($C14),IFERROR($C14&gt;VALUE(LEFT($H14,FIND("%",$H14)-1)),FALSE)),"⛔한도초과 ","")&amp;IF(AND(ISNUMBER($D14),ISNUMBER($G14)),IF($D14&gt;$G14,"⚠재고부족 "&amp;ROUND($D14-$G14,1)&amp;"g",""),""))</f>
        <v/>
      </c>
      <c r="J14" s="126" t="n"/>
      <c r="L14" s="150" t="inlineStr">
        <is>
          <t>감촉·실리콘</t>
        </is>
      </c>
      <c r="M14" s="256">
        <f>IF(SUMIF($B$8:$B$27,L14,$C$8:$C$27)=0,"",ROUND(SUMIF($B$8:$B$27,L14,$C$8:$C$27),1))</f>
        <v/>
      </c>
    </row>
    <row r="15">
      <c r="A15" s="97" t="n"/>
      <c r="B15" s="147">
        <f>IF($A15="","",IFERROR(INDEX(원료표[역할],MATCH($A15,원료표[원료],0)),"?"))</f>
        <v/>
      </c>
      <c r="C15" s="97" t="n"/>
      <c r="D15" s="126">
        <f>IF($C15="","",ROUND($C15*$G$3/100,2))</f>
        <v/>
      </c>
      <c r="E15" s="147">
        <f>IF($A15="","",IFERROR(INDEX(원료표[상],MATCH($A15,원료표[원료],0)),"?"))</f>
        <v/>
      </c>
      <c r="F15" s="147">
        <f>IF($A15="","",IFERROR(INDEX(원료표[세이프],MATCH($A15,원료표[원료],0)),"?"))</f>
        <v/>
      </c>
      <c r="G15" s="126">
        <f>IF($A15="","",IFERROR(ROUND(INDEX(원료표[현재고g],MATCH($A15,원료표[원료],0)),1),""))</f>
        <v/>
      </c>
      <c r="H15" s="148">
        <f>IF($A15="","",IFERROR(INDEX(원료표[법적 사용한도(고시)],MATCH($A15,원료표[원료],0)),""))</f>
        <v/>
      </c>
      <c r="I15" s="149">
        <f>TRIM(IF(AND(ISNUMBER($C15),IFERROR($C15&gt;VALUE(LEFT($H15,FIND("%",$H15)-1)),FALSE)),"⛔한도초과 ","")&amp;IF(AND(ISNUMBER($D15),ISNUMBER($G15)),IF($D15&gt;$G15,"⚠재고부족 "&amp;ROUND($D15-$G15,1)&amp;"g",""),""))</f>
        <v/>
      </c>
      <c r="J15" s="126" t="n"/>
      <c r="L15" s="150" t="inlineStr">
        <is>
          <t>향료</t>
        </is>
      </c>
      <c r="M15" s="256">
        <f>IF(SUMIF($B$8:$B$27,L15,$C$8:$C$27)=0,"",ROUND(SUMIF($B$8:$B$27,L15,$C$8:$C$27),1))</f>
        <v/>
      </c>
    </row>
    <row r="16">
      <c r="A16" s="97" t="n"/>
      <c r="B16" s="147">
        <f>IF($A16="","",IFERROR(INDEX(원료표[역할],MATCH($A16,원료표[원료],0)),"?"))</f>
        <v/>
      </c>
      <c r="C16" s="97" t="n"/>
      <c r="D16" s="126">
        <f>IF($C16="","",ROUND($C16*$G$3/100,2))</f>
        <v/>
      </c>
      <c r="E16" s="147">
        <f>IF($A16="","",IFERROR(INDEX(원료표[상],MATCH($A16,원료표[원료],0)),"?"))</f>
        <v/>
      </c>
      <c r="F16" s="147">
        <f>IF($A16="","",IFERROR(INDEX(원료표[세이프],MATCH($A16,원료표[원료],0)),"?"))</f>
        <v/>
      </c>
      <c r="G16" s="126">
        <f>IF($A16="","",IFERROR(ROUND(INDEX(원료표[현재고g],MATCH($A16,원료표[원료],0)),1),""))</f>
        <v/>
      </c>
      <c r="H16" s="148">
        <f>IF($A16="","",IFERROR(INDEX(원료표[법적 사용한도(고시)],MATCH($A16,원료표[원료],0)),""))</f>
        <v/>
      </c>
      <c r="I16" s="149">
        <f>TRIM(IF(AND(ISNUMBER($C16),IFERROR($C16&gt;VALUE(LEFT($H16,FIND("%",$H16)-1)),FALSE)),"⛔한도초과 ","")&amp;IF(AND(ISNUMBER($D16),ISNUMBER($G16)),IF($D16&gt;$G16,"⚠재고부족 "&amp;ROUND($D16-$G16,1)&amp;"g",""),""))</f>
        <v/>
      </c>
      <c r="J16" s="126" t="n"/>
      <c r="L16" s="150" t="inlineStr">
        <is>
          <t>방부제</t>
        </is>
      </c>
      <c r="M16" s="256">
        <f>IF(SUMIF($B$8:$B$27,L16,$C$8:$C$27)=0,"",ROUND(SUMIF($B$8:$B$27,L16,$C$8:$C$27),1))</f>
        <v/>
      </c>
    </row>
    <row r="17">
      <c r="A17" s="97" t="n"/>
      <c r="B17" s="147">
        <f>IF($A17="","",IFERROR(INDEX(원료표[역할],MATCH($A17,원료표[원료],0)),"?"))</f>
        <v/>
      </c>
      <c r="C17" s="97" t="n"/>
      <c r="D17" s="126">
        <f>IF($C17="","",ROUND($C17*$G$3/100,2))</f>
        <v/>
      </c>
      <c r="E17" s="147">
        <f>IF($A17="","",IFERROR(INDEX(원료표[상],MATCH($A17,원료표[원료],0)),"?"))</f>
        <v/>
      </c>
      <c r="F17" s="147">
        <f>IF($A17="","",IFERROR(INDEX(원료표[세이프],MATCH($A17,원료표[원료],0)),"?"))</f>
        <v/>
      </c>
      <c r="G17" s="126">
        <f>IF($A17="","",IFERROR(ROUND(INDEX(원료표[현재고g],MATCH($A17,원료표[원료],0)),1),""))</f>
        <v/>
      </c>
      <c r="H17" s="148">
        <f>IF($A17="","",IFERROR(INDEX(원료표[법적 사용한도(고시)],MATCH($A17,원료표[원료],0)),""))</f>
        <v/>
      </c>
      <c r="I17" s="149">
        <f>TRIM(IF(AND(ISNUMBER($C17),IFERROR($C17&gt;VALUE(LEFT($H17,FIND("%",$H17)-1)),FALSE)),"⛔한도초과 ","")&amp;IF(AND(ISNUMBER($D17),ISNUMBER($G17)),IF($D17&gt;$G17,"⚠재고부족 "&amp;ROUND($D17-$G17,1)&amp;"g",""),""))</f>
        <v/>
      </c>
      <c r="J17" s="126" t="n"/>
      <c r="L17" s="150" t="inlineStr">
        <is>
          <t>항산화제</t>
        </is>
      </c>
      <c r="M17" s="256">
        <f>IF(SUMIF($B$8:$B$27,L17,$C$8:$C$27)=0,"",ROUND(SUMIF($B$8:$B$27,L17,$C$8:$C$27),1))</f>
        <v/>
      </c>
    </row>
    <row r="18">
      <c r="A18" s="97" t="n"/>
      <c r="B18" s="147">
        <f>IF($A18="","",IFERROR(INDEX(원료표[역할],MATCH($A18,원료표[원료],0)),"?"))</f>
        <v/>
      </c>
      <c r="C18" s="97" t="n"/>
      <c r="D18" s="126">
        <f>IF($C18="","",ROUND($C18*$G$3/100,2))</f>
        <v/>
      </c>
      <c r="E18" s="147">
        <f>IF($A18="","",IFERROR(INDEX(원료표[상],MATCH($A18,원료표[원료],0)),"?"))</f>
        <v/>
      </c>
      <c r="F18" s="147">
        <f>IF($A18="","",IFERROR(INDEX(원료표[세이프],MATCH($A18,원료표[원료],0)),"?"))</f>
        <v/>
      </c>
      <c r="G18" s="126">
        <f>IF($A18="","",IFERROR(ROUND(INDEX(원료표[현재고g],MATCH($A18,원료표[원료],0)),1),""))</f>
        <v/>
      </c>
      <c r="H18" s="148">
        <f>IF($A18="","",IFERROR(INDEX(원료표[법적 사용한도(고시)],MATCH($A18,원료표[원료],0)),""))</f>
        <v/>
      </c>
      <c r="I18" s="149">
        <f>TRIM(IF(AND(ISNUMBER($C18),IFERROR($C18&gt;VALUE(LEFT($H18,FIND("%",$H18)-1)),FALSE)),"⛔한도초과 ","")&amp;IF(AND(ISNUMBER($D18),ISNUMBER($G18)),IF($D18&gt;$G18,"⚠재고부족 "&amp;ROUND($D18-$G18,1)&amp;"g",""),""))</f>
        <v/>
      </c>
      <c r="J18" s="126" t="n"/>
      <c r="L18" s="150" t="inlineStr">
        <is>
          <t>pH조절</t>
        </is>
      </c>
      <c r="M18" s="256">
        <f>IF(SUMIF($B$8:$B$27,L18,$C$8:$C$27)=0,"",ROUND(SUMIF($B$8:$B$27,L18,$C$8:$C$27),1))</f>
        <v/>
      </c>
    </row>
    <row r="19">
      <c r="A19" s="97" t="n"/>
      <c r="B19" s="147">
        <f>IF($A19="","",IFERROR(INDEX(원료표[역할],MATCH($A19,원료표[원료],0)),"?"))</f>
        <v/>
      </c>
      <c r="C19" s="97" t="n"/>
      <c r="D19" s="126">
        <f>IF($C19="","",ROUND($C19*$G$3/100,2))</f>
        <v/>
      </c>
      <c r="E19" s="147">
        <f>IF($A19="","",IFERROR(INDEX(원료표[상],MATCH($A19,원료표[원료],0)),"?"))</f>
        <v/>
      </c>
      <c r="F19" s="147">
        <f>IF($A19="","",IFERROR(INDEX(원료표[세이프],MATCH($A19,원료표[원료],0)),"?"))</f>
        <v/>
      </c>
      <c r="G19" s="126">
        <f>IF($A19="","",IFERROR(ROUND(INDEX(원료표[현재고g],MATCH($A19,원료표[원료],0)),1),""))</f>
        <v/>
      </c>
      <c r="H19" s="148">
        <f>IF($A19="","",IFERROR(INDEX(원료표[법적 사용한도(고시)],MATCH($A19,원료표[원료],0)),""))</f>
        <v/>
      </c>
      <c r="I19" s="149">
        <f>TRIM(IF(AND(ISNUMBER($C19),IFERROR($C19&gt;VALUE(LEFT($H19,FIND("%",$H19)-1)),FALSE)),"⛔한도초과 ","")&amp;IF(AND(ISNUMBER($D19),ISNUMBER($G19)),IF($D19&gt;$G19,"⚠재고부족 "&amp;ROUND($D19-$G19,1)&amp;"g",""),""))</f>
        <v/>
      </c>
      <c r="J19" s="126" t="n"/>
      <c r="L19" s="150" t="inlineStr">
        <is>
          <t>가용화제</t>
        </is>
      </c>
      <c r="M19" s="256">
        <f>IF(SUMIF($B$8:$B$27,L19,$C$8:$C$27)=0,"",ROUND(SUMIF($B$8:$B$27,L19,$C$8:$C$27),1))</f>
        <v/>
      </c>
    </row>
    <row r="20">
      <c r="A20" s="97" t="n"/>
      <c r="B20" s="147">
        <f>IF($A20="","",IFERROR(INDEX(원료표[역할],MATCH($A20,원료표[원료],0)),"?"))</f>
        <v/>
      </c>
      <c r="C20" s="97" t="n"/>
      <c r="D20" s="126">
        <f>IF($C20="","",ROUND($C20*$G$3/100,2))</f>
        <v/>
      </c>
      <c r="E20" s="147">
        <f>IF($A20="","",IFERROR(INDEX(원료표[상],MATCH($A20,원료표[원료],0)),"?"))</f>
        <v/>
      </c>
      <c r="F20" s="147">
        <f>IF($A20="","",IFERROR(INDEX(원료표[세이프],MATCH($A20,원료표[원료],0)),"?"))</f>
        <v/>
      </c>
      <c r="G20" s="126">
        <f>IF($A20="","",IFERROR(ROUND(INDEX(원료표[현재고g],MATCH($A20,원료표[원료],0)),1),""))</f>
        <v/>
      </c>
      <c r="H20" s="148">
        <f>IF($A20="","",IFERROR(INDEX(원료표[법적 사용한도(고시)],MATCH($A20,원료표[원료],0)),""))</f>
        <v/>
      </c>
      <c r="I20" s="149">
        <f>TRIM(IF(AND(ISNUMBER($C20),IFERROR($C20&gt;VALUE(LEFT($H20,FIND("%",$H20)-1)),FALSE)),"⛔한도초과 ","")&amp;IF(AND(ISNUMBER($D20),ISNUMBER($G20)),IF($D20&gt;$G20,"⚠재고부족 "&amp;ROUND($D20-$G20,1)&amp;"g",""),""))</f>
        <v/>
      </c>
      <c r="J20" s="126" t="n"/>
    </row>
    <row r="21">
      <c r="A21" s="97" t="n"/>
      <c r="B21" s="147">
        <f>IF($A21="","",IFERROR(INDEX(원료표[역할],MATCH($A21,원료표[원료],0)),"?"))</f>
        <v/>
      </c>
      <c r="C21" s="97" t="n"/>
      <c r="D21" s="126">
        <f>IF($C21="","",ROUND($C21*$G$3/100,2))</f>
        <v/>
      </c>
      <c r="E21" s="147">
        <f>IF($A21="","",IFERROR(INDEX(원료표[상],MATCH($A21,원료표[원료],0)),"?"))</f>
        <v/>
      </c>
      <c r="F21" s="147">
        <f>IF($A21="","",IFERROR(INDEX(원료표[세이프],MATCH($A21,원료표[원료],0)),"?"))</f>
        <v/>
      </c>
      <c r="G21" s="126">
        <f>IF($A21="","",IFERROR(ROUND(INDEX(원료표[현재고g],MATCH($A21,원료표[원료],0)),1),""))</f>
        <v/>
      </c>
      <c r="H21" s="148">
        <f>IF($A21="","",IFERROR(INDEX(원료표[법적 사용한도(고시)],MATCH($A21,원료표[원료],0)),""))</f>
        <v/>
      </c>
      <c r="I21" s="149">
        <f>TRIM(IF(AND(ISNUMBER($C21),IFERROR($C21&gt;VALUE(LEFT($H21,FIND("%",$H21)-1)),FALSE)),"⛔한도초과 ","")&amp;IF(AND(ISNUMBER($D21),ISNUMBER($G21)),IF($D21&gt;$G21,"⚠재고부족 "&amp;ROUND($D21-$G21,1)&amp;"g",""),""))</f>
        <v/>
      </c>
      <c r="J21" s="126" t="n"/>
      <c r="L21" s="146" t="inlineStr">
        <is>
          <t>골격 비교(학습 역할)</t>
        </is>
      </c>
      <c r="M21" s="146" t="inlineStr">
        <is>
          <t>내 %</t>
        </is>
      </c>
    </row>
    <row r="22">
      <c r="A22" s="97" t="n"/>
      <c r="B22" s="147">
        <f>IF($A22="","",IFERROR(INDEX(원료표[역할],MATCH($A22,원료표[원료],0)),"?"))</f>
        <v/>
      </c>
      <c r="C22" s="97" t="n"/>
      <c r="D22" s="126">
        <f>IF($C22="","",ROUND($C22*$G$3/100,2))</f>
        <v/>
      </c>
      <c r="E22" s="147">
        <f>IF($A22="","",IFERROR(INDEX(원료표[상],MATCH($A22,원료표[원료],0)),"?"))</f>
        <v/>
      </c>
      <c r="F22" s="147">
        <f>IF($A22="","",IFERROR(INDEX(원료표[세이프],MATCH($A22,원료표[원료],0)),"?"))</f>
        <v/>
      </c>
      <c r="G22" s="126">
        <f>IF($A22="","",IFERROR(ROUND(INDEX(원료표[현재고g],MATCH($A22,원료표[원료],0)),1),""))</f>
        <v/>
      </c>
      <c r="H22" s="148">
        <f>IF($A22="","",IFERROR(INDEX(원료표[법적 사용한도(고시)],MATCH($A22,원료표[원료],0)),""))</f>
        <v/>
      </c>
      <c r="I22" s="149">
        <f>TRIM(IF(AND(ISNUMBER($C22),IFERROR($C22&gt;VALUE(LEFT($H22,FIND("%",$H22)-1)),FALSE)),"⛔한도초과 ","")&amp;IF(AND(ISNUMBER($D22),ISNUMBER($G22)),IF($D22&gt;$G22,"⚠재고부족 "&amp;ROUND($D22-$G22,1)&amp;"g",""),""))</f>
        <v/>
      </c>
      <c r="J22" s="126" t="n"/>
      <c r="L22" s="152" t="inlineStr">
        <is>
          <t>수상</t>
        </is>
      </c>
      <c r="M22" s="256">
        <f>IF(SUM(SUMIF($B$8:$B$27,{"용제"},$C$8:$C$27))=0,"",ROUND(SUM(SUMIF($B$8:$B$27,{"용제"},$C$8:$C$27)),1))</f>
        <v/>
      </c>
    </row>
    <row r="23">
      <c r="A23" s="97" t="n"/>
      <c r="B23" s="147">
        <f>IF($A23="","",IFERROR(INDEX(원료표[역할],MATCH($A23,원료표[원료],0)),"?"))</f>
        <v/>
      </c>
      <c r="C23" s="97" t="n"/>
      <c r="D23" s="126">
        <f>IF($C23="","",ROUND($C23*$G$3/100,2))</f>
        <v/>
      </c>
      <c r="E23" s="147">
        <f>IF($A23="","",IFERROR(INDEX(원료표[상],MATCH($A23,원료표[원료],0)),"?"))</f>
        <v/>
      </c>
      <c r="F23" s="147">
        <f>IF($A23="","",IFERROR(INDEX(원료표[세이프],MATCH($A23,원료표[원료],0)),"?"))</f>
        <v/>
      </c>
      <c r="G23" s="126">
        <f>IF($A23="","",IFERROR(ROUND(INDEX(원료표[현재고g],MATCH($A23,원료표[원료],0)),1),""))</f>
        <v/>
      </c>
      <c r="H23" s="148">
        <f>IF($A23="","",IFERROR(INDEX(원료표[법적 사용한도(고시)],MATCH($A23,원료표[원료],0)),""))</f>
        <v/>
      </c>
      <c r="I23" s="149">
        <f>TRIM(IF(AND(ISNUMBER($C23),IFERROR($C23&gt;VALUE(LEFT($H23,FIND("%",$H23)-1)),FALSE)),"⛔한도초과 ","")&amp;IF(AND(ISNUMBER($D23),ISNUMBER($G23)),IF($D23&gt;$G23,"⚠재고부족 "&amp;ROUND($D23-$G23,1)&amp;"g",""),""))</f>
        <v/>
      </c>
      <c r="J23" s="126" t="n"/>
      <c r="L23" s="153" t="inlineStr">
        <is>
          <t>유상</t>
        </is>
      </c>
      <c r="M23" s="256">
        <f>IF(SUM(SUMIF($B$8:$B$27,{"유상·에몰리언트","감촉·실리콘"},$C$8:$C$27))=0,"",ROUND(SUM(SUMIF($B$8:$B$27,{"유상·에몰리언트","감촉·실리콘"},$C$8:$C$27)),1))</f>
        <v/>
      </c>
    </row>
    <row r="24">
      <c r="A24" s="97" t="n"/>
      <c r="B24" s="147">
        <f>IF($A24="","",IFERROR(INDEX(원료표[역할],MATCH($A24,원료표[원료],0)),"?"))</f>
        <v/>
      </c>
      <c r="C24" s="97" t="n"/>
      <c r="D24" s="126">
        <f>IF($C24="","",ROUND($C24*$G$3/100,2))</f>
        <v/>
      </c>
      <c r="E24" s="147">
        <f>IF($A24="","",IFERROR(INDEX(원료표[상],MATCH($A24,원료표[원료],0)),"?"))</f>
        <v/>
      </c>
      <c r="F24" s="147">
        <f>IF($A24="","",IFERROR(INDEX(원료표[세이프],MATCH($A24,원료표[원료],0)),"?"))</f>
        <v/>
      </c>
      <c r="G24" s="126">
        <f>IF($A24="","",IFERROR(ROUND(INDEX(원료표[현재고g],MATCH($A24,원료표[원료],0)),1),""))</f>
        <v/>
      </c>
      <c r="H24" s="148">
        <f>IF($A24="","",IFERROR(INDEX(원료표[법적 사용한도(고시)],MATCH($A24,원료표[원료],0)),""))</f>
        <v/>
      </c>
      <c r="I24" s="149">
        <f>TRIM(IF(AND(ISNUMBER($C24),IFERROR($C24&gt;VALUE(LEFT($H24,FIND("%",$H24)-1)),FALSE)),"⛔한도초과 ","")&amp;IF(AND(ISNUMBER($D24),ISNUMBER($G24)),IF($D24&gt;$G24,"⚠재고부족 "&amp;ROUND($D24-$G24,1)&amp;"g",""),""))</f>
        <v/>
      </c>
      <c r="J24" s="126" t="n"/>
      <c r="L24" s="154" t="inlineStr">
        <is>
          <t>유화</t>
        </is>
      </c>
      <c r="M24" s="256">
        <f>IF(SUM(SUMIF($B$8:$B$27,{"유화제","가용화제"},$C$8:$C$27))=0,"",ROUND(SUM(SUMIF($B$8:$B$27,{"유화제","가용화제"},$C$8:$C$27)),1))</f>
        <v/>
      </c>
    </row>
    <row r="25">
      <c r="A25" s="97" t="n"/>
      <c r="B25" s="147">
        <f>IF($A25="","",IFERROR(INDEX(원료표[역할],MATCH($A25,원료표[원료],0)),"?"))</f>
        <v/>
      </c>
      <c r="C25" s="97" t="n"/>
      <c r="D25" s="126">
        <f>IF($C25="","",ROUND($C25*$G$3/100,2))</f>
        <v/>
      </c>
      <c r="E25" s="147">
        <f>IF($A25="","",IFERROR(INDEX(원료표[상],MATCH($A25,원료표[원료],0)),"?"))</f>
        <v/>
      </c>
      <c r="F25" s="147">
        <f>IF($A25="","",IFERROR(INDEX(원료표[세이프],MATCH($A25,원료표[원료],0)),"?"))</f>
        <v/>
      </c>
      <c r="G25" s="126">
        <f>IF($A25="","",IFERROR(ROUND(INDEX(원료표[현재고g],MATCH($A25,원료표[원료],0)),1),""))</f>
        <v/>
      </c>
      <c r="H25" s="148">
        <f>IF($A25="","",IFERROR(INDEX(원료표[법적 사용한도(고시)],MATCH($A25,원료표[원료],0)),""))</f>
        <v/>
      </c>
      <c r="I25" s="149">
        <f>TRIM(IF(AND(ISNUMBER($C25),IFERROR($C25&gt;VALUE(LEFT($H25,FIND("%",$H25)-1)),FALSE)),"⛔한도초과 ","")&amp;IF(AND(ISNUMBER($D25),ISNUMBER($G25)),IF($D25&gt;$G25,"⚠재고부족 "&amp;ROUND($D25-$G25,1)&amp;"g",""),""))</f>
        <v/>
      </c>
      <c r="J25" s="126" t="n"/>
      <c r="L25" s="155" t="inlineStr">
        <is>
          <t>보습</t>
        </is>
      </c>
      <c r="M25" s="256">
        <f>IF(SUM(SUMIF($B$8:$B$27,{"보습"},$C$8:$C$27))=0,"",ROUND(SUM(SUMIF($B$8:$B$27,{"보습"},$C$8:$C$27)),1))</f>
        <v/>
      </c>
    </row>
    <row r="26">
      <c r="A26" s="97" t="n"/>
      <c r="B26" s="147">
        <f>IF($A26="","",IFERROR(INDEX(원료표[역할],MATCH($A26,원료표[원료],0)),"?"))</f>
        <v/>
      </c>
      <c r="C26" s="97" t="n"/>
      <c r="D26" s="126">
        <f>IF($C26="","",ROUND($C26*$G$3/100,2))</f>
        <v/>
      </c>
      <c r="E26" s="147">
        <f>IF($A26="","",IFERROR(INDEX(원료표[상],MATCH($A26,원료표[원료],0)),"?"))</f>
        <v/>
      </c>
      <c r="F26" s="147">
        <f>IF($A26="","",IFERROR(INDEX(원료표[세이프],MATCH($A26,원료표[원료],0)),"?"))</f>
        <v/>
      </c>
      <c r="G26" s="126">
        <f>IF($A26="","",IFERROR(ROUND(INDEX(원료표[현재고g],MATCH($A26,원료표[원료],0)),1),""))</f>
        <v/>
      </c>
      <c r="H26" s="148">
        <f>IF($A26="","",IFERROR(INDEX(원료표[법적 사용한도(고시)],MATCH($A26,원료표[원료],0)),""))</f>
        <v/>
      </c>
      <c r="I26" s="149">
        <f>TRIM(IF(AND(ISNUMBER($C26),IFERROR($C26&gt;VALUE(LEFT($H26,FIND("%",$H26)-1)),FALSE)),"⛔한도초과 ","")&amp;IF(AND(ISNUMBER($D26),ISNUMBER($G26)),IF($D26&gt;$G26,"⚠재고부족 "&amp;ROUND($D26-$G26,1)&amp;"g",""),""))</f>
        <v/>
      </c>
      <c r="J26" s="126" t="n"/>
      <c r="L26" s="156" t="inlineStr">
        <is>
          <t>활성</t>
        </is>
      </c>
      <c r="M26" s="256">
        <f>IF(SUM(SUMIF($B$8:$B$27,{"활성"},$C$8:$C$27))=0,"",ROUND(SUM(SUMIF($B$8:$B$27,{"활성"},$C$8:$C$27)),1))</f>
        <v/>
      </c>
    </row>
    <row r="27">
      <c r="A27" s="97" t="n"/>
      <c r="B27" s="147">
        <f>IF($A27="","",IFERROR(INDEX(원료표[역할],MATCH($A27,원료표[원료],0)),"?"))</f>
        <v/>
      </c>
      <c r="C27" s="97" t="n"/>
      <c r="D27" s="126">
        <f>IF($C27="","",ROUND($C27*$G$3/100,2))</f>
        <v/>
      </c>
      <c r="E27" s="147">
        <f>IF($A27="","",IFERROR(INDEX(원료표[상],MATCH($A27,원료표[원료],0)),"?"))</f>
        <v/>
      </c>
      <c r="F27" s="147">
        <f>IF($A27="","",IFERROR(INDEX(원료표[세이프],MATCH($A27,원료표[원료],0)),"?"))</f>
        <v/>
      </c>
      <c r="G27" s="126">
        <f>IF($A27="","",IFERROR(ROUND(INDEX(원료표[현재고g],MATCH($A27,원료표[원료],0)),1),""))</f>
        <v/>
      </c>
      <c r="H27" s="148">
        <f>IF($A27="","",IFERROR(INDEX(원료표[법적 사용한도(고시)],MATCH($A27,원료표[원료],0)),""))</f>
        <v/>
      </c>
      <c r="I27" s="149">
        <f>TRIM(IF(AND(ISNUMBER($C27),IFERROR($C27&gt;VALUE(LEFT($H27,FIND("%",$H27)-1)),FALSE)),"⛔한도초과 ","")&amp;IF(AND(ISNUMBER($D27),ISNUMBER($G27)),IF($D27&gt;$G27,"⚠재고부족 "&amp;ROUND($D27-$G27,1)&amp;"g",""),""))</f>
        <v/>
      </c>
      <c r="J27" s="126" t="n"/>
      <c r="L27" s="157" t="inlineStr">
        <is>
          <t>향</t>
        </is>
      </c>
      <c r="M27" s="256">
        <f>IF(SUM(SUMIF($B$8:$B$27,{"향료"},$C$8:$C$27))=0,"",ROUND(SUM(SUMIF($B$8:$B$27,{"향료"},$C$8:$C$27)),1))</f>
        <v/>
      </c>
    </row>
    <row r="28">
      <c r="A28" s="158" t="inlineStr">
        <is>
          <t>합계</t>
        </is>
      </c>
      <c r="B28" s="120" t="n"/>
      <c r="C28" s="158">
        <f>SUM(C8:C27)</f>
        <v/>
      </c>
      <c r="D28" s="158">
        <f>SUM(D8:D27)</f>
        <v/>
      </c>
      <c r="E28" s="120" t="n"/>
      <c r="F28" s="120" t="n"/>
      <c r="G28" s="120" t="n"/>
      <c r="H28" s="120" t="n"/>
      <c r="I28" s="120" t="n"/>
      <c r="J28" s="120" t="n"/>
      <c r="L28" s="159" t="inlineStr">
        <is>
          <t>방부</t>
        </is>
      </c>
      <c r="M28" s="256">
        <f>IF(SUM(SUMIF($B$8:$B$27,{"방부제"},$C$8:$C$27))=0,"",ROUND(SUM(SUMIF($B$8:$B$27,{"방부제"},$C$8:$C$27)),1))</f>
        <v/>
      </c>
    </row>
    <row r="29" ht="30" customHeight="1" s="43">
      <c r="A29" s="121" t="inlineStr">
        <is>
          <t>⚠ 설계·연습용 — 제조 전 공급사 TDS·pH·방부력 확인. 법적 한도는 원료 시트 N열(고시) 기준이며 빈칸=미기재(한도 없음 아님). 소량(50~100g)·라벨·1개월 내 사용.</t>
        </is>
      </c>
      <c r="L29" s="160" t="inlineStr">
        <is>
          <t>점증/pH</t>
        </is>
      </c>
      <c r="M29" s="256">
        <f>IF(SUM(SUMIF($B$8:$B$27,{"점증제","pH조절"},$C$8:$C$27))=0,"",ROUND(SUM(SUMIF($B$8:$B$27,{"점증제","pH조절"},$C$8:$C$27)),1))</f>
        <v/>
      </c>
    </row>
    <row r="30">
      <c r="L30" s="161" t="inlineStr">
        <is>
          <t>기타</t>
        </is>
      </c>
      <c r="M30" s="256">
        <f>IF(SUM(SUMIF($B$8:$B$27,{"항산화제"},$C$8:$C$27))=0,"",ROUND(SUM(SUMIF($B$8:$B$27,{"항산화제"},$C$8:$C$27)),1))</f>
        <v/>
      </c>
    </row>
    <row r="32">
      <c r="L32" s="96" t="inlineStr">
        <is>
          <t>자동 점검</t>
        </is>
      </c>
      <c r="M32" s="98" t="n"/>
    </row>
    <row r="33" ht="28" customHeight="1" s="43">
      <c r="L33" s="162">
        <f>IF(SUM($C$8:$C$27)=0,"→ 원료를 입력하세요",IF(ABS(SUM($C$8:$C$27)-100)&lt;0.5,"✓ 합계 100%","⚠ 합계 "&amp;ROUND(SUM($C$8:$C$27),1)&amp;"% (100 맞추기)"))</f>
        <v/>
      </c>
    </row>
    <row r="34" ht="28" customHeight="1" s="43">
      <c r="L34" s="162">
        <f>IF(AND(SUMIF($B$8:$B$27,"용제",$C$8:$C$27)&gt;0,SUM(SUMIF($B$8:$B$27,{"유상·에몰리언트","감촉·실리콘"},$C$8:$C$27))&gt;0,SUM(SUMIF($B$8:$B$27,{"유화제","가용화제"},$C$8:$C$27))=0),"⚠ 물+오일인데 유화제 없음 → 분리","")</f>
        <v/>
      </c>
    </row>
    <row r="35" ht="28" customHeight="1" s="43">
      <c r="L35" s="162">
        <f>IF(AND(SUMIF($B$8:$B$27,"용제",$C$8:$C$27)&gt;0,SUMIF($B$8:$B$27,"방부제",$C$8:$C$27)=0),"⚠ 물 있는데 방부제 없음 → 변질","")</f>
        <v/>
      </c>
    </row>
    <row r="36" ht="28" customHeight="1" s="43">
      <c r="L36" s="162">
        <f>IF(COUNTIFS($F$8:$F$27,"X",$C$8:$C$27,"&gt;0")&gt;0,"⚠ 세이프 X 원료 "&amp;COUNTIFS($F$8:$F$27,"X",$C$8:$C$27,"&gt;0")&amp;"개 → 히어로(말라세지아-세이프) 계열 불가","")</f>
        <v/>
      </c>
    </row>
    <row r="37" ht="28" customHeight="1" s="43">
      <c r="L37" s="162">
        <f>IF(COUNTIF($I$8:$I$27,"*재고부족*")&gt;0,"⚠ 재고 부족 "&amp;COUNTIF($I$8:$I$27,"*재고부족*")&amp;"개 → 배치량↓ 또는 구매","")</f>
        <v/>
      </c>
    </row>
    <row r="38" ht="28" customHeight="1" s="43">
      <c r="L38" s="162">
        <f>IF(COUNTIF($I$8:$I$27,"*한도초과*")&gt;0,"⛔ 법적 한도 초과 "&amp;COUNTIF($I$8:$I$27,"*한도초과*")&amp;"개","")</f>
        <v/>
      </c>
    </row>
    <row r="39" ht="28" customHeight="1" s="43">
      <c r="L39" s="162">
        <f>IF(SUMIF($B$8:$B$27,"향료",$C$8:$C$27)&gt;0,"ℹ 향료 포함 — 다도기는 무향 원칙","")</f>
        <v/>
      </c>
    </row>
    <row r="41">
      <c r="A41" s="122" t="inlineStr">
        <is>
          <t>참고 골격 — 제형 15종 (허브누리 레시피 통계 · 역할별 전형 % p25~p75 · 학습용 참고치)</t>
        </is>
      </c>
    </row>
    <row r="42">
      <c r="A42" s="123" t="inlineStr">
        <is>
          <t>제형</t>
        </is>
      </c>
      <c r="B42" s="123" t="inlineStr">
        <is>
          <t>목표 골격(전형 %) / 배합 주의</t>
        </is>
      </c>
      <c r="C42" s="165" t="n"/>
      <c r="D42" s="165" t="n"/>
      <c r="E42" s="165" t="n"/>
      <c r="F42" s="165" t="n"/>
      <c r="G42" s="165" t="n"/>
      <c r="H42" s="165" t="n"/>
      <c r="I42" s="165" t="n"/>
      <c r="J42" s="98" t="n"/>
    </row>
    <row r="43" ht="32" customHeight="1" s="43">
      <c r="A43" s="96" t="inlineStr">
        <is>
          <t>기타(미분류)</t>
        </is>
      </c>
      <c r="B43" s="100" t="inlineStr">
        <is>
          <t>수상 17~67% · 유화 1~2% · 보습 6~6% · 활성 19~75% · 향 2~2% · 점증/pH 1~1% · 기타 2~99%</t>
        </is>
      </c>
      <c r="C43" s="165" t="n"/>
      <c r="D43" s="165" t="n"/>
      <c r="E43" s="165" t="n"/>
      <c r="F43" s="165" t="n"/>
      <c r="G43" s="165" t="n"/>
      <c r="H43" s="165" t="n"/>
      <c r="I43" s="165" t="n"/>
      <c r="J43" s="98" t="n"/>
    </row>
    <row r="44" ht="46" customHeight="1" s="43">
      <c r="A44" s="124" t="inlineStr">
        <is>
          <t xml:space="preserve">  └ 배합 주의</t>
        </is>
      </c>
      <c r="B44" s="102" t="inlineStr">
        <is>
          <t>· 먼저 제형(수상/유상/무수/유화 여부)을 파악하고 해당 골격을 참고. / · 기본 점검: 방부(물 있으면 필수)·pH·유화 온도.</t>
        </is>
      </c>
      <c r="C44" s="165" t="n"/>
      <c r="D44" s="165" t="n"/>
      <c r="E44" s="165" t="n"/>
      <c r="F44" s="165" t="n"/>
      <c r="G44" s="165" t="n"/>
      <c r="H44" s="165" t="n"/>
      <c r="I44" s="165" t="n"/>
      <c r="J44" s="98" t="n"/>
    </row>
    <row r="45" ht="32" customHeight="1" s="43">
      <c r="A45" s="96" t="inlineStr">
        <is>
          <t>토너·미스트</t>
        </is>
      </c>
      <c r="B45" s="100" t="inlineStr">
        <is>
          <t>수상 82~92% · 유상 5~28% · 유화 1~2% · 보습 2~4% · 활성 6~15% · 향 소량 · 방부 1~2% · 기타 5~5%</t>
        </is>
      </c>
      <c r="C45" s="165" t="n"/>
      <c r="D45" s="165" t="n"/>
      <c r="E45" s="165" t="n"/>
      <c r="F45" s="165" t="n"/>
      <c r="G45" s="165" t="n"/>
      <c r="H45" s="165" t="n"/>
      <c r="I45" s="165" t="n"/>
      <c r="J45" s="98" t="n"/>
    </row>
    <row r="46" ht="46" customHeight="1" s="43">
      <c r="A46" s="124" t="inlineStr">
        <is>
          <t xml:space="preserve">  └ 배합 주의</t>
        </is>
      </c>
      <c r="B46" s="102" t="inlineStr">
        <is>
          <t>· 에센셜오일은 가용화제(올리브리퀴드 등) 없이 넣으면 분리·자극 — 전체 0.5~1% 이내로. / · 물이 대부분이라 방부 필수(무방부는 냉장·수일 내 소진). / · 점증제(잔탄검 등)는 글리세린에 미리 분산 후 넣어야 안 뭉침.</t>
        </is>
      </c>
      <c r="C46" s="165" t="n"/>
      <c r="D46" s="165" t="n"/>
      <c r="E46" s="165" t="n"/>
      <c r="F46" s="165" t="n"/>
      <c r="G46" s="165" t="n"/>
      <c r="H46" s="165" t="n"/>
      <c r="I46" s="165" t="n"/>
      <c r="J46" s="98" t="n"/>
    </row>
    <row r="47" ht="32" customHeight="1" s="43">
      <c r="A47" s="96" t="inlineStr">
        <is>
          <t>젤</t>
        </is>
      </c>
      <c r="B47" s="100" t="inlineStr">
        <is>
          <t>수상 22~28% · 유화 2~3% · 보습 4~4% · 활성 66~95% · 향 0~1% · 방부 1~1% · 점증/pH 25~30%</t>
        </is>
      </c>
      <c r="C47" s="165" t="n"/>
      <c r="D47" s="165" t="n"/>
      <c r="E47" s="165" t="n"/>
      <c r="F47" s="165" t="n"/>
      <c r="G47" s="165" t="n"/>
      <c r="H47" s="165" t="n"/>
      <c r="I47" s="165" t="n"/>
      <c r="J47" s="98" t="n"/>
    </row>
    <row r="48" ht="46" customHeight="1" s="43">
      <c r="A48" s="124" t="inlineStr">
        <is>
          <t xml:space="preserve">  └ 배합 주의</t>
        </is>
      </c>
      <c r="B48" s="102" t="inlineStr">
        <is>
          <t>· 카보머는 물에 완전 수화 후 중화(pH 조절)해야 젤이 잡힘. / · 전해질(소금기)·고농도 알콜·산성 활성은 점도를 무너뜨릴 수 있음. / · 기포 생기면 잠시 두어 빼거나 저속 교반.</t>
        </is>
      </c>
      <c r="C48" s="165" t="n"/>
      <c r="D48" s="165" t="n"/>
      <c r="E48" s="165" t="n"/>
      <c r="F48" s="165" t="n"/>
      <c r="G48" s="165" t="n"/>
      <c r="H48" s="165" t="n"/>
      <c r="I48" s="165" t="n"/>
      <c r="J48" s="98" t="n"/>
    </row>
    <row r="49" ht="32" customHeight="1" s="43">
      <c r="A49" s="96" t="inlineStr">
        <is>
          <t>앰플·세럼</t>
        </is>
      </c>
      <c r="B49" s="100" t="inlineStr">
        <is>
          <t>수상 25~59% · 유상 0~7% · 유화 1~2% · 보습 2~5% · 활성 50~97% · 향 소량 · 방부 1~2% · 점증/pH 0~1% · 기타 2~36%</t>
        </is>
      </c>
      <c r="C49" s="165" t="n"/>
      <c r="D49" s="165" t="n"/>
      <c r="E49" s="165" t="n"/>
      <c r="F49" s="165" t="n"/>
      <c r="G49" s="165" t="n"/>
      <c r="H49" s="165" t="n"/>
      <c r="I49" s="165" t="n"/>
      <c r="J49" s="98" t="n"/>
    </row>
    <row r="50" ht="46" customHeight="1" s="43">
      <c r="A50" s="124" t="inlineStr">
        <is>
          <t xml:space="preserve">  └ 배합 주의</t>
        </is>
      </c>
      <c r="B50" s="102" t="inlineStr">
        <is>
          <t>· 활성마다 안정 pH가 다름(비타민C 산성, 펩타이드 중성) — 섞기 전 확인. / · 히알루론산은 물에 충분히 불려 사용(덩어리 방지). / · 고농도라도 권장 사용량 초과 ≠ 효과 비례, 자극만 커질 수 있음.</t>
        </is>
      </c>
      <c r="C50" s="165" t="n"/>
      <c r="D50" s="165" t="n"/>
      <c r="E50" s="165" t="n"/>
      <c r="F50" s="165" t="n"/>
      <c r="G50" s="165" t="n"/>
      <c r="H50" s="165" t="n"/>
      <c r="I50" s="165" t="n"/>
      <c r="J50" s="98" t="n"/>
    </row>
    <row r="51" ht="32" customHeight="1" s="43">
      <c r="A51" s="96" t="inlineStr">
        <is>
          <t>팩·마스크·패드</t>
        </is>
      </c>
      <c r="B51" s="100" t="inlineStr">
        <is>
          <t>수상 30~66% · 유상 6~9% · 유화 3~5% · 보습 4~5% · 활성 33~85% · 향 소량 · 방부 1~2% · 점증/pH 0~10% · 기타 5~33%</t>
        </is>
      </c>
      <c r="C51" s="165" t="n"/>
      <c r="D51" s="165" t="n"/>
      <c r="E51" s="165" t="n"/>
      <c r="F51" s="165" t="n"/>
      <c r="G51" s="165" t="n"/>
      <c r="H51" s="165" t="n"/>
      <c r="I51" s="165" t="n"/>
      <c r="J51" s="98" t="n"/>
    </row>
    <row r="52" ht="46" customHeight="1" s="43">
      <c r="A52" s="124" t="inlineStr">
        <is>
          <t xml:space="preserve">  └ 배합 주의</t>
        </is>
      </c>
      <c r="B52" s="102" t="inlineStr">
        <is>
          <t>· 클레이는 금속 도구 피하고, 굳기 전 씻어냄(과건조 시 당김). / · 시트·패드는 수분 많아 오염·변질 취약 → 위생·방부 철저. / · 가루 클레이는 수상에 먼저 분산 후 나머지 배합.</t>
        </is>
      </c>
      <c r="C52" s="165" t="n"/>
      <c r="D52" s="165" t="n"/>
      <c r="E52" s="165" t="n"/>
      <c r="F52" s="165" t="n"/>
      <c r="G52" s="165" t="n"/>
      <c r="H52" s="165" t="n"/>
      <c r="I52" s="165" t="n"/>
      <c r="J52" s="98" t="n"/>
    </row>
    <row r="53" ht="32" customHeight="1" s="43">
      <c r="A53" s="96" t="inlineStr">
        <is>
          <t>로션</t>
        </is>
      </c>
      <c r="B53" s="100" t="inlineStr">
        <is>
          <t>수상 54~70% · 유상 5~15% · 유화 3~4% · 경화 1~2% · 보습 3~5% · 활성 14~28% · 향 소량 · 방부 1~2% · 점증/pH 소량 · 기타 2~5%</t>
        </is>
      </c>
      <c r="C53" s="165" t="n"/>
      <c r="D53" s="165" t="n"/>
      <c r="E53" s="165" t="n"/>
      <c r="F53" s="165" t="n"/>
      <c r="G53" s="165" t="n"/>
      <c r="H53" s="165" t="n"/>
      <c r="I53" s="165" t="n"/>
      <c r="J53" s="98" t="n"/>
    </row>
    <row r="54" ht="46" customHeight="1" s="43">
      <c r="A54" s="124" t="inlineStr">
        <is>
          <t xml:space="preserve">  └ 배합 주의</t>
        </is>
      </c>
      <c r="B54" s="102" t="inlineStr">
        <is>
          <t>· 유화 핵심: 수상·유상 같은 온도(65~75℃)에서 합쳐야 안 깨짐. / · 유화제가 부족하면 분리 — 오일상 대비 적정 비율 확보. / · 향·활성 첨가물은 40~50℃로 식은 뒤 투입(열 손상 방지).</t>
        </is>
      </c>
      <c r="C54" s="165" t="n"/>
      <c r="D54" s="165" t="n"/>
      <c r="E54" s="165" t="n"/>
      <c r="F54" s="165" t="n"/>
      <c r="G54" s="165" t="n"/>
      <c r="H54" s="165" t="n"/>
      <c r="I54" s="165" t="n"/>
      <c r="J54" s="98" t="n"/>
    </row>
    <row r="55" ht="32" customHeight="1" s="43">
      <c r="A55" s="96" t="inlineStr">
        <is>
          <t>크림</t>
        </is>
      </c>
      <c r="B55" s="100" t="inlineStr">
        <is>
          <t>수상 34~52% · 유상 9~25% · 유화 4~5% · 경화 1~2% · 보습 3~5% · 활성 19~77% · 향 소량 · 색소 4~13% · 방부 1~1% · 점증/pH 0~21% · 기타 5~10%</t>
        </is>
      </c>
      <c r="C55" s="165" t="n"/>
      <c r="D55" s="165" t="n"/>
      <c r="E55" s="165" t="n"/>
      <c r="F55" s="165" t="n"/>
      <c r="G55" s="165" t="n"/>
      <c r="H55" s="165" t="n"/>
      <c r="I55" s="165" t="n"/>
      <c r="J55" s="98" t="n"/>
    </row>
    <row r="56" ht="46" customHeight="1" s="43">
      <c r="A56" s="124" t="inlineStr">
        <is>
          <t xml:space="preserve">  └ 배합 주의</t>
        </is>
      </c>
      <c r="B56" s="102" t="inlineStr">
        <is>
          <t>· 왁스·버터 완전히 녹인 뒤 유화, 식으며 점도가 오름. / · 로션과 같은 '동일 온도 유화' 원칙 + 유상 비율 높아 핸드블렌더로 미세화. / · 수분 함유 → 방부·pH 관리 필수.</t>
        </is>
      </c>
      <c r="C56" s="165" t="n"/>
      <c r="D56" s="165" t="n"/>
      <c r="E56" s="165" t="n"/>
      <c r="F56" s="165" t="n"/>
      <c r="G56" s="165" t="n"/>
      <c r="H56" s="165" t="n"/>
      <c r="I56" s="165" t="n"/>
      <c r="J56" s="98" t="n"/>
    </row>
    <row r="57" ht="32" customHeight="1" s="43">
      <c r="A57" s="96" t="inlineStr">
        <is>
          <t>페이스·바디오일</t>
        </is>
      </c>
      <c r="B57" s="100" t="inlineStr">
        <is>
          <t>유상 91~100% · 유화 17~17% · 활성 6~50% · 향 1~1% · 기타 소량</t>
        </is>
      </c>
      <c r="C57" s="165" t="n"/>
      <c r="D57" s="165" t="n"/>
      <c r="E57" s="165" t="n"/>
      <c r="F57" s="165" t="n"/>
      <c r="G57" s="165" t="n"/>
      <c r="H57" s="165" t="n"/>
      <c r="I57" s="165" t="n"/>
      <c r="J57" s="98" t="n"/>
    </row>
    <row r="58" ht="46" customHeight="1" s="43">
      <c r="A58" s="124" t="inlineStr">
        <is>
          <t xml:space="preserve">  └ 배합 주의</t>
        </is>
      </c>
      <c r="B58" s="102" t="inlineStr">
        <is>
          <t>· 무수 처방 → 방부 불필요, 대신 물 유입 금지(들어가면 상함). / · 산패 방지: 비타민E(토코페롤) 소량 + 서늘·차광 보관. / · 에센셜오일은 캐리어오일에 희석(원액 도포는 자극).</t>
        </is>
      </c>
      <c r="C58" s="165" t="n"/>
      <c r="D58" s="165" t="n"/>
      <c r="E58" s="165" t="n"/>
      <c r="F58" s="165" t="n"/>
      <c r="G58" s="165" t="n"/>
      <c r="H58" s="165" t="n"/>
      <c r="I58" s="165" t="n"/>
      <c r="J58" s="98" t="n"/>
    </row>
    <row r="59" ht="32" customHeight="1" s="43">
      <c r="A59" s="96" t="inlineStr">
        <is>
          <t>밤·살브·연고</t>
        </is>
      </c>
      <c r="B59" s="100" t="inlineStr">
        <is>
          <t>유상 57~80% · 경화 18~24% · 활성 11~60% · 향 1~3% · 기타 2~7%</t>
        </is>
      </c>
      <c r="C59" s="165" t="n"/>
      <c r="D59" s="165" t="n"/>
      <c r="E59" s="165" t="n"/>
      <c r="F59" s="165" t="n"/>
      <c r="G59" s="165" t="n"/>
      <c r="H59" s="165" t="n"/>
      <c r="I59" s="165" t="n"/>
      <c r="J59" s="98" t="n"/>
    </row>
    <row r="60" ht="46" customHeight="1" s="43">
      <c r="A60" s="124" t="inlineStr">
        <is>
          <t xml:space="preserve">  └ 배합 주의</t>
        </is>
      </c>
      <c r="B60" s="102" t="inlineStr">
        <is>
          <t>· 왁스(밀랍·칸데릴라) 비율이 굳기를 결정 — 늘리면 단단, 줄이면 말랑. / · 무수 처방 → 방부 불필요, 수분 유입 금지. / · 다 녹인 뒤 40~50℃에서 향 투입, 굳으며 수축·기포 가능.</t>
        </is>
      </c>
      <c r="C60" s="165" t="n"/>
      <c r="D60" s="165" t="n"/>
      <c r="E60" s="165" t="n"/>
      <c r="F60" s="165" t="n"/>
      <c r="G60" s="165" t="n"/>
      <c r="H60" s="165" t="n"/>
      <c r="I60" s="165" t="n"/>
      <c r="J60" s="98" t="n"/>
    </row>
    <row r="61" ht="32" customHeight="1" s="43">
      <c r="A61" s="96" t="inlineStr">
        <is>
          <t>색조</t>
        </is>
      </c>
      <c r="B61" s="100" t="inlineStr">
        <is>
          <t>수상 32~76% · 유상 58~88% · 경화 6~17% · 활성 14~29% · 향 1~3% · 색소 13~15% · 기타 8~24%</t>
        </is>
      </c>
      <c r="C61" s="165" t="n"/>
      <c r="D61" s="165" t="n"/>
      <c r="E61" s="165" t="n"/>
      <c r="F61" s="165" t="n"/>
      <c r="G61" s="165" t="n"/>
      <c r="H61" s="165" t="n"/>
      <c r="I61" s="165" t="n"/>
      <c r="J61" s="98" t="n"/>
    </row>
    <row r="62" ht="46" customHeight="1" s="43">
      <c r="A62" s="124" t="inlineStr">
        <is>
          <t xml:space="preserve">  └ 배합 주의</t>
        </is>
      </c>
      <c r="B62" s="102" t="inlineStr">
        <is>
          <t>· 파우더(색소·마이카)는 뭉치면 색 얼룩 → 미리 갈거나 분산제로 분산. / · 립·무수 색조는 방부 불필요, 수분 유입만 주의. / · 눈가·입술용은 사용 허가된 색소인지 확인(안전성·규제).</t>
        </is>
      </c>
      <c r="C62" s="165" t="n"/>
      <c r="D62" s="165" t="n"/>
      <c r="E62" s="165" t="n"/>
      <c r="F62" s="165" t="n"/>
      <c r="G62" s="165" t="n"/>
      <c r="H62" s="165" t="n"/>
      <c r="I62" s="165" t="n"/>
      <c r="J62" s="98" t="n"/>
    </row>
    <row r="63" ht="32" customHeight="1" s="43">
      <c r="A63" s="96" t="inlineStr">
        <is>
          <t>세정(클렌징)</t>
        </is>
      </c>
      <c r="B63" s="100" t="inlineStr">
        <is>
          <t>수상 25~39% · 유상 14~75% · 유화 4~49% · 경화 5~5% · 계면 30~84% · 보습 3~8% · 활성 10~55% · 향 1~2% · 방부 1~3% · 점증/pH 4~10% · 기타 10~26%</t>
        </is>
      </c>
      <c r="C63" s="165" t="n"/>
      <c r="D63" s="165" t="n"/>
      <c r="E63" s="165" t="n"/>
      <c r="F63" s="165" t="n"/>
      <c r="G63" s="165" t="n"/>
      <c r="H63" s="165" t="n"/>
      <c r="I63" s="165" t="n"/>
      <c r="J63" s="98" t="n"/>
    </row>
    <row r="64" ht="46" customHeight="1" s="43">
      <c r="A64" s="124" t="inlineStr">
        <is>
          <t xml:space="preserve">  └ 배합 주의</t>
        </is>
      </c>
      <c r="B64" s="102" t="inlineStr">
        <is>
          <t>· 계면활성제 과농도는 자극 — 아미노산·글루코사이드계로 순하게. / · 약산성(pH 5~6)으로 맞추면 피부 부담↓. / · 워셔블 오일은 가용화제(올리브리퀴드) 비율 확보해야 물에 헹궈짐.</t>
        </is>
      </c>
      <c r="C64" s="165" t="n"/>
      <c r="D64" s="165" t="n"/>
      <c r="E64" s="165" t="n"/>
      <c r="F64" s="165" t="n"/>
      <c r="G64" s="165" t="n"/>
      <c r="H64" s="165" t="n"/>
      <c r="I64" s="165" t="n"/>
      <c r="J64" s="98" t="n"/>
    </row>
    <row r="65" ht="32" customHeight="1" s="43">
      <c r="A65" s="96" t="inlineStr">
        <is>
          <t>헤어세정</t>
        </is>
      </c>
      <c r="B65" s="100" t="inlineStr">
        <is>
          <t>수상 8~69% · 유상 1~2% · 유화 2~100% · 계면 49~79% · 보습 4~5% · 활성 19~86% · 향 1~2% · 방부 1~78% · 점증/pH 0~3% · 기타 2~6%</t>
        </is>
      </c>
      <c r="C65" s="165" t="n"/>
      <c r="D65" s="165" t="n"/>
      <c r="E65" s="165" t="n"/>
      <c r="F65" s="165" t="n"/>
      <c r="G65" s="165" t="n"/>
      <c r="H65" s="165" t="n"/>
      <c r="I65" s="165" t="n"/>
      <c r="J65" s="98" t="n"/>
    </row>
    <row r="66" ht="46" customHeight="1" s="43">
      <c r="A66" s="124" t="inlineStr">
        <is>
          <t xml:space="preserve">  └ 배합 주의</t>
        </is>
      </c>
      <c r="B66" s="102" t="inlineStr">
        <is>
          <t>· 물비누베이스는 알칼리 → 산성 린스(구연산)로 마무리하면 모발 정돈. / · 물 함량 높아 방부 필수. / · 두피 민감 — 계면활성제·에센셜오일 농도 과하지 않게.</t>
        </is>
      </c>
      <c r="C66" s="165" t="n"/>
      <c r="D66" s="165" t="n"/>
      <c r="E66" s="165" t="n"/>
      <c r="F66" s="165" t="n"/>
      <c r="G66" s="165" t="n"/>
      <c r="H66" s="165" t="n"/>
      <c r="I66" s="165" t="n"/>
      <c r="J66" s="98" t="n"/>
    </row>
    <row r="67" ht="32" customHeight="1" s="43">
      <c r="A67" s="96" t="inlineStr">
        <is>
          <t>완제베이스+활성</t>
        </is>
      </c>
      <c r="B67" s="100" t="inlineStr">
        <is>
          <t>수상 10~53% · 유상 0~75% · 경화 16~18% · 보습 3~11% · 활성 90~100% · 향 0~2% · 방부 1~2% · 기타 16~90%</t>
        </is>
      </c>
      <c r="C67" s="165" t="n"/>
      <c r="D67" s="165" t="n"/>
      <c r="E67" s="165" t="n"/>
      <c r="F67" s="165" t="n"/>
      <c r="G67" s="165" t="n"/>
      <c r="H67" s="165" t="n"/>
      <c r="I67" s="165" t="n"/>
      <c r="J67" s="98" t="n"/>
    </row>
    <row r="68" ht="46" customHeight="1" s="43">
      <c r="A68" s="124" t="inlineStr">
        <is>
          <t xml:space="preserve">  └ 배합 주의</t>
        </is>
      </c>
      <c r="B68" s="102" t="inlineStr">
        <is>
          <t>· 완제 베이스는 이미 유화·방부 완료 → 활성 '소량 추가'만(과투입 시 유화 깨짐). / · 베이스 권장 첨가 한도를 지킬 것. / · 활성 pH가 베이스와 안 맞으면 분리·변색.</t>
        </is>
      </c>
      <c r="C68" s="165" t="n"/>
      <c r="D68" s="165" t="n"/>
      <c r="E68" s="165" t="n"/>
      <c r="F68" s="165" t="n"/>
      <c r="G68" s="165" t="n"/>
      <c r="H68" s="165" t="n"/>
      <c r="I68" s="165" t="n"/>
      <c r="J68" s="98" t="n"/>
    </row>
    <row r="69" ht="32" customHeight="1" s="43">
      <c r="A69" s="96" t="inlineStr">
        <is>
          <t>입욕·스크럽</t>
        </is>
      </c>
      <c r="B69" s="100" t="inlineStr">
        <is>
          <t>수상 3~23% · 유상 3~40% · 계면 6~14% · 보습 5~5% · 향 1~2% · 점증/pH 68~76% · 기타 10~60%</t>
        </is>
      </c>
      <c r="C69" s="165" t="n"/>
      <c r="D69" s="165" t="n"/>
      <c r="E69" s="165" t="n"/>
      <c r="F69" s="165" t="n"/>
      <c r="G69" s="165" t="n"/>
      <c r="H69" s="165" t="n"/>
      <c r="I69" s="165" t="n"/>
      <c r="J69" s="98" t="n"/>
    </row>
    <row r="70" ht="46" customHeight="1" s="43">
      <c r="A70" s="124" t="inlineStr">
        <is>
          <t xml:space="preserve">  └ 배합 주의</t>
        </is>
      </c>
      <c r="B70" s="102" t="inlineStr">
        <is>
          <t>· 바스밤: 베이킹소다+구연산은 습기에 미리 반응 → 건조·밀봉 보관. / · 스크럽 입자가 거칠면 피부 손상 → 고운 입자 사용. / · 오일 함유 제품은 욕조 미끄럼 주의.</t>
        </is>
      </c>
      <c r="C70" s="165" t="n"/>
      <c r="D70" s="165" t="n"/>
      <c r="E70" s="165" t="n"/>
      <c r="F70" s="165" t="n"/>
      <c r="G70" s="165" t="n"/>
      <c r="H70" s="165" t="n"/>
      <c r="I70" s="165" t="n"/>
      <c r="J70" s="98" t="n"/>
    </row>
    <row r="71" ht="32" customHeight="1" s="43">
      <c r="A71" s="96" t="inlineStr">
        <is>
          <t>생활화학</t>
        </is>
      </c>
      <c r="B71" s="100" t="inlineStr">
        <is>
          <t>수상 24~95% · 유상 3~50% · 유화 3~3% · 경화 83~92% · 계면 41~49% · 보습 4~4% · 활성 10~83% · 향 1~50% · 색소 0~2% · 점증/pH 0~4% · 기타 50~90%</t>
        </is>
      </c>
      <c r="C71" s="165" t="n"/>
      <c r="D71" s="165" t="n"/>
      <c r="E71" s="165" t="n"/>
      <c r="F71" s="165" t="n"/>
      <c r="G71" s="165" t="n"/>
      <c r="H71" s="165" t="n"/>
      <c r="I71" s="165" t="n"/>
      <c r="J71" s="98" t="n"/>
    </row>
    <row r="72" ht="46" customHeight="1" s="43">
      <c r="A72" s="124" t="inlineStr">
        <is>
          <t xml:space="preserve">  └ 배합 주의</t>
        </is>
      </c>
      <c r="B72" s="102" t="inlineStr">
        <is>
          <t>· 화장품과 규제 레짐이 다름 — 생활화학제품은 안전확인·신고 대상. / · 혼합 금지 조합 주의(예: 염소계+산성). 용도·주의 표기 확인. / · 계면활성제·산/알칼리 농도와 보관 안전 기준 준수.</t>
        </is>
      </c>
      <c r="C72" s="165" t="n"/>
      <c r="D72" s="165" t="n"/>
      <c r="E72" s="165" t="n"/>
      <c r="F72" s="165" t="n"/>
      <c r="G72" s="165" t="n"/>
      <c r="H72" s="165" t="n"/>
      <c r="I72" s="165" t="n"/>
      <c r="J72" s="98" t="n"/>
    </row>
  </sheetData>
  <mergeCells count="47">
    <mergeCell ref="B67:J67"/>
    <mergeCell ref="B42:J42"/>
    <mergeCell ref="B61:J61"/>
    <mergeCell ref="L32:M32"/>
    <mergeCell ref="B60:J60"/>
    <mergeCell ref="A29:J29"/>
    <mergeCell ref="B57:J57"/>
    <mergeCell ref="L37:M37"/>
    <mergeCell ref="B53:J53"/>
    <mergeCell ref="B69:J69"/>
    <mergeCell ref="B44:J44"/>
    <mergeCell ref="L33:M33"/>
    <mergeCell ref="B49:J49"/>
    <mergeCell ref="B65:J65"/>
    <mergeCell ref="L39:M39"/>
    <mergeCell ref="B55:J55"/>
    <mergeCell ref="B68:J68"/>
    <mergeCell ref="B64:J64"/>
    <mergeCell ref="L35:M35"/>
    <mergeCell ref="A1:M1"/>
    <mergeCell ref="B51:J51"/>
    <mergeCell ref="B70:J70"/>
    <mergeCell ref="B5:M5"/>
    <mergeCell ref="L38:M38"/>
    <mergeCell ref="B45:J45"/>
    <mergeCell ref="B50:J50"/>
    <mergeCell ref="B63:J63"/>
    <mergeCell ref="L36:M36"/>
    <mergeCell ref="B4:M4"/>
    <mergeCell ref="A41:J41"/>
    <mergeCell ref="B47:J47"/>
    <mergeCell ref="B54:J54"/>
    <mergeCell ref="B62:J62"/>
    <mergeCell ref="B72:J72"/>
    <mergeCell ref="B3:D3"/>
    <mergeCell ref="L34:M34"/>
    <mergeCell ref="B59:J59"/>
    <mergeCell ref="B46:J46"/>
    <mergeCell ref="B66:J66"/>
    <mergeCell ref="B56:J56"/>
    <mergeCell ref="B71:J71"/>
    <mergeCell ref="B43:J43"/>
    <mergeCell ref="B58:J58"/>
    <mergeCell ref="A2:M2"/>
    <mergeCell ref="B52:J52"/>
    <mergeCell ref="E3:F3"/>
    <mergeCell ref="B48:J48"/>
  </mergeCells>
  <conditionalFormatting sqref="F8:F27">
    <cfRule type="cellIs" priority="1" operator="equal" dxfId="0">
      <formula>"X"</formula>
    </cfRule>
  </conditionalFormatting>
  <dataValidations count="2">
    <dataValidation sqref="B3" showDropDown="0" showInputMessage="0" showErrorMessage="0" allowBlank="1" type="list">
      <formula1>"기타(미분류),토너·미스트,젤,앰플·세럼,팩·마스크·패드,로션,크림,페이스·바디오일,밤·살브·연고,색조,세정(클렌징),헤어세정,완제베이스+활성,입욕·스크럽,생활화학"</formula1>
    </dataValidation>
    <dataValidation sqref="A8:A27" showDropDown="0" showInputMessage="0" showErrorMessage="0" allowBlank="1" type="list">
      <formula1>=INDIRECT("원료표[원료]")</formula1>
    </dataValidation>
  </dataValidations>
  <pageMargins left="0.75" right="0.75" top="1" bottom="1" header="0.5" footer="0.5"/>
</worksheet>
</file>

<file path=xl/worksheets/sheet6.xml><?xml version="1.0" encoding="utf-8"?>
<worksheet xmlns="http://schemas.openxmlformats.org/spreadsheetml/2006/main">
  <sheetPr>
    <tabColor rgb="FF548235"/>
    <outlinePr summaryBelow="1" summaryRight="1"/>
    <pageSetUpPr/>
  </sheetPr>
  <dimension ref="A1:B194"/>
  <sheetViews>
    <sheetView showGridLines="0" workbookViewId="0">
      <pane ySplit="2" topLeftCell="A3" activePane="bottomLeft" state="frozen"/>
      <selection pane="bottomLeft" activeCell="A1" sqref="A1"/>
    </sheetView>
  </sheetViews>
  <sheetFormatPr baseColWidth="8" defaultRowHeight="15"/>
  <cols>
    <col width="30" customWidth="1" style="43" min="1" max="1"/>
    <col width="108" customWidth="1" style="43" min="2" max="2"/>
  </cols>
  <sheetData>
    <row r="1" ht="30" customHeight="1" s="43">
      <c r="A1" s="178" t="inlineStr">
        <is>
          <t>역설계 심화 — 제형별 대표 처방 해부</t>
        </is>
      </c>
    </row>
    <row r="2" ht="48" customHeight="1" s="43">
      <c r="A2" s="95" t="inlineStr">
        <is>
          <t>잘 만든(또는 아쉬운) 처방 하나를 '왜 이 원료·이 %인가'로 뜯어 읽는 학습 시트. 아래 목차에서 제형을 누르면 그 블록으로 이동.   ┃ 블록 구성: 한 줄 요약 · 골격(%) · ①~③ 설계 이유 · ④ 바꾸면?(what-if) · ⑤ 배우는 점.   ┃ ⚠ 업계 통용 배합지식 기반 해석·학습용(예시). 효능·안전성·방부력·고시 농도는 집행 전 식약처·공급사 TDS·챌린지테스트로 검증. % 는 레시피 그램 환산 근사치.</t>
        </is>
      </c>
    </row>
    <row r="4" ht="24" customHeight="1" s="43">
      <c r="A4" s="179" t="inlineStr">
        <is>
          <t>목차 — 제형을 누르면 이동</t>
        </is>
      </c>
    </row>
    <row r="5" ht="30" customHeight="1" s="43">
      <c r="A5" s="180" t="inlineStr">
        <is>
          <t>★히어로</t>
        </is>
      </c>
      <c r="B5" s="181" t="inlineStr">
        <is>
          <t>시크 진정 밸런스 크림 (sebum-calm-cream v2) — 예민·지성(지루 경향) 피부용 무향 진정 크림. 말라세지아가 못 먹는 에몰리언트만 써서 '유분은 주되 효모는 안 키우는' 설계. 제약이 곧 차별화인 전문 처방.</t>
        </is>
      </c>
    </row>
    <row r="6" ht="30" customHeight="1" s="43">
      <c r="A6" s="180" t="inlineStr">
        <is>
          <t>크림</t>
        </is>
      </c>
      <c r="B6" s="181" t="inlineStr">
        <is>
          <t>석류영양크림 — 라벤더워터 베이스에 PUFA 풍부 오일(로즈힙·햄프)로 영양막을 얹고, 석류·코엔자임Q10로 탄력을 노린 리치 영양 크림.</t>
        </is>
      </c>
    </row>
    <row r="7" ht="30" customHeight="1" s="43">
      <c r="A7" s="180" t="inlineStr">
        <is>
          <t>로션</t>
        </is>
      </c>
      <c r="B7" s="181" t="inlineStr">
        <is>
          <t>페이셜&amp;바디 라벤더 로션 — 라벤더워터 + 알로에겔로 산뜻한 수상을 깔고, 가벼운 오일 소량으로 얇은 보습막을 입힌 데일리 로션.</t>
        </is>
      </c>
    </row>
    <row r="8" ht="18" customHeight="1" s="43">
      <c r="A8" s="180" t="inlineStr">
        <is>
          <t>밤</t>
        </is>
      </c>
      <c r="B8" s="181" t="inlineStr">
        <is>
          <t>로즈마리근육통연고 — 산패에 강한 호호바오일 베이스에 왁스로 굳기를 잡고, 근육 이완 EO를 넣은 기능성 무수 밤(롤·연고).</t>
        </is>
      </c>
    </row>
    <row r="9" ht="18" customHeight="1" s="43">
      <c r="A9" s="180" t="inlineStr">
        <is>
          <t>세럼</t>
        </is>
      </c>
      <c r="B9" s="181" t="inlineStr">
        <is>
          <t>콜라겐탄력세럼 — 알로에겔로 점도를 잡은 수상 세럼에 콜라겐·Q10·비타민E를 몰아넣은 고함량 탄력 세럼.</t>
        </is>
      </c>
    </row>
    <row r="10" ht="18" customHeight="1" s="43">
      <c r="A10" s="180" t="inlineStr">
        <is>
          <t>세정</t>
        </is>
      </c>
      <c r="B10" s="181" t="inlineStr">
        <is>
          <t>로즈콜라겐 폼클렌징 — 양쪽성+음이온 계면활성제를 짝지어 순하면서 거품 나는 물비누형 폼클렌저.</t>
        </is>
      </c>
    </row>
    <row r="11" ht="18" customHeight="1" s="43">
      <c r="A11" s="180" t="inlineStr">
        <is>
          <t>토너·미스트</t>
        </is>
      </c>
      <c r="B11" s="181" t="inlineStr">
        <is>
          <t>촉촉 아르간 미스트 — 로즈워터 미스트에 '리포좀화한 아르간오일'을 넣어, 가용화제 없이 오일 보습을 수상에 담은 미스트.</t>
        </is>
      </c>
    </row>
    <row r="12" ht="18" customHeight="1" s="43">
      <c r="A12" s="180" t="inlineStr">
        <is>
          <t>젤</t>
        </is>
      </c>
      <c r="B12" s="181" t="inlineStr">
        <is>
          <t>안티 셀룰라이트 젤 — 로즈워터에 점증제(하이셀)로 가벼운 젤 바디를 주고 순환·수렴 EO를 얹은 바디 젤.</t>
        </is>
      </c>
    </row>
    <row r="13" ht="18" customHeight="1" s="43">
      <c r="A13" s="180" t="inlineStr">
        <is>
          <t>팩·마스크·패드</t>
        </is>
      </c>
      <c r="B13" s="181" t="inlineStr">
        <is>
          <t>안티 셀룰라이트 바디팩 — 그린클레이로 흡착·디톡스하는 바디팩. 물로 개어 EO를 더한 워시오프 클레이팩.</t>
        </is>
      </c>
    </row>
    <row r="14" ht="18" customHeight="1" s="43">
      <c r="A14" s="180" t="inlineStr">
        <is>
          <t>페이스·바디오일</t>
        </is>
      </c>
      <c r="B14" s="181" t="inlineStr">
        <is>
          <t>아르간페이셜오일 — 아르간+로즈힙 2종 블렌드의 무수 페이셜오일. 오일을 '지방산 프로파일'로 고른 사례.</t>
        </is>
      </c>
    </row>
    <row r="15" ht="18" customHeight="1" s="43">
      <c r="A15" s="180" t="inlineStr">
        <is>
          <t>색조</t>
        </is>
      </c>
      <c r="B15" s="181" t="inlineStr">
        <is>
          <t>체리립밤 — 자초를 우려낸 오일로 '천연 색'을 내고 왁스로 굳힌 틴티드 립밤.</t>
        </is>
      </c>
    </row>
    <row r="16" ht="18" customHeight="1" s="43">
      <c r="A16" s="180" t="inlineStr">
        <is>
          <t>헤어세정</t>
        </is>
      </c>
      <c r="B16" s="181" t="inlineStr">
        <is>
          <t>허브두피샴푸 — 완성 물비누베이스에 두피 활성·EO만 더한 '베이스 커스터마이즈'형 샴푸.</t>
        </is>
      </c>
    </row>
    <row r="17" ht="18" customHeight="1" s="43">
      <c r="A17" s="180" t="inlineStr">
        <is>
          <t>입욕·스크럽</t>
        </is>
      </c>
      <c r="B17" s="181" t="inlineStr">
        <is>
          <t>일랑일랑 버블바스붐 — 베이킹소다+구연산의 발포 반응으로 물에서 보글거리는 바스붐.</t>
        </is>
      </c>
    </row>
    <row r="18" ht="18" customHeight="1" s="43">
      <c r="A18" s="180" t="inlineStr">
        <is>
          <t>완제베이스+활성</t>
        </is>
      </c>
      <c r="B18" s="181" t="inlineStr">
        <is>
          <t>EFGF 리뉴 수분크림 — 알로에겔 베이스에 EGF·FGF 등 고가 활성을 ppm 단위로 올린 '활성 집약' 겔크림.</t>
        </is>
      </c>
    </row>
    <row r="19" ht="18" customHeight="1" s="43">
      <c r="A19" s="180" t="inlineStr">
        <is>
          <t>생활화학</t>
        </is>
      </c>
      <c r="B19" s="181" t="inlineStr">
        <is>
          <t>아로마 물파스 — 위치헤이즐+에탄올 베이스에 멘톨 쿨링과 EO를 가용화해 담은 쿨링 물파스.</t>
        </is>
      </c>
    </row>
    <row r="21" ht="24" customHeight="1" s="43">
      <c r="A21" s="179" t="inlineStr">
        <is>
          <t>제형별 처방이 공통으로 가르치는 것</t>
        </is>
      </c>
    </row>
    <row r="22" ht="20" customHeight="1" s="43">
      <c r="A22" s="182" t="inlineStr">
        <is>
          <t>1. 비율이 제형을 정한다 — 같은 올리브유화왁스라도 2%(로션)·3%(크림), 같은 오일도 12%(로션)·31%(크림)·85%(밤).</t>
        </is>
      </c>
    </row>
    <row r="23" ht="20" customHeight="1" s="43">
      <c r="A23" s="182" t="inlineStr">
        <is>
          <t>2. 숨은 겸직 원료를 보라 — 알로에겔/겔류=활성+점증, 세틸알코올=공유화+바디, 토코페롤=산화방지(≠방부).</t>
        </is>
      </c>
    </row>
    <row r="24" ht="20" customHeight="1" s="43">
      <c r="A24" s="182" t="inlineStr">
        <is>
          <t>3. 빠진 것을 보라 — PUFA 오일엔 Vit E, 지용성 활성엔 가용화제, 음이온 세정엔 pH 보정. '무엇이 없나'가 개선 포인트.</t>
        </is>
      </c>
    </row>
    <row r="25" ht="20" customHeight="1" s="43">
      <c r="A25" s="182" t="inlineStr">
        <is>
          <t>4. 원료 선택 = 보존 전략 — 호호바(산패 안정)·스쿠알란·MCT는 그 자체로 안정성·피부 적합성을 산다.</t>
        </is>
      </c>
    </row>
    <row r="27" ht="24" customHeight="1" s="43">
      <c r="A27" s="179" t="inlineStr">
        <is>
          <t>비율·제형 사다리 — 같은 원료군도 %에 따라 제형·상품성이 바뀐다 (공통교훈 1의 수치판 · 원료_지식_확장)</t>
        </is>
      </c>
    </row>
    <row r="28" ht="20" customHeight="1" s="43">
      <c r="A28" s="205" t="inlineStr">
        <is>
          <t>유화제 %(O/W)</t>
        </is>
      </c>
    </row>
    <row r="29" ht="30" customHeight="1" s="43">
      <c r="A29" s="206" t="inlineStr">
        <is>
          <t>0%</t>
        </is>
      </c>
      <c r="B29" s="185" t="inlineStr">
        <is>
          <t>오일+물 → 섞여도 곧 분리. 2상 미스트/오일만 가능
💡 흔들어 쓰는 2층 미스트는 의도적 무유화</t>
        </is>
      </c>
    </row>
    <row r="30" ht="30" customHeight="1" s="43">
      <c r="A30" s="206" t="inlineStr">
        <is>
          <t>2~3%</t>
        </is>
      </c>
      <c r="B30" s="185" t="inlineStr">
        <is>
          <t>묽은 로션(에멀전). 가벼운 발림
💡 공유화(세틸알콜 1~2%)로 점도·안정 보완</t>
        </is>
      </c>
    </row>
    <row r="31" ht="30" customHeight="1" s="43">
      <c r="A31" s="206" t="inlineStr">
        <is>
          <t>4~5%</t>
        </is>
      </c>
      <c r="B31" s="185" t="inlineStr">
        <is>
          <t>로션~크림 경계. 데일리 보습
💡 히어로 montanov-68도 이 구간</t>
        </is>
      </c>
    </row>
    <row r="32" ht="30" customHeight="1" s="43">
      <c r="A32" s="206" t="inlineStr">
        <is>
          <t>6~8%</t>
        </is>
      </c>
      <c r="B32" s="185" t="inlineStr">
        <is>
          <t>진한 크림. 리치·오클루시브
💡 과다 시 비누화·답답함·백탁 주의</t>
        </is>
      </c>
    </row>
    <row r="33" ht="20" customHeight="1" s="43">
      <c r="A33" s="205" t="inlineStr">
        <is>
          <t>왁스/경화 %(무수 밤)</t>
        </is>
      </c>
    </row>
    <row r="34" ht="30" customHeight="1" s="43">
      <c r="A34" s="206" t="inlineStr">
        <is>
          <t>5~10%</t>
        </is>
      </c>
      <c r="B34" s="185" t="inlineStr">
        <is>
          <t>소프트밤·버터. 말랑 떠먹는 제형
💡 손 체온에 녹는 질감</t>
        </is>
      </c>
    </row>
    <row r="35" ht="30" customHeight="1" s="43">
      <c r="A35" s="206" t="inlineStr">
        <is>
          <t>10~18%</t>
        </is>
      </c>
      <c r="B35" s="185" t="inlineStr">
        <is>
          <t>밤·연고. 적당히 단단
💡 밀랍/칸데릴라 비율로 미세조정</t>
        </is>
      </c>
    </row>
    <row r="36" ht="30" customHeight="1" s="43">
      <c r="A36" s="206" t="inlineStr">
        <is>
          <t>18~25%</t>
        </is>
      </c>
      <c r="B36" s="185" t="inlineStr">
        <is>
          <t>스틱·립밤. 밀어 올려 바름
💡 칸데릴라는 밀랍보다 단단(식물성)</t>
        </is>
      </c>
    </row>
    <row r="37" ht="30" customHeight="1" s="43">
      <c r="A37" s="206" t="inlineStr">
        <is>
          <t>25%+</t>
        </is>
      </c>
      <c r="B37" s="185" t="inlineStr">
        <is>
          <t>데오/고형 스틱. 매우 단단
💡 과다 시 끌림·백탁·발림 저하</t>
        </is>
      </c>
    </row>
    <row r="38" ht="20" customHeight="1" s="43">
      <c r="A38" s="205" t="inlineStr">
        <is>
          <t>계면활성제 %(세정)</t>
        </is>
      </c>
    </row>
    <row r="39" ht="30" customHeight="1" s="43">
      <c r="A39" s="206" t="inlineStr">
        <is>
          <t>5~10%</t>
        </is>
      </c>
      <c r="B39" s="185" t="inlineStr">
        <is>
          <t>순한 저자극 워시·클렌징워터
💡 아미노산/글루코사이드계로 순하게</t>
        </is>
      </c>
    </row>
    <row r="40" ht="30" customHeight="1" s="43">
      <c r="A40" s="206" t="inlineStr">
        <is>
          <t>10~20%</t>
        </is>
      </c>
      <c r="B40" s="185" t="inlineStr">
        <is>
          <t>일반 폼·젤 클렌저·샴푸
💡 약산성(5~6) 맞추면 부담↓</t>
        </is>
      </c>
    </row>
    <row r="41" ht="30" customHeight="1" s="43">
      <c r="A41" s="206" t="inlineStr">
        <is>
          <t>20~40%</t>
        </is>
      </c>
      <c r="B41" s="185" t="inlineStr">
        <is>
          <t>진한 거품·고세정 폼/샴푸
💡 과하면 건조·당김 — 보습·베타인 보완</t>
        </is>
      </c>
    </row>
    <row r="42" ht="20" customHeight="1" s="43">
      <c r="A42" s="205" t="inlineStr">
        <is>
          <t>점증제 %(잔탄/카보머)</t>
        </is>
      </c>
    </row>
    <row r="43" ht="30" customHeight="1" s="43">
      <c r="A43" s="206" t="inlineStr">
        <is>
          <t>잔탄 0.2~0.5%</t>
        </is>
      </c>
      <c r="B43" s="185" t="inlineStr">
        <is>
          <t>가벼운 점도·유화 안정
💡 글리세린 선분산 후 투입(덩어리 방지)</t>
        </is>
      </c>
    </row>
    <row r="44" ht="30" customHeight="1" s="43">
      <c r="A44" s="206" t="inlineStr">
        <is>
          <t>잔탄 0.5~1%</t>
        </is>
      </c>
      <c r="B44" s="185" t="inlineStr">
        <is>
          <t>젤~세럼 바디감
💡 &gt;0.7% 실뭉침·늘어짐 주의</t>
        </is>
      </c>
    </row>
    <row r="45" ht="30" customHeight="1" s="43">
      <c r="A45" s="206" t="inlineStr">
        <is>
          <t>카보머 0.1~0.3%</t>
        </is>
      </c>
      <c r="B45" s="185" t="inlineStr">
        <is>
          <t>맑고 가벼운 젤
💡 중화 필요(TEA/NaOH)</t>
        </is>
      </c>
    </row>
    <row r="46" ht="30" customHeight="1" s="43">
      <c r="A46" s="206" t="inlineStr">
        <is>
          <t>카보머 0.3~0.5%</t>
        </is>
      </c>
      <c r="B46" s="185" t="inlineStr">
        <is>
          <t>탄탄한 투명 젤
💡 전해질·저pH·알콜에 무너짐</t>
        </is>
      </c>
    </row>
    <row r="47" ht="20" customHeight="1" s="43">
      <c r="A47" s="205" t="inlineStr">
        <is>
          <t>습윤제 %(글리세린)</t>
        </is>
      </c>
    </row>
    <row r="48" ht="30" customHeight="1" s="43">
      <c r="A48" s="206" t="inlineStr">
        <is>
          <t>2~5%</t>
        </is>
      </c>
      <c r="B48" s="185" t="inlineStr">
        <is>
          <t>적정 보습. 끈적임 적음
💡 대부분 제형의 표준 구간</t>
        </is>
      </c>
    </row>
    <row r="49" ht="30" customHeight="1" s="43">
      <c r="A49" s="206" t="inlineStr">
        <is>
          <t>5~8%</t>
        </is>
      </c>
      <c r="B49" s="185" t="inlineStr">
        <is>
          <t>고보습·촉촉막
💡 환경 건조 시 역삼투(수분 빼앗김) 주의</t>
        </is>
      </c>
    </row>
    <row r="50" ht="30" customHeight="1" s="43">
      <c r="A50" s="206" t="inlineStr">
        <is>
          <t>8%+</t>
        </is>
      </c>
      <c r="B50" s="185" t="inlineStr">
        <is>
          <t>끈적임·무거움
💡 스프레이보다 펌핑 용기 권장</t>
        </is>
      </c>
    </row>
    <row r="51" ht="20" customHeight="1" s="43">
      <c r="A51" s="205" t="inlineStr">
        <is>
          <t>유상(오일) %</t>
        </is>
      </c>
    </row>
    <row r="52" ht="30" customHeight="1" s="43">
      <c r="A52" s="206" t="inlineStr">
        <is>
          <t>0%</t>
        </is>
      </c>
      <c r="B52" s="185" t="inlineStr">
        <is>
          <t>토너·미스트(수상 85~95%)
💡 가용화제로 소량 오일/EO만</t>
        </is>
      </c>
    </row>
    <row r="53" ht="30" customHeight="1" s="43">
      <c r="A53" s="206" t="inlineStr">
        <is>
          <t>5~15%</t>
        </is>
      </c>
      <c r="B53" s="185" t="inlineStr">
        <is>
          <t>로션. 가벼운 보습막
💡 유화제 3~5% 동반</t>
        </is>
      </c>
    </row>
    <row r="54" ht="30" customHeight="1" s="43">
      <c r="A54" s="206" t="inlineStr">
        <is>
          <t>15~30%</t>
        </is>
      </c>
      <c r="B54" s="185" t="inlineStr">
        <is>
          <t>크림. 리치 보습
💡 유화·점도 설계 중요</t>
        </is>
      </c>
    </row>
    <row r="55" ht="30" customHeight="1" s="43">
      <c r="A55" s="206" t="inlineStr">
        <is>
          <t>무수(100%)</t>
        </is>
      </c>
      <c r="B55" s="185" t="inlineStr">
        <is>
          <t>오일·밤. 방부 불필요
💡 물 유입 금지·항산화 필수</t>
        </is>
      </c>
    </row>
    <row r="56" ht="20" customHeight="1" s="43">
      <c r="A56" s="205" t="inlineStr">
        <is>
          <t>향/에센셜오일 %</t>
        </is>
      </c>
    </row>
    <row r="57" ht="30" customHeight="1" s="43">
      <c r="A57" s="206" t="inlineStr">
        <is>
          <t>0.1~0.5%</t>
        </is>
      </c>
      <c r="B57" s="185" t="inlineStr">
        <is>
          <t>은은한 향(leave-on 안전권)
💡 가용화 없이 물에 넣으면 분리</t>
        </is>
      </c>
    </row>
    <row r="58" ht="30" customHeight="1" s="43">
      <c r="A58" s="206" t="inlineStr">
        <is>
          <t>0.5~1%</t>
        </is>
      </c>
      <c r="B58" s="185" t="inlineStr">
        <is>
          <t>뚜렷한 향(바디 등)
💡 피부 자극·광독성(감귤계) 주의</t>
        </is>
      </c>
    </row>
    <row r="59" ht="30" customHeight="1" s="43">
      <c r="A59" s="206" t="inlineStr">
        <is>
          <t>&gt;1%</t>
        </is>
      </c>
      <c r="B59" s="185" t="inlineStr">
        <is>
          <t>권장 상한 초과
💡 자극·규제 위험 — 지양</t>
        </is>
      </c>
    </row>
    <row r="61" ht="26" customHeight="1" s="43">
      <c r="A61" s="183" t="inlineStr">
        <is>
          <t>[★히어로]  시크 진정 밸런스 크림 (sebum-calm-cream v2)</t>
        </is>
      </c>
    </row>
    <row r="62" ht="30" customHeight="1" s="43">
      <c r="A62" s="184" t="inlineStr">
        <is>
          <t>한 줄 요약</t>
        </is>
      </c>
      <c r="B62" s="185" t="inlineStr">
        <is>
          <t>예민·지성(지루 경향) 피부용 무향 진정 크림. 말라세지아가 못 먹는 에몰리언트만 써서 '유분은 주되 효모는 안 키우는' 설계. 제약이 곧 차별화인 전문 처방.</t>
        </is>
      </c>
    </row>
    <row r="63" ht="45" customHeight="1" s="43">
      <c r="A63" s="184" t="inlineStr">
        <is>
          <t>골격(%)</t>
        </is>
      </c>
      <c r="B63" s="185" t="inlineStr">
        <is>
          <t>수상 77(물 63.5 + 폴리올·수용성 활성) · 유상 17(몬타노브68 4 + 세틸 2 + 스쿠알란 5 + MCT 3 + 디메치콘 3) · 냉각 활성/방부 6(병풀·판테놀·녹차 2 + 페녹시 0.7 + 헥산디올 1)</t>
        </is>
      </c>
    </row>
    <row r="64" ht="90" customHeight="1" s="43">
      <c r="A64" s="186" t="inlineStr">
        <is>
          <t>① 왜 몬타노브68 4% — 말라세지아-세이프의 핵심</t>
        </is>
      </c>
      <c r="B64" s="185" t="inlineStr">
        <is>
          <t>· 몬타노브68(Cetearyl Alcohol &amp; Cetearyl Glucoside) = 글루코사이드계 O/W 유화제, 액정 구조로 저자극. 핵심은 '말라세지아가 먹지 않는' 유화제 — 올리브계(올리베이트)·GMS SE는 지방산/에스터라 회색지대 → 회피.
· 유상 17%에 유화제 4%(비 ≈ 0.24) + 세틸알코올 2%가 공유화·바디 보강. (조달: glyceryl-stearate-citrate 국내 난조 → 몬타노브68 동일 4%로 교체, HLB 재검증 완료.)</t>
        </is>
      </c>
    </row>
    <row r="65" ht="105" customHeight="1" s="43">
      <c r="A65" s="186" t="inlineStr">
        <is>
          <t>② 유상 설계 — '지방산 오일 전면 배제'가 컨셉</t>
        </is>
      </c>
      <c r="B65" s="185" t="inlineStr">
        <is>
          <t>· 말라세지아(효모)는 C11~24 지방산을 먹이로 대사 → 올리브·코코넛·호호바·버터류 전면 배제. 대신:
   - 스쿠알란 5%(C30 탄화수소, 먹이 아님, 초경량)
   - MCT 3%(C8/C10 중쇄, 먹이 아님)
   - 디메치콘 3%(실리콘, 비유성 매끈·막)
· '유분감·보습막은 주되 효모 먹이는 안 준다' → 기능 제약을 원료 선택으로 푼 설계. 이게 제품의 전문 앵글.</t>
        </is>
      </c>
    </row>
    <row r="66" ht="75" customHeight="1" s="43">
      <c r="A66" s="186" t="inlineStr">
        <is>
          <t>③ 수상·보습 — 지성용 '무유분 보습'</t>
        </is>
      </c>
      <c r="B66" s="185" t="inlineStr">
        <is>
          <t>· 유분을 못 늘리니 수분으로 채운다: 다중 히알루론산 1%(고·중·저분자 층별), 글리세린 5%, 펜틸렌글라이콜 3%(폴리올=보습+방부보조, 세이프).
· 활성: 나이아신아마이드 2%(피지·장벽·톤) + 아연PCA 1%(피지조절) + 베타글루칸·알란토인(진정) + 병풀·판테놀(장벽·진정) + 녹차 2%(EGCG 피지·항산화) → '피지·진정·장벽' 삼각, 전부 수용성(무향·세이프 유지).</t>
        </is>
      </c>
    </row>
    <row r="67" ht="45" customHeight="1" s="43">
      <c r="A67" s="186" t="inlineStr">
        <is>
          <t>④ 공정 설계 — 왜 3상(A/B/C)</t>
        </is>
      </c>
      <c r="B67" s="185" t="inlineStr">
        <is>
          <t>· A(수상)·B(유상)를 70~75℃ 유화 → 열 안정 성분만. 열에 약한 병풀·판테놀·녹차·방부(페녹시)는 40℃ 이하 C상에서 투입 → 활성 파괴·휘발 방지(전문적).
· 잔탄검 0.3%는 글리세린에 선분산(덩어리 방지).</t>
        </is>
      </c>
    </row>
    <row r="68" ht="60" customHeight="1" s="43">
      <c r="A68" s="186" t="inlineStr">
        <is>
          <t>⑤ 배우는 점 / 점검·개선 포인트</t>
        </is>
      </c>
      <c r="B68" s="185" t="inlineStr">
        <is>
          <t>· 제약이 컨셉을 만든다 — '말라세지아-세이프'가 팔레트를 좁히고 그게 곧 차별화.
· 점검: ⓐ 몬타노브68 HLB·유상 조합 안정(파일럿 유화 확인) ⓑ pH 5.0~5.5 조정(나이아신·녹차·방부 모두 산성 선호) ⓒ 다중 HA 수화 덩어리 ⓓ 페녹시 0.7%+헥산디올 1% 방부는 챌린지 테스트로 실증 필수 ⓔ 화장품이라 '치료·완화' 표방 금지.</t>
        </is>
      </c>
    </row>
    <row r="70" ht="26" customHeight="1" s="43">
      <c r="A70" s="183" t="inlineStr">
        <is>
          <t>[크림]  석류영양크림</t>
        </is>
      </c>
    </row>
    <row r="71" ht="30" customHeight="1" s="43">
      <c r="A71" s="184" t="inlineStr">
        <is>
          <t>한 줄 요약</t>
        </is>
      </c>
      <c r="B71" s="185" t="inlineStr">
        <is>
          <t>라벤더워터 베이스에 PUFA 풍부 오일(로즈힙·햄프)로 영양막을 얹고, 석류·코엔자임Q10로 탄력을 노린 리치 영양 크림.</t>
        </is>
      </c>
    </row>
    <row r="72" ht="45" customHeight="1" s="43">
      <c r="A72" s="184" t="inlineStr">
        <is>
          <t>골격(%)</t>
        </is>
      </c>
      <c r="B72" s="185" t="inlineStr">
        <is>
          <t>수상 53(라벤더워터) · 유상 31(로즈힙 19 + 햄프씨드 11 + 세틸알코올 1) · 유화 3(올리브유화왁스) · 활성 11(석류 4 + Q10 3 + 히알루론 3) · 방부 2 · 향 &lt;1</t>
        </is>
      </c>
    </row>
    <row r="73" ht="90" customHeight="1" s="43">
      <c r="A73" s="186" t="inlineStr">
        <is>
          <t>① 유화 설계 — 왜 올리브유화왁스 3% + 세틸알코올 1%?</t>
        </is>
      </c>
      <c r="B73" s="185" t="inlineStr">
        <is>
          <t>· 올리브유화왁스(Cetearyl/Sorbitan Olivate)는 O/W 유화제이면서 지방알코올을 함유해 점도·바디감까지 준다(특징에 '유화제 겸 경화제'). 글루코사이드/올리베이트계라 저자극·액정 구조로 보습감이 좋다.
· 유상 31%에 유화제는 3%뿐 → 유화제:유상 ≈ 0.1로 빠듯. 세틸알코올 1%가 공유화·증점(consistency factor)으로 유화막을 보강하고 크림을 탄탄하게. 세틸알코올은 유화제가 아니라 '보조'인 점이 핵심.</t>
        </is>
      </c>
    </row>
    <row r="74" ht="45" customHeight="1" s="43">
      <c r="A74" s="186" t="inlineStr">
        <is>
          <t>② 활성 조합의 의도</t>
        </is>
      </c>
      <c r="B74" s="185" t="inlineStr">
        <is>
          <t>· 석류추출물 + 코엔자임Q10: 항산화·탄력 각도. Q10은 나이 들며 감소하는 세포 에너지 보조 → '탄력·노화 결' 컨셉.
· 히알루론산 3%: 수분 저장. 유분 31%로 무거울 수 있는 처방에 수분-유분 균형.</t>
        </is>
      </c>
    </row>
    <row r="75" ht="60" customHeight="1" s="43">
      <c r="A75" s="186" t="inlineStr">
        <is>
          <t>③ 핵심 비율 결정</t>
        </is>
      </c>
      <c r="B75" s="185" t="inlineStr">
        <is>
          <t>· 수상 53% + 유상 31% → 유분비 높은 전형적 '영양 크림'(로션이면 유상 10~15%). 건성·노화 타깃.
· 유화 3%는 최소선 → 세틸알코올 없으면 분리 위험. '유화제 빠듯할 땐 지방알코올로 보완'의 교과서.</t>
        </is>
      </c>
    </row>
    <row r="76" ht="90" customHeight="1" s="43">
      <c r="A76" s="186" t="inlineStr">
        <is>
          <t>④ 바꾸면?(what-if)</t>
        </is>
      </c>
      <c r="B76" s="185" t="inlineStr">
        <is>
          <t>· 로즈힙·햄프는 고불포화(PUFA) 오일 → 산패 빠름. 그런데 보존제는 항균(천연한방)뿐, 산화방지제가 없다 → 비타민E(토코페롤) 0.2~0.5% 추가하면 보존기간 급증. (이 레시피 최대 개선점)
· 지성·여드름 타깃이면 로즈힙·햄프 대신 스쿠알란·MCT(가볍고 산패 안정), 유상 15~20%로 → 가벼운 크림.
· 유화제를 몬타노브68로 바꾸면 더 매끈한 액정 질감(히어로 방향).</t>
        </is>
      </c>
    </row>
    <row r="77" ht="30" customHeight="1" s="43">
      <c r="A77" s="186" t="inlineStr">
        <is>
          <t>⑤ 배우는 점</t>
        </is>
      </c>
      <c r="B77" s="185" t="inlineStr">
        <is>
          <t>· 유화제:유상 비가 낮으면 지방알코올(세틸/세테아릴)로 바디·안정 보강.
· PUFA 오일엔 반드시 항산화(Vit E) — 항균 보존제와 산화방지제는 다른 일.</t>
        </is>
      </c>
    </row>
    <row r="79" ht="26" customHeight="1" s="43">
      <c r="A79" s="183" t="inlineStr">
        <is>
          <t>[로션]  페이셜&amp;바디 라벤더 로션</t>
        </is>
      </c>
    </row>
    <row r="80" ht="30" customHeight="1" s="43">
      <c r="A80" s="184" t="inlineStr">
        <is>
          <t>한 줄 요약</t>
        </is>
      </c>
      <c r="B80" s="185" t="inlineStr">
        <is>
          <t>라벤더워터 + 알로에겔로 산뜻한 수상을 깔고, 가벼운 오일 소량으로 얇은 보습막을 입힌 데일리 로션.</t>
        </is>
      </c>
    </row>
    <row r="81" ht="45" customHeight="1" s="43">
      <c r="A81" s="184" t="inlineStr">
        <is>
          <t>골격(%)</t>
        </is>
      </c>
      <c r="B81" s="185" t="inlineStr">
        <is>
          <t>수상 52(라벤더워터) · 활성 28(알로에베라겔 22 + 세라마이드 4 + 캐모마일 2) · 유상 12(동백 8 + 녹차씨 4) · 보습 4(글리세린) · 유화 2(올리브유화왁스) · 방부 1 · 향 &lt;1</t>
        </is>
      </c>
    </row>
    <row r="82" ht="45" customHeight="1" s="43">
      <c r="A82" s="186" t="inlineStr">
        <is>
          <t>① 유화 설계 — 왜 유화 2%뿐인데 되나</t>
        </is>
      </c>
      <c r="B82" s="185" t="inlineStr">
        <is>
          <t>· 유상이 12%로 낮아 유화제도 2%면 충분(유화제:유상 ≈ 0.17 → 가벼운 로션 구간). 크림과 비교하면 유분·유화제 모두 절반 이하 → 같은 유화제라도 비율로 로션↔크림이 갈린다.</t>
        </is>
      </c>
    </row>
    <row r="83" ht="60" customHeight="1" s="43">
      <c r="A83" s="186" t="inlineStr">
        <is>
          <t>② 알로에겔 22%의 이중 역할 — 이 처방의 핵심</t>
        </is>
      </c>
      <c r="B83" s="185" t="inlineStr">
        <is>
          <t>· 알로에베라겔은 활성(진정·수분)이면서 '자체 점증'한다 → 별도 점증제(잔탄검) 없이 로션 점도를 만든다. 처방이 단순해지고 사용감 쫀쫀.
· 세라마이드 리퀴드(수용성)는 수상에 녹는 장벽 보습 활성 → 오일막(동백·녹차씨)과 '유분막 + 장벽' 이중 보습.</t>
        </is>
      </c>
    </row>
    <row r="84" ht="30" customHeight="1" s="43">
      <c r="A84" s="186" t="inlineStr">
        <is>
          <t>③ 핵심 비율 결정</t>
        </is>
      </c>
      <c r="B84" s="185" t="inlineStr">
        <is>
          <t>· 동백(올레인산, 유연)·녹차씨(카테킨) = 가볍고 흡수 좋은 오일 → 로션의 산뜻함.
· 글리세린 4% = 습윤 적정선(8% 넘기면 끈적·역삼투 주의).</t>
        </is>
      </c>
    </row>
    <row r="85" ht="45" customHeight="1" s="43">
      <c r="A85" s="186" t="inlineStr">
        <is>
          <t>④ 바꾸면?(what-if)</t>
        </is>
      </c>
      <c r="B85" s="185" t="inlineStr">
        <is>
          <t>· 알로에겔 → 정제수로 바꾸면 점도 사라짐 → 잔탄검 0.2~0.3%를 글리세린에 선분산해 보충(알로에겔이 숨은 점증제).
· 유상 20~25% + 유화 3~4%로 키우면 크림으로 전환.</t>
        </is>
      </c>
    </row>
    <row r="86" ht="45" customHeight="1" s="43">
      <c r="A86" s="186" t="inlineStr">
        <is>
          <t>⑤ 배우는 점</t>
        </is>
      </c>
      <c r="B86" s="185" t="inlineStr">
        <is>
          <t>· 겔(알로에·로즈플라워겔)은 활성 + 점증을 겸한다 → 처방 간소화.
· 로션=가벼운 유분+낮은 유화, 크림=높은 유분+높은 유화. 원료가 아니라 비율이 제형을 정한다.</t>
        </is>
      </c>
    </row>
    <row r="88" ht="26" customHeight="1" s="43">
      <c r="A88" s="183" t="inlineStr">
        <is>
          <t>[밤]  로즈마리근육통연고</t>
        </is>
      </c>
    </row>
    <row r="89" ht="30" customHeight="1" s="43">
      <c r="A89" s="184" t="inlineStr">
        <is>
          <t>한 줄 요약</t>
        </is>
      </c>
      <c r="B89" s="185" t="inlineStr">
        <is>
          <t>산패에 강한 호호바오일 베이스에 왁스로 굳기를 잡고, 근육 이완 EO를 넣은 기능성 무수 밤(롤·연고).</t>
        </is>
      </c>
    </row>
    <row r="90" ht="30" customHeight="1" s="43">
      <c r="A90" s="184" t="inlineStr">
        <is>
          <t>골격(%)</t>
        </is>
      </c>
      <c r="B90" s="185" t="inlineStr">
        <is>
          <t>유상 85(호호바 84 + 라벤더오일 &lt;1) · 경화 13(비즈왁스) · 향 3(로즈마리 1 + 마조람 1 + 스피아민트 1)</t>
        </is>
      </c>
    </row>
    <row r="91" ht="60" customHeight="1" s="43">
      <c r="A91" s="186" t="inlineStr">
        <is>
          <t>① '유화가 없다' — 무수 제형의 설계</t>
        </is>
      </c>
      <c r="B91" s="185" t="inlineStr">
        <is>
          <t>· 물이 없으니 유화제·방부제가 아예 불필요. 대신 물 유입 금지(들어가면 그 지점부터 상함)와 산패 관리가 전부.
· 호호바오일은 '액상 왁스'라 산화에 매우 안정 → 무수 밤 베이스로 이상적(보존기간 길다). 베이스 선택이 곧 보존 전략.</t>
        </is>
      </c>
    </row>
    <row r="92" ht="45" customHeight="1" s="43">
      <c r="A92" s="186" t="inlineStr">
        <is>
          <t>② 왁스 비율 = 굳기 (이 레시피의 백미)</t>
        </is>
      </c>
      <c r="B92" s="185" t="inlineStr">
        <is>
          <t>· 비즈왁스 13% → 적당히 단단한 밤/롤. 특징에 '여름철이라 경화제 양이 많아요' → 계절·사용온도에 따라 왁스%를 조정하는 실전 감각.
   - 겨울·소프트밤: 비즈왁스 8~10%   - 여름·스틱: 18~25%</t>
        </is>
      </c>
    </row>
    <row r="93" ht="45" customHeight="1" s="43">
      <c r="A93" s="186" t="inlineStr">
        <is>
          <t>③ EO 조합의 의도(시너지)</t>
        </is>
      </c>
      <c r="B93" s="185" t="inlineStr">
        <is>
          <t>· 로즈마리(혈액순환) + 마조람(근이완·진정) + 스피아민트(쿨링) → '근육통 완화' 테라피. 단일 EO가 아니라 기능을 겹쳐 목적을 만든다.
· 향(EO) 합 ~3%는 국소 도포라 토너보다 높게. 단, 자극·광독성은 EO 종류별 확인.</t>
        </is>
      </c>
    </row>
    <row r="94" ht="45" customHeight="1" s="43">
      <c r="A94" s="186" t="inlineStr">
        <is>
          <t>④ 바꾸면?(what-if)</t>
        </is>
      </c>
      <c r="B94" s="185" t="inlineStr">
        <is>
          <t>· 베이스를 PUFA 오일(로즈힙 등)로 바꾸면 산패 빨라짐 → 비타민E 필수.
· 칸데릴라왁스로 바꾸면 식물성이고 비즈왁스보다 단단 → 같은 %라도 더 딱딱(→ %를 약간 낮춘다).</t>
        </is>
      </c>
    </row>
    <row r="95" ht="45" customHeight="1" s="43">
      <c r="A95" s="186" t="inlineStr">
        <is>
          <t>⑤ 배우는 점</t>
        </is>
      </c>
      <c r="B95" s="185" t="inlineStr">
        <is>
          <t>· 무수 = 방부 걱정 없음, 대신 산패·물유입.
· 왁스%는 온도 민감 → 같은 레시피도 계절에 맞춰 조정.
· EO는 '겹쳐서' 목적을 만든다(단일보다 블렌딩).</t>
        </is>
      </c>
    </row>
    <row r="97" ht="26" customHeight="1" s="43">
      <c r="A97" s="183" t="inlineStr">
        <is>
          <t>[세럼]  콜라겐탄력세럼</t>
        </is>
      </c>
    </row>
    <row r="98" ht="28" customHeight="1" s="43">
      <c r="A98" s="184" t="inlineStr">
        <is>
          <t>한 줄 요약</t>
        </is>
      </c>
      <c r="B98" s="185" t="inlineStr">
        <is>
          <t>알로에겔로 점도를 잡은 수상 세럼에 콜라겐·Q10·비타민E를 몰아넣은 고함량 탄력 세럼.</t>
        </is>
      </c>
    </row>
    <row r="99" ht="30" customHeight="1" s="43">
      <c r="A99" s="184" t="inlineStr">
        <is>
          <t>골격(%)</t>
        </is>
      </c>
      <c r="B99" s="185" t="inlineStr">
        <is>
          <t>활성 55(알로에겔 45 + Q10 6 + 마린콜라겐 5) · 수상 34(로즈워터) · 보습 3(히알루론) · 방부 7(토코페롤 5 + 한방 2) · 향 &lt;1</t>
        </is>
      </c>
    </row>
    <row r="100" ht="45" customHeight="1" s="43">
      <c r="A100" s="186" t="inlineStr">
        <is>
          <t>① 유화 없는 수상 세럼 — 점도는 알로에겔로</t>
        </is>
      </c>
      <c r="B100" s="185" t="inlineStr">
        <is>
          <t>· 세럼은 흡수를 위해 가볍고 유화 없는 수상 제형이 많다. 유화제 없음. 알로에겔 45%가 베이스 + 자체 점증으로 세럼 점도를 만든다(로션과 같은 트릭, 비율만 큼).
· 활성 합 55% → '앰플·세럼급 기능성 집중'의 전형.</t>
        </is>
      </c>
    </row>
    <row r="101" ht="45" customHeight="1" s="43">
      <c r="A101" s="186" t="inlineStr">
        <is>
          <t>② 지용성 활성을 수상에 넣은 한계 (가장 교훈적)</t>
        </is>
      </c>
      <c r="B101" s="185" t="inlineStr">
        <is>
          <t>· 코엔자임Q10·토코페롤(비타민E)은 본래 지용성. 그런데 유화제/가용화제가 없다 → 수상에 완전히 녹지 못하고 뜨거나 뭉칠 수 있다(분리·이물감 가능).
· 레시피는 '수용성' Q10 원료와 소량 토코페롤·알로에겔 점도에 기대지만, 안정성은 취약.</t>
        </is>
      </c>
    </row>
    <row r="102" ht="45" customHeight="1" s="43">
      <c r="A102" s="186" t="inlineStr">
        <is>
          <t>③ 핵심 비율 결정</t>
        </is>
      </c>
      <c r="B102" s="185" t="inlineStr">
        <is>
          <t>· 토코페롤 5%는 '방부'로 분류됐지만 실제 역할은 산화방지(지용성 활성 보호) → 역할 태그가 성분의 모든 일을 설명하진 않는다.
· 히알루론 3%로 수분 저장, 로즈워터로 진정 베이스.</t>
        </is>
      </c>
    </row>
    <row r="103" ht="45" customHeight="1" s="43">
      <c r="A103" s="186" t="inlineStr">
        <is>
          <t>④ 바꾸면?(what-if)</t>
        </is>
      </c>
      <c r="B103" s="185" t="inlineStr">
        <is>
          <t>· 올리브리퀴드(가용화제) 1~2% 추가 → Q10·비타민E가 수상에 투명 분산되어 분리 해결. (1순위 개선)
· 더 가벼운 세럼: 알로에겔 줄이고 잔탄검 0.3% + 로즈워터로 대체.</t>
        </is>
      </c>
    </row>
    <row r="104" ht="45" customHeight="1" s="43">
      <c r="A104" s="186" t="inlineStr">
        <is>
          <t>⑤ 배우는 점</t>
        </is>
      </c>
      <c r="B104" s="185" t="inlineStr">
        <is>
          <t>· 지용성 활성(Q10·VitE·레티놀)을 수상 제형에 넣으려면 가용화제 필요. 안 그러면 뜬다.
· 역할 태그 ≠ 전부(토코페롤=산화방지인데 '방부'로 잡힘). 성분의 실제 기능을 보라.</t>
        </is>
      </c>
    </row>
    <row r="106" ht="26" customHeight="1" s="43">
      <c r="A106" s="183" t="inlineStr">
        <is>
          <t>[세정]  로즈콜라겐 폼클렌징</t>
        </is>
      </c>
    </row>
    <row r="107" ht="28" customHeight="1" s="43">
      <c r="A107" s="184" t="inlineStr">
        <is>
          <t>한 줄 요약</t>
        </is>
      </c>
      <c r="B107" s="185" t="inlineStr">
        <is>
          <t>양쪽성+음이온 계면활성제를 짝지어 순하면서 거품 나는 물비누형 폼클렌저.</t>
        </is>
      </c>
    </row>
    <row r="108" ht="30" customHeight="1" s="43">
      <c r="A108" s="184" t="inlineStr">
        <is>
          <t>골격(%)</t>
        </is>
      </c>
      <c r="B108" s="185" t="inlineStr">
        <is>
          <t>수상 55(로즈워터) · 계면 26(코카미도프로필베타인 18 + LES 7) · 보습 11(글리세린) · 활성 7(토마토 4 + 마린콜라겐 4) · 향 &lt;1</t>
        </is>
      </c>
    </row>
    <row r="109" ht="75" customHeight="1" s="43">
      <c r="A109" s="186" t="inlineStr">
        <is>
          <t>① 계면활성제 페어링 — 왜 두 종류인가 (핵심)</t>
        </is>
      </c>
      <c r="B109" s="185" t="inlineStr">
        <is>
          <t>· LES(음이온) = 주 세정·거품력. 단독이면 세정력 강하나 자극·건조.
· 코카미도프로필베타인(양쪽성) = 보조 거품 + 음이온의 자극 완화, 거품 크리미. → '음이온+양쪽성'은 순하면서 거품 유지의 정석.
· 베타인(18%)을 음이온(7%)보다 많이 써 순함 쪽에 무게 → 로즈워터 베이스와 함께 민감·건성도 겨냥.</t>
        </is>
      </c>
    </row>
    <row r="110" ht="30" customHeight="1" s="43">
      <c r="A110" s="186" t="inlineStr">
        <is>
          <t>② 글리세린 11%의 의도</t>
        </is>
      </c>
      <c r="B110" s="185" t="inlineStr">
        <is>
          <t>· 세정은 본질적으로 씻어내며 건조. 글리세린을 높게(11%) 넣어 세정 후 당김 보완(스킨케어 로션의 4%보다 훨씬 높은 이유 = 세정 제형이라서).</t>
        </is>
      </c>
    </row>
    <row r="111" ht="60" customHeight="1" s="43">
      <c r="A111" s="186" t="inlineStr">
        <is>
          <t>③ 핵심 비율 결정</t>
        </is>
      </c>
      <c r="B111" s="185" t="inlineStr">
        <is>
          <t>· 계면 총 26% → 일반 폼/젤 클렌저 구간(5~10% 순한 워시, 20~40% 진한 폼).
· 활성(토마토·콜라겐)은 씻겨나가는 제형이라 효능 기대 제한적 — '컨셉·마케팅 포인트'에 가깝다.</t>
        </is>
      </c>
    </row>
    <row r="112" ht="45" customHeight="1" s="43">
      <c r="A112" s="186" t="inlineStr">
        <is>
          <t>④ 바꾸면?(what-if)</t>
        </is>
      </c>
      <c r="B112" s="185" t="inlineStr">
        <is>
          <t>· 지성·여드름용: LES(음이온)↑ 또는 추가로 세정력 강화, 글리세린 낮춤.
· 더 순하게(민감): 음이온 빼고 데실글루코사이드(비이온) + 베타인 조합.
· pH: 음이온(LES)이 알칼리로 기울기 쉬움 → 구연산으로 약산성(5~6) 보정 권장.</t>
        </is>
      </c>
    </row>
    <row r="113" ht="60" customHeight="1" s="43">
      <c r="A113" s="186" t="inlineStr">
        <is>
          <t>⑤ 배우는 점</t>
        </is>
      </c>
      <c r="B113" s="185" t="inlineStr">
        <is>
          <t>· 계면활성제는 '짝지어' 쓴다: 음이온(세정)+양쪽성(순함)+비이온(저자극). 비율로 세정력↔순함 조절.
· 세정엔 글리세린 넉넉히(당김 보완).
· 워시오프 제형의 활성은 효능보다 컨셉 — 돈을 어디 쓸지 판단하는 눈.</t>
        </is>
      </c>
    </row>
    <row r="115" ht="26" customHeight="1" s="43">
      <c r="A115" s="183" t="inlineStr">
        <is>
          <t>[토너·미스트]  촉촉 아르간 미스트</t>
        </is>
      </c>
    </row>
    <row r="116" ht="30" customHeight="1" s="43">
      <c r="A116" s="184" t="inlineStr">
        <is>
          <t>한 줄 요약</t>
        </is>
      </c>
      <c r="B116" s="185" t="inlineStr">
        <is>
          <t>로즈워터 미스트에 '리포좀화한 아르간오일'을 넣어, 가용화제 없이 오일 보습을 수상에 담은 미스트.</t>
        </is>
      </c>
    </row>
    <row r="117" ht="28" customHeight="1" s="43">
      <c r="A117" s="184" t="inlineStr">
        <is>
          <t>골격(%)</t>
        </is>
      </c>
      <c r="B117" s="185" t="inlineStr">
        <is>
          <t>수상 99(로즈워터 94 + 워터아르간 5) · 방부 1</t>
        </is>
      </c>
    </row>
    <row r="118" ht="45" customHeight="1" s="43">
      <c r="A118" s="186" t="inlineStr">
        <is>
          <t>① 가용화 문제의 영리한 우회</t>
        </is>
      </c>
      <c r="B118" s="185" t="inlineStr">
        <is>
          <t>· 보통 미스트에 오일을 넣으면 분리 → 가용화제(올리브리퀴드) 필요. 여기선 '워터아르간'(아르간오일을 레시틴으로 감싼 리포좀) 사용 → 이미 수용화돼 물에 그냥 섞으면 분산. 가용화제·EO 분리 걱정 없이 오일 보습을 미스트에.</t>
        </is>
      </c>
    </row>
    <row r="119" ht="30" customHeight="1" s="43">
      <c r="A119" s="186" t="inlineStr">
        <is>
          <t>② 왜 거의 다 물인가</t>
        </is>
      </c>
      <c r="B119" s="185" t="inlineStr">
        <is>
          <t>· 미스트는 분사·빠른 흡수가 목적 → 수상 99%, 점증·유화 없음. 오일 보습은 리포좀 5%로만 얹음.</t>
        </is>
      </c>
    </row>
    <row r="120" ht="30" customHeight="1" s="43">
      <c r="A120" s="186" t="inlineStr">
        <is>
          <t>③ 핵심 비율</t>
        </is>
      </c>
      <c r="B120" s="185" t="inlineStr">
        <is>
          <t>· 방부 1% 필수(물 99%는 미생물 천국). 로즈워터가 정제수 대신 → 진정 베이스 + 은은한 향.</t>
        </is>
      </c>
    </row>
    <row r="121" ht="45" customHeight="1" s="43">
      <c r="A121" s="186" t="inlineStr">
        <is>
          <t>④ 바꾸면?(what-if)</t>
        </is>
      </c>
      <c r="B121" s="185" t="inlineStr">
        <is>
          <t>· 일반 아르간오일을 넣고 싶으면 올리브리퀴드 1~2%로 가용화(투명 미스트).
· EO를 넣으려면 역시 가용화제 필수(안 그러면 유막·자극).
· 피부타입별 워터로 교체(편백=지성, 캐모마일=민감).</t>
        </is>
      </c>
    </row>
    <row r="122" ht="30" customHeight="1" s="43">
      <c r="A122" s="186" t="inlineStr">
        <is>
          <t>⑤ 배우는 점</t>
        </is>
      </c>
      <c r="B122" s="185" t="inlineStr">
        <is>
          <t>· '리포좀/워터형 오일'은 수상 제형에 오일을 넣는 또 하나의 길(가용화제 대안).
· 물 많은 제형 = 방부가 생명.</t>
        </is>
      </c>
    </row>
    <row r="124" ht="26" customHeight="1" s="43">
      <c r="A124" s="183" t="inlineStr">
        <is>
          <t>[젤]  안티 셀룰라이트 젤</t>
        </is>
      </c>
    </row>
    <row r="125" ht="28" customHeight="1" s="43">
      <c r="A125" s="184" t="inlineStr">
        <is>
          <t>한 줄 요약</t>
        </is>
      </c>
      <c r="B125" s="185" t="inlineStr">
        <is>
          <t>로즈워터에 점증제(하이셀)로 가벼운 젤 바디를 주고 순환·수렴 EO를 얹은 바디 젤.</t>
        </is>
      </c>
    </row>
    <row r="126" ht="30" customHeight="1" s="43">
      <c r="A126" s="184" t="inlineStr">
        <is>
          <t>골격(%)</t>
        </is>
      </c>
      <c r="B126" s="185" t="inlineStr">
        <is>
          <t>수상 92(로즈워터) · 보습 5(글리세린) · 점증/pH 1(하이셀) · 향 2(그레이프프룻·주니퍼·제라늄) · 유상 &lt;1(페퍼민트)</t>
        </is>
      </c>
    </row>
    <row r="127" ht="30" customHeight="1" s="43">
      <c r="A127" s="186" t="inlineStr">
        <is>
          <t>① 점증제로 '젤'을 만든다</t>
        </is>
      </c>
      <c r="B127" s="185" t="inlineStr">
        <is>
          <t>· 하이셀(HEC, 하이드록시에틸셀룰로오스) 1% 이하로 로즈워터에 점도를 줘 흐르지 않는 젤. 유화·오일 거의 없는 '수상 젤' 전형. 하이셀은 수화에 시간·교반 필요(덩어리 주의).</t>
        </is>
      </c>
    </row>
    <row r="128" ht="30" customHeight="1" s="43">
      <c r="A128" s="186" t="inlineStr">
        <is>
          <t>② EO 블렌드의 의도</t>
        </is>
      </c>
      <c r="B128" s="185" t="inlineStr">
        <is>
          <t>· 그레이프프룻·주니퍼베리·싸이프러스·제라늄 = 림프·순환·수렴 각도의 '다이어트/셀룰라이트' 컨셉. 향(EO) 합 ~2%.</t>
        </is>
      </c>
    </row>
    <row r="129" ht="30" customHeight="1" s="43">
      <c r="A129" s="186" t="inlineStr">
        <is>
          <t>③ 핵심 비율</t>
        </is>
      </c>
      <c r="B129" s="185" t="inlineStr">
        <is>
          <t>· 글리세린 5%로 촉촉·젤 유연성. EO가 가용화제 없이 들어가 소량이라 버티지만, 많으면 분리·자극.</t>
        </is>
      </c>
    </row>
    <row r="130" ht="45" customHeight="1" s="43">
      <c r="A130" s="186" t="inlineStr">
        <is>
          <t>④ 바꾸면?(what-if)</t>
        </is>
      </c>
      <c r="B130" s="185" t="inlineStr">
        <is>
          <t>· 더 맑고 탄탄한 젤 → 카보머 0.3% + 중화(TEA).
· EO를 늘리려면 올리브리퀴드로 가용화.
· 이 레시피엔 방부가 안 보인다 → 물 92%엔 방부 반드시 추가(중요 보완).</t>
        </is>
      </c>
    </row>
    <row r="131" ht="30" customHeight="1" s="43">
      <c r="A131" s="186" t="inlineStr">
        <is>
          <t>⑤ 배우는 점</t>
        </is>
      </c>
      <c r="B131" s="185" t="inlineStr">
        <is>
          <t>· 젤 = 수상 + 점증제. 점증제 종류(잔탄/HEC/카보머)로 질감·투명도가 갈림.
· EO는 소량이라도 가용화가 정석.</t>
        </is>
      </c>
    </row>
    <row r="133" ht="26" customHeight="1" s="43">
      <c r="A133" s="183" t="inlineStr">
        <is>
          <t>[팩·마스크·패드]  안티 셀룰라이트 바디팩</t>
        </is>
      </c>
    </row>
    <row r="134" ht="28" customHeight="1" s="43">
      <c r="A134" s="184" t="inlineStr">
        <is>
          <t>한 줄 요약</t>
        </is>
      </c>
      <c r="B134" s="185" t="inlineStr">
        <is>
          <t>그린클레이로 흡착·디톡스하는 바디팩. 물로 개어 EO를 더한 워시오프 클레이팩.</t>
        </is>
      </c>
    </row>
    <row r="135" ht="28" customHeight="1" s="43">
      <c r="A135" s="184" t="inlineStr">
        <is>
          <t>골격(%)</t>
        </is>
      </c>
      <c r="B135" s="185" t="inlineStr">
        <is>
          <t>클레이 54(그린클레이) · 수상 43(정제수) · 향 2(그레이프프룻·제라늄·싸이프러스)</t>
        </is>
      </c>
    </row>
    <row r="136" ht="30" customHeight="1" s="43">
      <c r="A136" s="186" t="inlineStr">
        <is>
          <t>① 클레이가 주인공</t>
        </is>
      </c>
      <c r="B136" s="185" t="inlineStr">
        <is>
          <t>· 그린클레이(일라이트·몽모릴로나이트계)가 피지·노폐물을 흡착. 물 43%로 개어 바르는 농도. 금속 도구 피하고(클레이 활성 저하), 굳기 전 씻어낸다(과건조=당김).</t>
        </is>
      </c>
    </row>
    <row r="137" ht="30" customHeight="1" s="43">
      <c r="A137" s="186" t="inlineStr">
        <is>
          <t>② 왜 방부·유화가 없나</t>
        </is>
      </c>
      <c r="B137" s="185" t="inlineStr">
        <is>
          <t>· 클레이+물이지만 '쓸 때 개서' 또는 단기 사용 전제 → 완제 보존은 취약. 즉석 또는 소량·냉장(장기 보관 시 방부 필요).</t>
        </is>
      </c>
    </row>
    <row r="138" ht="30" customHeight="1" s="43">
      <c r="A138" s="186" t="inlineStr">
        <is>
          <t>③ 핵심 비율</t>
        </is>
      </c>
      <c r="B138" s="185" t="inlineStr">
        <is>
          <t>· 클레이:물 ≈ 1:0.8 → 바르기 좋은 반죽. 물이 많으면 흐르고 적으면 금방 굳음. EO 2%는 바디·워시오프라 비교적 높게.</t>
        </is>
      </c>
    </row>
    <row r="139" ht="45" customHeight="1" s="43">
      <c r="A139" s="186" t="inlineStr">
        <is>
          <t>④ 바꾸면?(what-if)</t>
        </is>
      </c>
      <c r="B139" s="185" t="inlineStr">
        <is>
          <t>· 얼굴용은 클레이 농도 낮추고 보습(글리세린·꿀) 추가해 과건조 완화.
· 보습 클레이=카올린(순함), 피지흡착↑=벤토나이트.
· 하이드로졸로 개면 진정 더.</t>
        </is>
      </c>
    </row>
    <row r="140" ht="30" customHeight="1" s="43">
      <c r="A140" s="186" t="inlineStr">
        <is>
          <t>⑤ 배우는 점</t>
        </is>
      </c>
      <c r="B140" s="185" t="inlineStr">
        <is>
          <t>· 클레이팩은 '흡착 + 수분증발'이 원리 → 굳기 전 세척·과건조 주의.
· 물로 개는 제형은 즉석/단기.</t>
        </is>
      </c>
    </row>
    <row r="142" ht="26" customHeight="1" s="43">
      <c r="A142" s="183" t="inlineStr">
        <is>
          <t>[페이스·바디오일]  아르간페이셜오일</t>
        </is>
      </c>
    </row>
    <row r="143" ht="28" customHeight="1" s="43">
      <c r="A143" s="184" t="inlineStr">
        <is>
          <t>한 줄 요약</t>
        </is>
      </c>
      <c r="B143" s="185" t="inlineStr">
        <is>
          <t>아르간+로즈힙 2종 블렌드의 무수 페이셜오일. 오일을 '지방산 프로파일'로 고른 사례.</t>
        </is>
      </c>
    </row>
    <row r="144" ht="28" customHeight="1" s="43">
      <c r="A144" s="184" t="inlineStr">
        <is>
          <t>골격(%)</t>
        </is>
      </c>
      <c r="B144" s="185" t="inlineStr">
        <is>
          <t>유상 100(아르간 60 + 로즈힙 40) · 향 &lt;1(네롤리 EO)</t>
        </is>
      </c>
    </row>
    <row r="145" ht="45" customHeight="1" s="43">
      <c r="A145" s="186" t="inlineStr">
        <is>
          <t>① 왜 이 2종 오일</t>
        </is>
      </c>
      <c r="B145" s="185" t="inlineStr">
        <is>
          <t>· 아르간(올레인·리놀레산 균형, 토코페롤·폴리페놀 풍부 → 비교적 안정)과 로즈힙(고 리놀레/리놀렌산=PUFA, 재생·노화 각도지만 산패 빠름)의 조합. 아르간의 토코페롤이 로즈힙 산패를 일부 늦춘다 → '안정 오일 + 기능 오일' 페어링.</t>
        </is>
      </c>
    </row>
    <row r="146" ht="30" customHeight="1" s="43">
      <c r="A146" s="186" t="inlineStr">
        <is>
          <t>② 무수 설계</t>
        </is>
      </c>
      <c r="B146" s="185" t="inlineStr">
        <is>
          <t>· 물 없음 → 방부 불필요, 물 유입 금지. 산패가 유일한 적 → 차광·밀폐, 토코페롤 추가 여지.</t>
        </is>
      </c>
    </row>
    <row r="147" ht="30" customHeight="1" s="43">
      <c r="A147" s="186" t="inlineStr">
        <is>
          <t>③ 핵심 비율</t>
        </is>
      </c>
      <c r="B147" s="185" t="inlineStr">
        <is>
          <t>· 60:40은 '기능(로즈힙)을 충분히 주되 아르간으로 안정·발림 확보'. EO는 2방울(&lt;1%)로 향만.</t>
        </is>
      </c>
    </row>
    <row r="148" ht="45" customHeight="1" s="43">
      <c r="A148" s="186" t="inlineStr">
        <is>
          <t>④ 바꾸면?(what-if)</t>
        </is>
      </c>
      <c r="B148" s="185" t="inlineStr">
        <is>
          <t>· 지성·여드름이면 로즈힙 줄이고 스쿠알란·호호바(말라세지아 세이프·가벼움)로.
· 미스트 위 덧바르는 3초 보습용엔 이대로 좋음.
· 토코페롤 0.3% 추가로 보존 강화.</t>
        </is>
      </c>
    </row>
    <row r="149" ht="45" customHeight="1" s="43">
      <c r="A149" s="186" t="inlineStr">
        <is>
          <t>⑤ 배우는 점</t>
        </is>
      </c>
      <c r="B149" s="185" t="inlineStr">
        <is>
          <t>· 오일은 '지방산 프로파일'로 고른다(올레인=안정·유연, 리놀레=가벼움·장벽, PUFA=기능이나 산패↑).
· 블렌딩으로 안정×기능 균형. EO는 반드시 캐리어에 희석.</t>
        </is>
      </c>
    </row>
    <row r="151" ht="26" customHeight="1" s="43">
      <c r="A151" s="183" t="inlineStr">
        <is>
          <t>[색조]  체리립밤</t>
        </is>
      </c>
    </row>
    <row r="152" ht="28" customHeight="1" s="43">
      <c r="A152" s="184" t="inlineStr">
        <is>
          <t>한 줄 요약</t>
        </is>
      </c>
      <c r="B152" s="185" t="inlineStr">
        <is>
          <t>자초를 우려낸 오일로 '천연 색'을 내고 왁스로 굳힌 틴티드 립밤.</t>
        </is>
      </c>
    </row>
    <row r="153" ht="30" customHeight="1" s="43">
      <c r="A153" s="184" t="inlineStr">
        <is>
          <t>골격(%)</t>
        </is>
      </c>
      <c r="B153" s="185" t="inlineStr">
        <is>
          <t>유상/활성 86(자초인퓨즈오일 46 + 시어버터 17 + 로즈힙 17 + 토코페롤 6) · 경화 14(칸데릴라왁스) · 향 &lt;1(체리플레이버)</t>
        </is>
      </c>
    </row>
    <row r="154" ht="30" customHeight="1" s="43">
      <c r="A154" s="186" t="inlineStr">
        <is>
          <t>① 천연 색소 = 인퓨즈</t>
        </is>
      </c>
      <c r="B154" s="185" t="inlineStr">
        <is>
          <t>· 자초(지치 뿌리)를 호호바오일에 우려내면 붉은/보라 색소가 오일로 추출됨 → 합성 색소 없이 틴트. '색을 원료로 사는 게 아니라 우려서 만든다'.</t>
        </is>
      </c>
    </row>
    <row r="155" ht="30" customHeight="1" s="43">
      <c r="A155" s="186" t="inlineStr">
        <is>
          <t>② 왁스로 굳기</t>
        </is>
      </c>
      <c r="B155" s="185" t="inlineStr">
        <is>
          <t>· 칸데릴라왁스 14% → 밀어 바르는 립밤 경도(밤과 같은 원리, 립이라 식용 플레이버). 칸데릴라는 식물성·단단.</t>
        </is>
      </c>
    </row>
    <row r="156" ht="30" customHeight="1" s="43">
      <c r="A156" s="186" t="inlineStr">
        <is>
          <t>③ 산패 대비 (크림과 대조)</t>
        </is>
      </c>
      <c r="B156" s="185" t="inlineStr">
        <is>
          <t>· 로즈힙(PUFA)이 들어가는데 여기선 토코페롤 6%를 넣었다 → 석류크림이 빠뜨린 걸 이 처방은 챙김. 좋은 비교 학습.</t>
        </is>
      </c>
    </row>
    <row r="157" ht="45" customHeight="1" s="43">
      <c r="A157" s="186" t="inlineStr">
        <is>
          <t>④ 바꾸면?(what-if)</t>
        </is>
      </c>
      <c r="B157" s="185" t="inlineStr">
        <is>
          <t>· 색 진하게 → 자초 인퓨즈를 더 진하게/오래 우림.
· 더 단단(여름·스틱) → 칸데릴라 18~22%.
· 틴트 지속 → 소량 색소 파우더(마이카) 분산 추가.</t>
        </is>
      </c>
    </row>
    <row r="158" ht="30" customHeight="1" s="43">
      <c r="A158" s="186" t="inlineStr">
        <is>
          <t>⑤ 배우는 점</t>
        </is>
      </c>
      <c r="B158" s="185" t="inlineStr">
        <is>
          <t>· 천연 색조는 '인퓨즈'로 얻을 수 있다.
· 립 = 식용 플레이버·안전 색소. PUFA엔 토코페롤(이 처방이 모범).</t>
        </is>
      </c>
    </row>
    <row r="160" ht="26" customHeight="1" s="43">
      <c r="A160" s="183" t="inlineStr">
        <is>
          <t>[헤어세정]  허브두피샴푸</t>
        </is>
      </c>
    </row>
    <row r="161" ht="28" customHeight="1" s="43">
      <c r="A161" s="184" t="inlineStr">
        <is>
          <t>한 줄 요약</t>
        </is>
      </c>
      <c r="B161" s="185" t="inlineStr">
        <is>
          <t>완성 물비누베이스에 두피 활성·EO만 더한 '베이스 커스터마이즈'형 샴푸.</t>
        </is>
      </c>
    </row>
    <row r="162" ht="30" customHeight="1" s="43">
      <c r="A162" s="184" t="inlineStr">
        <is>
          <t>골격(%)</t>
        </is>
      </c>
      <c r="B162" s="185" t="inlineStr">
        <is>
          <t>계면 81(고급물비누베이스) · 활성 17(에스피노질리아·네틀·EM·판테놀) · 향 2(로즈마리·레몬글라스) · 유상 &lt;1</t>
        </is>
      </c>
    </row>
    <row r="163" ht="45" customHeight="1" s="43">
      <c r="A163" s="186" t="inlineStr">
        <is>
          <t>① 완제 베이스 + 소량 활성</t>
        </is>
      </c>
      <c r="B163" s="185" t="inlineStr">
        <is>
          <t>· 세정·거품의 몸통은 이미 완성된 '물비누베이스' 81%. 여기에 두피 활성(네틀=피지, 에스피노질리아=강화, EM=비듬)과 EO만 소량 더함 → 처방이 쉽고 실패 적음(완제베이스 전략).</t>
        </is>
      </c>
    </row>
    <row r="164" ht="28" customHeight="1" s="43">
      <c r="A164" s="186" t="inlineStr">
        <is>
          <t>② 왜 이 활성들</t>
        </is>
      </c>
      <c r="B164" s="185" t="inlineStr">
        <is>
          <t>· 두피 트러블·피지·비듬 각도. 판테놀은 보습 보강.</t>
        </is>
      </c>
    </row>
    <row r="165" ht="30" customHeight="1" s="43">
      <c r="A165" s="186" t="inlineStr">
        <is>
          <t>③ 핵심 비율</t>
        </is>
      </c>
      <c r="B165" s="185" t="inlineStr">
        <is>
          <t>· 활성 합 17%는 베이스가 허용하는 한도 내. 너무 많이 넣으면 베이스의 점도·거품·보존이 깨진다.</t>
        </is>
      </c>
    </row>
    <row r="166" ht="60" customHeight="1" s="43">
      <c r="A166" s="186" t="inlineStr">
        <is>
          <t>④ 바꾸면?(what-if)</t>
        </is>
      </c>
      <c r="B166" s="185" t="inlineStr">
        <is>
          <t>· 세정 후 알칼리로 뜬 모발 → '로즈마리 구연산린스'(산성 린스)로 pH 되돌리면 찰랑(샴푸-린스 한 쌍).
· 더 순하게 → 베이스 희석↑.
· 탈모 각도면 로즈마리·페퍼민트 EO.</t>
        </is>
      </c>
    </row>
    <row r="167" ht="30" customHeight="1" s="43">
      <c r="A167" s="186" t="inlineStr">
        <is>
          <t>⑤ 배우는 점</t>
        </is>
      </c>
      <c r="B167" s="185" t="inlineStr">
        <is>
          <t>· 완제 베이스는 '활성 소량 추가'가 정석(과투입 금지).
· 샴푸(알칼리) 뒤 산성 린스로 pH 복원 = 모발 정돈 원리.</t>
        </is>
      </c>
    </row>
    <row r="169" ht="26" customHeight="1" s="43">
      <c r="A169" s="183" t="inlineStr">
        <is>
          <t>[입욕·스크럽]  일랑일랑 버블바스붐</t>
        </is>
      </c>
    </row>
    <row r="170" ht="28" customHeight="1" s="43">
      <c r="A170" s="184" t="inlineStr">
        <is>
          <t>한 줄 요약</t>
        </is>
      </c>
      <c r="B170" s="185" t="inlineStr">
        <is>
          <t>베이킹소다+구연산의 발포 반응으로 물에서 보글거리는 바스붐.</t>
        </is>
      </c>
    </row>
    <row r="171" ht="28" customHeight="1" s="43">
      <c r="A171" s="184" t="inlineStr">
        <is>
          <t>골격(%)</t>
        </is>
      </c>
      <c r="B171" s="185" t="inlineStr">
        <is>
          <t>점증/pH 79(소다 43 + 구연산 21 + 옥수수전분 14) · 소금 21(사해소금)</t>
        </is>
      </c>
    </row>
    <row r="172" ht="30" customHeight="1" s="43">
      <c r="A172" s="186" t="inlineStr">
        <is>
          <t>① 발포의 원리</t>
        </is>
      </c>
      <c r="B172" s="185" t="inlineStr">
        <is>
          <t>· 베이킹소다(염기) + 구연산(산)이 물에 닿으면 반응해 CO2(거품) 발생. 핵심은 '건조 상태로 보관' — 습기에 미리 반응하면 다 터져 못 쓴다 → 건조·밀봉.</t>
        </is>
      </c>
    </row>
    <row r="173" ht="30" customHeight="1" s="43">
      <c r="A173" s="186" t="inlineStr">
        <is>
          <t>② 전분·소금의 역할</t>
        </is>
      </c>
      <c r="B173" s="185" t="inlineStr">
        <is>
          <t>· 옥수수전분 = 반응 속도 완충·뭉침 방지·연마. 사해소금 = 미네랄·삼투압 노폐물. 소금 과다는 성형·발포 방해.</t>
        </is>
      </c>
    </row>
    <row r="174" ht="30" customHeight="1" s="43">
      <c r="A174" s="186" t="inlineStr">
        <is>
          <t>③ 핵심 비율</t>
        </is>
      </c>
      <c r="B174" s="185" t="inlineStr">
        <is>
          <t>· 소다:구연산 ≈ 2:1(소다를 더)이 일반적. 몰드 성형 시 수분은 '분무'로 아주 조금만(많으면 미리 반응).</t>
        </is>
      </c>
    </row>
    <row r="175" ht="45" customHeight="1" s="43">
      <c r="A175" s="186" t="inlineStr">
        <is>
          <t>④ 바꾸면?(what-if)</t>
        </is>
      </c>
      <c r="B175" s="185" t="inlineStr">
        <is>
          <t>· 더 촉촉 → 유화제+오일 소량(욕조 미끄럼 주의).
· 색·향 → 소량 색소·EO(소다에 미리 비벼 흡수).
· 거품↑ → SLSA 등 순한 기포제.</t>
        </is>
      </c>
    </row>
    <row r="176" ht="30" customHeight="1" s="43">
      <c r="A176" s="186" t="inlineStr">
        <is>
          <t>⑤ 배우는 점</t>
        </is>
      </c>
      <c r="B176" s="185" t="inlineStr">
        <is>
          <t>· 산-염기 발포 = 물 금지·건조 보관. 성형 수분은 분무로 최소.
· 기능은 전분/소금/기포제 비율로 조절.</t>
        </is>
      </c>
    </row>
    <row r="178" ht="26" customHeight="1" s="43">
      <c r="A178" s="183" t="inlineStr">
        <is>
          <t>[완제베이스+활성]  EFGF 리뉴 수분크림</t>
        </is>
      </c>
    </row>
    <row r="179" ht="28" customHeight="1" s="43">
      <c r="A179" s="184" t="inlineStr">
        <is>
          <t>한 줄 요약</t>
        </is>
      </c>
      <c r="B179" s="185" t="inlineStr">
        <is>
          <t>알로에겔 베이스에 EGF·FGF 등 고가 활성을 ppm 단위로 올린 '활성 집약' 겔크림.</t>
        </is>
      </c>
    </row>
    <row r="180" ht="30" customHeight="1" s="43">
      <c r="A180" s="184" t="inlineStr">
        <is>
          <t>골격(%)</t>
        </is>
      </c>
      <c r="B180" s="185" t="inlineStr">
        <is>
          <t>활성 95(알로에겔 83 + EGF 5 + FGF 5 + 나이아신 3 + 리피듀어 3) · 방부 1 · 유상 &lt;1(씨벅턴)</t>
        </is>
      </c>
    </row>
    <row r="181" ht="45" customHeight="1" s="43">
      <c r="A181" s="186" t="inlineStr">
        <is>
          <t>① ppm 성분 다루기</t>
        </is>
      </c>
      <c r="B181" s="185" t="inlineStr">
        <is>
          <t>· EGF/FGF는 '1ppm 또는 10ppm 택'처럼 극미량으로 쓰는 재생 신호 활성(식약처 기준). 원료 투입%(5%)와 실제 활성 농도(ppm)는 다르다 → 원료는 이미 희석된 상태. 과투입 ≠ 효과.</t>
        </is>
      </c>
    </row>
    <row r="182" ht="28" customHeight="1" s="43">
      <c r="A182" s="186" t="inlineStr">
        <is>
          <t>② 베이스 = 알로에겔</t>
        </is>
      </c>
      <c r="B182" s="185" t="inlineStr">
        <is>
          <t>· 유화 없이 알로에겔 83%가 점도+진정+수분 베이스. 활성을 '올리는' 캔버스.</t>
        </is>
      </c>
    </row>
    <row r="183" ht="30" customHeight="1" s="43">
      <c r="A183" s="186" t="inlineStr">
        <is>
          <t>③ 핵심 비율</t>
        </is>
      </c>
      <c r="B183" s="185" t="inlineStr">
        <is>
          <t>· 활성 합이 95%로 보여도 대부분 알로에겔(베이스). 실제 기능 활성은 EGF/FGF/나이아신/리피듀어 소량. 나이아신 3%는 고시 미백 유효구간.</t>
        </is>
      </c>
    </row>
    <row r="184" ht="45" customHeight="1" s="43">
      <c r="A184" s="186" t="inlineStr">
        <is>
          <t>④ 바꾸면?(what-if)</t>
        </is>
      </c>
      <c r="B184" s="185" t="inlineStr">
        <is>
          <t>· 유분이 거의 없어 건성엔 가벼움 → 스쿠알란·세라마이드 소량 + 유화제로 크림화.
· 열·pH에 약한 활성(EGF/FGF)은 마지막 저온 투입.
· 지용성 씨벅턴(오일)은 소량·가용화 고려.</t>
        </is>
      </c>
    </row>
    <row r="185" ht="30" customHeight="1" s="43">
      <c r="A185" s="186" t="inlineStr">
        <is>
          <t>⑤ 배우는 점</t>
        </is>
      </c>
      <c r="B185" s="185" t="inlineStr">
        <is>
          <t>· 완제·ppm 활성은 '소량·저온·베이스 위'가 원칙. 원료% ≠ 활성 농도.
· 비싼 활성일수록 안정(열·pH) 관리가 효과를 좌우.</t>
        </is>
      </c>
    </row>
    <row r="187" ht="26" customHeight="1" s="43">
      <c r="A187" s="183" t="inlineStr">
        <is>
          <t>[생활화학]  아로마 물파스</t>
        </is>
      </c>
    </row>
    <row r="188" ht="28" customHeight="1" s="43">
      <c r="A188" s="184" t="inlineStr">
        <is>
          <t>한 줄 요약</t>
        </is>
      </c>
      <c r="B188" s="185" t="inlineStr">
        <is>
          <t>위치헤이즐+에탄올 베이스에 멘톨 쿨링과 EO를 가용화해 담은 쿨링 물파스.</t>
        </is>
      </c>
    </row>
    <row r="189" ht="30" customHeight="1" s="43">
      <c r="A189" s="184" t="inlineStr">
        <is>
          <t>골격(%)</t>
        </is>
      </c>
      <c r="B189" s="185" t="inlineStr">
        <is>
          <t>수상 ~67(위치헤이즐 48 + 에탄올 15 + 멘톨 4) · 활성 19(알로에겔) · 기타 10(인플라신) · 유화 2(올리브리퀴드) · 점증 1(하이셀) · 향 1(EO)</t>
        </is>
      </c>
    </row>
    <row r="190" ht="30" customHeight="1" s="43">
      <c r="A190" s="186" t="inlineStr">
        <is>
          <t>① 에탄올 + 가용화로 EO를 담다</t>
        </is>
      </c>
      <c r="B190" s="185" t="inlineStr">
        <is>
          <t>· 멘톨·EO(지용성)를 에탄올·올리브리퀴드로 녹여 수상에 분산 → 맑고 시원한 물파스. 에탄올은 소독·휘발·청량 + 가용화 보조.</t>
        </is>
      </c>
    </row>
    <row r="191" ht="30" customHeight="1" s="43">
      <c r="A191" s="186" t="inlineStr">
        <is>
          <t>② 쿨링 설계</t>
        </is>
      </c>
      <c r="B191" s="185" t="inlineStr">
        <is>
          <t>· 멘톨 4%가 냉감(TRPM8 자극)으로 '파스'의 시원함. EO(라벤더·티트리·로즈마리)로 진정·항균·순환.</t>
        </is>
      </c>
    </row>
    <row r="192" ht="28" customHeight="1" s="43">
      <c r="A192" s="186" t="inlineStr">
        <is>
          <t>③ 핵심 비율</t>
        </is>
      </c>
      <c r="B192" s="185" t="inlineStr">
        <is>
          <t>· 하이셀 1%로 살짝 점도(흐름 제어). 알로에겔로 진정·수분. 멘톨 과다는 자극.</t>
        </is>
      </c>
    </row>
    <row r="193" ht="45" customHeight="1" s="43">
      <c r="A193" s="186" t="inlineStr">
        <is>
          <t>④ 바꾸면?(what-if)</t>
        </is>
      </c>
      <c r="B193" s="185" t="inlineStr">
        <is>
          <t>· 더 시원 → 멘톨↑(단, 자극 한계).
· 향/EO 늘리면 가용화제(올리브리퀴드) 비례 증량.
· 외용·생활 제형은 표방·규제 레짐(화장품 vs 의약외품)이 다름 — 반드시 확인.</t>
        </is>
      </c>
    </row>
    <row r="194" ht="30" customHeight="1" s="43">
      <c r="A194" s="186" t="inlineStr">
        <is>
          <t>⑤ 배우는 점</t>
        </is>
      </c>
      <c r="B194" s="185" t="inlineStr">
        <is>
          <t>· 지용성(멘톨·EO)을 수상에 → 에탄올 + 가용화제.
· 생활·외용 제형은 규제 레짐이 화장품과 다르다.</t>
        </is>
      </c>
    </row>
  </sheetData>
  <mergeCells count="31">
    <mergeCell ref="A24:B24"/>
    <mergeCell ref="A142:B142"/>
    <mergeCell ref="A51:B51"/>
    <mergeCell ref="A178:B178"/>
    <mergeCell ref="A169:B169"/>
    <mergeCell ref="A1:B1"/>
    <mergeCell ref="A88:B88"/>
    <mergeCell ref="A70:B70"/>
    <mergeCell ref="A79:B79"/>
    <mergeCell ref="A61:B61"/>
    <mergeCell ref="A124:B124"/>
    <mergeCell ref="A187:B187"/>
    <mergeCell ref="A25:B25"/>
    <mergeCell ref="A133:B133"/>
    <mergeCell ref="A56:B56"/>
    <mergeCell ref="A27:B27"/>
    <mergeCell ref="A21:B21"/>
    <mergeCell ref="A2:B2"/>
    <mergeCell ref="A151:B151"/>
    <mergeCell ref="A33:B33"/>
    <mergeCell ref="A47:B47"/>
    <mergeCell ref="A42:B42"/>
    <mergeCell ref="A160:B160"/>
    <mergeCell ref="A23:B23"/>
    <mergeCell ref="A106:B106"/>
    <mergeCell ref="A22:B22"/>
    <mergeCell ref="A97:B97"/>
    <mergeCell ref="A4:B4"/>
    <mergeCell ref="A38:B38"/>
    <mergeCell ref="A28:B28"/>
    <mergeCell ref="A115:B115"/>
  </mergeCells>
  <hyperlinks>
    <hyperlink ref="A5" location="'역설계 심화'!A61"/>
    <hyperlink ref="A6" location="'역설계 심화'!A70"/>
    <hyperlink ref="A7" location="'역설계 심화'!A79"/>
    <hyperlink ref="A8" location="'역설계 심화'!A88"/>
    <hyperlink ref="A9" location="'역설계 심화'!A97"/>
    <hyperlink ref="A10" location="'역설계 심화'!A106"/>
    <hyperlink ref="A11" location="'역설계 심화'!A115"/>
    <hyperlink ref="A12" location="'역설계 심화'!A124"/>
    <hyperlink ref="A13" location="'역설계 심화'!A133"/>
    <hyperlink ref="A14" location="'역설계 심화'!A142"/>
    <hyperlink ref="A15" location="'역설계 심화'!A151"/>
    <hyperlink ref="A16" location="'역설계 심화'!A160"/>
    <hyperlink ref="A17" location="'역설계 심화'!A169"/>
    <hyperlink ref="A18" location="'역설계 심화'!A178"/>
    <hyperlink ref="A19" location="'역설계 심화'!A187"/>
  </hyperlinks>
  <pageMargins left="0.75" right="0.75" top="1" bottom="1" header="0.5" footer="0.5"/>
</worksheet>
</file>

<file path=xl/worksheets/sheet7.xml><?xml version="1.0" encoding="utf-8"?>
<worksheet xmlns="http://schemas.openxmlformats.org/spreadsheetml/2006/main">
  <sheetPr>
    <tabColor rgb="FF548235"/>
    <outlinePr summaryBelow="1" summaryRight="1"/>
    <pageSetUpPr/>
  </sheetPr>
  <dimension ref="A1:K70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style="43" min="1" max="1"/>
    <col width="12" customWidth="1" style="43" min="2" max="2"/>
    <col width="11" customWidth="1" style="43" min="3" max="3"/>
    <col width="9" customWidth="1" style="43" min="4" max="4"/>
    <col width="7" customWidth="1" style="43" min="5" max="5"/>
    <col width="16" customWidth="1" style="43" min="6" max="6"/>
    <col width="44" customWidth="1" style="43" min="7" max="7"/>
    <col width="28" customWidth="1" style="43" min="8" max="8"/>
    <col width="32" customWidth="1" style="43" min="9" max="9"/>
    <col width="30" customWidth="1" style="43" min="10" max="10"/>
    <col width="20" customWidth="1" style="43" min="11" max="11"/>
  </cols>
  <sheetData>
    <row r="1" ht="30" customHeight="1" s="43">
      <c r="A1" s="94" t="inlineStr">
        <is>
          <t>원료 도감 — 학습용 원료 한 표 (기능성·합성 + 허브누리 원료 사전)</t>
        </is>
      </c>
    </row>
    <row r="2" ht="46" customHeight="1" s="43">
      <c r="A2" s="95" t="inlineStr">
        <is>
          <t>설계 캔버스(처방설계)와 무관한 공부용 원료 사전. 써보고 싶은 원료는 사서 '원료' 시트에 행 추가 → 처방설계 드롭다운에 등장.   ┃ 구분: 기능성 130종(원료_지식_확장 — 같은 역할 안에서 '언제 이걸 고르나' 비교) · 허브누리 568종(원료_사전 — 레시피 통계, 역할은 이름 자동분류 + 수동 보정 102건). ▼ 필터로 구분·역할·제형 탐색. 보유 ✓=원료 시트 이름·세이프.   ┃ ⚠ 전형%·고시 한도는 업계 통용 예시 — 집행 전 식약처 고시·공급사 TDS로 검증.</t>
        </is>
      </c>
    </row>
    <row r="3" ht="30" customHeight="1" s="43">
      <c r="A3" s="146" t="inlineStr">
        <is>
          <t>원료</t>
        </is>
      </c>
      <c r="B3" s="146" t="inlineStr">
        <is>
          <t>역할</t>
        </is>
      </c>
      <c r="C3" s="146" t="inlineStr">
        <is>
          <t>전형·대표%</t>
        </is>
      </c>
      <c r="D3" s="146" t="inlineStr">
        <is>
          <t>구분</t>
        </is>
      </c>
      <c r="E3" s="146" t="inlineStr">
        <is>
          <t>등장수</t>
        </is>
      </c>
      <c r="F3" s="146" t="inlineStr">
        <is>
          <t>사용% 범위(최소~중앙~최대)</t>
        </is>
      </c>
      <c r="G3" s="146" t="inlineStr">
        <is>
          <t>기능 · 특징</t>
        </is>
      </c>
      <c r="H3" s="146" t="inlineStr">
        <is>
          <t>주 사용 제형 / 천연 대안</t>
        </is>
      </c>
      <c r="I3" s="146" t="inlineStr">
        <is>
          <t>주의</t>
        </is>
      </c>
      <c r="J3" s="146" t="inlineStr">
        <is>
          <t>대체재(모음)</t>
        </is>
      </c>
      <c r="K3" s="146" t="inlineStr">
        <is>
          <t>보유(원료 시트)</t>
        </is>
      </c>
    </row>
    <row r="4" ht="60" customHeight="1" s="43">
      <c r="A4" s="100" t="inlineStr">
        <is>
          <t>몬타노브68 (Cetearyl Glucoside &amp; Cetearyl Alcohol)</t>
        </is>
      </c>
      <c r="B4" s="231" t="inlineStr">
        <is>
          <t>유화</t>
        </is>
      </c>
      <c r="C4" s="232" t="inlineStr">
        <is>
          <t>3~5%</t>
        </is>
      </c>
      <c r="D4" s="233" t="inlineStr">
        <is>
          <t>기능성</t>
        </is>
      </c>
      <c r="E4" s="232" t="n"/>
      <c r="F4" s="100" t="n"/>
      <c r="G4" s="100" t="inlineStr">
        <is>
          <t>글루코사이드계 O/W 유화제. 액정(라멜라) 구조로 장벽 유사·저자극. 히어로가 사용.</t>
        </is>
      </c>
      <c r="H4" s="100" t="inlineStr">
        <is>
          <t>대안: 올리브유화왁스</t>
        </is>
      </c>
      <c r="I4" s="100" t="inlineStr">
        <is>
          <t>글루코사이드계라 전해질·저pH에 비교적 강함. 공유화 세틸알콜로 점도↑</t>
        </is>
      </c>
      <c r="J4" s="197" t="n"/>
      <c r="K4" s="234" t="inlineStr">
        <is>
          <t>✓ 몬타노브68 (세이프 O)</t>
        </is>
      </c>
    </row>
    <row r="5" ht="60" customHeight="1" s="43">
      <c r="A5" s="100" t="inlineStr">
        <is>
          <t>올리벰1000 (Cetearyl Olivate &amp; Sorbitan Olivate)</t>
        </is>
      </c>
      <c r="B5" s="231" t="inlineStr">
        <is>
          <t>유화</t>
        </is>
      </c>
      <c r="C5" s="232" t="inlineStr">
        <is>
          <t>3~6%</t>
        </is>
      </c>
      <c r="D5" s="233" t="inlineStr">
        <is>
          <t>기능성</t>
        </is>
      </c>
      <c r="E5" s="232" t="n"/>
      <c r="F5" s="100" t="n"/>
      <c r="G5" s="100" t="inlineStr">
        <is>
          <t>올리브 유래 O/W 유화제. 액정형성·에몰리언트감. 저자극 범용.</t>
        </is>
      </c>
      <c r="H5" s="100" t="inlineStr">
        <is>
          <t>대안: 올리브유화왁스</t>
        </is>
      </c>
      <c r="I5" s="100" t="inlineStr">
        <is>
          <t>고온(70℃↑) 유화, 냉각 교반으로 점도 안정</t>
        </is>
      </c>
      <c r="J5" s="197" t="n"/>
      <c r="K5" s="234" t="inlineStr">
        <is>
          <t>✓ 올리브유화왁스 (세이프 X)</t>
        </is>
      </c>
    </row>
    <row r="6" ht="60" customHeight="1" s="43">
      <c r="A6" s="100" t="inlineStr">
        <is>
          <t>이멀시파잉 왁스 NF / 폴라왁스 (Cetearyl Alcohol &amp; Polysorbate60)</t>
        </is>
      </c>
      <c r="B6" s="231" t="inlineStr">
        <is>
          <t>유화</t>
        </is>
      </c>
      <c r="C6" s="232" t="inlineStr">
        <is>
          <t>3~6%</t>
        </is>
      </c>
      <c r="D6" s="233" t="inlineStr">
        <is>
          <t>기능성</t>
        </is>
      </c>
      <c r="E6" s="232" t="n"/>
      <c r="F6" s="100" t="n"/>
      <c r="G6" s="100" t="inlineStr">
        <is>
          <t>범용 O/W 유화제. 안정적·실패 적어 입문용.</t>
        </is>
      </c>
      <c r="H6" s="100" t="inlineStr">
        <is>
          <t>대안: —(합성계)</t>
        </is>
      </c>
      <c r="I6" s="100" t="inlineStr">
        <is>
          <t>PEG계 포함 — ‘천연’ 포지션과 상충될 수 있음</t>
        </is>
      </c>
      <c r="J6" s="197" t="n"/>
      <c r="K6" s="100" t="inlineStr"/>
    </row>
    <row r="7" ht="45" customHeight="1" s="43">
      <c r="A7" s="100" t="inlineStr">
        <is>
          <t>GMS SE (Glyceryl Stearate SE)</t>
        </is>
      </c>
      <c r="B7" s="231" t="inlineStr">
        <is>
          <t>유화</t>
        </is>
      </c>
      <c r="C7" s="232" t="inlineStr">
        <is>
          <t>2~4%</t>
        </is>
      </c>
      <c r="D7" s="233" t="inlineStr">
        <is>
          <t>기능성</t>
        </is>
      </c>
      <c r="E7" s="232" t="n"/>
      <c r="F7" s="100" t="n"/>
      <c r="G7" s="100" t="inlineStr">
        <is>
          <t>자기유화형 보조 유화제·점도부여. 단독보단 메인유화제와 병용.</t>
        </is>
      </c>
      <c r="H7" s="100" t="inlineStr">
        <is>
          <t>—</t>
        </is>
      </c>
      <c r="I7" s="100" t="inlineStr">
        <is>
          <t>SE=self-emulsifying. 단독 사용 시 안정성 약함</t>
        </is>
      </c>
      <c r="J7" s="197" t="n"/>
      <c r="K7" s="100" t="inlineStr"/>
    </row>
    <row r="8" ht="30" customHeight="1" s="43">
      <c r="A8" s="100" t="inlineStr">
        <is>
          <t>세테아릴알코올 (Cetearyl Alcohol)</t>
        </is>
      </c>
      <c r="B8" s="231" t="inlineStr">
        <is>
          <t>유화</t>
        </is>
      </c>
      <c r="C8" s="232" t="inlineStr">
        <is>
          <t>2~5%</t>
        </is>
      </c>
      <c r="D8" s="233" t="inlineStr">
        <is>
          <t>기능성</t>
        </is>
      </c>
      <c r="E8" s="232" t="n"/>
      <c r="F8" s="100" t="n"/>
      <c r="G8" s="100" t="inlineStr">
        <is>
          <t>지방알코올. 공유화+점도+에몰리언트(3역). 크림 바디감 핵심.</t>
        </is>
      </c>
      <c r="H8" s="100" t="inlineStr">
        <is>
          <t>—</t>
        </is>
      </c>
      <c r="I8" s="100" t="inlineStr">
        <is>
          <t>유화제 아님(보조). 과다 시 왁시·답답함</t>
        </is>
      </c>
      <c r="J8" s="197" t="n"/>
      <c r="K8" s="100" t="inlineStr"/>
    </row>
    <row r="9" ht="30" customHeight="1" s="43">
      <c r="A9" s="100" t="inlineStr">
        <is>
          <t>레시틴 (Lecithin)</t>
        </is>
      </c>
      <c r="B9" s="231" t="inlineStr">
        <is>
          <t>유화</t>
        </is>
      </c>
      <c r="C9" s="232" t="inlineStr">
        <is>
          <t>0.5~3%</t>
        </is>
      </c>
      <c r="D9" s="233" t="inlineStr">
        <is>
          <t>기능성</t>
        </is>
      </c>
      <c r="E9" s="232" t="n"/>
      <c r="F9" s="100" t="n"/>
      <c r="G9" s="100" t="inlineStr">
        <is>
          <t>천연 인지질 유화제(W/O 경향). 침투·에몰리언트.</t>
        </is>
      </c>
      <c r="H9" s="100" t="inlineStr">
        <is>
          <t>대안: 자체가 천연</t>
        </is>
      </c>
      <c r="I9" s="100" t="inlineStr">
        <is>
          <t>산패 쉬움(항산화 병용). 끈적·어두운 색</t>
        </is>
      </c>
      <c r="J9" s="197" t="n"/>
      <c r="K9" s="100" t="inlineStr"/>
    </row>
    <row r="10" ht="30" customHeight="1" s="43">
      <c r="A10" s="100" t="inlineStr">
        <is>
          <t>폴리소르베이트20/80 (Polysorbate)</t>
        </is>
      </c>
      <c r="B10" s="235" t="inlineStr">
        <is>
          <t>가용화</t>
        </is>
      </c>
      <c r="C10" s="232" t="inlineStr">
        <is>
          <t>1~3%</t>
        </is>
      </c>
      <c r="D10" s="233" t="inlineStr">
        <is>
          <t>기능성</t>
        </is>
      </c>
      <c r="E10" s="232" t="n"/>
      <c r="F10" s="100" t="n"/>
      <c r="G10" s="100" t="inlineStr">
        <is>
          <t>가용화제. 소량 향·오일을 물에 투명 분산(미스트·토너).</t>
        </is>
      </c>
      <c r="H10" s="100" t="inlineStr">
        <is>
          <t>대안: 올리브리퀴드</t>
        </is>
      </c>
      <c r="I10" s="100" t="inlineStr">
        <is>
          <t>세정력 약간. EO:가용화제 대략 1:3~1:5</t>
        </is>
      </c>
      <c r="J10" s="197" t="n"/>
      <c r="K10" s="100" t="inlineStr"/>
    </row>
    <row r="11" ht="30" customHeight="1" s="43">
      <c r="A11" s="100" t="inlineStr">
        <is>
          <t>1,2-헥산디올 (1,2-Hexanediol)</t>
        </is>
      </c>
      <c r="B11" s="236" t="inlineStr">
        <is>
          <t>방부</t>
        </is>
      </c>
      <c r="C11" s="232" t="inlineStr">
        <is>
          <t>2~5%</t>
        </is>
      </c>
      <c r="D11" s="233" t="inlineStr">
        <is>
          <t>기능성</t>
        </is>
      </c>
      <c r="E11" s="232" t="n"/>
      <c r="F11" s="100" t="n"/>
      <c r="G11" s="100" t="inlineStr">
        <is>
          <t>다기능 습윤+방부보조. ‘무방부’ 표방 제형의 베이스.</t>
        </is>
      </c>
      <c r="H11" s="100" t="inlineStr">
        <is>
          <t>—</t>
        </is>
      </c>
      <c r="I11" s="100" t="inlineStr">
        <is>
          <t>단독 방부력 부족 — 카프릴릴글라이콜 등과 병용 권장</t>
        </is>
      </c>
      <c r="J11" s="197" t="n"/>
      <c r="K11" s="234" t="inlineStr">
        <is>
          <t>✓ 1,2-헥산다이올 (세이프 O)</t>
        </is>
      </c>
    </row>
    <row r="12" ht="30" customHeight="1" s="43">
      <c r="A12" s="100" t="inlineStr">
        <is>
          <t>카프릴릴글라이콜+에틸헥실글리세린</t>
        </is>
      </c>
      <c r="B12" s="236" t="inlineStr">
        <is>
          <t>방부</t>
        </is>
      </c>
      <c r="C12" s="232" t="inlineStr">
        <is>
          <t>0.3~1%</t>
        </is>
      </c>
      <c r="D12" s="233" t="inlineStr">
        <is>
          <t>기능성</t>
        </is>
      </c>
      <c r="E12" s="232" t="n"/>
      <c r="F12" s="100" t="n"/>
      <c r="G12" s="100" t="inlineStr">
        <is>
          <t>다기능 방부보조+에몰리언트. 1,2-헥산디올과 시너지.</t>
        </is>
      </c>
      <c r="H12" s="100" t="inlineStr">
        <is>
          <t>—</t>
        </is>
      </c>
      <c r="I12" s="100" t="inlineStr">
        <is>
          <t>단독 완전방부 아님</t>
        </is>
      </c>
      <c r="J12" s="197" t="n"/>
      <c r="K12" s="100" t="inlineStr"/>
    </row>
    <row r="13" ht="45" customHeight="1" s="43">
      <c r="A13" s="100" t="inlineStr">
        <is>
          <t>페녹시에탄올(+에틸헥실글리세린)</t>
        </is>
      </c>
      <c r="B13" s="236" t="inlineStr">
        <is>
          <t>방부</t>
        </is>
      </c>
      <c r="C13" s="232" t="inlineStr">
        <is>
          <t>0.5~1%</t>
        </is>
      </c>
      <c r="D13" s="233" t="inlineStr">
        <is>
          <t>기능성</t>
        </is>
      </c>
      <c r="E13" s="232" t="n"/>
      <c r="F13" s="100" t="n"/>
      <c r="G13" s="100" t="inlineStr">
        <is>
          <t>광범위 방부. 가장 보편적 메인 방부.</t>
        </is>
      </c>
      <c r="H13" s="100" t="inlineStr">
        <is>
          <t>—</t>
        </is>
      </c>
      <c r="I13" s="100" t="inlineStr">
        <is>
          <t>화장품 배합한도 1% — 초과 금지. ‘천연’ 포지션과 상충</t>
        </is>
      </c>
      <c r="J13" s="197" t="n"/>
      <c r="K13" s="234" t="inlineStr">
        <is>
          <t>✓ 페녹시에탄올 (세이프 O)</t>
        </is>
      </c>
    </row>
    <row r="14" ht="30" customHeight="1" s="43">
      <c r="A14" s="100" t="inlineStr">
        <is>
          <t>포타슘소르베이트+소듐벤조에이트</t>
        </is>
      </c>
      <c r="B14" s="236" t="inlineStr">
        <is>
          <t>방부</t>
        </is>
      </c>
      <c r="C14" s="232" t="inlineStr">
        <is>
          <t>각 0.1~0.5%</t>
        </is>
      </c>
      <c r="D14" s="233" t="inlineStr">
        <is>
          <t>기능성</t>
        </is>
      </c>
      <c r="E14" s="232" t="n"/>
      <c r="F14" s="100" t="n"/>
      <c r="G14" s="100" t="inlineStr">
        <is>
          <t>식품등급 방부. 저pH(5.0 이하)에서만 효력.</t>
        </is>
      </c>
      <c r="H14" s="100" t="inlineStr">
        <is>
          <t>대안: 자체가 천연유래</t>
        </is>
      </c>
      <c r="I14" s="100" t="inlineStr">
        <is>
          <t>pH 5 초과면 방부력 급감 — 반드시 pH 조정</t>
        </is>
      </c>
      <c r="J14" s="197" t="n"/>
      <c r="K14" s="100" t="inlineStr"/>
    </row>
    <row r="15" ht="30" customHeight="1" s="43">
      <c r="A15" s="100" t="inlineStr">
        <is>
          <t>류시덜(Leuconostoc/무발효물)</t>
        </is>
      </c>
      <c r="B15" s="236" t="inlineStr">
        <is>
          <t>방부</t>
        </is>
      </c>
      <c r="C15" s="232" t="inlineStr">
        <is>
          <t>2~4%</t>
        </is>
      </c>
      <c r="D15" s="233" t="inlineStr">
        <is>
          <t>기능성</t>
        </is>
      </c>
      <c r="E15" s="232" t="n"/>
      <c r="F15" s="100" t="n"/>
      <c r="G15" s="100" t="inlineStr">
        <is>
          <t>발효 유래 천연 방부. 천연 포지션에 적합.</t>
        </is>
      </c>
      <c r="H15" s="100" t="inlineStr">
        <is>
          <t>대안: 자체가 천연</t>
        </is>
      </c>
      <c r="I15" s="100" t="inlineStr">
        <is>
          <t>효력 약·배치편차 — 챌린지테스트 필수, 단기·냉장 고려</t>
        </is>
      </c>
      <c r="J15" s="197" t="n"/>
      <c r="K15" s="100" t="inlineStr"/>
    </row>
    <row r="16" ht="30" customHeight="1" s="43">
      <c r="A16" s="100" t="inlineStr">
        <is>
          <t>잔탄검 (Xanthan Gum)</t>
        </is>
      </c>
      <c r="B16" s="237" t="inlineStr">
        <is>
          <t>점증/pH</t>
        </is>
      </c>
      <c r="C16" s="232" t="inlineStr">
        <is>
          <t>0.2~1%</t>
        </is>
      </c>
      <c r="D16" s="233" t="inlineStr">
        <is>
          <t>기능성</t>
        </is>
      </c>
      <c r="E16" s="232" t="n"/>
      <c r="F16" s="100" t="n"/>
      <c r="G16" s="100" t="inlineStr">
        <is>
          <t>천연 다당 점증. 가벼운 젤·유화 안정. 글리세린에 선분산.</t>
        </is>
      </c>
      <c r="H16" s="100" t="inlineStr">
        <is>
          <t>대안: 자체가 천연</t>
        </is>
      </c>
      <c r="I16" s="100" t="inlineStr">
        <is>
          <t>&gt;0.7% 실뭉침·늘어짐. 전해질에 점도 변동</t>
        </is>
      </c>
      <c r="J16" s="197" t="n"/>
      <c r="K16" s="234" t="inlineStr">
        <is>
          <t>✓ 잔탄검 (세이프 O)</t>
        </is>
      </c>
    </row>
    <row r="17" ht="30" customHeight="1" s="43">
      <c r="A17" s="100" t="inlineStr">
        <is>
          <t>카보머 (Carbomer) + 중화제</t>
        </is>
      </c>
      <c r="B17" s="237" t="inlineStr">
        <is>
          <t>점증/pH</t>
        </is>
      </c>
      <c r="C17" s="232" t="inlineStr">
        <is>
          <t>0.1~0.5%</t>
        </is>
      </c>
      <c r="D17" s="233" t="inlineStr">
        <is>
          <t>기능성</t>
        </is>
      </c>
      <c r="E17" s="232" t="n"/>
      <c r="F17" s="100" t="n"/>
      <c r="G17" s="100" t="inlineStr">
        <is>
          <t>투명·맑은 젤. 중화(TEA/NaOH)로 젤화. 하이엔드 질감.</t>
        </is>
      </c>
      <c r="H17" s="100" t="inlineStr">
        <is>
          <t>대안: 잔탄·스클레로튬검</t>
        </is>
      </c>
      <c r="I17" s="100" t="inlineStr">
        <is>
          <t>산성·전해질·고농도알콜에 무너짐. 중화 필수</t>
        </is>
      </c>
      <c r="J17" s="197" t="n"/>
      <c r="K17" s="234" t="inlineStr">
        <is>
          <t>✓ 카보머 (세이프 O)</t>
        </is>
      </c>
    </row>
    <row r="18" ht="30" customHeight="1" s="43">
      <c r="A18" s="100" t="inlineStr">
        <is>
          <t>하이드록시에틸셀룰로오스 (HEC)</t>
        </is>
      </c>
      <c r="B18" s="237" t="inlineStr">
        <is>
          <t>점증/pH</t>
        </is>
      </c>
      <c r="C18" s="232" t="inlineStr">
        <is>
          <t>0.5~1.5%</t>
        </is>
      </c>
      <c r="D18" s="233" t="inlineStr">
        <is>
          <t>기능성</t>
        </is>
      </c>
      <c r="E18" s="232" t="n"/>
      <c r="F18" s="100" t="n"/>
      <c r="G18" s="100" t="inlineStr">
        <is>
          <t>셀룰로오스 점증. 맑고 늘어지지 않는 점도.</t>
        </is>
      </c>
      <c r="H18" s="100" t="inlineStr">
        <is>
          <t>대안: 잔탄</t>
        </is>
      </c>
      <c r="I18" s="100" t="inlineStr">
        <is>
          <t>수화에 시간·교반 필요(덩어리 주의)</t>
        </is>
      </c>
      <c r="J18" s="197" t="n"/>
      <c r="K18" s="100" t="inlineStr"/>
    </row>
    <row r="19" ht="30" customHeight="1" s="43">
      <c r="A19" s="100" t="inlineStr">
        <is>
          <t>구연산 / 소듐시트레이트</t>
        </is>
      </c>
      <c r="B19" s="237" t="inlineStr">
        <is>
          <t>점증/pH</t>
        </is>
      </c>
      <c r="C19" s="232" t="inlineStr">
        <is>
          <t>0.05~0.5%</t>
        </is>
      </c>
      <c r="D19" s="233" t="inlineStr">
        <is>
          <t>기능성</t>
        </is>
      </c>
      <c r="E19" s="232" t="n"/>
      <c r="F19" s="100" t="n"/>
      <c r="G19" s="100" t="inlineStr">
        <is>
          <t>pH 다운/버퍼. 약산성(5~6) 맞춤·방부 효력 확보.</t>
        </is>
      </c>
      <c r="H19" s="100" t="inlineStr">
        <is>
          <t>대안: 자체가 천연</t>
        </is>
      </c>
      <c r="I19" s="100" t="inlineStr">
        <is>
          <t>소량씩 적정하며 pH 측정</t>
        </is>
      </c>
      <c r="J19" s="197" t="n"/>
      <c r="K19" s="234" t="inlineStr">
        <is>
          <t>✓ 소듐시트레이트 (세이프 O)</t>
        </is>
      </c>
    </row>
    <row r="20" ht="30" customHeight="1" s="43">
      <c r="A20" s="100" t="inlineStr">
        <is>
          <t>트리에탄올아민(TEA)/소듐하이드록사이드</t>
        </is>
      </c>
      <c r="B20" s="237" t="inlineStr">
        <is>
          <t>점증/pH</t>
        </is>
      </c>
      <c r="C20" s="232" t="inlineStr">
        <is>
          <t>미량</t>
        </is>
      </c>
      <c r="D20" s="233" t="inlineStr">
        <is>
          <t>기능성</t>
        </is>
      </c>
      <c r="E20" s="232" t="n"/>
      <c r="F20" s="100" t="n"/>
      <c r="G20" s="100" t="inlineStr">
        <is>
          <t>pH 업·카보머 중화제.</t>
        </is>
      </c>
      <c r="H20" s="100" t="inlineStr">
        <is>
          <t>—</t>
        </is>
      </c>
      <c r="I20" s="100" t="inlineStr">
        <is>
          <t>강염기 — 취급 주의, 과량 시 자극</t>
        </is>
      </c>
      <c r="J20" s="197" t="n"/>
      <c r="K20" s="100" t="inlineStr"/>
    </row>
    <row r="21" ht="30" customHeight="1" s="43">
      <c r="A21" s="100" t="inlineStr">
        <is>
          <t>소듐글루코네이트 / EDTA (킬레이트)</t>
        </is>
      </c>
      <c r="B21" s="237" t="inlineStr">
        <is>
          <t>점증/pH</t>
        </is>
      </c>
      <c r="C21" s="232" t="inlineStr">
        <is>
          <t>0.1~0.2%</t>
        </is>
      </c>
      <c r="D21" s="233" t="inlineStr">
        <is>
          <t>기능성</t>
        </is>
      </c>
      <c r="E21" s="232" t="n"/>
      <c r="F21" s="100" t="n"/>
      <c r="G21" s="100" t="inlineStr">
        <is>
          <t>금속이온 봉쇄 → 방부·산패·변색 방지, 세정력 보조.</t>
        </is>
      </c>
      <c r="H21" s="100" t="inlineStr">
        <is>
          <t>대안: 소듐파이테이트(천연)</t>
        </is>
      </c>
      <c r="I21" s="100" t="inlineStr">
        <is>
          <t>소량으로 충분</t>
        </is>
      </c>
      <c r="J21" s="197" t="n"/>
      <c r="K21" s="100" t="inlineStr"/>
    </row>
    <row r="22" ht="45" customHeight="1" s="43">
      <c r="A22" s="100" t="inlineStr">
        <is>
          <t>나이아신아마이드 (Niacinamide, B3)</t>
        </is>
      </c>
      <c r="B22" s="238" t="inlineStr">
        <is>
          <t>활성</t>
        </is>
      </c>
      <c r="C22" s="232" t="inlineStr">
        <is>
          <t>2~5%</t>
        </is>
      </c>
      <c r="D22" s="233" t="inlineStr">
        <is>
          <t>기능성</t>
        </is>
      </c>
      <c r="E22" s="232" t="n"/>
      <c r="F22" s="100" t="n"/>
      <c r="G22" s="100" t="inlineStr">
        <is>
          <t>식약처 고시 미백. 장벽강화·피지조절·모공·톤. 가성비 최상.</t>
        </is>
      </c>
      <c r="H22" s="100" t="inlineStr">
        <is>
          <t>—</t>
        </is>
      </c>
      <c r="I22" s="100" t="inlineStr">
        <is>
          <t>&gt;5% 또는 저pH서 홍조 가능. 순수VitC와 동시 고농도 주의</t>
        </is>
      </c>
      <c r="J22" s="197" t="n"/>
      <c r="K22" s="234" t="inlineStr">
        <is>
          <t>✓ 나이아신아마이드 (세이프 O)</t>
        </is>
      </c>
    </row>
    <row r="23" ht="45" customHeight="1" s="43">
      <c r="A23" s="100" t="inlineStr">
        <is>
          <t>비타민C 유도체 (Ascorbyl Glucoside/SAP/EAC)</t>
        </is>
      </c>
      <c r="B23" s="238" t="inlineStr">
        <is>
          <t>활성</t>
        </is>
      </c>
      <c r="C23" s="232" t="inlineStr">
        <is>
          <t>0.5~2%</t>
        </is>
      </c>
      <c r="D23" s="233" t="inlineStr">
        <is>
          <t>기능성</t>
        </is>
      </c>
      <c r="E23" s="232" t="n"/>
      <c r="F23" s="100" t="n"/>
      <c r="G23" s="100" t="inlineStr">
        <is>
          <t>안정형 VitC. 미백·항산화. 순수 아스코르브산보다 안정.</t>
        </is>
      </c>
      <c r="H23" s="100" t="inlineStr">
        <is>
          <t>—</t>
        </is>
      </c>
      <c r="I23" s="100" t="inlineStr">
        <is>
          <t>유도체별 안정 pH·전환율 상이 — TDS 확인</t>
        </is>
      </c>
      <c r="J23" s="197" t="n"/>
      <c r="K23" s="100" t="inlineStr"/>
    </row>
    <row r="24" ht="30" customHeight="1" s="43">
      <c r="A24" s="100" t="inlineStr">
        <is>
          <t>레티놀 / 레티날 (Retinol)</t>
        </is>
      </c>
      <c r="B24" s="238" t="inlineStr">
        <is>
          <t>활성</t>
        </is>
      </c>
      <c r="C24" s="232" t="inlineStr">
        <is>
          <t>0.1~1%(캡슐)</t>
        </is>
      </c>
      <c r="D24" s="233" t="inlineStr">
        <is>
          <t>기능성</t>
        </is>
      </c>
      <c r="E24" s="232" t="n"/>
      <c r="F24" s="100" t="n"/>
      <c r="G24" s="100" t="inlineStr">
        <is>
          <t>턴오버·주름 개선 강력 활성.</t>
        </is>
      </c>
      <c r="H24" s="100" t="inlineStr">
        <is>
          <t>대안: 바쿠치올(식물성 대안)</t>
        </is>
      </c>
      <c r="I24" s="100" t="inlineStr">
        <is>
          <t>광·산소 불안정, 자극·임부 주의. 캡슐·저농도 시작</t>
        </is>
      </c>
      <c r="J24" s="197" t="n"/>
      <c r="K24" s="100" t="inlineStr"/>
    </row>
    <row r="25" ht="45" customHeight="1" s="43">
      <c r="A25" s="100" t="inlineStr">
        <is>
          <t>펩타이드 (Matrixyl 등 Palmitoyl peptides)</t>
        </is>
      </c>
      <c r="B25" s="238" t="inlineStr">
        <is>
          <t>활성</t>
        </is>
      </c>
      <c r="C25" s="232" t="inlineStr">
        <is>
          <t>2~5%(원료)</t>
        </is>
      </c>
      <c r="D25" s="233" t="inlineStr">
        <is>
          <t>기능성</t>
        </is>
      </c>
      <c r="E25" s="232" t="n"/>
      <c r="F25" s="100" t="n"/>
      <c r="G25" s="100" t="inlineStr">
        <is>
          <t>콜라겐 신호·주름. 저자극.</t>
        </is>
      </c>
      <c r="H25" s="100" t="inlineStr">
        <is>
          <t>—</t>
        </is>
      </c>
      <c r="I25" s="100" t="inlineStr">
        <is>
          <t>실활성은 ppm 수준 — 원료 투입%와 혼동 주의, 열 피함</t>
        </is>
      </c>
      <c r="J25" s="197" t="n"/>
      <c r="K25" s="100" t="inlineStr"/>
    </row>
    <row r="26" ht="30" customHeight="1" s="43">
      <c r="A26" s="100" t="inlineStr">
        <is>
          <t>판테놀 (Panthenol, B5)</t>
        </is>
      </c>
      <c r="B26" s="238" t="inlineStr">
        <is>
          <t>활성</t>
        </is>
      </c>
      <c r="C26" s="232" t="inlineStr">
        <is>
          <t>1~5%</t>
        </is>
      </c>
      <c r="D26" s="233" t="inlineStr">
        <is>
          <t>기능성</t>
        </is>
      </c>
      <c r="E26" s="232" t="n"/>
      <c r="F26" s="100" t="n"/>
      <c r="G26" s="100" t="inlineStr">
        <is>
          <t>보습·진정·장벽. 무난한 만능 활성.</t>
        </is>
      </c>
      <c r="H26" s="100" t="inlineStr">
        <is>
          <t>—</t>
        </is>
      </c>
      <c r="I26" s="100" t="inlineStr">
        <is>
          <t>거의 무자극, 고함량도 안전한 편</t>
        </is>
      </c>
      <c r="J26" s="197" t="n"/>
      <c r="K26" s="234" t="inlineStr">
        <is>
          <t>✓ 판테놀(B5) (세이프 O)</t>
        </is>
      </c>
    </row>
    <row r="27" ht="30" customHeight="1" s="43">
      <c r="A27" s="100" t="inlineStr">
        <is>
          <t>알란토인 (Allantoin)</t>
        </is>
      </c>
      <c r="B27" s="238" t="inlineStr">
        <is>
          <t>활성</t>
        </is>
      </c>
      <c r="C27" s="232" t="inlineStr">
        <is>
          <t>0.1~0.5%</t>
        </is>
      </c>
      <c r="D27" s="233" t="inlineStr">
        <is>
          <t>기능성</t>
        </is>
      </c>
      <c r="E27" s="232" t="n"/>
      <c r="F27" s="100" t="n"/>
      <c r="G27" s="100" t="inlineStr">
        <is>
          <t>진정·각질유연. 민감·트러블.</t>
        </is>
      </c>
      <c r="H27" s="100" t="inlineStr">
        <is>
          <t>대안: 컴프리추출물</t>
        </is>
      </c>
      <c r="I27" s="100" t="inlineStr">
        <is>
          <t>용해도 낮음(0.5% 내외 한계)</t>
        </is>
      </c>
      <c r="J27" s="197" t="n"/>
      <c r="K27" s="234" t="inlineStr">
        <is>
          <t>✓ 알란토인 (세이프 O)</t>
        </is>
      </c>
    </row>
    <row r="28" ht="30" customHeight="1" s="43">
      <c r="A28" s="100" t="inlineStr">
        <is>
          <t>아데노신 (Adenosine)</t>
        </is>
      </c>
      <c r="B28" s="238" t="inlineStr">
        <is>
          <t>활성</t>
        </is>
      </c>
      <c r="C28" s="232" t="inlineStr">
        <is>
          <t>0.04%</t>
        </is>
      </c>
      <c r="D28" s="233" t="inlineStr">
        <is>
          <t>기능성</t>
        </is>
      </c>
      <c r="E28" s="232" t="n"/>
      <c r="F28" s="100" t="n"/>
      <c r="G28" s="100" t="inlineStr">
        <is>
          <t>식약처 고시 주름개선 농도.</t>
        </is>
      </c>
      <c r="H28" s="100" t="inlineStr">
        <is>
          <t>—</t>
        </is>
      </c>
      <c r="I28" s="100" t="inlineStr">
        <is>
          <t>고시농도 0.04% 준수</t>
        </is>
      </c>
      <c r="J28" s="197" t="n"/>
      <c r="K28" s="100" t="inlineStr"/>
    </row>
    <row r="29" ht="45" customHeight="1" s="43">
      <c r="A29" s="100" t="inlineStr">
        <is>
          <t>살리실산 (BHA, Salicylic Acid)</t>
        </is>
      </c>
      <c r="B29" s="238" t="inlineStr">
        <is>
          <t>활성</t>
        </is>
      </c>
      <c r="C29" s="232" t="inlineStr">
        <is>
          <t>0.5~2%</t>
        </is>
      </c>
      <c r="D29" s="233" t="inlineStr">
        <is>
          <t>기능성</t>
        </is>
      </c>
      <c r="E29" s="232" t="n"/>
      <c r="F29" s="100" t="n"/>
      <c r="G29" s="100" t="inlineStr">
        <is>
          <t>지용성 각질·모공·피지(지성·트러블).</t>
        </is>
      </c>
      <c r="H29" s="100" t="inlineStr">
        <is>
          <t>대안: 버드나무껍질추출(천연 BHA)</t>
        </is>
      </c>
      <c r="I29" s="100" t="inlineStr">
        <is>
          <t>저pH서 효력·자극. 씻어내기/바르기 농도 규정 상이·임부 주의</t>
        </is>
      </c>
      <c r="J29" s="197" t="n"/>
      <c r="K29" s="100" t="inlineStr"/>
    </row>
    <row r="30" ht="30" customHeight="1" s="43">
      <c r="A30" s="100" t="inlineStr">
        <is>
          <t>아연 PCA / 나이아신 (피지조절)</t>
        </is>
      </c>
      <c r="B30" s="238" t="inlineStr">
        <is>
          <t>활성</t>
        </is>
      </c>
      <c r="C30" s="232" t="inlineStr">
        <is>
          <t>0.1~1%</t>
        </is>
      </c>
      <c r="D30" s="233" t="inlineStr">
        <is>
          <t>기능성</t>
        </is>
      </c>
      <c r="E30" s="232" t="n"/>
      <c r="F30" s="100" t="n"/>
      <c r="G30" s="100" t="inlineStr">
        <is>
          <t>피지·유분 조절(지성·지루 경향). 히어로 결에 부합.</t>
        </is>
      </c>
      <c r="H30" s="100" t="inlineStr">
        <is>
          <t>—</t>
        </is>
      </c>
      <c r="I30" s="100" t="inlineStr">
        <is>
          <t>과건조 주의</t>
        </is>
      </c>
      <c r="J30" s="197" t="n"/>
      <c r="K30" s="234" t="inlineStr">
        <is>
          <t>✓ 아연피카 (세이프 O)</t>
        </is>
      </c>
    </row>
    <row r="31" ht="45" customHeight="1" s="43">
      <c r="A31" s="100" t="inlineStr">
        <is>
          <t>스쿠알란 (Squalane)</t>
        </is>
      </c>
      <c r="B31" s="239" t="inlineStr">
        <is>
          <t>에몰리언트</t>
        </is>
      </c>
      <c r="C31" s="232" t="inlineStr">
        <is>
          <t>2~15%</t>
        </is>
      </c>
      <c r="D31" s="233" t="inlineStr">
        <is>
          <t>기능성</t>
        </is>
      </c>
      <c r="E31" s="232" t="n"/>
      <c r="F31" s="100" t="n"/>
      <c r="G31" s="100" t="inlineStr">
        <is>
          <t>초경량·안정 에몰리언트. 말라세지아-세이프(히어로 사용).</t>
        </is>
      </c>
      <c r="H31" s="100" t="inlineStr">
        <is>
          <t>대안: 올리브스쿠알란(식물)</t>
        </is>
      </c>
      <c r="I31" s="100" t="inlineStr">
        <is>
          <t>말라세지아 먹이(C11~24 지방산) 아님 — 지루·예민에 안전</t>
        </is>
      </c>
      <c r="J31" s="197" t="n"/>
      <c r="K31" s="234" t="inlineStr">
        <is>
          <t>✓ 스쿠알란 (세이프 O)</t>
        </is>
      </c>
    </row>
    <row r="32" ht="45" customHeight="1" s="43">
      <c r="A32" s="100" t="inlineStr">
        <is>
          <t>카프릴릭/카프릭트라이글리세라이드 (MCT, C8/C10)</t>
        </is>
      </c>
      <c r="B32" s="239" t="inlineStr">
        <is>
          <t>에몰리언트</t>
        </is>
      </c>
      <c r="C32" s="232" t="inlineStr">
        <is>
          <t>3~15%</t>
        </is>
      </c>
      <c r="D32" s="233" t="inlineStr">
        <is>
          <t>기능성</t>
        </is>
      </c>
      <c r="E32" s="232" t="n"/>
      <c r="F32" s="100" t="n"/>
      <c r="G32" s="100" t="inlineStr">
        <is>
          <t>가볍고 산뜻·안정. 말라세지아-세이프.</t>
        </is>
      </c>
      <c r="H32" s="100" t="inlineStr">
        <is>
          <t>대안: 분획 코코넛오일</t>
        </is>
      </c>
      <c r="I32" s="100" t="inlineStr">
        <is>
          <t>C8/C10이라 효모 먹이 아님 — 지성·예민 적합</t>
        </is>
      </c>
      <c r="J32" s="197" t="n"/>
      <c r="K32" s="234" t="inlineStr">
        <is>
          <t>✓ MCT오일 (세이프 O)</t>
        </is>
      </c>
    </row>
    <row r="33" ht="30" customHeight="1" s="43">
      <c r="A33" s="100" t="inlineStr">
        <is>
          <t>다이메치콘/사이클로메치콘 (Silicone)</t>
        </is>
      </c>
      <c r="B33" s="239" t="inlineStr">
        <is>
          <t>에몰리언트</t>
        </is>
      </c>
      <c r="C33" s="232" t="inlineStr">
        <is>
          <t>1~10%</t>
        </is>
      </c>
      <c r="D33" s="233" t="inlineStr">
        <is>
          <t>기능성</t>
        </is>
      </c>
      <c r="E33" s="232" t="n"/>
      <c r="F33" s="100" t="n"/>
      <c r="G33" s="100" t="inlineStr">
        <is>
          <t>실키·발림·막형성. 비유성 매끈함. 모공 비유발 경향.</t>
        </is>
      </c>
      <c r="H33" s="100" t="inlineStr">
        <is>
          <t>대안: —(실리콘대안: 스쿠알란)</t>
        </is>
      </c>
      <c r="I33" s="100" t="inlineStr">
        <is>
          <t>‘천연’ 포지션과 상충 가능. 사이클로는 휘발</t>
        </is>
      </c>
      <c r="J33" s="197" t="n"/>
      <c r="K33" s="234" t="inlineStr">
        <is>
          <t>✓ 디메치콘 (세이프 O)</t>
        </is>
      </c>
    </row>
    <row r="34" ht="18" customHeight="1" s="43">
      <c r="A34" s="100" t="inlineStr">
        <is>
          <t>C12-15 알킬벤조에이트</t>
        </is>
      </c>
      <c r="B34" s="239" t="inlineStr">
        <is>
          <t>에몰리언트</t>
        </is>
      </c>
      <c r="C34" s="232" t="inlineStr">
        <is>
          <t>2~10%</t>
        </is>
      </c>
      <c r="D34" s="233" t="inlineStr">
        <is>
          <t>기능성</t>
        </is>
      </c>
      <c r="E34" s="232" t="n"/>
      <c r="F34" s="100" t="n"/>
      <c r="G34" s="100" t="inlineStr">
        <is>
          <t>초경량 에스터. 산뜻·안정·향 용해.</t>
        </is>
      </c>
      <c r="H34" s="100" t="inlineStr">
        <is>
          <t>—</t>
        </is>
      </c>
      <c r="I34" s="100" t="inlineStr">
        <is>
          <t>합성 에스터 — 포지션 고려</t>
        </is>
      </c>
      <c r="J34" s="197" t="n"/>
      <c r="K34" s="100" t="inlineStr"/>
    </row>
    <row r="35" ht="30" customHeight="1" s="43">
      <c r="A35" s="100" t="inlineStr">
        <is>
          <t>아이소프로필미리스테이트(IPM)/팔미테이트</t>
        </is>
      </c>
      <c r="B35" s="239" t="inlineStr">
        <is>
          <t>에몰리언트</t>
        </is>
      </c>
      <c r="C35" s="232" t="inlineStr">
        <is>
          <t>2~8%</t>
        </is>
      </c>
      <c r="D35" s="233" t="inlineStr">
        <is>
          <t>기능성</t>
        </is>
      </c>
      <c r="E35" s="232" t="n"/>
      <c r="F35" s="100" t="n"/>
      <c r="G35" s="100" t="inlineStr">
        <is>
          <t>가벼운 퍼짐성 에스터.</t>
        </is>
      </c>
      <c r="H35" s="100" t="inlineStr">
        <is>
          <t>—</t>
        </is>
      </c>
      <c r="I35" s="100" t="inlineStr">
        <is>
          <t>일부 여드름유발 보고 — 지성은 소량</t>
        </is>
      </c>
      <c r="J35" s="197" t="n"/>
      <c r="K35" s="100" t="inlineStr"/>
    </row>
    <row r="36" ht="45" customHeight="1" s="43">
      <c r="A36" s="100" t="inlineStr">
        <is>
          <t>하이드로제네이티드폴리이소부텐 / C13-15 알케인 (탄화수소)</t>
        </is>
      </c>
      <c r="B36" s="239" t="inlineStr">
        <is>
          <t>에몰리언트</t>
        </is>
      </c>
      <c r="C36" s="232" t="inlineStr">
        <is>
          <t>1~10%</t>
        </is>
      </c>
      <c r="D36" s="233" t="inlineStr">
        <is>
          <t>기능성</t>
        </is>
      </c>
      <c r="E36" s="232" t="n"/>
      <c r="F36" s="100" t="n"/>
      <c r="G36" s="100" t="inlineStr">
        <is>
          <t>지방산 없는 탄화수소 에몰리언트 — 산패 없고 말라세지아-세이프.</t>
        </is>
      </c>
      <c r="H36" s="100" t="inlineStr">
        <is>
          <t>대안: 스쿠알란</t>
        </is>
      </c>
      <c r="I36" s="100" t="inlineStr">
        <is>
          <t>과량 시 무겁고 번들. 세이프 팔레트 후보</t>
        </is>
      </c>
      <c r="J36" s="197" t="n"/>
      <c r="K36" s="100" t="inlineStr"/>
    </row>
    <row r="37" ht="45" customHeight="1" s="43">
      <c r="A37" s="100" t="inlineStr">
        <is>
          <t>하이드로제네이티드폴리데센 (Hydrogenated Polydecene)</t>
        </is>
      </c>
      <c r="B37" s="239" t="inlineStr">
        <is>
          <t>에몰리언트</t>
        </is>
      </c>
      <c r="C37" s="232" t="inlineStr">
        <is>
          <t>2~10%</t>
        </is>
      </c>
      <c r="D37" s="233" t="inlineStr">
        <is>
          <t>기능성</t>
        </is>
      </c>
      <c r="E37" s="232" t="n"/>
      <c r="F37" s="100" t="n"/>
      <c r="G37" s="100" t="inlineStr">
        <is>
          <t>합성 탄화수소 오일. 무취·무산패·세이프.</t>
        </is>
      </c>
      <c r="H37" s="100" t="inlineStr">
        <is>
          <t>대안: 스쿠알란</t>
        </is>
      </c>
      <c r="I37" s="100" t="inlineStr">
        <is>
          <t>—</t>
        </is>
      </c>
      <c r="J37" s="197" t="n"/>
      <c r="K37" s="100" t="inlineStr"/>
    </row>
    <row r="38" ht="60" customHeight="1" s="43">
      <c r="A38" s="100" t="inlineStr">
        <is>
          <t>미네랄오일 / 페트롤라툼 (Paraffinum Liquidum / Petrolatum)</t>
        </is>
      </c>
      <c r="B38" s="239" t="inlineStr">
        <is>
          <t>에몰리언트</t>
        </is>
      </c>
      <c r="C38" s="232" t="inlineStr">
        <is>
          <t>1~15%</t>
        </is>
      </c>
      <c r="D38" s="233" t="inlineStr">
        <is>
          <t>기능성</t>
        </is>
      </c>
      <c r="E38" s="232" t="n"/>
      <c r="F38" s="100" t="n"/>
      <c r="G38" s="100" t="inlineStr">
        <is>
          <t>가장 강한 폐쇄막(수분 증발 차단). 지방산 없음 → 세이프.</t>
        </is>
      </c>
      <c r="H38" s="100" t="inlineStr">
        <is>
          <t>—</t>
        </is>
      </c>
      <c r="I38" s="100" t="inlineStr">
        <is>
          <t>'천연' 포지션 상충, 무거움. 장벽 손상 피부엔 효과적</t>
        </is>
      </c>
      <c r="J38" s="197" t="n"/>
      <c r="K38" s="100" t="inlineStr"/>
    </row>
    <row r="39" ht="45" customHeight="1" s="43">
      <c r="A39" s="100" t="inlineStr">
        <is>
          <t>디카프릴릴카보네이트 (Dicaprylyl Carbonate)</t>
        </is>
      </c>
      <c r="B39" s="239" t="inlineStr">
        <is>
          <t>에몰리언트</t>
        </is>
      </c>
      <c r="C39" s="232" t="inlineStr">
        <is>
          <t>2~10%</t>
        </is>
      </c>
      <c r="D39" s="233" t="inlineStr">
        <is>
          <t>기능성</t>
        </is>
      </c>
      <c r="E39" s="232" t="n"/>
      <c r="F39" s="100" t="n"/>
      <c r="G39" s="100" t="inlineStr">
        <is>
          <t>매우 빠른 흡수·산뜻 마무리. 선크림 필터 용해.</t>
        </is>
      </c>
      <c r="H39" s="100" t="inlineStr">
        <is>
          <t>—</t>
        </is>
      </c>
      <c r="I39" s="100" t="inlineStr">
        <is>
          <t>C8 사슬 — 비교적 세이프</t>
        </is>
      </c>
      <c r="J39" s="197" t="n"/>
      <c r="K39" s="100" t="inlineStr"/>
    </row>
    <row r="40" ht="45" customHeight="1" s="43">
      <c r="A40" s="100" t="inlineStr">
        <is>
          <t>코코-카프릴레이트/카프레이트 (Coco-Caprylate/Caprate)</t>
        </is>
      </c>
      <c r="B40" s="239" t="inlineStr">
        <is>
          <t>에몰리언트</t>
        </is>
      </c>
      <c r="C40" s="232" t="inlineStr">
        <is>
          <t>2~10%</t>
        </is>
      </c>
      <c r="D40" s="233" t="inlineStr">
        <is>
          <t>기능성</t>
        </is>
      </c>
      <c r="E40" s="232" t="n"/>
      <c r="F40" s="100" t="n"/>
      <c r="G40" s="100" t="inlineStr">
        <is>
          <t>식물유래 경량 에스터. 실리콘 대체감.</t>
        </is>
      </c>
      <c r="H40" s="100" t="inlineStr">
        <is>
          <t>—</t>
        </is>
      </c>
      <c r="I40" s="100" t="inlineStr">
        <is>
          <t>C8~C10 중심이나 코코넛 유래 혼합 — C12↑ 함량 TDS 확인</t>
        </is>
      </c>
      <c r="J40" s="197" t="n"/>
      <c r="K40" s="100" t="inlineStr"/>
    </row>
    <row r="41" ht="45" customHeight="1" s="43">
      <c r="A41" s="100" t="inlineStr">
        <is>
          <t>세틸에틸헥사노에이트 (Cetyl Ethylhexanoate)</t>
        </is>
      </c>
      <c r="B41" s="239" t="inlineStr">
        <is>
          <t>에몰리언트</t>
        </is>
      </c>
      <c r="C41" s="232" t="inlineStr">
        <is>
          <t>2~10%</t>
        </is>
      </c>
      <c r="D41" s="233" t="inlineStr">
        <is>
          <t>기능성</t>
        </is>
      </c>
      <c r="E41" s="232" t="n"/>
      <c r="F41" s="100" t="n"/>
      <c r="G41" s="100" t="inlineStr">
        <is>
          <t>가볍고 산뜻한 범용 에스터(유화제 아님).</t>
        </is>
      </c>
      <c r="H41" s="100" t="inlineStr">
        <is>
          <t>—</t>
        </is>
      </c>
      <c r="I41" s="100" t="inlineStr">
        <is>
          <t>C16 알코올 에스터 — 말라세지아 회색지대</t>
        </is>
      </c>
      <c r="J41" s="197" t="n"/>
      <c r="K41" s="100" t="inlineStr"/>
    </row>
    <row r="42" ht="45" customHeight="1" s="43">
      <c r="A42" s="100" t="inlineStr">
        <is>
          <t>이소노닐이소노나노에이트 (Isononyl Isononanoate)</t>
        </is>
      </c>
      <c r="B42" s="239" t="inlineStr">
        <is>
          <t>에몰리언트</t>
        </is>
      </c>
      <c r="C42" s="232" t="inlineStr">
        <is>
          <t>2~8%</t>
        </is>
      </c>
      <c r="D42" s="233" t="inlineStr">
        <is>
          <t>기능성</t>
        </is>
      </c>
      <c r="E42" s="232" t="n"/>
      <c r="F42" s="100" t="n"/>
      <c r="G42" s="100" t="inlineStr">
        <is>
          <t>실키한 분지 에스터. 실리콘 대체 촉감.</t>
        </is>
      </c>
      <c r="H42" s="100" t="inlineStr">
        <is>
          <t>—</t>
        </is>
      </c>
      <c r="I42" s="100" t="inlineStr">
        <is>
          <t>C9 — 비교적 세이프</t>
        </is>
      </c>
      <c r="J42" s="197" t="n"/>
      <c r="K42" s="100" t="inlineStr"/>
    </row>
    <row r="43" ht="45" customHeight="1" s="43">
      <c r="A43" s="100" t="inlineStr">
        <is>
          <t>에틸헥실팔미테이트 (Ethylhexyl Palmitate)</t>
        </is>
      </c>
      <c r="B43" s="239" t="inlineStr">
        <is>
          <t>에몰리언트</t>
        </is>
      </c>
      <c r="C43" s="232" t="inlineStr">
        <is>
          <t>2~10%</t>
        </is>
      </c>
      <c r="D43" s="233" t="inlineStr">
        <is>
          <t>기능성</t>
        </is>
      </c>
      <c r="E43" s="232" t="n"/>
      <c r="F43" s="100" t="n"/>
      <c r="G43" s="100" t="inlineStr">
        <is>
          <t>저렴 범용 에스터. 발림·광택.</t>
        </is>
      </c>
      <c r="H43" s="100" t="inlineStr">
        <is>
          <t>—</t>
        </is>
      </c>
      <c r="I43" s="100" t="inlineStr">
        <is>
          <t>말라세지아 주의(C11~24 지방산 에스터)</t>
        </is>
      </c>
      <c r="J43" s="197" t="n"/>
      <c r="K43" s="100" t="inlineStr"/>
    </row>
    <row r="44" ht="30" customHeight="1" s="43">
      <c r="A44" s="100" t="inlineStr">
        <is>
          <t>옥틸도데칸올 (Octyldodecanol)</t>
        </is>
      </c>
      <c r="B44" s="239" t="inlineStr">
        <is>
          <t>에몰리언트</t>
        </is>
      </c>
      <c r="C44" s="232" t="inlineStr">
        <is>
          <t>2~10%</t>
        </is>
      </c>
      <c r="D44" s="233" t="inlineStr">
        <is>
          <t>기능성</t>
        </is>
      </c>
      <c r="E44" s="232" t="n"/>
      <c r="F44" s="100" t="n"/>
      <c r="G44" s="100" t="inlineStr">
        <is>
          <t>분지 지방알코올. 립·크림 유연, 안료 분산.</t>
        </is>
      </c>
      <c r="H44" s="100" t="inlineStr">
        <is>
          <t>—</t>
        </is>
      </c>
      <c r="I44" s="100" t="inlineStr">
        <is>
          <t>C20 — 말라세지아 회색지대</t>
        </is>
      </c>
      <c r="J44" s="197" t="n"/>
      <c r="K44" s="100" t="inlineStr"/>
    </row>
    <row r="45" ht="45" customHeight="1" s="43">
      <c r="A45" s="100" t="inlineStr">
        <is>
          <t>디이소스테아릴말레이트 (Diisostearyl Malate)</t>
        </is>
      </c>
      <c r="B45" s="239" t="inlineStr">
        <is>
          <t>에몰리언트</t>
        </is>
      </c>
      <c r="C45" s="232" t="inlineStr">
        <is>
          <t>5~30%</t>
        </is>
      </c>
      <c r="D45" s="233" t="inlineStr">
        <is>
          <t>기능성</t>
        </is>
      </c>
      <c r="E45" s="232" t="n"/>
      <c r="F45" s="100" t="n"/>
      <c r="G45" s="100" t="inlineStr">
        <is>
          <t>립 광택·밀착·안료 분산.</t>
        </is>
      </c>
      <c r="H45" s="100" t="inlineStr">
        <is>
          <t>대안: 피마자유</t>
        </is>
      </c>
      <c r="I45" s="100" t="inlineStr">
        <is>
          <t>말라세지아 주의(C11~24 지방산 에스터)</t>
        </is>
      </c>
      <c r="J45" s="197" t="n"/>
      <c r="K45" s="100" t="inlineStr"/>
    </row>
    <row r="46" ht="30" customHeight="1" s="43">
      <c r="A46" s="100" t="inlineStr">
        <is>
          <t>콜레스테롤 (Cholesterol)</t>
        </is>
      </c>
      <c r="B46" s="239" t="inlineStr">
        <is>
          <t>에몰리언트</t>
        </is>
      </c>
      <c r="C46" s="232" t="inlineStr">
        <is>
          <t>0.1~1%</t>
        </is>
      </c>
      <c r="D46" s="233" t="inlineStr">
        <is>
          <t>기능성</t>
        </is>
      </c>
      <c r="E46" s="232" t="n"/>
      <c r="F46" s="100" t="n"/>
      <c r="G46" s="100" t="inlineStr">
        <is>
          <t>장벽 지질 3요소(세라마이드:콜레스테롤:지방산).</t>
        </is>
      </c>
      <c r="H46" s="100" t="inlineStr">
        <is>
          <t>—</t>
        </is>
      </c>
      <c r="I46" s="100" t="inlineStr">
        <is>
          <t>세라마이드와 비율(≈3:1:1) 설계</t>
        </is>
      </c>
      <c r="J46" s="197" t="n"/>
      <c r="K46" s="100" t="inlineStr"/>
    </row>
    <row r="47" ht="45" customHeight="1" s="43">
      <c r="A47" s="100" t="inlineStr">
        <is>
          <t>디메치콘크로스폴리머 (Dimethicone Crosspolymer)</t>
        </is>
      </c>
      <c r="B47" s="240" t="inlineStr">
        <is>
          <t>감촉·실리콘</t>
        </is>
      </c>
      <c r="C47" s="232" t="inlineStr">
        <is>
          <t>1~10%</t>
        </is>
      </c>
      <c r="D47" s="233" t="inlineStr">
        <is>
          <t>기능성</t>
        </is>
      </c>
      <c r="E47" s="232" t="n"/>
      <c r="F47" s="100" t="n"/>
      <c r="G47" s="100" t="inlineStr">
        <is>
          <t>블러링·벨벳 파우더리 감촉(프라이머·크림 마무리).</t>
        </is>
      </c>
      <c r="H47" s="100" t="inlineStr">
        <is>
          <t>—</t>
        </is>
      </c>
      <c r="I47" s="100" t="inlineStr">
        <is>
          <t>'천연' 포지션 상충</t>
        </is>
      </c>
      <c r="J47" s="197" t="n"/>
      <c r="K47" s="234" t="inlineStr">
        <is>
          <t>✓ 디메치콘 (세이프 O)</t>
        </is>
      </c>
    </row>
    <row r="48" ht="45" customHeight="1" s="43">
      <c r="A48" s="100" t="inlineStr">
        <is>
          <t>페닐트리메치콘 (Phenyl Trimethicone)</t>
        </is>
      </c>
      <c r="B48" s="240" t="inlineStr">
        <is>
          <t>감촉·실리콘</t>
        </is>
      </c>
      <c r="C48" s="232" t="inlineStr">
        <is>
          <t>1~5%</t>
        </is>
      </c>
      <c r="D48" s="233" t="inlineStr">
        <is>
          <t>기능성</t>
        </is>
      </c>
      <c r="E48" s="232" t="n"/>
      <c r="F48" s="100" t="n"/>
      <c r="G48" s="100" t="inlineStr">
        <is>
          <t>광택·윤기. 헤어세럼·립.</t>
        </is>
      </c>
      <c r="H48" s="100" t="inlineStr">
        <is>
          <t>—</t>
        </is>
      </c>
      <c r="I48" s="100" t="inlineStr">
        <is>
          <t>—</t>
        </is>
      </c>
      <c r="J48" s="197" t="n"/>
      <c r="K48" s="100" t="inlineStr"/>
    </row>
    <row r="49" ht="30" customHeight="1" s="43">
      <c r="A49" s="100" t="inlineStr">
        <is>
          <t>아모다이메치콘 (Amodimethicone)</t>
        </is>
      </c>
      <c r="B49" s="240" t="inlineStr">
        <is>
          <t>감촉·실리콘</t>
        </is>
      </c>
      <c r="C49" s="232" t="inlineStr">
        <is>
          <t>0.5~3%</t>
        </is>
      </c>
      <c r="D49" s="233" t="inlineStr">
        <is>
          <t>기능성</t>
        </is>
      </c>
      <c r="E49" s="232" t="n"/>
      <c r="F49" s="100" t="n"/>
      <c r="G49" s="100" t="inlineStr">
        <is>
          <t>손상 모발에 선택 흡착하는 컨디셔닝 실리콘.</t>
        </is>
      </c>
      <c r="H49" s="100" t="inlineStr">
        <is>
          <t>—</t>
        </is>
      </c>
      <c r="I49" s="100" t="inlineStr">
        <is>
          <t>컨디셔너·트리트먼트용</t>
        </is>
      </c>
      <c r="J49" s="197" t="n"/>
      <c r="K49" s="234" t="inlineStr">
        <is>
          <t>✓ 디메치콘 (세이프 O)</t>
        </is>
      </c>
    </row>
    <row r="50" ht="45" customHeight="1" s="43">
      <c r="A50" s="100" t="inlineStr">
        <is>
          <t>사이클로펜타실록산 (Cyclopentasiloxane, D5)</t>
        </is>
      </c>
      <c r="B50" s="240" t="inlineStr">
        <is>
          <t>감촉·실리콘</t>
        </is>
      </c>
      <c r="C50" s="232" t="inlineStr">
        <is>
          <t>5~30%</t>
        </is>
      </c>
      <c r="D50" s="233" t="inlineStr">
        <is>
          <t>기능성</t>
        </is>
      </c>
      <c r="E50" s="232" t="n"/>
      <c r="F50" s="100" t="n"/>
      <c r="G50" s="100" t="inlineStr">
        <is>
          <t>휘발 실리콘 — 끈적임 없이 날아가며 실키.</t>
        </is>
      </c>
      <c r="H50" s="100" t="inlineStr">
        <is>
          <t>대안: 헵탄(사탕수수 유래)</t>
        </is>
      </c>
      <c r="I50" s="100" t="inlineStr">
        <is>
          <t>EU는 씻어내는 제품 0.1% 제한 — 수출 시 확인</t>
        </is>
      </c>
      <c r="J50" s="197" t="n"/>
      <c r="K50" s="100" t="inlineStr"/>
    </row>
    <row r="51" ht="30" customHeight="1" s="43">
      <c r="A51" s="100" t="inlineStr">
        <is>
          <t>실리카 (Silica)</t>
        </is>
      </c>
      <c r="B51" s="241" t="inlineStr">
        <is>
          <t>분말</t>
        </is>
      </c>
      <c r="C51" s="232" t="inlineStr">
        <is>
          <t>1~10%</t>
        </is>
      </c>
      <c r="D51" s="233" t="inlineStr">
        <is>
          <t>기능성</t>
        </is>
      </c>
      <c r="E51" s="232" t="n"/>
      <c r="F51" s="100" t="n"/>
      <c r="G51" s="100" t="inlineStr">
        <is>
          <t>피지 흡착·매트·블러링. 선크림 끈적임 완화.</t>
        </is>
      </c>
      <c r="H51" s="100" t="inlineStr">
        <is>
          <t>대안: 옥수수전분</t>
        </is>
      </c>
      <c r="I51" s="100" t="inlineStr">
        <is>
          <t>미세분말 흡입 주의(마스크)</t>
        </is>
      </c>
      <c r="J51" s="197" t="n"/>
      <c r="K51" s="100" t="inlineStr"/>
    </row>
    <row r="52" ht="30" customHeight="1" s="43">
      <c r="A52" s="100" t="inlineStr">
        <is>
          <t>타피오카전분 (Tapioca Starch)</t>
        </is>
      </c>
      <c r="B52" s="241" t="inlineStr">
        <is>
          <t>분말</t>
        </is>
      </c>
      <c r="C52" s="232" t="inlineStr">
        <is>
          <t>1~10%</t>
        </is>
      </c>
      <c r="D52" s="233" t="inlineStr">
        <is>
          <t>기능성</t>
        </is>
      </c>
      <c r="E52" s="232" t="n"/>
      <c r="F52" s="100" t="n"/>
      <c r="G52" s="100" t="inlineStr">
        <is>
          <t>보송한 마무리·유분감↓.</t>
        </is>
      </c>
      <c r="H52" s="100" t="inlineStr">
        <is>
          <t>대안: 옥수수전분</t>
        </is>
      </c>
      <c r="I52" s="100" t="inlineStr">
        <is>
          <t>수분 제형에선 미생물 영양원 — 방부 철저</t>
        </is>
      </c>
      <c r="J52" s="197" t="n"/>
      <c r="K52" s="100" t="inlineStr"/>
    </row>
    <row r="53" ht="18" customHeight="1" s="43">
      <c r="A53" s="100" t="inlineStr">
        <is>
          <t>카올린 (Kaolin)</t>
        </is>
      </c>
      <c r="B53" s="241" t="inlineStr">
        <is>
          <t>분말</t>
        </is>
      </c>
      <c r="C53" s="232" t="inlineStr">
        <is>
          <t>5~30%</t>
        </is>
      </c>
      <c r="D53" s="233" t="inlineStr">
        <is>
          <t>기능성</t>
        </is>
      </c>
      <c r="E53" s="232" t="n"/>
      <c r="F53" s="100" t="n"/>
      <c r="G53" s="100" t="inlineStr">
        <is>
          <t>가장 순한 화이트 클레이. 흡착·매트.</t>
        </is>
      </c>
      <c r="H53" s="100" t="inlineStr">
        <is>
          <t>—</t>
        </is>
      </c>
      <c r="I53" s="100" t="inlineStr">
        <is>
          <t>과건조 — 보습제 병용</t>
        </is>
      </c>
      <c r="J53" s="197" t="n"/>
      <c r="K53" s="100" t="inlineStr"/>
    </row>
    <row r="54" ht="30" customHeight="1" s="43">
      <c r="A54" s="100" t="inlineStr">
        <is>
          <t>벤토나이트 (Bentonite)</t>
        </is>
      </c>
      <c r="B54" s="241" t="inlineStr">
        <is>
          <t>분말</t>
        </is>
      </c>
      <c r="C54" s="232" t="inlineStr">
        <is>
          <t>5~20%</t>
        </is>
      </c>
      <c r="D54" s="233" t="inlineStr">
        <is>
          <t>기능성</t>
        </is>
      </c>
      <c r="E54" s="232" t="n"/>
      <c r="F54" s="100" t="n"/>
      <c r="G54" s="100" t="inlineStr">
        <is>
          <t>강한 흡착·팽윤 클레이. 지성 팩·점증 보조.</t>
        </is>
      </c>
      <c r="H54" s="100" t="inlineStr">
        <is>
          <t>—</t>
        </is>
      </c>
      <c r="I54" s="100" t="inlineStr">
        <is>
          <t>금속 도구 피함, 과건조</t>
        </is>
      </c>
      <c r="J54" s="197" t="n"/>
      <c r="K54" s="100" t="inlineStr"/>
    </row>
    <row r="55" ht="18" customHeight="1" s="43">
      <c r="A55" s="100" t="inlineStr">
        <is>
          <t>마이카 (Mica)</t>
        </is>
      </c>
      <c r="B55" s="241" t="inlineStr">
        <is>
          <t>분말</t>
        </is>
      </c>
      <c r="C55" s="232" t="inlineStr">
        <is>
          <t>1~20%</t>
        </is>
      </c>
      <c r="D55" s="233" t="inlineStr">
        <is>
          <t>기능성</t>
        </is>
      </c>
      <c r="E55" s="232" t="n"/>
      <c r="F55" s="100" t="n"/>
      <c r="G55" s="100" t="inlineStr">
        <is>
          <t>광택·펄·부드러운 슬립.</t>
        </is>
      </c>
      <c r="H55" s="100" t="inlineStr">
        <is>
          <t>—</t>
        </is>
      </c>
      <c r="I55" s="100" t="inlineStr">
        <is>
          <t>윤리적 채굴 출처 확인</t>
        </is>
      </c>
      <c r="J55" s="197" t="n"/>
      <c r="K55" s="100" t="inlineStr"/>
    </row>
    <row r="56" ht="30" customHeight="1" s="43">
      <c r="A56" s="100" t="inlineStr">
        <is>
          <t>보론나이트라이드 (Boron Nitride)</t>
        </is>
      </c>
      <c r="B56" s="241" t="inlineStr">
        <is>
          <t>분말</t>
        </is>
      </c>
      <c r="C56" s="232" t="inlineStr">
        <is>
          <t>1~10%</t>
        </is>
      </c>
      <c r="D56" s="233" t="inlineStr">
        <is>
          <t>기능성</t>
        </is>
      </c>
      <c r="E56" s="232" t="n"/>
      <c r="F56" s="100" t="n"/>
      <c r="G56" s="100" t="inlineStr">
        <is>
          <t>부드러운 슬립·소프트포커스.</t>
        </is>
      </c>
      <c r="H56" s="100" t="inlineStr">
        <is>
          <t>—</t>
        </is>
      </c>
      <c r="I56" s="100" t="inlineStr">
        <is>
          <t>—</t>
        </is>
      </c>
      <c r="J56" s="197" t="n"/>
      <c r="K56" s="100" t="inlineStr"/>
    </row>
    <row r="57" ht="30" customHeight="1" s="43">
      <c r="A57" s="100" t="inlineStr">
        <is>
          <t>글리세린 (Glycerin)</t>
        </is>
      </c>
      <c r="B57" s="242" t="inlineStr">
        <is>
          <t>보습</t>
        </is>
      </c>
      <c r="C57" s="232" t="inlineStr">
        <is>
          <t>2~8%</t>
        </is>
      </c>
      <c r="D57" s="233" t="inlineStr">
        <is>
          <t>기능성</t>
        </is>
      </c>
      <c r="E57" s="232" t="n"/>
      <c r="F57" s="100" t="n"/>
      <c r="G57" s="100" t="inlineStr">
        <is>
          <t>보습 표준. 3~5%가 끈적임 대비 효율 최적.</t>
        </is>
      </c>
      <c r="H57" s="100" t="inlineStr">
        <is>
          <t>대안: 식물성 글리세린</t>
        </is>
      </c>
      <c r="I57" s="100" t="inlineStr">
        <is>
          <t>8%↑ 끈적·건조 환경 역삼투</t>
        </is>
      </c>
      <c r="J57" s="197" t="n"/>
      <c r="K57" s="234" t="inlineStr">
        <is>
          <t>✓ 글리세린 (세이프 O)</t>
        </is>
      </c>
    </row>
    <row r="58" ht="30" customHeight="1" s="43">
      <c r="A58" s="100" t="inlineStr">
        <is>
          <t>프로판디올 (Propanediol)</t>
        </is>
      </c>
      <c r="B58" s="242" t="inlineStr">
        <is>
          <t>보습</t>
        </is>
      </c>
      <c r="C58" s="232" t="inlineStr">
        <is>
          <t>2~8%</t>
        </is>
      </c>
      <c r="D58" s="233" t="inlineStr">
        <is>
          <t>기능성</t>
        </is>
      </c>
      <c r="E58" s="232" t="n"/>
      <c r="F58" s="100" t="n"/>
      <c r="G58" s="100" t="inlineStr">
        <is>
          <t>옥수수 유래 폴리올. 글리세린보다 가볍고 방부 보조.</t>
        </is>
      </c>
      <c r="H58" s="100" t="inlineStr">
        <is>
          <t>—</t>
        </is>
      </c>
      <c r="I58" s="100" t="inlineStr">
        <is>
          <t>—</t>
        </is>
      </c>
      <c r="J58" s="197" t="n"/>
      <c r="K58" s="234" t="inlineStr">
        <is>
          <t>✓ 프로판디올 (세이프 O)</t>
        </is>
      </c>
    </row>
    <row r="59" ht="30" customHeight="1" s="43">
      <c r="A59" s="100" t="inlineStr">
        <is>
          <t>부틸렌글라이콜 (Butylene Glycol)</t>
        </is>
      </c>
      <c r="B59" s="242" t="inlineStr">
        <is>
          <t>보습</t>
        </is>
      </c>
      <c r="C59" s="232" t="inlineStr">
        <is>
          <t>2~8%</t>
        </is>
      </c>
      <c r="D59" s="233" t="inlineStr">
        <is>
          <t>기능성</t>
        </is>
      </c>
      <c r="E59" s="232" t="n"/>
      <c r="F59" s="100" t="n"/>
      <c r="G59" s="100" t="inlineStr">
        <is>
          <t>가벼운 습윤·용제·방부 보조. 추출물 용매로 흔함.</t>
        </is>
      </c>
      <c r="H59" s="100" t="inlineStr">
        <is>
          <t>대안: 프로판디올</t>
        </is>
      </c>
      <c r="I59" s="100" t="inlineStr">
        <is>
          <t>—</t>
        </is>
      </c>
      <c r="J59" s="197" t="n"/>
      <c r="K59" s="100" t="inlineStr"/>
    </row>
    <row r="60" ht="30" customHeight="1" s="43">
      <c r="A60" s="100" t="inlineStr">
        <is>
          <t>펜틸렌글라이콜 (Pentylene Glycol)</t>
        </is>
      </c>
      <c r="B60" s="242" t="inlineStr">
        <is>
          <t>보습</t>
        </is>
      </c>
      <c r="C60" s="232" t="inlineStr">
        <is>
          <t>1~5%</t>
        </is>
      </c>
      <c r="D60" s="233" t="inlineStr">
        <is>
          <t>기능성</t>
        </is>
      </c>
      <c r="E60" s="232" t="n"/>
      <c r="F60" s="100" t="n"/>
      <c r="G60" s="100" t="inlineStr">
        <is>
          <t>습윤+방부 보조(히어로 v2 사용).</t>
        </is>
      </c>
      <c r="H60" s="100" t="inlineStr">
        <is>
          <t>—</t>
        </is>
      </c>
      <c r="I60" s="100" t="inlineStr">
        <is>
          <t>고농도 따가움 드묾</t>
        </is>
      </c>
      <c r="J60" s="197" t="n"/>
      <c r="K60" s="100" t="inlineStr"/>
    </row>
    <row r="61" ht="30" customHeight="1" s="43">
      <c r="A61" s="100" t="inlineStr">
        <is>
          <t>베타인 (Betaine)</t>
        </is>
      </c>
      <c r="B61" s="242" t="inlineStr">
        <is>
          <t>보습</t>
        </is>
      </c>
      <c r="C61" s="232" t="inlineStr">
        <is>
          <t>1~5%</t>
        </is>
      </c>
      <c r="D61" s="233" t="inlineStr">
        <is>
          <t>기능성</t>
        </is>
      </c>
      <c r="E61" s="232" t="n"/>
      <c r="F61" s="100" t="n"/>
      <c r="G61" s="100" t="inlineStr">
        <is>
          <t>사탕무 유래. 끈적임 적고 계면활성제 자극 완화.</t>
        </is>
      </c>
      <c r="H61" s="100" t="inlineStr">
        <is>
          <t>—</t>
        </is>
      </c>
      <c r="I61" s="100" t="inlineStr">
        <is>
          <t>—</t>
        </is>
      </c>
      <c r="J61" s="197" t="n"/>
      <c r="K61" s="234" t="inlineStr">
        <is>
          <t>✓ 베타인 (세이프 O)</t>
        </is>
      </c>
    </row>
    <row r="62" ht="30" customHeight="1" s="43">
      <c r="A62" s="100" t="inlineStr">
        <is>
          <t>소듐PCA (Sodium PCA)</t>
        </is>
      </c>
      <c r="B62" s="242" t="inlineStr">
        <is>
          <t>보습</t>
        </is>
      </c>
      <c r="C62" s="232" t="inlineStr">
        <is>
          <t>0.5~3%</t>
        </is>
      </c>
      <c r="D62" s="233" t="inlineStr">
        <is>
          <t>기능성</t>
        </is>
      </c>
      <c r="E62" s="232" t="n"/>
      <c r="F62" s="100" t="n"/>
      <c r="G62" s="100" t="inlineStr">
        <is>
          <t>천연보습인자(NMF) 성분. 가볍고 촉촉.</t>
        </is>
      </c>
      <c r="H62" s="100" t="inlineStr">
        <is>
          <t>—</t>
        </is>
      </c>
      <c r="I62" s="100" t="inlineStr">
        <is>
          <t>—</t>
        </is>
      </c>
      <c r="J62" s="197" t="n"/>
      <c r="K62" s="100" t="inlineStr"/>
    </row>
    <row r="63" ht="45" customHeight="1" s="43">
      <c r="A63" s="100" t="inlineStr">
        <is>
          <t>우레아 (Urea)</t>
        </is>
      </c>
      <c r="B63" s="242" t="inlineStr">
        <is>
          <t>보습</t>
        </is>
      </c>
      <c r="C63" s="232" t="inlineStr">
        <is>
          <t>2~10%</t>
        </is>
      </c>
      <c r="D63" s="233" t="inlineStr">
        <is>
          <t>기능성</t>
        </is>
      </c>
      <c r="E63" s="232" t="n"/>
      <c r="F63" s="100" t="n"/>
      <c r="G63" s="100" t="inlineStr">
        <is>
          <t>NMF·각질 연화. 5%↑ 거친 피부·각질.</t>
        </is>
      </c>
      <c r="H63" s="100" t="inlineStr">
        <is>
          <t>—</t>
        </is>
      </c>
      <c r="I63" s="100" t="inlineStr">
        <is>
          <t>민감 피부 따가움. 수용액에서 분해돼 pH 상승 — 소량·단기</t>
        </is>
      </c>
      <c r="J63" s="197" t="n"/>
      <c r="K63" s="100" t="inlineStr"/>
    </row>
    <row r="64" ht="45" customHeight="1" s="43">
      <c r="A64" s="100" t="inlineStr">
        <is>
          <t>소듐하이알루로네이트 (Sodium Hyaluronate)</t>
        </is>
      </c>
      <c r="B64" s="242" t="inlineStr">
        <is>
          <t>보습</t>
        </is>
      </c>
      <c r="C64" s="232" t="inlineStr">
        <is>
          <t>0.05~0.5%(분말)</t>
        </is>
      </c>
      <c r="D64" s="233" t="inlineStr">
        <is>
          <t>기능성</t>
        </is>
      </c>
      <c r="E64" s="232" t="n"/>
      <c r="F64" s="100" t="n"/>
      <c r="G64" s="100" t="inlineStr">
        <is>
          <t>수분 붙잡음. 고·저분자 섞어 층별 보습.</t>
        </is>
      </c>
      <c r="H64" s="100" t="inlineStr">
        <is>
          <t>—</t>
        </is>
      </c>
      <c r="I64" s="100" t="inlineStr">
        <is>
          <t>분말은 미리 불림. 과량 시 밀림</t>
        </is>
      </c>
      <c r="J64" s="197" t="n"/>
      <c r="K64" s="100" t="inlineStr"/>
    </row>
    <row r="65" ht="30" customHeight="1" s="43">
      <c r="A65" s="100" t="inlineStr">
        <is>
          <t>트레할로스 (Trehalose)</t>
        </is>
      </c>
      <c r="B65" s="242" t="inlineStr">
        <is>
          <t>보습</t>
        </is>
      </c>
      <c r="C65" s="232" t="inlineStr">
        <is>
          <t>1~3%</t>
        </is>
      </c>
      <c r="D65" s="233" t="inlineStr">
        <is>
          <t>기능성</t>
        </is>
      </c>
      <c r="E65" s="232" t="n"/>
      <c r="F65" s="100" t="n"/>
      <c r="G65" s="100" t="inlineStr">
        <is>
          <t>보호당 — 건조 스트레스에서 막·단백질 보호.</t>
        </is>
      </c>
      <c r="H65" s="100" t="inlineStr">
        <is>
          <t>—</t>
        </is>
      </c>
      <c r="I65" s="100" t="inlineStr">
        <is>
          <t>—</t>
        </is>
      </c>
      <c r="J65" s="197" t="n"/>
      <c r="K65" s="100" t="inlineStr"/>
    </row>
    <row r="66" ht="45" customHeight="1" s="43">
      <c r="A66" s="100" t="inlineStr">
        <is>
          <t>폴리글루타믹애씨드 (Polyglutamic Acid)</t>
        </is>
      </c>
      <c r="B66" s="242" t="inlineStr">
        <is>
          <t>보습</t>
        </is>
      </c>
      <c r="C66" s="232" t="inlineStr">
        <is>
          <t>0.05~0.5%</t>
        </is>
      </c>
      <c r="D66" s="233" t="inlineStr">
        <is>
          <t>기능성</t>
        </is>
      </c>
      <c r="E66" s="232" t="n"/>
      <c r="F66" s="100" t="n"/>
      <c r="G66" s="100" t="inlineStr">
        <is>
          <t>강한 보수력·얇은 필름감.</t>
        </is>
      </c>
      <c r="H66" s="100" t="inlineStr">
        <is>
          <t>—</t>
        </is>
      </c>
      <c r="I66" s="100" t="inlineStr">
        <is>
          <t>과량 끈적·밀림</t>
        </is>
      </c>
      <c r="J66" s="197" t="n"/>
      <c r="K66" s="100" t="inlineStr"/>
    </row>
    <row r="67" ht="30" customHeight="1" s="43">
      <c r="A67" s="100" t="inlineStr">
        <is>
          <t>알부틴 (Arbutin)</t>
        </is>
      </c>
      <c r="B67" s="238" t="inlineStr">
        <is>
          <t>활성</t>
        </is>
      </c>
      <c r="C67" s="232" t="inlineStr">
        <is>
          <t>2~5%</t>
        </is>
      </c>
      <c r="D67" s="233" t="inlineStr">
        <is>
          <t>기능성</t>
        </is>
      </c>
      <c r="E67" s="232" t="n"/>
      <c r="F67" s="100" t="n"/>
      <c r="G67" s="100" t="inlineStr">
        <is>
          <t>미백 고시 성분(2~5%). 티로시나제 억제.</t>
        </is>
      </c>
      <c r="H67" s="100" t="inlineStr">
        <is>
          <t>—</t>
        </is>
      </c>
      <c r="I67" s="100" t="inlineStr">
        <is>
          <t>고온·고pH에서 분해 — pH 5~7, 냉각상 투입</t>
        </is>
      </c>
      <c r="J67" s="197" t="n"/>
      <c r="K67" s="100" t="inlineStr"/>
    </row>
    <row r="68" ht="30" customHeight="1" s="43">
      <c r="A68" s="100" t="inlineStr">
        <is>
          <t>마그네슘아스코빌포스페이트 (MAP)</t>
        </is>
      </c>
      <c r="B68" s="238" t="inlineStr">
        <is>
          <t>활성</t>
        </is>
      </c>
      <c r="C68" s="232" t="inlineStr">
        <is>
          <t>3%</t>
        </is>
      </c>
      <c r="D68" s="233" t="inlineStr">
        <is>
          <t>기능성</t>
        </is>
      </c>
      <c r="E68" s="232" t="n"/>
      <c r="F68" s="100" t="n"/>
      <c r="G68" s="100" t="inlineStr">
        <is>
          <t>미백 고시(3%). 안정·저자극 비타민C.</t>
        </is>
      </c>
      <c r="H68" s="100" t="inlineStr">
        <is>
          <t>—</t>
        </is>
      </c>
      <c r="I68" s="100" t="inlineStr">
        <is>
          <t>pH 6~7, 산성에서 불안정</t>
        </is>
      </c>
      <c r="J68" s="197" t="n"/>
      <c r="K68" s="100" t="inlineStr"/>
    </row>
    <row r="69" ht="45" customHeight="1" s="43">
      <c r="A69" s="100" t="inlineStr">
        <is>
          <t>아스코빅애씨드 (L-Ascorbic Acid, 순수 비타민C)</t>
        </is>
      </c>
      <c r="B69" s="238" t="inlineStr">
        <is>
          <t>활성</t>
        </is>
      </c>
      <c r="C69" s="232" t="inlineStr">
        <is>
          <t>5~20%</t>
        </is>
      </c>
      <c r="D69" s="233" t="inlineStr">
        <is>
          <t>기능성</t>
        </is>
      </c>
      <c r="E69" s="232" t="n"/>
      <c r="F69" s="100" t="n"/>
      <c r="G69" s="100" t="inlineStr">
        <is>
          <t>가장 강한 비타민C(톤·항산화).</t>
        </is>
      </c>
      <c r="H69" s="100" t="inlineStr">
        <is>
          <t>—</t>
        </is>
      </c>
      <c r="I69" s="100" t="inlineStr">
        <is>
          <t>pH ≤3.5 필요·산화 빠름 → 무수/에어리스·소량 제조</t>
        </is>
      </c>
      <c r="J69" s="197" t="n"/>
      <c r="K69" s="100" t="inlineStr"/>
    </row>
    <row r="70" ht="30" customHeight="1" s="43">
      <c r="A70" s="100" t="inlineStr">
        <is>
          <t>알파-비사보롤 (alpha-Bisabolol)</t>
        </is>
      </c>
      <c r="B70" s="238" t="inlineStr">
        <is>
          <t>활성</t>
        </is>
      </c>
      <c r="C70" s="232" t="inlineStr">
        <is>
          <t>0.1~0.5%</t>
        </is>
      </c>
      <c r="D70" s="233" t="inlineStr">
        <is>
          <t>기능성</t>
        </is>
      </c>
      <c r="E70" s="232" t="n"/>
      <c r="F70" s="100" t="n"/>
      <c r="G70" s="100" t="inlineStr">
        <is>
          <t>진정 + 미백 고시 성분(0.5%).</t>
        </is>
      </c>
      <c r="H70" s="100" t="inlineStr">
        <is>
          <t>대안: 캐모마일추출물</t>
        </is>
      </c>
      <c r="I70" s="100" t="inlineStr">
        <is>
          <t>—</t>
        </is>
      </c>
      <c r="J70" s="197" t="n"/>
      <c r="K70" s="100" t="inlineStr"/>
    </row>
    <row r="71" ht="45" customHeight="1" s="43">
      <c r="A71" s="100" t="inlineStr">
        <is>
          <t>유용성감초추출물 (Licorice Root Extract)</t>
        </is>
      </c>
      <c r="B71" s="238" t="inlineStr">
        <is>
          <t>활성</t>
        </is>
      </c>
      <c r="C71" s="232" t="inlineStr">
        <is>
          <t>0.05%(고시)</t>
        </is>
      </c>
      <c r="D71" s="233" t="inlineStr">
        <is>
          <t>기능성</t>
        </is>
      </c>
      <c r="E71" s="232" t="n"/>
      <c r="F71" s="100" t="n"/>
      <c r="G71" s="100" t="inlineStr">
        <is>
          <t>미백 고시·진정.</t>
        </is>
      </c>
      <c r="H71" s="100" t="inlineStr">
        <is>
          <t>—</t>
        </is>
      </c>
      <c r="I71" s="100" t="inlineStr">
        <is>
          <t>고시 농도·원료 규격 확인</t>
        </is>
      </c>
      <c r="J71" s="197" t="n"/>
      <c r="K71" s="100" t="inlineStr"/>
    </row>
    <row r="72" ht="30" customHeight="1" s="43">
      <c r="A72" s="100" t="inlineStr">
        <is>
          <t>트라넥사믹애씨드 (Tranexamic Acid)</t>
        </is>
      </c>
      <c r="B72" s="238" t="inlineStr">
        <is>
          <t>활성</t>
        </is>
      </c>
      <c r="C72" s="232" t="inlineStr">
        <is>
          <t>2~3%</t>
        </is>
      </c>
      <c r="D72" s="233" t="inlineStr">
        <is>
          <t>기능성</t>
        </is>
      </c>
      <c r="E72" s="232" t="n"/>
      <c r="F72" s="100" t="n"/>
      <c r="G72" s="100" t="inlineStr">
        <is>
          <t>톤·잡티 케어 원료.</t>
        </is>
      </c>
      <c r="H72" s="100" t="inlineStr">
        <is>
          <t>—</t>
        </is>
      </c>
      <c r="I72" s="100" t="inlineStr">
        <is>
          <t>국내 미백 고시 성분 아님 — '미백' 표방 불가</t>
        </is>
      </c>
      <c r="J72" s="197" t="n"/>
      <c r="K72" s="100" t="inlineStr"/>
    </row>
    <row r="73" ht="30" customHeight="1" s="43">
      <c r="A73" s="100" t="inlineStr">
        <is>
          <t>레티닐팔미테이트 (Retinyl Palmitate)</t>
        </is>
      </c>
      <c r="B73" s="238" t="inlineStr">
        <is>
          <t>활성</t>
        </is>
      </c>
      <c r="C73" s="232" t="inlineStr">
        <is>
          <t>고시 10,000IU/g</t>
        </is>
      </c>
      <c r="D73" s="233" t="inlineStr">
        <is>
          <t>기능성</t>
        </is>
      </c>
      <c r="E73" s="232" t="n"/>
      <c r="F73" s="100" t="n"/>
      <c r="G73" s="100" t="inlineStr">
        <is>
          <t>순한 레티노이드 에스터(주름 고시).</t>
        </is>
      </c>
      <c r="H73" s="100" t="inlineStr">
        <is>
          <t>대안: 바쿠치올</t>
        </is>
      </c>
      <c r="I73" s="100" t="inlineStr">
        <is>
          <t>빛·산소 불안정, 임부 주의, 팔미트산 에스터</t>
        </is>
      </c>
      <c r="J73" s="197" t="n"/>
      <c r="K73" s="100" t="inlineStr"/>
    </row>
    <row r="74" ht="30" customHeight="1" s="43">
      <c r="A74" s="100" t="inlineStr">
        <is>
          <t>바쿠치올 (Bakuchiol)</t>
        </is>
      </c>
      <c r="B74" s="238" t="inlineStr">
        <is>
          <t>활성</t>
        </is>
      </c>
      <c r="C74" s="232" t="inlineStr">
        <is>
          <t>0.5~1%</t>
        </is>
      </c>
      <c r="D74" s="233" t="inlineStr">
        <is>
          <t>기능성</t>
        </is>
      </c>
      <c r="E74" s="232" t="n"/>
      <c r="F74" s="100" t="n"/>
      <c r="G74" s="100" t="inlineStr">
        <is>
          <t>식물 유래 레티놀 대체(자극 적음).</t>
        </is>
      </c>
      <c r="H74" s="100" t="inlineStr">
        <is>
          <t>—</t>
        </is>
      </c>
      <c r="I74" s="100" t="inlineStr">
        <is>
          <t>주름 고시 성분 아님 — 표방 주의</t>
        </is>
      </c>
      <c r="J74" s="197" t="n"/>
      <c r="K74" s="100" t="inlineStr"/>
    </row>
    <row r="75" ht="30" customHeight="1" s="43">
      <c r="A75" s="100" t="inlineStr">
        <is>
          <t>아세틸헥사펩타이드-8 (Argireline)</t>
        </is>
      </c>
      <c r="B75" s="238" t="inlineStr">
        <is>
          <t>활성</t>
        </is>
      </c>
      <c r="C75" s="232" t="inlineStr">
        <is>
          <t>2~10%(원료액)</t>
        </is>
      </c>
      <c r="D75" s="233" t="inlineStr">
        <is>
          <t>기능성</t>
        </is>
      </c>
      <c r="E75" s="232" t="n"/>
      <c r="F75" s="100" t="n"/>
      <c r="G75" s="100" t="inlineStr">
        <is>
          <t>표정주름 펩타이드.</t>
        </is>
      </c>
      <c r="H75" s="100" t="inlineStr">
        <is>
          <t>—</t>
        </is>
      </c>
      <c r="I75" s="100" t="inlineStr">
        <is>
          <t>원료액% ≠ 펩타이드 농도</t>
        </is>
      </c>
      <c r="J75" s="197" t="n"/>
      <c r="K75" s="100" t="inlineStr"/>
    </row>
    <row r="76" ht="30" customHeight="1" s="43">
      <c r="A76" s="100" t="inlineStr">
        <is>
          <t>코퍼트라이펩타이드-1 (GHK-Cu)</t>
        </is>
      </c>
      <c r="B76" s="238" t="inlineStr">
        <is>
          <t>활성</t>
        </is>
      </c>
      <c r="C76" s="232" t="inlineStr">
        <is>
          <t>0.5~2%(원료액)</t>
        </is>
      </c>
      <c r="D76" s="233" t="inlineStr">
        <is>
          <t>기능성</t>
        </is>
      </c>
      <c r="E76" s="232" t="n"/>
      <c r="F76" s="100" t="n"/>
      <c r="G76" s="100" t="inlineStr">
        <is>
          <t>재생·탄력 펩타이드(푸른색).</t>
        </is>
      </c>
      <c r="H76" s="100" t="inlineStr">
        <is>
          <t>—</t>
        </is>
      </c>
      <c r="I76" s="100" t="inlineStr">
        <is>
          <t>비타민C·강산·EDTA와 함께 쓰면 불안정</t>
        </is>
      </c>
      <c r="J76" s="197" t="n"/>
      <c r="K76" s="100" t="inlineStr"/>
    </row>
    <row r="77" ht="30" customHeight="1" s="43">
      <c r="A77" s="100" t="inlineStr">
        <is>
          <t>세라마이드NP (Ceramide NP)</t>
        </is>
      </c>
      <c r="B77" s="238" t="inlineStr">
        <is>
          <t>활성</t>
        </is>
      </c>
      <c r="C77" s="232" t="inlineStr">
        <is>
          <t>0.1~1%</t>
        </is>
      </c>
      <c r="D77" s="233" t="inlineStr">
        <is>
          <t>기능성</t>
        </is>
      </c>
      <c r="E77" s="232" t="n"/>
      <c r="F77" s="100" t="n"/>
      <c r="G77" s="100" t="inlineStr">
        <is>
          <t>장벽 지질. 콜레스테롤·지방산과 비율 설계.</t>
        </is>
      </c>
      <c r="H77" s="100" t="inlineStr">
        <is>
          <t>—</t>
        </is>
      </c>
      <c r="I77" s="100" t="inlineStr">
        <is>
          <t>용해 어려움 — 유상 고온 용해</t>
        </is>
      </c>
      <c r="J77" s="197" t="n"/>
      <c r="K77" s="100" t="inlineStr"/>
    </row>
    <row r="78" ht="30" customHeight="1" s="43">
      <c r="A78" s="100" t="inlineStr">
        <is>
          <t>마데카소사이드 (Madecassoside)</t>
        </is>
      </c>
      <c r="B78" s="238" t="inlineStr">
        <is>
          <t>활성</t>
        </is>
      </c>
      <c r="C78" s="232" t="inlineStr">
        <is>
          <t>0.1~0.5%</t>
        </is>
      </c>
      <c r="D78" s="233" t="inlineStr">
        <is>
          <t>기능성</t>
        </is>
      </c>
      <c r="E78" s="232" t="n"/>
      <c r="F78" s="100" t="n"/>
      <c r="G78" s="100" t="inlineStr">
        <is>
          <t>병풀 유래 진정·장벽(보유 원료).</t>
        </is>
      </c>
      <c r="H78" s="100" t="inlineStr">
        <is>
          <t>대안: 병풀추출물</t>
        </is>
      </c>
      <c r="I78" s="100" t="inlineStr">
        <is>
          <t>—</t>
        </is>
      </c>
      <c r="J78" s="197" t="n"/>
      <c r="K78" s="234" t="inlineStr">
        <is>
          <t>✓ 마데카소사이드 (세이프 O)</t>
        </is>
      </c>
    </row>
    <row r="79" ht="45" customHeight="1" s="43">
      <c r="A79" s="100" t="inlineStr">
        <is>
          <t>병풀추출물 (Centella Asiatica Extract)</t>
        </is>
      </c>
      <c r="B79" s="238" t="inlineStr">
        <is>
          <t>활성</t>
        </is>
      </c>
      <c r="C79" s="232" t="inlineStr">
        <is>
          <t>1~5%</t>
        </is>
      </c>
      <c r="D79" s="233" t="inlineStr">
        <is>
          <t>기능성</t>
        </is>
      </c>
      <c r="E79" s="232" t="n"/>
      <c r="F79" s="100" t="n"/>
      <c r="G79" s="100" t="inlineStr">
        <is>
          <t>진정·재생 대표 추출물.</t>
        </is>
      </c>
      <c r="H79" s="100" t="inlineStr">
        <is>
          <t>—</t>
        </is>
      </c>
      <c r="I79" s="100" t="inlineStr">
        <is>
          <t>추출물마다 고형분 다름 — TDS 확인</t>
        </is>
      </c>
      <c r="J79" s="197" t="n"/>
      <c r="K79" s="100" t="inlineStr"/>
    </row>
    <row r="80" ht="18" customHeight="1" s="43">
      <c r="A80" s="100" t="inlineStr">
        <is>
          <t>엑토인 (Ectoine)</t>
        </is>
      </c>
      <c r="B80" s="238" t="inlineStr">
        <is>
          <t>활성</t>
        </is>
      </c>
      <c r="C80" s="232" t="inlineStr">
        <is>
          <t>0.3~2%</t>
        </is>
      </c>
      <c r="D80" s="233" t="inlineStr">
        <is>
          <t>기능성</t>
        </is>
      </c>
      <c r="E80" s="232" t="n"/>
      <c r="F80" s="100" t="n"/>
      <c r="G80" s="100" t="inlineStr">
        <is>
          <t>극한미생물 유래 보호·진정 성분.</t>
        </is>
      </c>
      <c r="H80" s="100" t="inlineStr">
        <is>
          <t>—</t>
        </is>
      </c>
      <c r="I80" s="100" t="inlineStr">
        <is>
          <t>—</t>
        </is>
      </c>
      <c r="J80" s="197" t="n"/>
      <c r="K80" s="100" t="inlineStr"/>
    </row>
    <row r="81" ht="30" customHeight="1" s="43">
      <c r="A81" s="100" t="inlineStr">
        <is>
          <t>베타-글루칸 (Beta-Glucan)</t>
        </is>
      </c>
      <c r="B81" s="238" t="inlineStr">
        <is>
          <t>활성</t>
        </is>
      </c>
      <c r="C81" s="232" t="inlineStr">
        <is>
          <t>1~5%(원료액)</t>
        </is>
      </c>
      <c r="D81" s="233" t="inlineStr">
        <is>
          <t>기능성</t>
        </is>
      </c>
      <c r="E81" s="232" t="n"/>
      <c r="F81" s="100" t="n"/>
      <c r="G81" s="100" t="inlineStr">
        <is>
          <t>진정·보습·장벽(보유 원료).</t>
        </is>
      </c>
      <c r="H81" s="100" t="inlineStr">
        <is>
          <t>대안: 귀리추출물</t>
        </is>
      </c>
      <c r="I81" s="100" t="inlineStr">
        <is>
          <t>—</t>
        </is>
      </c>
      <c r="J81" s="197" t="n"/>
      <c r="K81" s="234" t="inlineStr">
        <is>
          <t>✓ 베타글루칸 (세이프 O)</t>
        </is>
      </c>
    </row>
    <row r="82" ht="30" customHeight="1" s="43">
      <c r="A82" s="100" t="inlineStr">
        <is>
          <t>콜로이달오트밀 (Colloidal Oatmeal)</t>
        </is>
      </c>
      <c r="B82" s="238" t="inlineStr">
        <is>
          <t>활성</t>
        </is>
      </c>
      <c r="C82" s="232" t="inlineStr">
        <is>
          <t>1~5%</t>
        </is>
      </c>
      <c r="D82" s="233" t="inlineStr">
        <is>
          <t>기능성</t>
        </is>
      </c>
      <c r="E82" s="232" t="n"/>
      <c r="F82" s="100" t="n"/>
      <c r="G82" s="100" t="inlineStr">
        <is>
          <t>가려움·건조 진정. 장벽 크림 단골.</t>
        </is>
      </c>
      <c r="H82" s="100" t="inlineStr">
        <is>
          <t>대안: 오트밀분말</t>
        </is>
      </c>
      <c r="I82" s="100" t="inlineStr">
        <is>
          <t>전분 — 미생물 영양원, 방부 철저</t>
        </is>
      </c>
      <c r="J82" s="197" t="n"/>
      <c r="K82" s="100" t="inlineStr"/>
    </row>
    <row r="83" ht="45" customHeight="1" s="43">
      <c r="A83" s="100" t="inlineStr">
        <is>
          <t>디포타슘글리시리제이트 (Dipotassium Glycyrrhizate)</t>
        </is>
      </c>
      <c r="B83" s="238" t="inlineStr">
        <is>
          <t>활성</t>
        </is>
      </c>
      <c r="C83" s="232" t="inlineStr">
        <is>
          <t>0.1~0.5%</t>
        </is>
      </c>
      <c r="D83" s="233" t="inlineStr">
        <is>
          <t>기능성</t>
        </is>
      </c>
      <c r="E83" s="232" t="n"/>
      <c r="F83" s="100" t="n"/>
      <c r="G83" s="100" t="inlineStr">
        <is>
          <t>감초 유래 수용성 진정.</t>
        </is>
      </c>
      <c r="H83" s="100" t="inlineStr">
        <is>
          <t>—</t>
        </is>
      </c>
      <c r="I83" s="100" t="inlineStr">
        <is>
          <t>—</t>
        </is>
      </c>
      <c r="J83" s="197" t="n"/>
      <c r="K83" s="100" t="inlineStr"/>
    </row>
    <row r="84" ht="18" customHeight="1" s="43">
      <c r="A84" s="100" t="inlineStr">
        <is>
          <t>카페인 (Caffeine)</t>
        </is>
      </c>
      <c r="B84" s="238" t="inlineStr">
        <is>
          <t>활성</t>
        </is>
      </c>
      <c r="C84" s="232" t="inlineStr">
        <is>
          <t>0.5~3%</t>
        </is>
      </c>
      <c r="D84" s="233" t="inlineStr">
        <is>
          <t>기능성</t>
        </is>
      </c>
      <c r="E84" s="232" t="n"/>
      <c r="F84" s="100" t="n"/>
      <c r="G84" s="100" t="inlineStr">
        <is>
          <t>부기·눈가·두피 제품.</t>
        </is>
      </c>
      <c r="H84" s="100" t="inlineStr">
        <is>
          <t>대안: 커피추출물</t>
        </is>
      </c>
      <c r="I84" s="100" t="inlineStr">
        <is>
          <t>—</t>
        </is>
      </c>
      <c r="J84" s="197" t="n"/>
      <c r="K84" s="100" t="inlineStr"/>
    </row>
    <row r="85" ht="45" customHeight="1" s="43">
      <c r="A85" s="100" t="inlineStr">
        <is>
          <t>글라이콜릭애씨드 (Glycolic Acid, AHA)</t>
        </is>
      </c>
      <c r="B85" s="238" t="inlineStr">
        <is>
          <t>활성</t>
        </is>
      </c>
      <c r="C85" s="232" t="inlineStr">
        <is>
          <t>3~10%</t>
        </is>
      </c>
      <c r="D85" s="233" t="inlineStr">
        <is>
          <t>기능성</t>
        </is>
      </c>
      <c r="E85" s="232" t="n"/>
      <c r="F85" s="100" t="n"/>
      <c r="G85" s="100" t="inlineStr">
        <is>
          <t>각질·피부결. pH 3.5~4에서 작동.</t>
        </is>
      </c>
      <c r="H85" s="100" t="inlineStr">
        <is>
          <t>—</t>
        </is>
      </c>
      <c r="I85" s="100" t="inlineStr">
        <is>
          <t>자외선 민감↑ — AHA 주의문구 표시 대상, 고시 확인</t>
        </is>
      </c>
      <c r="J85" s="197" t="n"/>
      <c r="K85" s="100" t="inlineStr"/>
    </row>
    <row r="86" ht="30" customHeight="1" s="43">
      <c r="A86" s="100" t="inlineStr">
        <is>
          <t>락틱애씨드 (Lactic Acid, AHA)</t>
        </is>
      </c>
      <c r="B86" s="238" t="inlineStr">
        <is>
          <t>활성</t>
        </is>
      </c>
      <c r="C86" s="232" t="inlineStr">
        <is>
          <t>2~5%</t>
        </is>
      </c>
      <c r="D86" s="233" t="inlineStr">
        <is>
          <t>기능성</t>
        </is>
      </c>
      <c r="E86" s="232" t="n"/>
      <c r="F86" s="100" t="n"/>
      <c r="G86" s="100" t="inlineStr">
        <is>
          <t>순한 AHA + 보습.</t>
        </is>
      </c>
      <c r="H86" s="100" t="inlineStr">
        <is>
          <t>—</t>
        </is>
      </c>
      <c r="I86" s="100" t="inlineStr">
        <is>
          <t>pH 관리·주의문구</t>
        </is>
      </c>
      <c r="J86" s="197" t="n"/>
      <c r="K86" s="100" t="inlineStr"/>
    </row>
    <row r="87" ht="30" customHeight="1" s="43">
      <c r="A87" s="100" t="inlineStr">
        <is>
          <t>만델릭애씨드 (Mandelic Acid)</t>
        </is>
      </c>
      <c r="B87" s="238" t="inlineStr">
        <is>
          <t>활성</t>
        </is>
      </c>
      <c r="C87" s="232" t="inlineStr">
        <is>
          <t>2~5%</t>
        </is>
      </c>
      <c r="D87" s="233" t="inlineStr">
        <is>
          <t>기능성</t>
        </is>
      </c>
      <c r="E87" s="232" t="n"/>
      <c r="F87" s="100" t="n"/>
      <c r="G87" s="100" t="inlineStr">
        <is>
          <t>분자 큰 AHA — 민감·지성 각질.</t>
        </is>
      </c>
      <c r="H87" s="100" t="inlineStr">
        <is>
          <t>—</t>
        </is>
      </c>
      <c r="I87" s="100" t="inlineStr">
        <is>
          <t>pH 3.5 내외</t>
        </is>
      </c>
      <c r="J87" s="197" t="n"/>
      <c r="K87" s="100" t="inlineStr"/>
    </row>
    <row r="88" ht="30" customHeight="1" s="43">
      <c r="A88" s="100" t="inlineStr">
        <is>
          <t>글루코노락톤 (Gluconolactone, PHA)</t>
        </is>
      </c>
      <c r="B88" s="238" t="inlineStr">
        <is>
          <t>활성</t>
        </is>
      </c>
      <c r="C88" s="232" t="inlineStr">
        <is>
          <t>2~10%</t>
        </is>
      </c>
      <c r="D88" s="233" t="inlineStr">
        <is>
          <t>기능성</t>
        </is>
      </c>
      <c r="E88" s="232" t="n"/>
      <c r="F88" s="100" t="n"/>
      <c r="G88" s="100" t="inlineStr">
        <is>
          <t>가장 순한 각질 케어 + 보습.</t>
        </is>
      </c>
      <c r="H88" s="100" t="inlineStr">
        <is>
          <t>—</t>
        </is>
      </c>
      <c r="I88" s="100" t="inlineStr">
        <is>
          <t>—</t>
        </is>
      </c>
      <c r="J88" s="197" t="n"/>
      <c r="K88" s="100" t="inlineStr"/>
    </row>
    <row r="89" ht="30" customHeight="1" s="43">
      <c r="A89" s="100" t="inlineStr">
        <is>
          <t>아젤라익애씨드 (Azelaic Acid)</t>
        </is>
      </c>
      <c r="B89" s="238" t="inlineStr">
        <is>
          <t>활성</t>
        </is>
      </c>
      <c r="C89" s="232" t="inlineStr">
        <is>
          <t>~10%</t>
        </is>
      </c>
      <c r="D89" s="233" t="inlineStr">
        <is>
          <t>기능성</t>
        </is>
      </c>
      <c r="E89" s="232" t="n"/>
      <c r="F89" s="100" t="n"/>
      <c r="G89" s="100" t="inlineStr">
        <is>
          <t>피지·톤 케어.</t>
        </is>
      </c>
      <c r="H89" s="100" t="inlineStr">
        <is>
          <t>—</t>
        </is>
      </c>
      <c r="I89" s="100" t="inlineStr">
        <is>
          <t>용해 어려움. 고농도는 의약품 영역 — 표방·한도 확인</t>
        </is>
      </c>
      <c r="J89" s="197" t="n"/>
      <c r="K89" s="100" t="inlineStr"/>
    </row>
    <row r="90" ht="30" customHeight="1" s="43">
      <c r="A90" s="100" t="inlineStr">
        <is>
          <t>벤질알코올 (Benzyl Alcohol)</t>
        </is>
      </c>
      <c r="B90" s="236" t="inlineStr">
        <is>
          <t>방부</t>
        </is>
      </c>
      <c r="C90" s="232" t="inlineStr">
        <is>
          <t>0.5~1%</t>
        </is>
      </c>
      <c r="D90" s="233" t="inlineStr">
        <is>
          <t>기능성</t>
        </is>
      </c>
      <c r="E90" s="232" t="n"/>
      <c r="F90" s="100" t="n"/>
      <c r="G90" s="100" t="inlineStr">
        <is>
          <t>방부+용제. 에코 방부 블렌드 단골.</t>
        </is>
      </c>
      <c r="H90" s="100" t="inlineStr">
        <is>
          <t>—</t>
        </is>
      </c>
      <c r="I90" s="100" t="inlineStr">
        <is>
          <t>고시 한도 확인, 향료 알레르기 성분으로도 표시</t>
        </is>
      </c>
      <c r="J90" s="197" t="n"/>
      <c r="K90" s="100" t="inlineStr"/>
    </row>
    <row r="91" ht="30" customHeight="1" s="43">
      <c r="A91" s="100" t="inlineStr">
        <is>
          <t>클로페네신 (Chlorphenesin)</t>
        </is>
      </c>
      <c r="B91" s="236" t="inlineStr">
        <is>
          <t>방부</t>
        </is>
      </c>
      <c r="C91" s="232" t="inlineStr">
        <is>
          <t>0.1~0.3%</t>
        </is>
      </c>
      <c r="D91" s="233" t="inlineStr">
        <is>
          <t>기능성</t>
        </is>
      </c>
      <c r="E91" s="232" t="n"/>
      <c r="F91" s="100" t="n"/>
      <c r="G91" s="100" t="inlineStr">
        <is>
          <t>곰팡이·세균 보조 방부. 페녹시와 병용.</t>
        </is>
      </c>
      <c r="H91" s="100" t="inlineStr">
        <is>
          <t>—</t>
        </is>
      </c>
      <c r="I91" s="100" t="inlineStr">
        <is>
          <t>고시 0.3%</t>
        </is>
      </c>
      <c r="J91" s="197" t="n"/>
      <c r="K91" s="100" t="inlineStr"/>
    </row>
    <row r="92" ht="45" customHeight="1" s="43">
      <c r="A92" s="100" t="inlineStr">
        <is>
          <t>디하이드로아세틱애씨드+벤질알코올 (Geogard 221)</t>
        </is>
      </c>
      <c r="B92" s="236" t="inlineStr">
        <is>
          <t>방부</t>
        </is>
      </c>
      <c r="C92" s="232" t="inlineStr">
        <is>
          <t>0.6~1%</t>
        </is>
      </c>
      <c r="D92" s="233" t="inlineStr">
        <is>
          <t>기능성</t>
        </is>
      </c>
      <c r="E92" s="232" t="n"/>
      <c r="F92" s="100" t="n"/>
      <c r="G92" s="100" t="inlineStr">
        <is>
          <t>에코서트 허용 방부 블렌드.</t>
        </is>
      </c>
      <c r="H92" s="100" t="inlineStr">
        <is>
          <t>—</t>
        </is>
      </c>
      <c r="I92" s="100" t="inlineStr">
        <is>
          <t>pH ≤6에서 효력</t>
        </is>
      </c>
      <c r="J92" s="197" t="n"/>
      <c r="K92" s="100" t="inlineStr"/>
    </row>
    <row r="93" ht="45" customHeight="1" s="43">
      <c r="A93" s="100" t="inlineStr">
        <is>
          <t>소르비탄카프릴레이트 (Sorbitan Caprylate)</t>
        </is>
      </c>
      <c r="B93" s="236" t="inlineStr">
        <is>
          <t>방부</t>
        </is>
      </c>
      <c r="C93" s="232" t="inlineStr">
        <is>
          <t>0.5~1%</t>
        </is>
      </c>
      <c r="D93" s="233" t="inlineStr">
        <is>
          <t>기능성</t>
        </is>
      </c>
      <c r="E93" s="232" t="n"/>
      <c r="F93" s="100" t="n"/>
      <c r="G93" s="100" t="inlineStr">
        <is>
          <t>곰팡이 부스터 — '무방부 표방' 블렌드.</t>
        </is>
      </c>
      <c r="H93" s="100" t="inlineStr">
        <is>
          <t>—</t>
        </is>
      </c>
      <c r="I93" s="100" t="inlineStr">
        <is>
          <t>단독 방부 아님</t>
        </is>
      </c>
      <c r="J93" s="197" t="n"/>
      <c r="K93" s="100" t="inlineStr"/>
    </row>
    <row r="94" ht="45" customHeight="1" s="43">
      <c r="A94" s="100" t="inlineStr">
        <is>
          <t>글리세릴카프릴레이트 (Glyceryl Caprylate)</t>
        </is>
      </c>
      <c r="B94" s="236" t="inlineStr">
        <is>
          <t>방부</t>
        </is>
      </c>
      <c r="C94" s="232" t="inlineStr">
        <is>
          <t>0.3~1%</t>
        </is>
      </c>
      <c r="D94" s="233" t="inlineStr">
        <is>
          <t>기능성</t>
        </is>
      </c>
      <c r="E94" s="232" t="n"/>
      <c r="F94" s="100" t="n"/>
      <c r="G94" s="100" t="inlineStr">
        <is>
          <t>방부·유화 보조. C8 → 세이프.</t>
        </is>
      </c>
      <c r="H94" s="100" t="inlineStr">
        <is>
          <t>—</t>
        </is>
      </c>
      <c r="I94" s="100" t="inlineStr">
        <is>
          <t>단독 방부 아님</t>
        </is>
      </c>
      <c r="J94" s="197" t="n"/>
      <c r="K94" s="100" t="inlineStr"/>
    </row>
    <row r="95" ht="45" customHeight="1" s="43">
      <c r="A95" s="100" t="inlineStr">
        <is>
          <t>아스코빌팔미테이트 (Ascorbyl Palmitate)</t>
        </is>
      </c>
      <c r="B95" s="243" t="inlineStr">
        <is>
          <t>항산화</t>
        </is>
      </c>
      <c r="C95" s="232" t="inlineStr">
        <is>
          <t>0.01~0.2%</t>
        </is>
      </c>
      <c r="D95" s="233" t="inlineStr">
        <is>
          <t>기능성</t>
        </is>
      </c>
      <c r="E95" s="232" t="n"/>
      <c r="F95" s="100" t="n"/>
      <c r="G95" s="100" t="inlineStr">
        <is>
          <t>유상 항산화 — 토코페롤과 시너지.</t>
        </is>
      </c>
      <c r="H95" s="100" t="inlineStr">
        <is>
          <t>—</t>
        </is>
      </c>
      <c r="I95" s="100" t="inlineStr">
        <is>
          <t>팔미트산 에스터 — 소량이라 영향 작음</t>
        </is>
      </c>
      <c r="J95" s="197" t="n"/>
      <c r="K95" s="100" t="inlineStr"/>
    </row>
    <row r="96" ht="30" customHeight="1" s="43">
      <c r="A96" s="100" t="inlineStr">
        <is>
          <t>페룰릭애씨드 (Ferulic Acid)</t>
        </is>
      </c>
      <c r="B96" s="243" t="inlineStr">
        <is>
          <t>항산화</t>
        </is>
      </c>
      <c r="C96" s="232" t="inlineStr">
        <is>
          <t>0.5%</t>
        </is>
      </c>
      <c r="D96" s="233" t="inlineStr">
        <is>
          <t>기능성</t>
        </is>
      </c>
      <c r="E96" s="232" t="n"/>
      <c r="F96" s="100" t="n"/>
      <c r="G96" s="100" t="inlineStr">
        <is>
          <t>비타민C+E 안정·시너지(CE페룰릭).</t>
        </is>
      </c>
      <c r="H96" s="100" t="inlineStr">
        <is>
          <t>—</t>
        </is>
      </c>
      <c r="I96" s="100" t="inlineStr">
        <is>
          <t>산성에서 용해, 변색</t>
        </is>
      </c>
      <c r="J96" s="197" t="n"/>
      <c r="K96" s="100" t="inlineStr"/>
    </row>
    <row r="97" ht="30" customHeight="1" s="43">
      <c r="A97" s="100" t="inlineStr">
        <is>
          <t>레스베라트롤 (Resveratrol)</t>
        </is>
      </c>
      <c r="B97" s="243" t="inlineStr">
        <is>
          <t>항산화</t>
        </is>
      </c>
      <c r="C97" s="232" t="inlineStr">
        <is>
          <t>0.1~1%</t>
        </is>
      </c>
      <c r="D97" s="233" t="inlineStr">
        <is>
          <t>기능성</t>
        </is>
      </c>
      <c r="E97" s="232" t="n"/>
      <c r="F97" s="100" t="n"/>
      <c r="G97" s="100" t="inlineStr">
        <is>
          <t>폴리페놀 항산화.</t>
        </is>
      </c>
      <c r="H97" s="100" t="inlineStr">
        <is>
          <t>대안: 레드와인추출물</t>
        </is>
      </c>
      <c r="I97" s="100" t="inlineStr">
        <is>
          <t>용해 어려움·광불안정</t>
        </is>
      </c>
      <c r="J97" s="197" t="n"/>
      <c r="K97" s="100" t="inlineStr"/>
    </row>
    <row r="98" ht="30" customHeight="1" s="43">
      <c r="A98" s="100" t="inlineStr">
        <is>
          <t>유비퀴논 (Ubiquinone, CoQ10)</t>
        </is>
      </c>
      <c r="B98" s="243" t="inlineStr">
        <is>
          <t>항산화</t>
        </is>
      </c>
      <c r="C98" s="232" t="inlineStr">
        <is>
          <t>0.05~0.3%</t>
        </is>
      </c>
      <c r="D98" s="233" t="inlineStr">
        <is>
          <t>기능성</t>
        </is>
      </c>
      <c r="E98" s="232" t="n"/>
      <c r="F98" s="100" t="n"/>
      <c r="G98" s="100" t="inlineStr">
        <is>
          <t>지용성 항산화.</t>
        </is>
      </c>
      <c r="H98" s="100" t="inlineStr">
        <is>
          <t>—</t>
        </is>
      </c>
      <c r="I98" s="100" t="inlineStr">
        <is>
          <t>수상 제형엔 가용화제 필요(역설계 세럼 교훈)</t>
        </is>
      </c>
      <c r="J98" s="197" t="n"/>
      <c r="K98" s="100" t="inlineStr"/>
    </row>
    <row r="99" ht="30" customHeight="1" s="43">
      <c r="A99" s="100" t="inlineStr">
        <is>
          <t>소듐피테이트 (Sodium Phytate)</t>
        </is>
      </c>
      <c r="B99" s="244" t="inlineStr">
        <is>
          <t>킬레이트·pH</t>
        </is>
      </c>
      <c r="C99" s="232" t="inlineStr">
        <is>
          <t>0.05~0.2%</t>
        </is>
      </c>
      <c r="D99" s="233" t="inlineStr">
        <is>
          <t>기능성</t>
        </is>
      </c>
      <c r="E99" s="232" t="n"/>
      <c r="F99" s="100" t="n"/>
      <c r="G99" s="100" t="inlineStr">
        <is>
          <t>쌀겨 유래 천연 킬레이트.</t>
        </is>
      </c>
      <c r="H99" s="100" t="inlineStr">
        <is>
          <t>—</t>
        </is>
      </c>
      <c r="I99" s="100" t="inlineStr">
        <is>
          <t>—</t>
        </is>
      </c>
      <c r="J99" s="197" t="n"/>
      <c r="K99" s="100" t="inlineStr"/>
    </row>
    <row r="100" ht="30" customHeight="1" s="43">
      <c r="A100" s="100" t="inlineStr">
        <is>
          <t>테트라소듐글루타메이트디아세테이트 (GLDA)</t>
        </is>
      </c>
      <c r="B100" s="244" t="inlineStr">
        <is>
          <t>킬레이트·pH</t>
        </is>
      </c>
      <c r="C100" s="232" t="inlineStr">
        <is>
          <t>0.1~0.2%</t>
        </is>
      </c>
      <c r="D100" s="233" t="inlineStr">
        <is>
          <t>기능성</t>
        </is>
      </c>
      <c r="E100" s="232" t="n"/>
      <c r="F100" s="100" t="n"/>
      <c r="G100" s="100" t="inlineStr">
        <is>
          <t>생분해성 킬레이트(EDTA 대체).</t>
        </is>
      </c>
      <c r="H100" s="100" t="inlineStr">
        <is>
          <t>대안: 소듐피테이트</t>
        </is>
      </c>
      <c r="I100" s="100" t="inlineStr">
        <is>
          <t>—</t>
        </is>
      </c>
      <c r="J100" s="197" t="n"/>
      <c r="K100" s="100" t="inlineStr"/>
    </row>
    <row r="101" ht="30" customHeight="1" s="43">
      <c r="A101" s="100" t="inlineStr">
        <is>
          <t>아르기닌 (Arginine)</t>
        </is>
      </c>
      <c r="B101" s="244" t="inlineStr">
        <is>
          <t>킬레이트·pH</t>
        </is>
      </c>
      <c r="C101" s="232" t="inlineStr">
        <is>
          <t>0.1~1%</t>
        </is>
      </c>
      <c r="D101" s="233" t="inlineStr">
        <is>
          <t>기능성</t>
        </is>
      </c>
      <c r="E101" s="232" t="n"/>
      <c r="F101" s="100" t="n"/>
      <c r="G101" s="100" t="inlineStr">
        <is>
          <t>아미노산 염기 — 카보머 중화·pH↑.</t>
        </is>
      </c>
      <c r="H101" s="100" t="inlineStr">
        <is>
          <t>—</t>
        </is>
      </c>
      <c r="I101" s="100" t="inlineStr">
        <is>
          <t>—</t>
        </is>
      </c>
      <c r="J101" s="197" t="n"/>
      <c r="K101" s="100" t="inlineStr"/>
    </row>
    <row r="102" ht="30" customHeight="1" s="43">
      <c r="A102" s="100" t="inlineStr">
        <is>
          <t>트로메타민 (Tromethamine)</t>
        </is>
      </c>
      <c r="B102" s="244" t="inlineStr">
        <is>
          <t>킬레이트·pH</t>
        </is>
      </c>
      <c r="C102" s="232" t="inlineStr">
        <is>
          <t>0.1~0.5%</t>
        </is>
      </c>
      <c r="D102" s="233" t="inlineStr">
        <is>
          <t>기능성</t>
        </is>
      </c>
      <c r="E102" s="232" t="n"/>
      <c r="F102" s="100" t="n"/>
      <c r="G102" s="100" t="inlineStr">
        <is>
          <t>카보머 중화 표준(보유 원료).</t>
        </is>
      </c>
      <c r="H102" s="100" t="inlineStr">
        <is>
          <t>대안: 아르기닌</t>
        </is>
      </c>
      <c r="I102" s="100" t="inlineStr">
        <is>
          <t>—</t>
        </is>
      </c>
      <c r="J102" s="197" t="n"/>
      <c r="K102" s="234" t="inlineStr">
        <is>
          <t>✓ 트로메타민 (세이프 O)</t>
        </is>
      </c>
    </row>
    <row r="103" ht="30" customHeight="1" s="43">
      <c r="A103" s="100" t="inlineStr">
        <is>
          <t>락틱애씨드/소듐락테이트 버퍼</t>
        </is>
      </c>
      <c r="B103" s="244" t="inlineStr">
        <is>
          <t>킬레이트·pH</t>
        </is>
      </c>
      <c r="C103" s="232" t="inlineStr">
        <is>
          <t>0.1~1%</t>
        </is>
      </c>
      <c r="D103" s="233" t="inlineStr">
        <is>
          <t>기능성</t>
        </is>
      </c>
      <c r="E103" s="232" t="n"/>
      <c r="F103" s="100" t="n"/>
      <c r="G103" s="100" t="inlineStr">
        <is>
          <t>약산성 고정 버퍼(시트레이트 대안).</t>
        </is>
      </c>
      <c r="H103" s="100" t="inlineStr">
        <is>
          <t>—</t>
        </is>
      </c>
      <c r="I103" s="100" t="inlineStr">
        <is>
          <t>—</t>
        </is>
      </c>
      <c r="J103" s="197" t="n"/>
      <c r="K103" s="100" t="inlineStr"/>
    </row>
    <row r="104" ht="45" customHeight="1" s="43">
      <c r="A104" s="100" t="inlineStr">
        <is>
          <t>아크릴레이츠/C10-30알킬아크릴레이트크로스폴리머 (Ultrez 20)</t>
        </is>
      </c>
      <c r="B104" s="237" t="inlineStr">
        <is>
          <t>점증/pH</t>
        </is>
      </c>
      <c r="C104" s="232" t="inlineStr">
        <is>
          <t>0.1~0.5%</t>
        </is>
      </c>
      <c r="D104" s="233" t="inlineStr">
        <is>
          <t>기능성</t>
        </is>
      </c>
      <c r="E104" s="232" t="n"/>
      <c r="F104" s="100" t="n"/>
      <c r="G104" s="100" t="inlineStr">
        <is>
          <t>투명 젤·에멀전 안정. 카보머보다 분산 쉬움.</t>
        </is>
      </c>
      <c r="H104" s="100" t="inlineStr">
        <is>
          <t>대안: 잔탄검</t>
        </is>
      </c>
      <c r="I104" s="100" t="inlineStr">
        <is>
          <t>중화 필요</t>
        </is>
      </c>
      <c r="J104" s="197" t="n"/>
      <c r="K104" s="100" t="inlineStr"/>
    </row>
    <row r="105" ht="45" customHeight="1" s="43">
      <c r="A105" s="100" t="inlineStr">
        <is>
          <t>소듐폴리아크릴레이트 (Sodium Polyacrylate)</t>
        </is>
      </c>
      <c r="B105" s="237" t="inlineStr">
        <is>
          <t>점증/pH</t>
        </is>
      </c>
      <c r="C105" s="232" t="inlineStr">
        <is>
          <t>0.3~1%</t>
        </is>
      </c>
      <c r="D105" s="233" t="inlineStr">
        <is>
          <t>기능성</t>
        </is>
      </c>
      <c r="E105" s="232" t="n"/>
      <c r="F105" s="100" t="n"/>
      <c r="G105" s="100" t="inlineStr">
        <is>
          <t>중화 불필요 즉석 점증.</t>
        </is>
      </c>
      <c r="H105" s="100" t="inlineStr">
        <is>
          <t>—</t>
        </is>
      </c>
      <c r="I105" s="100" t="inlineStr">
        <is>
          <t>전해질에 약함</t>
        </is>
      </c>
      <c r="J105" s="197" t="n"/>
      <c r="K105" s="100" t="inlineStr"/>
    </row>
    <row r="106" ht="45" customHeight="1" s="43">
      <c r="A106" s="100" t="inlineStr">
        <is>
          <t>하이드록시에틸아크릴레이트/소듐아크릴로일디메틸타우레이트코폴리머</t>
        </is>
      </c>
      <c r="B106" s="237" t="inlineStr">
        <is>
          <t>점증/pH</t>
        </is>
      </c>
      <c r="C106" s="232" t="inlineStr">
        <is>
          <t>0.5~2%</t>
        </is>
      </c>
      <c r="D106" s="233" t="inlineStr">
        <is>
          <t>기능성</t>
        </is>
      </c>
      <c r="E106" s="232" t="n"/>
      <c r="F106" s="100" t="n"/>
      <c r="G106" s="100" t="inlineStr">
        <is>
          <t>냉각 유화·점증 겸용 폴리머 — 쉬운 로션.</t>
        </is>
      </c>
      <c r="H106" s="100" t="inlineStr">
        <is>
          <t>—</t>
        </is>
      </c>
      <c r="I106" s="100" t="inlineStr">
        <is>
          <t>합성 폴리머 포지션</t>
        </is>
      </c>
      <c r="J106" s="197" t="n"/>
      <c r="K106" s="100" t="inlineStr"/>
    </row>
    <row r="107" ht="30" customHeight="1" s="43">
      <c r="A107" s="100" t="inlineStr">
        <is>
          <t>셀룰로오스검 (Cellulose Gum, CMC)</t>
        </is>
      </c>
      <c r="B107" s="237" t="inlineStr">
        <is>
          <t>점증/pH</t>
        </is>
      </c>
      <c r="C107" s="232" t="inlineStr">
        <is>
          <t>0.5~2%</t>
        </is>
      </c>
      <c r="D107" s="233" t="inlineStr">
        <is>
          <t>기능성</t>
        </is>
      </c>
      <c r="E107" s="232" t="n"/>
      <c r="F107" s="100" t="n"/>
      <c r="G107" s="100" t="inlineStr">
        <is>
          <t>천연유래 점증, 치약·젤.</t>
        </is>
      </c>
      <c r="H107" s="100" t="inlineStr">
        <is>
          <t>—</t>
        </is>
      </c>
      <c r="I107" s="100" t="inlineStr">
        <is>
          <t>—</t>
        </is>
      </c>
      <c r="J107" s="197" t="n"/>
      <c r="K107" s="100" t="inlineStr"/>
    </row>
    <row r="108" ht="30" customHeight="1" s="43">
      <c r="A108" s="100" t="inlineStr">
        <is>
          <t>스클레로튬검 (Sclerotium Gum)</t>
        </is>
      </c>
      <c r="B108" s="237" t="inlineStr">
        <is>
          <t>점증/pH</t>
        </is>
      </c>
      <c r="C108" s="232" t="inlineStr">
        <is>
          <t>0.5~1.5%</t>
        </is>
      </c>
      <c r="D108" s="233" t="inlineStr">
        <is>
          <t>기능성</t>
        </is>
      </c>
      <c r="E108" s="232" t="n"/>
      <c r="F108" s="100" t="n"/>
      <c r="G108" s="100" t="inlineStr">
        <is>
          <t>미끈거림 적은 천연 젤.</t>
        </is>
      </c>
      <c r="H108" s="100" t="inlineStr">
        <is>
          <t>대안: 잔탄검</t>
        </is>
      </c>
      <c r="I108" s="100" t="inlineStr">
        <is>
          <t>—</t>
        </is>
      </c>
      <c r="J108" s="197" t="n"/>
      <c r="K108" s="100" t="inlineStr"/>
    </row>
    <row r="109" ht="30" customHeight="1" s="43">
      <c r="A109" s="100" t="inlineStr">
        <is>
          <t>마그네슘알루미늄실리케이트 (Veegum)</t>
        </is>
      </c>
      <c r="B109" s="237" t="inlineStr">
        <is>
          <t>점증/pH</t>
        </is>
      </c>
      <c r="C109" s="232" t="inlineStr">
        <is>
          <t>0.5~2%</t>
        </is>
      </c>
      <c r="D109" s="233" t="inlineStr">
        <is>
          <t>기능성</t>
        </is>
      </c>
      <c r="E109" s="232" t="n"/>
      <c r="F109" s="100" t="n"/>
      <c r="G109" s="100" t="inlineStr">
        <is>
          <t>클레이계 점증·안정(잔탄과 시너지).</t>
        </is>
      </c>
      <c r="H109" s="100" t="inlineStr">
        <is>
          <t>—</t>
        </is>
      </c>
      <c r="I109" s="100" t="inlineStr">
        <is>
          <t>—</t>
        </is>
      </c>
      <c r="J109" s="197" t="n"/>
      <c r="K109" s="100" t="inlineStr"/>
    </row>
    <row r="110" ht="45" customHeight="1" s="43">
      <c r="A110" s="100" t="inlineStr">
        <is>
          <t>하이드록시프로필구아 (Hydroxypropyl Guar)</t>
        </is>
      </c>
      <c r="B110" s="237" t="inlineStr">
        <is>
          <t>점증/pH</t>
        </is>
      </c>
      <c r="C110" s="232" t="inlineStr">
        <is>
          <t>0.3~1%</t>
        </is>
      </c>
      <c r="D110" s="233" t="inlineStr">
        <is>
          <t>기능성</t>
        </is>
      </c>
      <c r="E110" s="232" t="n"/>
      <c r="F110" s="100" t="n"/>
      <c r="G110" s="100" t="inlineStr">
        <is>
          <t>세정제 점증·컨디셔닝.</t>
        </is>
      </c>
      <c r="H110" s="100" t="inlineStr">
        <is>
          <t>—</t>
        </is>
      </c>
      <c r="I110" s="100" t="inlineStr">
        <is>
          <t>—</t>
        </is>
      </c>
      <c r="J110" s="197" t="n"/>
      <c r="K110" s="100" t="inlineStr"/>
    </row>
    <row r="111" ht="30" customHeight="1" s="43">
      <c r="A111" s="100" t="inlineStr">
        <is>
          <t>PEG-40 하이드로제네이티드캐스터오일</t>
        </is>
      </c>
      <c r="B111" s="235" t="inlineStr">
        <is>
          <t>가용화</t>
        </is>
      </c>
      <c r="C111" s="232" t="inlineStr">
        <is>
          <t>1~5%</t>
        </is>
      </c>
      <c r="D111" s="233" t="inlineStr">
        <is>
          <t>기능성</t>
        </is>
      </c>
      <c r="E111" s="232" t="n"/>
      <c r="F111" s="100" t="n"/>
      <c r="G111" s="100" t="inlineStr">
        <is>
          <t>향·EO·지용성 활성 가용화 표준(투명 토너).</t>
        </is>
      </c>
      <c r="H111" s="100" t="inlineStr">
        <is>
          <t>대안: 올리브리퀴드</t>
        </is>
      </c>
      <c r="I111" s="100" t="inlineStr">
        <is>
          <t>향:가용화제 1:3~1:5. PEG — 클린 포지션 상충</t>
        </is>
      </c>
      <c r="J111" s="197" t="n"/>
      <c r="K111" s="100" t="inlineStr"/>
    </row>
    <row r="112" ht="45" customHeight="1" s="43">
      <c r="A112" s="100" t="inlineStr">
        <is>
          <t>폴리글리세릴-4 카프레이트 (Polyglyceryl-4 Caprate)</t>
        </is>
      </c>
      <c r="B112" s="235" t="inlineStr">
        <is>
          <t>가용화</t>
        </is>
      </c>
      <c r="C112" s="232" t="inlineStr">
        <is>
          <t>1~5%</t>
        </is>
      </c>
      <c r="D112" s="233" t="inlineStr">
        <is>
          <t>기능성</t>
        </is>
      </c>
      <c r="E112" s="232" t="n"/>
      <c r="F112" s="100" t="n"/>
      <c r="G112" s="100" t="inlineStr">
        <is>
          <t>PEG-free 가용화. C10이라 세이프 쪽(보유 원료).</t>
        </is>
      </c>
      <c r="H112" s="100" t="inlineStr">
        <is>
          <t>—</t>
        </is>
      </c>
      <c r="I112" s="100" t="inlineStr">
        <is>
          <t>가용화력 약함 — 비율↑</t>
        </is>
      </c>
      <c r="J112" s="197" t="n"/>
      <c r="K112" s="234" t="inlineStr">
        <is>
          <t>✓ 폴리글리세릴-4 카프레이트 (세이프 O)</t>
        </is>
      </c>
    </row>
    <row r="113" ht="45" customHeight="1" s="43">
      <c r="A113" s="100" t="inlineStr">
        <is>
          <t>PPG-26-부테스-26/PEG-40 하이드로제네이티드캐스터오일</t>
        </is>
      </c>
      <c r="B113" s="235" t="inlineStr">
        <is>
          <t>가용화</t>
        </is>
      </c>
      <c r="C113" s="232" t="inlineStr">
        <is>
          <t>1~4%</t>
        </is>
      </c>
      <c r="D113" s="233" t="inlineStr">
        <is>
          <t>기능성</t>
        </is>
      </c>
      <c r="E113" s="232" t="n"/>
      <c r="F113" s="100" t="n"/>
      <c r="G113" s="100" t="inlineStr">
        <is>
          <t>강력 가용화 — 향 많은 미스트.</t>
        </is>
      </c>
      <c r="H113" s="100" t="inlineStr">
        <is>
          <t>—</t>
        </is>
      </c>
      <c r="I113" s="100" t="inlineStr">
        <is>
          <t>PEG/PPG 포함</t>
        </is>
      </c>
      <c r="J113" s="197" t="n"/>
      <c r="K113" s="100" t="inlineStr"/>
    </row>
    <row r="114" ht="45" customHeight="1" s="43">
      <c r="A114" s="100" t="inlineStr">
        <is>
          <t>폴리글리세릴-3 메틸글루코오스디스테아레이트 (Tego Care 450)</t>
        </is>
      </c>
      <c r="B114" s="231" t="inlineStr">
        <is>
          <t>유화</t>
        </is>
      </c>
      <c r="C114" s="232" t="inlineStr">
        <is>
          <t>2~4%</t>
        </is>
      </c>
      <c r="D114" s="233" t="inlineStr">
        <is>
          <t>기능성</t>
        </is>
      </c>
      <c r="E114" s="232" t="n"/>
      <c r="F114" s="100" t="n"/>
      <c r="G114" s="100" t="inlineStr">
        <is>
          <t>PEG-free 비이온 O/W. 가볍고 안정적인 로션·크림.</t>
        </is>
      </c>
      <c r="H114" s="100" t="inlineStr">
        <is>
          <t>대안: 올리벰1000</t>
        </is>
      </c>
      <c r="I114" s="100" t="inlineStr">
        <is>
          <t>스테아르산 에스터 — 말라세지아 회색지대</t>
        </is>
      </c>
      <c r="J114" s="197" t="n"/>
      <c r="K114" s="100" t="inlineStr"/>
    </row>
    <row r="115" ht="60" customHeight="1" s="43">
      <c r="A115" s="100" t="inlineStr">
        <is>
          <t>글리세릴스테아레이트시트레이트 (Glyceryl Stearate Citrate)</t>
        </is>
      </c>
      <c r="B115" s="231" t="inlineStr">
        <is>
          <t>유화</t>
        </is>
      </c>
      <c r="C115" s="232" t="inlineStr">
        <is>
          <t>2~4%</t>
        </is>
      </c>
      <c r="D115" s="233" t="inlineStr">
        <is>
          <t>기능성</t>
        </is>
      </c>
      <c r="E115" s="232" t="n"/>
      <c r="F115" s="100" t="n"/>
      <c r="G115" s="100" t="inlineStr">
        <is>
          <t>음이온 천연유래 O/W. 산뜻한 로션.</t>
        </is>
      </c>
      <c r="H115" s="100" t="inlineStr">
        <is>
          <t>—</t>
        </is>
      </c>
      <c r="I115" s="100" t="inlineStr">
        <is>
          <t>스테아르산계 회색지대, 공유화제 병용</t>
        </is>
      </c>
      <c r="J115" s="197" t="n"/>
      <c r="K115" s="100" t="inlineStr"/>
    </row>
    <row r="116" ht="45" customHeight="1" s="43">
      <c r="A116" s="100" t="inlineStr">
        <is>
          <t>포타슘세틸포스페이트 (Potassium Cetyl Phosphate)</t>
        </is>
      </c>
      <c r="B116" s="231" t="inlineStr">
        <is>
          <t>유화</t>
        </is>
      </c>
      <c r="C116" s="232" t="inlineStr">
        <is>
          <t>0.5~2%</t>
        </is>
      </c>
      <c r="D116" s="233" t="inlineStr">
        <is>
          <t>기능성</t>
        </is>
      </c>
      <c r="E116" s="232" t="n"/>
      <c r="F116" s="100" t="n"/>
      <c r="G116" s="100" t="inlineStr">
        <is>
          <t>보조 유화 — 안정성·내수성↑.</t>
        </is>
      </c>
      <c r="H116" s="100" t="inlineStr">
        <is>
          <t>—</t>
        </is>
      </c>
      <c r="I116" s="100" t="inlineStr">
        <is>
          <t>pH·전해질 영향 확인</t>
        </is>
      </c>
      <c r="J116" s="197" t="n"/>
      <c r="K116" s="100" t="inlineStr"/>
    </row>
    <row r="117" ht="60" customHeight="1" s="43">
      <c r="A117" s="100" t="inlineStr">
        <is>
          <t>BTMS-50 (Behentrimonium Methosulfate &amp; Cetearyl Alcohol)</t>
        </is>
      </c>
      <c r="B117" s="231" t="inlineStr">
        <is>
          <t>유화</t>
        </is>
      </c>
      <c r="C117" s="232" t="inlineStr">
        <is>
          <t>2~6%</t>
        </is>
      </c>
      <c r="D117" s="233" t="inlineStr">
        <is>
          <t>기능성</t>
        </is>
      </c>
      <c r="E117" s="232" t="n"/>
      <c r="F117" s="100" t="n"/>
      <c r="G117" s="100" t="inlineStr">
        <is>
          <t>양이온 유화제 — 헤어 컨디셔너·린스.</t>
        </is>
      </c>
      <c r="H117" s="100" t="inlineStr">
        <is>
          <t>—</t>
        </is>
      </c>
      <c r="I117" s="100" t="inlineStr">
        <is>
          <t>음이온 계면과 같은 제형에선 침전</t>
        </is>
      </c>
      <c r="J117" s="197" t="n"/>
      <c r="K117" s="100" t="inlineStr"/>
    </row>
    <row r="118" ht="45" customHeight="1" s="43">
      <c r="A118" s="100" t="inlineStr">
        <is>
          <t>세틸PEG/PPG-10/1 디메치콘 (W/O 유화제)</t>
        </is>
      </c>
      <c r="B118" s="231" t="inlineStr">
        <is>
          <t>유화</t>
        </is>
      </c>
      <c r="C118" s="232" t="inlineStr">
        <is>
          <t>1~3%</t>
        </is>
      </c>
      <c r="D118" s="233" t="inlineStr">
        <is>
          <t>기능성</t>
        </is>
      </c>
      <c r="E118" s="232" t="n"/>
      <c r="F118" s="100" t="n"/>
      <c r="G118" s="100" t="inlineStr">
        <is>
          <t>실리콘계 W/O — 수분 많은 W/O 크림·선크림.</t>
        </is>
      </c>
      <c r="H118" s="100" t="inlineStr">
        <is>
          <t>—</t>
        </is>
      </c>
      <c r="I118" s="100" t="inlineStr">
        <is>
          <t>W/O는 전해질(염) 0.5~1% 필요</t>
        </is>
      </c>
      <c r="J118" s="197" t="n"/>
      <c r="K118" s="234" t="inlineStr">
        <is>
          <t>✓ 디메치콘 (세이프 O)</t>
        </is>
      </c>
    </row>
    <row r="119" ht="45" customHeight="1" s="43">
      <c r="A119" s="100" t="inlineStr">
        <is>
          <t>코카미도프로필베타인 (Cocamidopropyl Betaine)</t>
        </is>
      </c>
      <c r="B119" s="245" t="inlineStr">
        <is>
          <t>계면</t>
        </is>
      </c>
      <c r="C119" s="232" t="inlineStr">
        <is>
          <t>5~15%</t>
        </is>
      </c>
      <c r="D119" s="233" t="inlineStr">
        <is>
          <t>기능성</t>
        </is>
      </c>
      <c r="E119" s="232" t="n"/>
      <c r="F119" s="100" t="n"/>
      <c r="G119" s="100" t="inlineStr">
        <is>
          <t>양쪽성 보조 — 거품 안정·자극 완화.</t>
        </is>
      </c>
      <c r="H119" s="100" t="inlineStr">
        <is>
          <t>대안: 코코베타인</t>
        </is>
      </c>
      <c r="I119" s="100" t="inlineStr">
        <is>
          <t>알레르기 드묾(불순물)</t>
        </is>
      </c>
      <c r="J119" s="197" t="n"/>
      <c r="K119" s="234" t="inlineStr">
        <is>
          <t>✓ 베타인 (세이프 O)</t>
        </is>
      </c>
    </row>
    <row r="120" ht="30" customHeight="1" s="43">
      <c r="A120" s="100" t="inlineStr">
        <is>
          <t>데실글루코사이드 (Decyl Glucoside)</t>
        </is>
      </c>
      <c r="B120" s="245" t="inlineStr">
        <is>
          <t>계면</t>
        </is>
      </c>
      <c r="C120" s="232" t="inlineStr">
        <is>
          <t>5~15%</t>
        </is>
      </c>
      <c r="D120" s="233" t="inlineStr">
        <is>
          <t>기능성</t>
        </is>
      </c>
      <c r="E120" s="232" t="n"/>
      <c r="F120" s="100" t="n"/>
      <c r="G120" s="100" t="inlineStr">
        <is>
          <t>비이온 APG — 순한 세정, 베이비·민감.</t>
        </is>
      </c>
      <c r="H120" s="100" t="inlineStr">
        <is>
          <t>—</t>
        </is>
      </c>
      <c r="I120" s="100" t="inlineStr">
        <is>
          <t>원료 pH 11~12 — 산으로 조정</t>
        </is>
      </c>
      <c r="J120" s="197" t="n"/>
      <c r="K120" s="100" t="inlineStr"/>
    </row>
    <row r="121" ht="30" customHeight="1" s="43">
      <c r="A121" s="100" t="inlineStr">
        <is>
          <t>코코글루코사이드 (Coco-Glucoside)</t>
        </is>
      </c>
      <c r="B121" s="245" t="inlineStr">
        <is>
          <t>계면</t>
        </is>
      </c>
      <c r="C121" s="232" t="inlineStr">
        <is>
          <t>5~15%</t>
        </is>
      </c>
      <c r="D121" s="233" t="inlineStr">
        <is>
          <t>기능성</t>
        </is>
      </c>
      <c r="E121" s="232" t="n"/>
      <c r="F121" s="100" t="n"/>
      <c r="G121" s="100" t="inlineStr">
        <is>
          <t>비이온 APG — 거품 풍부.</t>
        </is>
      </c>
      <c r="H121" s="100" t="inlineStr">
        <is>
          <t>—</t>
        </is>
      </c>
      <c r="I121" s="100" t="inlineStr">
        <is>
          <t>pH 조정</t>
        </is>
      </c>
      <c r="J121" s="197" t="n"/>
      <c r="K121" s="100" t="inlineStr"/>
    </row>
    <row r="122" ht="30" customHeight="1" s="43">
      <c r="A122" s="100" t="inlineStr">
        <is>
          <t>소듐코코일이세티오네이트 (SCI)</t>
        </is>
      </c>
      <c r="B122" s="245" t="inlineStr">
        <is>
          <t>계면</t>
        </is>
      </c>
      <c r="C122" s="232" t="inlineStr">
        <is>
          <t>5~20%</t>
        </is>
      </c>
      <c r="D122" s="233" t="inlineStr">
        <is>
          <t>기능성</t>
        </is>
      </c>
      <c r="E122" s="232" t="n"/>
      <c r="F122" s="100" t="n"/>
      <c r="G122" s="100" t="inlineStr">
        <is>
          <t>순한 음이온 크림 거품 — 샴푸바·클렌징바.</t>
        </is>
      </c>
      <c r="H122" s="100" t="inlineStr">
        <is>
          <t>—</t>
        </is>
      </c>
      <c r="I122" s="100" t="inlineStr">
        <is>
          <t>용해 어려움(가열)</t>
        </is>
      </c>
      <c r="J122" s="197" t="n"/>
      <c r="K122" s="100" t="inlineStr"/>
    </row>
    <row r="123" ht="30" customHeight="1" s="43">
      <c r="A123" s="100" t="inlineStr">
        <is>
          <t>소듐라우로일메틸이세티오네이트 (SLMI)</t>
        </is>
      </c>
      <c r="B123" s="245" t="inlineStr">
        <is>
          <t>계면</t>
        </is>
      </c>
      <c r="C123" s="232" t="inlineStr">
        <is>
          <t>5~15%</t>
        </is>
      </c>
      <c r="D123" s="233" t="inlineStr">
        <is>
          <t>기능성</t>
        </is>
      </c>
      <c r="E123" s="232" t="n"/>
      <c r="F123" s="100" t="n"/>
      <c r="G123" s="100" t="inlineStr">
        <is>
          <t>액상 친화 이세티오네이트 — 순하고 풍부한 거품.</t>
        </is>
      </c>
      <c r="H123" s="100" t="inlineStr">
        <is>
          <t>—</t>
        </is>
      </c>
      <c r="I123" s="100" t="inlineStr">
        <is>
          <t>—</t>
        </is>
      </c>
      <c r="J123" s="197" t="n"/>
      <c r="K123" s="100" t="inlineStr"/>
    </row>
    <row r="124" ht="45" customHeight="1" s="43">
      <c r="A124" s="100" t="inlineStr">
        <is>
          <t>소듐코코일글루타메이트 (Sodium Cocoyl Glutamate)</t>
        </is>
      </c>
      <c r="B124" s="245" t="inlineStr">
        <is>
          <t>계면</t>
        </is>
      </c>
      <c r="C124" s="232" t="inlineStr">
        <is>
          <t>5~15%</t>
        </is>
      </c>
      <c r="D124" s="233" t="inlineStr">
        <is>
          <t>기능성</t>
        </is>
      </c>
      <c r="E124" s="232" t="n"/>
      <c r="F124" s="100" t="n"/>
      <c r="G124" s="100" t="inlineStr">
        <is>
          <t>아미노산계 약산성 세정 — 얼굴·민감.</t>
        </is>
      </c>
      <c r="H124" s="100" t="inlineStr">
        <is>
          <t>—</t>
        </is>
      </c>
      <c r="I124" s="100" t="inlineStr">
        <is>
          <t>거품 적음·고가</t>
        </is>
      </c>
      <c r="J124" s="197" t="n"/>
      <c r="K124" s="100" t="inlineStr"/>
    </row>
    <row r="125" ht="45" customHeight="1" s="43">
      <c r="A125" s="100" t="inlineStr">
        <is>
          <t>소듐라우로일사코시네이트 (Sodium Lauroyl Sarcosinate)</t>
        </is>
      </c>
      <c r="B125" s="245" t="inlineStr">
        <is>
          <t>계면</t>
        </is>
      </c>
      <c r="C125" s="232" t="inlineStr">
        <is>
          <t>3~10%</t>
        </is>
      </c>
      <c r="D125" s="233" t="inlineStr">
        <is>
          <t>기능성</t>
        </is>
      </c>
      <c r="E125" s="232" t="n"/>
      <c r="F125" s="100" t="n"/>
      <c r="G125" s="100" t="inlineStr">
        <is>
          <t>아미노산계 음이온 — 거품 우수.</t>
        </is>
      </c>
      <c r="H125" s="100" t="inlineStr">
        <is>
          <t>—</t>
        </is>
      </c>
      <c r="I125" s="100" t="inlineStr">
        <is>
          <t>—</t>
        </is>
      </c>
      <c r="J125" s="197" t="n"/>
      <c r="K125" s="100" t="inlineStr"/>
    </row>
    <row r="126" ht="30" customHeight="1" s="43">
      <c r="A126" s="100" t="inlineStr">
        <is>
          <t>소듐라우레스설페이트 (SLES)</t>
        </is>
      </c>
      <c r="B126" s="245" t="inlineStr">
        <is>
          <t>계면</t>
        </is>
      </c>
      <c r="C126" s="232" t="inlineStr">
        <is>
          <t>5~15%</t>
        </is>
      </c>
      <c r="D126" s="233" t="inlineStr">
        <is>
          <t>기능성</t>
        </is>
      </c>
      <c r="E126" s="232" t="n"/>
      <c r="F126" s="100" t="n"/>
      <c r="G126" s="100" t="inlineStr">
        <is>
          <t>강한 세정·거품, 저렴 범용.</t>
        </is>
      </c>
      <c r="H126" s="100" t="inlineStr">
        <is>
          <t>—</t>
        </is>
      </c>
      <c r="I126" s="100" t="inlineStr">
        <is>
          <t>자극·'설페이트 프리' 시장 정서</t>
        </is>
      </c>
      <c r="J126" s="197" t="n"/>
      <c r="K126" s="100" t="inlineStr"/>
    </row>
    <row r="127" ht="30" customHeight="1" s="43">
      <c r="A127" s="100" t="inlineStr">
        <is>
          <t>폴리쿼터늄-10 (Polyquaternium-10)</t>
        </is>
      </c>
      <c r="B127" s="245" t="inlineStr">
        <is>
          <t>계면</t>
        </is>
      </c>
      <c r="C127" s="232" t="inlineStr">
        <is>
          <t>0.1~0.5%</t>
        </is>
      </c>
      <c r="D127" s="233" t="inlineStr">
        <is>
          <t>기능성</t>
        </is>
      </c>
      <c r="E127" s="232" t="n"/>
      <c r="F127" s="100" t="n"/>
      <c r="G127" s="100" t="inlineStr">
        <is>
          <t>양이온 컨디셔닝 폴리머 — 샴푸 후 부드러움.</t>
        </is>
      </c>
      <c r="H127" s="100" t="inlineStr">
        <is>
          <t>대안: 양이온 구아</t>
        </is>
      </c>
      <c r="I127" s="100" t="inlineStr">
        <is>
          <t>음이온과 복합체 — 투명도 확인</t>
        </is>
      </c>
      <c r="J127" s="197" t="n"/>
      <c r="K127" s="100" t="inlineStr"/>
    </row>
    <row r="128" ht="45" customHeight="1" s="43">
      <c r="A128" s="100" t="inlineStr">
        <is>
          <t>징크옥사이드 (Zinc Oxide)</t>
        </is>
      </c>
      <c r="B128" s="246" t="inlineStr">
        <is>
          <t>자외선</t>
        </is>
      </c>
      <c r="C128" s="232" t="inlineStr">
        <is>
          <t>~25%(고시)</t>
        </is>
      </c>
      <c r="D128" s="233" t="inlineStr">
        <is>
          <t>기능성</t>
        </is>
      </c>
      <c r="E128" s="232" t="n"/>
      <c r="F128" s="100" t="n"/>
      <c r="G128" s="100" t="inlineStr">
        <is>
          <t>무기 UVA/UVB 차단, 순함.</t>
        </is>
      </c>
      <c r="H128" s="100" t="inlineStr">
        <is>
          <t>—</t>
        </is>
      </c>
      <c r="I128" s="100" t="inlineStr">
        <is>
          <t>SPF 표방은 기능성 심사 필요 — 집 제조품 표방 금지. 백탁</t>
        </is>
      </c>
      <c r="J128" s="197" t="n"/>
      <c r="K128" s="100" t="inlineStr"/>
    </row>
    <row r="129" ht="30" customHeight="1" s="43">
      <c r="A129" s="100" t="inlineStr">
        <is>
          <t>티타늄디옥사이드 (Titanium Dioxide)</t>
        </is>
      </c>
      <c r="B129" s="246" t="inlineStr">
        <is>
          <t>자외선</t>
        </is>
      </c>
      <c r="C129" s="232" t="inlineStr">
        <is>
          <t>~25%(고시)</t>
        </is>
      </c>
      <c r="D129" s="233" t="inlineStr">
        <is>
          <t>기능성</t>
        </is>
      </c>
      <c r="E129" s="232" t="n"/>
      <c r="F129" s="100" t="n"/>
      <c r="G129" s="100" t="inlineStr">
        <is>
          <t>무기 UVB 차단.</t>
        </is>
      </c>
      <c r="H129" s="100" t="inlineStr">
        <is>
          <t>—</t>
        </is>
      </c>
      <c r="I129" s="100" t="inlineStr">
        <is>
          <t>같음. 백탁</t>
        </is>
      </c>
      <c r="J129" s="197" t="n"/>
      <c r="K129" s="100" t="inlineStr"/>
    </row>
    <row r="130" ht="30" customHeight="1" s="43">
      <c r="A130" s="100" t="inlineStr">
        <is>
          <t>에칠헥실메톡시신나메이트 (EHMC)</t>
        </is>
      </c>
      <c r="B130" s="246" t="inlineStr">
        <is>
          <t>자외선</t>
        </is>
      </c>
      <c r="C130" s="232" t="inlineStr">
        <is>
          <t>~7.5%(고시)</t>
        </is>
      </c>
      <c r="D130" s="233" t="inlineStr">
        <is>
          <t>기능성</t>
        </is>
      </c>
      <c r="E130" s="232" t="n"/>
      <c r="F130" s="100" t="n"/>
      <c r="G130" s="100" t="inlineStr">
        <is>
          <t>대표 유기 UVB 흡수제(시너메이트류).</t>
        </is>
      </c>
      <c r="H130" s="100" t="inlineStr">
        <is>
          <t>—</t>
        </is>
      </c>
      <c r="I130" s="100" t="inlineStr">
        <is>
          <t>광분해, 기능성 심사</t>
        </is>
      </c>
      <c r="J130" s="197" t="n"/>
      <c r="K130" s="100" t="inlineStr"/>
    </row>
    <row r="131" ht="45" customHeight="1" s="43">
      <c r="A131" s="100" t="inlineStr">
        <is>
          <t>비스-에칠헥실옥시페놀메톡시페닐트리아진 (Tinosorb S)</t>
        </is>
      </c>
      <c r="B131" s="246" t="inlineStr">
        <is>
          <t>자외선</t>
        </is>
      </c>
      <c r="C131" s="232" t="inlineStr">
        <is>
          <t>~10%(고시)</t>
        </is>
      </c>
      <c r="D131" s="233" t="inlineStr">
        <is>
          <t>기능성</t>
        </is>
      </c>
      <c r="E131" s="232" t="n"/>
      <c r="F131" s="100" t="n"/>
      <c r="G131" s="100" t="inlineStr">
        <is>
          <t>광안정 광범위 UVA/UVB.</t>
        </is>
      </c>
      <c r="H131" s="100" t="inlineStr">
        <is>
          <t>—</t>
        </is>
      </c>
      <c r="I131" s="100" t="inlineStr">
        <is>
          <t>유용성, 기능성 심사</t>
        </is>
      </c>
      <c r="J131" s="197" t="n"/>
      <c r="K131" s="100" t="inlineStr"/>
    </row>
    <row r="132" ht="30" customHeight="1" s="43">
      <c r="A132" s="100" t="inlineStr">
        <is>
          <t>토코페롤 (Vitamin E)</t>
        </is>
      </c>
      <c r="B132" s="243" t="inlineStr">
        <is>
          <t>항산화</t>
        </is>
      </c>
      <c r="C132" s="232" t="inlineStr">
        <is>
          <t>0.1~1%</t>
        </is>
      </c>
      <c r="D132" s="233" t="inlineStr">
        <is>
          <t>기능성</t>
        </is>
      </c>
      <c r="E132" s="232" t="n"/>
      <c r="F132" s="100" t="n"/>
      <c r="G132" s="100" t="inlineStr">
        <is>
          <t>오일·제형 산패 방지(필수). 피부 항산화.</t>
        </is>
      </c>
      <c r="H132" s="100" t="inlineStr">
        <is>
          <t>대안: 자체가 천연</t>
        </is>
      </c>
      <c r="I132" s="100" t="inlineStr">
        <is>
          <t>과량 시 끈적·알러지 드묾</t>
        </is>
      </c>
      <c r="J132" s="197" t="n"/>
      <c r="K132" s="234" t="inlineStr">
        <is>
          <t>✓ 토코페롤(비타민E) (세이프 O)</t>
        </is>
      </c>
    </row>
    <row r="133" ht="30" customHeight="1" s="43">
      <c r="A133" s="100" t="inlineStr">
        <is>
          <t>로즈마리추출물(올레오레진)/BHT</t>
        </is>
      </c>
      <c r="B133" s="243" t="inlineStr">
        <is>
          <t>항산화</t>
        </is>
      </c>
      <c r="C133" s="232" t="inlineStr">
        <is>
          <t>0.05~0.5%</t>
        </is>
      </c>
      <c r="D133" s="233" t="inlineStr">
        <is>
          <t>기능성</t>
        </is>
      </c>
      <c r="E133" s="232" t="n"/>
      <c r="F133" s="100" t="n"/>
      <c r="G133" s="100" t="inlineStr">
        <is>
          <t>오일 산패 지연. 무수·오일 제형 보존기간↑.</t>
        </is>
      </c>
      <c r="H133" s="100" t="inlineStr">
        <is>
          <t>대안: 로즈마리(천연)</t>
        </is>
      </c>
      <c r="I133" s="100" t="inlineStr">
        <is>
          <t>BHT는 합성 — 천연시 로즈마리</t>
        </is>
      </c>
      <c r="J133" s="197" t="n"/>
      <c r="K133" s="100" t="inlineStr"/>
    </row>
    <row r="134" ht="75" customHeight="1" s="43">
      <c r="A134" s="100" t="inlineStr">
        <is>
          <t>로즈워터
(= (프리미엄) 로즈워터 · 로즈워터(정제수) · (프리미엄)로즈워터)</t>
        </is>
      </c>
      <c r="B134" s="247" t="inlineStr">
        <is>
          <t>수상</t>
        </is>
      </c>
      <c r="C134" s="232" t="inlineStr">
        <is>
          <t>52%</t>
        </is>
      </c>
      <c r="D134" s="248" t="inlineStr">
        <is>
          <t>허브누리</t>
        </is>
      </c>
      <c r="E134" s="232" t="n">
        <v>77</v>
      </c>
      <c r="F134" s="100" t="inlineStr">
        <is>
          <t>14 ~ 52 ~ 98%</t>
        </is>
      </c>
      <c r="G134" s="100" t="inlineStr">
        <is>
          <t>장미꽃잎을 수증기 증류하여 얻은 수용성 하이드로솔. 피부 진정, 수분 공급 및 아로마 테라피 효과.</t>
        </is>
      </c>
      <c r="H134" s="100" t="inlineStr">
        <is>
          <t>기타(미분류) · 로션 · 세정(클렌징) · 앰플·세럼 · 완제베이스+활성 · 입욕·스크럽 · 젤 · 크림 · 토너·미스트 · 팩·마스크·패드</t>
        </is>
      </c>
      <c r="I134" s="100" t="n"/>
      <c r="J134" s="197" t="inlineStr">
        <is>
          <t xml:space="preserve">네롤리, 라벤더워터 · 네롤리, 일랑일랑워터 · 네롤리, 캐모마일워터 · 네롤리,캐모마일워터 등 · 네롤리워터 · 네롤리워터 · 또는 · 식염수 · 네롤리워터 등 · 네롤리워터 등 · 원하는 워터 · 네롤리워터 등 · 플로랄워터 · 네롤리워터 또는 식염수 · 라벤더 · 편백, 네롤리워터 등 · 라벤더, 티트리, 네롤리, 일랑일랑워터 등 · 라벤더워터 · 로먼 · 캐모마일워터 · 로즈,카모마일, 네롤리워터 등 · 원하는 · 워터 · 원하는 · 플로럴워터 · 원하는 워터 · 원하는 워터류. · 원하는 플로랄워터 · 원하는 플로럴 워터 </t>
        </is>
      </c>
      <c r="K134" s="100" t="inlineStr"/>
    </row>
    <row r="135" ht="60" customHeight="1" s="43">
      <c r="A135" s="100" t="inlineStr">
        <is>
          <t>네롤리워터
(= (프리미엄) 네롤리워터)</t>
        </is>
      </c>
      <c r="B135" s="247" t="inlineStr">
        <is>
          <t>수상</t>
        </is>
      </c>
      <c r="C135" s="232" t="inlineStr">
        <is>
          <t>48%</t>
        </is>
      </c>
      <c r="D135" s="248" t="inlineStr">
        <is>
          <t>허브누리</t>
        </is>
      </c>
      <c r="E135" s="232" t="n">
        <v>59</v>
      </c>
      <c r="F135" s="100" t="inlineStr">
        <is>
          <t>16 ~ 48 ~ 93%</t>
        </is>
      </c>
      <c r="G135" s="100" t="inlineStr">
        <is>
          <t>오렌지꽃 수증기 증류 하이드로솔. 민감성·건성 피부 진정, 수분 보충 및 은은한 꽃향 부여.</t>
        </is>
      </c>
      <c r="H135" s="100" t="inlineStr">
        <is>
          <t>로션 · 세정(클렌징) · 앰플·세럼 · 완제베이스+활성 · 크림 · 토너·미스트 · 팩·마스크·패드</t>
        </is>
      </c>
      <c r="I135" s="100" t="n"/>
      <c r="J135" s="197" t="inlineStr">
        <is>
          <t>라벤더워터 · 로먼 · 캐모마일워터 · 로먼 캐모마일워터 · 로먼캐모마일워터 · 로즈, 라벤더워터 · 로즈,라벤더,자스민워터 등 · 로즈워터 · 로즈워터, 정제수 · 비타민 나무 워터 · 원하는 · 플로럴 워터 · 원하는 · 플로럴워터 · 원하는 워터 · 유기농네롤리워터 · 정제수 · 원하는 워터 · 정제수, 로즈워터 , 로즈마리워터 등 · 정제수, 로즈워터, 캐모, 라벤더, 일랑일랑워터 · 피부타입별 워터 · 트러블, 남성-편백 · 민감, 베이비-캐모마일 · 노화-로즈 · 남성-로즈마리</t>
        </is>
      </c>
      <c r="K135" s="100" t="inlineStr"/>
    </row>
    <row r="136" ht="75" customHeight="1" s="43">
      <c r="A136" s="100" t="inlineStr">
        <is>
          <t>정제수</t>
        </is>
      </c>
      <c r="B136" s="247" t="inlineStr">
        <is>
          <t>수상</t>
        </is>
      </c>
      <c r="C136" s="232" t="inlineStr">
        <is>
          <t>41%</t>
        </is>
      </c>
      <c r="D136" s="248" t="inlineStr">
        <is>
          <t>허브누리</t>
        </is>
      </c>
      <c r="E136" s="232" t="n">
        <v>30</v>
      </c>
      <c r="F136" s="100" t="inlineStr">
        <is>
          <t>13 ~ 41 ~ 88%</t>
        </is>
      </c>
      <c r="G136" s="100" t="inlineStr">
        <is>
          <t>불순물과 미네랄을 제거한 순수한 물. 화장품 기본 용매 및 제형의 유효성분 분산.</t>
        </is>
      </c>
      <c r="H136" s="100" t="inlineStr">
        <is>
          <t>기타(미분류) · 로션 · 색조 · 생활화학 · 세정(클렌징) · 앰플·세럼 · 젤 · 크림 · 토너·미스트 · 헤어세정</t>
        </is>
      </c>
      <c r="I136" s="100" t="n"/>
      <c r="J136" s="197" t="inlineStr">
        <is>
          <t>라벤더워터 · 로즈워터 등 · 로먼캐모마일워터 · 로즈마리 · 편백워터 · 알로에베라워터,라벤더워터 · 카모마일워터 등. · 원하는 · 플로럴워터 · 원하는 워터 · 원하는 플로럴워터 · 카보머 프리젤 · 28g 적용 가능. · 적용시 가열과정 없음 · 편백워터 · 플로럴워터, 알로에베라워터 등</t>
        </is>
      </c>
      <c r="K136" s="234" t="inlineStr">
        <is>
          <t>✓ 정제수 (세이프 O)</t>
        </is>
      </c>
    </row>
    <row r="137" ht="60" customHeight="1" s="43">
      <c r="A137" s="100" t="inlineStr">
        <is>
          <t>라벤더워터
(= (프리미엄) 라벤더워터)</t>
        </is>
      </c>
      <c r="B137" s="247" t="inlineStr">
        <is>
          <t>수상</t>
        </is>
      </c>
      <c r="C137" s="232" t="inlineStr">
        <is>
          <t>53%</t>
        </is>
      </c>
      <c r="D137" s="248" t="inlineStr">
        <is>
          <t>허브누리</t>
        </is>
      </c>
      <c r="E137" s="232" t="n">
        <v>29</v>
      </c>
      <c r="F137" s="100" t="inlineStr">
        <is>
          <t>17 ~ 53 ~ 97%</t>
        </is>
      </c>
      <c r="G137" s="100" t="inlineStr">
        <is>
          <t>라벤더꽃 수증기 증류 하이드로솔. 피부 진정, 유수분 밸런스 조절 및 모든 피부 타입 적합.</t>
        </is>
      </c>
      <c r="H137" s="100" t="inlineStr">
        <is>
          <t>기타(미분류) · 로션 · 생활화학 · 세정(클렌징) · 젤 · 크림 · 토너·미스트</t>
        </is>
      </c>
      <c r="I137" s="100" t="n"/>
      <c r="J137" s="197" t="inlineStr">
        <is>
          <t>(프리미엄) · 캐모마일, 로즈워터 · 네롤리워터 · 라벤더워터 · 로먼캐모마일워터 · 로즈, 네롤리워터 · 로즈워터 · 로즈워터 등 · 로즈워터,티트리 등.. · 어성초우린물, 캐모마일워터 등 · 원하는 · 플로랄워터 · 원하는 · 플로럴워터 · 원하는 워터 · 정제수 · 캐모마일워터 · 정제수, 플로랄워터 등 · 캐모마일, 로즈워터 · 캐모마일워터</t>
        </is>
      </c>
      <c r="K137" s="100" t="inlineStr"/>
    </row>
    <row r="138" ht="45" customHeight="1" s="43">
      <c r="A138" s="100" t="inlineStr">
        <is>
          <t>로먼캐모마일워터
(= 로먼 캐모마일워터 · 로먼캐모마일 워터)</t>
        </is>
      </c>
      <c r="B138" s="247" t="inlineStr">
        <is>
          <t>수상</t>
        </is>
      </c>
      <c r="C138" s="232" t="inlineStr">
        <is>
          <t>45%</t>
        </is>
      </c>
      <c r="D138" s="248" t="inlineStr">
        <is>
          <t>허브누리</t>
        </is>
      </c>
      <c r="E138" s="232" t="n">
        <v>24</v>
      </c>
      <c r="F138" s="100" t="inlineStr">
        <is>
          <t>17 ~ 45 ~ 83%</t>
        </is>
      </c>
      <c r="G138" s="100" t="inlineStr">
        <is>
          <t>로먼캐모마일꽃 수증기 증류 하이드로솔. 민감성·아기 피부 진정, 자극 완화 효과.</t>
        </is>
      </c>
      <c r="H138" s="100" t="inlineStr">
        <is>
          <t>로션 · 앰플·세럼 · 크림 · 토너·미스트 · 팩·마스크·패드 · 헤어세정</t>
        </is>
      </c>
      <c r="I138" s="100" t="n"/>
      <c r="J138" s="197" t="inlineStr">
        <is>
          <t>녹차워터 · 라벤더워터 · 라벤더워터 등 · 로즈, 네롤리워터 · 로즈워터 · 로즈워터,네롤리워터 등 · 원하는 워터 · 편백워터 · 녹차워터 · 편백워터, 로즈마리워터, 라벤더워터 등 두피상태에 따라 선택. · 헬리크리섬 · 라벤더워터 · 헬리크리섬, 라벤더워터 등 · 헬리크리섬워터 · 라벤더워터</t>
        </is>
      </c>
      <c r="K138" s="100" t="inlineStr"/>
    </row>
    <row r="139" ht="75" customHeight="1" s="43">
      <c r="A139" s="100" t="inlineStr">
        <is>
          <t>로즈마리워터
(= (유기농) 로즈마리워터 · (프리미엄) 로즈마리 워터 · (프리미엄) 로즈마리워터 · (유기농)로즈마리워터)</t>
        </is>
      </c>
      <c r="B139" s="247" t="inlineStr">
        <is>
          <t>수상</t>
        </is>
      </c>
      <c r="C139" s="232" t="inlineStr">
        <is>
          <t>58%</t>
        </is>
      </c>
      <c r="D139" s="248" t="inlineStr">
        <is>
          <t>허브누리</t>
        </is>
      </c>
      <c r="E139" s="232" t="n">
        <v>21</v>
      </c>
      <c r="F139" s="100" t="inlineStr">
        <is>
          <t>5 ~ 58 ~ 96%</t>
        </is>
      </c>
      <c r="G139" s="100" t="inlineStr">
        <is>
          <t>로즈마리 잎 증기 추출 하이드로솔. 두피 청량감 제공, 유분 조절 및 수렴 작용.</t>
        </is>
      </c>
      <c r="H139" s="100" t="inlineStr">
        <is>
          <t>로션 · 앰플·세럼 · 크림 · 토너·미스트 · 팩·마스크·패드 · 헤어세정</t>
        </is>
      </c>
      <c r="I139" s="100" t="n"/>
      <c r="J139" s="197" t="inlineStr">
        <is>
          <t>네롤리워터 · 원하는 워터 · 편백워터 · 프리미엄 · 녹차워터 · 프리미엄 녹차워터</t>
        </is>
      </c>
      <c r="K139" s="100" t="inlineStr"/>
    </row>
    <row r="140" ht="45" customHeight="1" s="43">
      <c r="A140" s="100" t="inlineStr">
        <is>
          <t>워터 호호바
(= 워터호호바)</t>
        </is>
      </c>
      <c r="B140" s="247" t="inlineStr">
        <is>
          <t>수상</t>
        </is>
      </c>
      <c r="C140" s="232" t="inlineStr">
        <is>
          <t>3%</t>
        </is>
      </c>
      <c r="D140" s="248" t="inlineStr">
        <is>
          <t>허브누리</t>
        </is>
      </c>
      <c r="E140" s="232" t="n">
        <v>13</v>
      </c>
      <c r="F140" s="100" t="inlineStr">
        <is>
          <t>2 ~ 3 ~ 11%</t>
        </is>
      </c>
      <c r="G140" s="100" t="inlineStr">
        <is>
          <t>호호바 오일을 리포좀화하여 수용화한 수상 원료. 가벼운 수분막 형성 및 끈적임 없는 보습.</t>
        </is>
      </c>
      <c r="H140" s="100" t="inlineStr">
        <is>
          <t>앰플·세럼 · 젤 · 크림 · 토너·미스트 · 헤어세정</t>
        </is>
      </c>
      <c r="I140" s="100" t="n"/>
      <c r="J140" s="197" t="inlineStr">
        <is>
          <t>슈퍼 곡물 · 단백질추출물 · 워터 아르간 · 워터 코포아수버터 · 워터아르간 · 워터코포아수</t>
        </is>
      </c>
      <c r="K140" s="234" t="inlineStr">
        <is>
          <t>✓ 호호바오일 (세이프 X)</t>
        </is>
      </c>
    </row>
    <row r="141" ht="60" customHeight="1" s="43">
      <c r="A141" s="100" t="inlineStr">
        <is>
          <t>편백워터
(= 편백워터(편백수))</t>
        </is>
      </c>
      <c r="B141" s="247" t="inlineStr">
        <is>
          <t>수상</t>
        </is>
      </c>
      <c r="C141" s="232" t="inlineStr">
        <is>
          <t>33%</t>
        </is>
      </c>
      <c r="D141" s="248" t="inlineStr">
        <is>
          <t>허브누리</t>
        </is>
      </c>
      <c r="E141" s="232" t="n">
        <v>10</v>
      </c>
      <c r="F141" s="100" t="inlineStr">
        <is>
          <t>10 ~ 33 ~ 74%</t>
        </is>
      </c>
      <c r="G141" s="100" t="inlineStr">
        <is>
          <t>편백나무 수증기 증류 하이드로솔. 피톤치드 성분 함유로 항균, 트러블 진정, 피부 정화.</t>
        </is>
      </c>
      <c r="H141" s="100" t="inlineStr">
        <is>
          <t>기타(미분류) · 로션 · 세정(클렌징) · 토너·미스트 · 팩·마스크·패드 · 헤어세정</t>
        </is>
      </c>
      <c r="I141" s="100" t="n"/>
      <c r="J141" s="197" t="inlineStr">
        <is>
          <t>라벤더워터 · 로즈마리워터 · 원하는 워터 · 위치헤이즐워터 · 자작나무수액</t>
        </is>
      </c>
      <c r="K141" s="100" t="inlineStr"/>
    </row>
    <row r="142" ht="45" customHeight="1" s="43">
      <c r="A142" s="100" t="inlineStr">
        <is>
          <t>워터 아르간
(= 워터아르간)</t>
        </is>
      </c>
      <c r="B142" s="247" t="inlineStr">
        <is>
          <t>수상</t>
        </is>
      </c>
      <c r="C142" s="232" t="inlineStr">
        <is>
          <t>5%</t>
        </is>
      </c>
      <c r="D142" s="248" t="inlineStr">
        <is>
          <t>허브누리</t>
        </is>
      </c>
      <c r="E142" s="232" t="n">
        <v>6</v>
      </c>
      <c r="F142" s="100" t="inlineStr">
        <is>
          <t>3 ~ 5 ~ 5%</t>
        </is>
      </c>
      <c r="G142" s="100" t="inlineStr">
        <is>
          <t>아르간 오일을 리포좀화하여 수용화한 수상 원료. 수성 제형에서 오일의 영양과 수분을 동시에 제공.</t>
        </is>
      </c>
      <c r="H142" s="100" t="inlineStr">
        <is>
          <t>앰플·세럼 · 크림 · 토너·미스트</t>
        </is>
      </c>
      <c r="I142" s="100" t="n"/>
      <c r="J142" s="197" t="inlineStr">
        <is>
          <t>아르간오일 2g · 올리브리퀴드3g · 워터 코포아수버터 · 워터 호호바</t>
        </is>
      </c>
      <c r="K142" s="100" t="inlineStr"/>
    </row>
    <row r="143" ht="45" customHeight="1" s="43">
      <c r="A143" s="100" t="inlineStr">
        <is>
          <t>일랑일랑워터</t>
        </is>
      </c>
      <c r="B143" s="247" t="inlineStr">
        <is>
          <t>수상</t>
        </is>
      </c>
      <c r="C143" s="232" t="inlineStr">
        <is>
          <t>58%</t>
        </is>
      </c>
      <c r="D143" s="248" t="inlineStr">
        <is>
          <t>허브누리</t>
        </is>
      </c>
      <c r="E143" s="232" t="n">
        <v>4</v>
      </c>
      <c r="F143" s="100" t="inlineStr">
        <is>
          <t>37 ~ 58 ~ 99%</t>
        </is>
      </c>
      <c r="G143" s="100" t="inlineStr">
        <is>
          <t>일랑일랑 꽃 증기 추출 하이드로솔. 피지 분비 균형 조절, 피부 진정 및 이국적인 향 부여.</t>
        </is>
      </c>
      <c r="H143" s="100" t="inlineStr">
        <is>
          <t>앰플·세럼 · 토너·미스트</t>
        </is>
      </c>
      <c r="I143" s="100" t="n"/>
      <c r="J143" s="197" t="inlineStr">
        <is>
          <t>원하는 · 플로럴워터 · 원하는 증류수 · 원하는 플로랄워터 · 피부타입별로 · 원하는 워터 · 로즈워터, 네롤리워터, 편백워터, 로먼캐모마일, 티트리워터...</t>
        </is>
      </c>
      <c r="K143" s="100" t="inlineStr"/>
    </row>
    <row r="144" ht="45" customHeight="1" s="43">
      <c r="A144" s="100" t="inlineStr">
        <is>
          <t>티트리워터</t>
        </is>
      </c>
      <c r="B144" s="247" t="inlineStr">
        <is>
          <t>수상</t>
        </is>
      </c>
      <c r="C144" s="232" t="inlineStr">
        <is>
          <t>39%</t>
        </is>
      </c>
      <c r="D144" s="248" t="inlineStr">
        <is>
          <t>허브누리</t>
        </is>
      </c>
      <c r="E144" s="232" t="n">
        <v>4</v>
      </c>
      <c r="F144" s="100" t="inlineStr">
        <is>
          <t>8 ~ 39 ~ 46%</t>
        </is>
      </c>
      <c r="G144" s="100" t="inlineStr">
        <is>
          <t>티트리 잎 수증기 증류 하이드로솔. 과다 피지 조절, 항균, 여드름·트러블 피부 진정.</t>
        </is>
      </c>
      <c r="H144" s="100" t="inlineStr">
        <is>
          <t>젤 · 토너·미스트 · 헤어세정</t>
        </is>
      </c>
      <c r="I144" s="100" t="n"/>
      <c r="J144" s="197" t="inlineStr">
        <is>
          <t>로즈마리 · 편백워터 · 위치헤이즐워터 · 편백워터</t>
        </is>
      </c>
      <c r="K144" s="100" t="inlineStr"/>
    </row>
    <row r="145" ht="45" customHeight="1" s="43">
      <c r="A145" s="100" t="inlineStr">
        <is>
          <t>(네롤리) 워터
(= (티트리)워터 · 워터 · (비타민 나무) 워터)</t>
        </is>
      </c>
      <c r="B145" s="247" t="inlineStr">
        <is>
          <t>수상</t>
        </is>
      </c>
      <c r="C145" s="232" t="inlineStr">
        <is>
          <t>83%</t>
        </is>
      </c>
      <c r="D145" s="248" t="inlineStr">
        <is>
          <t>허브누리</t>
        </is>
      </c>
      <c r="E145" s="232" t="n">
        <v>4</v>
      </c>
      <c r="F145" s="100" t="inlineStr">
        <is>
          <t>3 ~ 83 ~ 91%</t>
        </is>
      </c>
      <c r="G145" s="100" t="inlineStr">
        <is>
          <t>제형 결합 및 성분 혼합용 수용성 베이스.</t>
        </is>
      </c>
      <c r="H145" s="100" t="inlineStr">
        <is>
          <t>세정(클렌징) · 입욕·스크럽 · 토너·미스트</t>
        </is>
      </c>
      <c r="I145" s="100" t="n"/>
      <c r="J145" s="197" t="inlineStr">
        <is>
          <t>정제수, 편백워터 · 카보머 프리젤 · 28g 적용 가능. · 적용시 가열과정 없음 · 티트리, 로즈워터 등 · 피부타입별 워터 · 트러블, 남성-편백 · 민감, 베이비-캐모마일 · 노화-로즈 · 남성-로즈마리</t>
        </is>
      </c>
      <c r="K145" s="100" t="inlineStr"/>
    </row>
    <row r="146" ht="45" customHeight="1" s="43">
      <c r="A146" s="100" t="inlineStr">
        <is>
          <t>레몬밤워터
(= 레몬밤 워터)</t>
        </is>
      </c>
      <c r="B146" s="247" t="inlineStr">
        <is>
          <t>수상</t>
        </is>
      </c>
      <c r="C146" s="232" t="inlineStr">
        <is>
          <t>23%</t>
        </is>
      </c>
      <c r="D146" s="248" t="inlineStr">
        <is>
          <t>허브누리</t>
        </is>
      </c>
      <c r="E146" s="232" t="n">
        <v>4</v>
      </c>
      <c r="F146" s="100" t="inlineStr">
        <is>
          <t>16 ~ 23 ~ 34%</t>
        </is>
      </c>
      <c r="G146" s="100" t="inlineStr">
        <is>
          <t>레몬밤 잎 증기 추출 하이드로솔. 폴리페놀 함유로 피부 진정, 모공 수렴 및 수분 공급.</t>
        </is>
      </c>
      <c r="H146" s="100" t="inlineStr">
        <is>
          <t>앰플·세럼 · 크림 · 토너·미스트</t>
        </is>
      </c>
      <c r="I146" s="100" t="n"/>
      <c r="J146" s="197" t="inlineStr">
        <is>
          <t>네롤리워터 · 로즈워터 · 네롤리워터 · 원하는 · 플로럴워터</t>
        </is>
      </c>
      <c r="K146" s="100" t="inlineStr"/>
    </row>
    <row r="147" ht="45" customHeight="1" s="43">
      <c r="A147" s="100" t="inlineStr">
        <is>
          <t>위치헤이즐워터
(= 위치헤이즐워터 (편백워터))</t>
        </is>
      </c>
      <c r="B147" s="247" t="inlineStr">
        <is>
          <t>수상</t>
        </is>
      </c>
      <c r="C147" s="232" t="inlineStr">
        <is>
          <t>48%</t>
        </is>
      </c>
      <c r="D147" s="248" t="inlineStr">
        <is>
          <t>허브누리</t>
        </is>
      </c>
      <c r="E147" s="232" t="n">
        <v>4</v>
      </c>
      <c r="F147" s="100" t="inlineStr">
        <is>
          <t>23 ~ 48 ~ 90%</t>
        </is>
      </c>
      <c r="G147" s="100" t="inlineStr">
        <is>
          <t>풍년화(위치헤이즐) 증기 추출 하이드로솔. 강력한 모공 수렴(Astringent), 항염, 피지 케어.</t>
        </is>
      </c>
      <c r="H147" s="100" t="inlineStr">
        <is>
          <t>기타(미분류) · 세정(클렌징) · 젤 · 토너·미스트</t>
        </is>
      </c>
      <c r="I147" s="100" t="n"/>
      <c r="J147" s="197" t="inlineStr">
        <is>
          <t>정수기 물, 수돗물^^, 녹차우린 물. 어성초우린 물 · 편백워터 · 편백워터, 티트리워터, 라벤더워터, 네롤리워터 등 선택</t>
        </is>
      </c>
      <c r="K147" s="100" t="inlineStr"/>
    </row>
    <row r="148" ht="45" customHeight="1" s="43">
      <c r="A148" s="100" t="inlineStr">
        <is>
          <t>캐모마일워터</t>
        </is>
      </c>
      <c r="B148" s="247" t="inlineStr">
        <is>
          <t>수상</t>
        </is>
      </c>
      <c r="C148" s="232" t="inlineStr">
        <is>
          <t>50%</t>
        </is>
      </c>
      <c r="D148" s="248" t="inlineStr">
        <is>
          <t>허브누리</t>
        </is>
      </c>
      <c r="E148" s="232" t="n">
        <v>3</v>
      </c>
      <c r="F148" s="100" t="inlineStr">
        <is>
          <t>36 ~ 50 ~ 55%</t>
        </is>
      </c>
      <c r="G148" s="100" t="inlineStr">
        <is>
          <t>캐모마일꽃 증기 추출 하이드로솔. 자극받은 피부 진정, 피부 장벽 보호 및 트러블 완화.</t>
        </is>
      </c>
      <c r="H148" s="100" t="inlineStr">
        <is>
          <t>세정(클렌징) · 완제베이스+활성 · 크림</t>
        </is>
      </c>
      <c r="I148" s="100" t="n"/>
      <c r="J148" s="197" t="inlineStr">
        <is>
          <t>라벤더,로즈워터 · 정제수</t>
        </is>
      </c>
      <c r="K148" s="100" t="inlineStr"/>
    </row>
    <row r="149" ht="45" customHeight="1" s="43">
      <c r="A149" s="100" t="inlineStr">
        <is>
          <t>사해소금
(= 사해소금(가는 것))</t>
        </is>
      </c>
      <c r="B149" s="247" t="inlineStr">
        <is>
          <t>수상</t>
        </is>
      </c>
      <c r="C149" s="232" t="inlineStr">
        <is>
          <t>85%</t>
        </is>
      </c>
      <c r="D149" s="248" t="inlineStr">
        <is>
          <t>허브누리</t>
        </is>
      </c>
      <c r="E149" s="232" t="n">
        <v>3</v>
      </c>
      <c r="F149" s="100" t="inlineStr">
        <is>
          <t>70 ~ 85 ~ 100%</t>
        </is>
      </c>
      <c r="G149" s="100" t="inlineStr">
        <is>
          <t>미네랄이 풍부한 사해 암염. 삼투압을 이용한 딥클렌징, 노폐물·피지 제거 및 스크럽.</t>
        </is>
      </c>
      <c r="H149" s="100" t="inlineStr">
        <is>
          <t>입욕·스크럽 · 헤어세정</t>
        </is>
      </c>
      <c r="I149" s="100" t="n"/>
      <c r="J149" s="197" t="n"/>
      <c r="K149" s="100" t="inlineStr"/>
    </row>
    <row r="150" ht="45" customHeight="1" s="43">
      <c r="A150" s="100" t="inlineStr">
        <is>
          <t>로즈플라워 아로마수</t>
        </is>
      </c>
      <c r="B150" s="247" t="inlineStr">
        <is>
          <t>수상</t>
        </is>
      </c>
      <c r="C150" s="232" t="inlineStr">
        <is>
          <t>3%</t>
        </is>
      </c>
      <c r="D150" s="248" t="inlineStr">
        <is>
          <t>허브누리</t>
        </is>
      </c>
      <c r="E150" s="232" t="n">
        <v>3</v>
      </c>
      <c r="F150" s="100" t="inlineStr">
        <is>
          <t>3 ~ 3 ~ 3%</t>
        </is>
      </c>
      <c r="G150" s="100" t="inlineStr">
        <is>
          <t>아로마 오일 가용화 및 자생적 보존력을 높인 수용성 보존 처방 베이스(로즈플라워 향).</t>
        </is>
      </c>
      <c r="H150" s="100" t="inlineStr">
        <is>
          <t>세정(클렌징)</t>
        </is>
      </c>
      <c r="I150" s="100" t="n"/>
      <c r="J150" s="197" t="inlineStr">
        <is>
          <t>원하는 · 아로마수 · 피부타입에 · 맞는 아로마수 선택 · 오렌지 플라워, 로맨틱 레몬, 그린 프레쉬 등 · 피부타입에 맞는 아로마수 선택</t>
        </is>
      </c>
      <c r="K150" s="100" t="inlineStr"/>
    </row>
    <row r="151" ht="30" customHeight="1" s="43">
      <c r="A151" s="100" t="inlineStr">
        <is>
          <t>산화아연분말
(= 산화 아연 분말)</t>
        </is>
      </c>
      <c r="B151" s="247" t="inlineStr">
        <is>
          <t>수상</t>
        </is>
      </c>
      <c r="C151" s="232" t="inlineStr">
        <is>
          <t>18%</t>
        </is>
      </c>
      <c r="D151" s="248" t="inlineStr">
        <is>
          <t>허브누리</t>
        </is>
      </c>
      <c r="E151" s="232" t="n">
        <v>2</v>
      </c>
      <c r="F151" s="100" t="inlineStr">
        <is>
          <t>12 ~ 18 ~ 24%</t>
        </is>
      </c>
      <c r="G151" s="100" t="inlineStr">
        <is>
          <t>땀과 피지 흡착, 무기 자외선 차단 및 자극 완화 미네랄 분말.</t>
        </is>
      </c>
      <c r="H151" s="100" t="inlineStr">
        <is>
          <t>색조 · 크림</t>
        </is>
      </c>
      <c r="I151" s="100" t="n"/>
      <c r="J151" s="197" t="inlineStr">
        <is>
          <t>칼라민파우더</t>
        </is>
      </c>
      <c r="K151" s="100" t="inlineStr"/>
    </row>
    <row r="152" ht="30" customHeight="1" s="43">
      <c r="A152" s="100" t="inlineStr">
        <is>
          <t>식물성 에탄올 70%
(= 식물성에탄올 70%)</t>
        </is>
      </c>
      <c r="B152" s="247" t="inlineStr">
        <is>
          <t>수상</t>
        </is>
      </c>
      <c r="C152" s="232" t="inlineStr">
        <is>
          <t>94%</t>
        </is>
      </c>
      <c r="D152" s="248" t="inlineStr">
        <is>
          <t>허브누리</t>
        </is>
      </c>
      <c r="E152" s="232" t="n">
        <v>2</v>
      </c>
      <c r="F152" s="100" t="inlineStr">
        <is>
          <t>89 ~ 94 ~ 99%</t>
        </is>
      </c>
      <c r="G152" s="100" t="inlineStr">
        <is>
          <t>곡물 발효 유래 에탄올 70%. 가용화 보조, 살균 소독 및 제형 청량감 부여.</t>
        </is>
      </c>
      <c r="H152" s="100" t="inlineStr">
        <is>
          <t>생활화학 · 헤어세정</t>
        </is>
      </c>
      <c r="I152" s="100" t="n"/>
      <c r="J152" s="197" t="inlineStr">
        <is>
          <t>에탄올</t>
        </is>
      </c>
      <c r="K152" s="100" t="inlineStr"/>
    </row>
    <row r="153" ht="18" customHeight="1" s="43">
      <c r="A153" s="100" t="inlineStr">
        <is>
          <t>물
(= (따뜻한)물)</t>
        </is>
      </c>
      <c r="B153" s="247" t="inlineStr">
        <is>
          <t>수상</t>
        </is>
      </c>
      <c r="C153" s="232" t="inlineStr">
        <is>
          <t>78%</t>
        </is>
      </c>
      <c r="D153" s="248" t="inlineStr">
        <is>
          <t>허브누리</t>
        </is>
      </c>
      <c r="E153" s="232" t="n">
        <v>2</v>
      </c>
      <c r="F153" s="100" t="inlineStr">
        <is>
          <t>76 ~ 78 ~ 80%</t>
        </is>
      </c>
      <c r="G153" s="100" t="inlineStr">
        <is>
          <t>정제수 또는 깨끗한 수용성 베이스 용매.</t>
        </is>
      </c>
      <c r="H153" s="100" t="inlineStr">
        <is>
          <t>색조 · 생활화학</t>
        </is>
      </c>
      <c r="I153" s="100" t="n"/>
      <c r="J153" s="197" t="inlineStr">
        <is>
          <t>카보머 프리젤 · 28g 적용 가능. · 적용시 가열과정 없음</t>
        </is>
      </c>
      <c r="K153" s="100" t="inlineStr"/>
    </row>
    <row r="154" ht="45" customHeight="1" s="43">
      <c r="A154" s="100" t="inlineStr">
        <is>
          <t>자작나무수액</t>
        </is>
      </c>
      <c r="B154" s="247" t="inlineStr">
        <is>
          <t>수상</t>
        </is>
      </c>
      <c r="C154" s="232" t="inlineStr">
        <is>
          <t>25%</t>
        </is>
      </c>
      <c r="D154" s="248" t="inlineStr">
        <is>
          <t>허브누리</t>
        </is>
      </c>
      <c r="E154" s="232" t="n">
        <v>2</v>
      </c>
      <c r="F154" s="100" t="inlineStr">
        <is>
          <t>24 ~ 25 ~ 26%</t>
        </is>
      </c>
      <c r="G154" s="100" t="inlineStr">
        <is>
          <t>자작나무 유래 천연 미네랄 수액. 피부 보습인자와 유사하여 우수한 피부 침투 및 보습.</t>
        </is>
      </c>
      <c r="H154" s="100" t="inlineStr">
        <is>
          <t>세정(클렌징) · 토너·미스트</t>
        </is>
      </c>
      <c r="I154" s="100" t="n"/>
      <c r="J154" s="197" t="inlineStr">
        <is>
          <t>원하는 플로랄워터 · 편백워터</t>
        </is>
      </c>
      <c r="K154" s="100" t="inlineStr"/>
    </row>
    <row r="155" ht="45" customHeight="1" s="43">
      <c r="A155" s="100" t="inlineStr">
        <is>
          <t>헬리크리섬워터</t>
        </is>
      </c>
      <c r="B155" s="247" t="inlineStr">
        <is>
          <t>수상</t>
        </is>
      </c>
      <c r="C155" s="232" t="inlineStr">
        <is>
          <t>48%</t>
        </is>
      </c>
      <c r="D155" s="248" t="inlineStr">
        <is>
          <t>허브누리</t>
        </is>
      </c>
      <c r="E155" s="232" t="n">
        <v>1</v>
      </c>
      <c r="F155" s="100" t="inlineStr">
        <is>
          <t>48 ~ 48 ~ 48%</t>
        </is>
      </c>
      <c r="G155" s="100" t="inlineStr">
        <is>
          <t>헬리크리섬(이모텔) 증기 추출 하이드로솔. 강력한 피부 재생, 흔적 케어 및 진정.</t>
        </is>
      </c>
      <c r="H155" s="100" t="inlineStr">
        <is>
          <t>크림</t>
        </is>
      </c>
      <c r="I155" s="100" t="n"/>
      <c r="J155" s="197" t="inlineStr">
        <is>
          <t>로먼캐모마일워터, 라벤더워터 등등...</t>
        </is>
      </c>
      <c r="K155" s="100" t="inlineStr"/>
    </row>
    <row r="156" ht="45" customHeight="1" s="43">
      <c r="A156" s="100" t="inlineStr">
        <is>
          <t>프리미엄 로즈워터</t>
        </is>
      </c>
      <c r="B156" s="247" t="inlineStr">
        <is>
          <t>수상</t>
        </is>
      </c>
      <c r="C156" s="232" t="inlineStr">
        <is>
          <t>31%</t>
        </is>
      </c>
      <c r="D156" s="248" t="inlineStr">
        <is>
          <t>허브누리</t>
        </is>
      </c>
      <c r="E156" s="232" t="n">
        <v>1</v>
      </c>
      <c r="F156" s="100" t="inlineStr">
        <is>
          <t>31 ~ 31 ~ 31%</t>
        </is>
      </c>
      <c r="G156" s="100" t="inlineStr">
        <is>
          <t>고농축 다마스크 장미 꽃잎 증기 추출 하이드로솔. 깊은 수분감, 진정 및 영양 공급.</t>
        </is>
      </c>
      <c r="H156" s="100" t="inlineStr">
        <is>
          <t>토너·미스트</t>
        </is>
      </c>
      <c r="I156" s="100" t="n"/>
      <c r="J156" s="197" t="inlineStr">
        <is>
          <t>프리미엄 네롤리워터</t>
        </is>
      </c>
      <c r="K156" s="100" t="inlineStr"/>
    </row>
    <row r="157" ht="45" customHeight="1" s="43">
      <c r="A157" s="100" t="inlineStr">
        <is>
          <t>프리미엄 페파민트워터</t>
        </is>
      </c>
      <c r="B157" s="247" t="inlineStr">
        <is>
          <t>수상</t>
        </is>
      </c>
      <c r="C157" s="232" t="inlineStr">
        <is>
          <t>30%</t>
        </is>
      </c>
      <c r="D157" s="248" t="inlineStr">
        <is>
          <t>허브누리</t>
        </is>
      </c>
      <c r="E157" s="232" t="n">
        <v>1</v>
      </c>
      <c r="F157" s="100" t="inlineStr">
        <is>
          <t>30 ~ 30 ~ 30%</t>
        </is>
      </c>
      <c r="G157" s="100" t="inlineStr">
        <is>
          <t>페퍼민트 잎 증기 추출 하이드로솔. 멘톨 성분으로 즉각적인 쿨링, 청량감 및 피지 조절.</t>
        </is>
      </c>
      <c r="H157" s="100" t="inlineStr">
        <is>
          <t>토너·미스트</t>
        </is>
      </c>
      <c r="I157" s="100" t="n"/>
      <c r="J157" s="197" t="inlineStr">
        <is>
          <t>프리미엄 · 로즈마리워터</t>
        </is>
      </c>
      <c r="K157" s="100" t="inlineStr"/>
    </row>
    <row r="158" ht="30" customHeight="1" s="43">
      <c r="A158" s="100" t="inlineStr">
        <is>
          <t>(프리미엄) 불가리아 로즈워터</t>
        </is>
      </c>
      <c r="B158" s="247" t="inlineStr">
        <is>
          <t>수상</t>
        </is>
      </c>
      <c r="C158" s="232" t="inlineStr">
        <is>
          <t>59%</t>
        </is>
      </c>
      <c r="D158" s="248" t="inlineStr">
        <is>
          <t>허브누리</t>
        </is>
      </c>
      <c r="E158" s="232" t="n">
        <v>1</v>
      </c>
      <c r="F158" s="100" t="inlineStr">
        <is>
          <t>59 ~ 59 ~ 59%</t>
        </is>
      </c>
      <c r="G158" s="100" t="inlineStr">
        <is>
          <t>불가리아 다마스크 장미. · 수증기 증류, 수용성 성분.</t>
        </is>
      </c>
      <c r="H158" s="100" t="inlineStr">
        <is>
          <t>앰플·세럼</t>
        </is>
      </c>
      <c r="I158" s="100" t="n"/>
      <c r="J158" s="197" t="inlineStr">
        <is>
          <t>네롤리, 캐모마일, 편백워터 등</t>
        </is>
      </c>
      <c r="K158" s="100" t="inlineStr"/>
    </row>
    <row r="159" ht="45" customHeight="1" s="43">
      <c r="A159" s="100" t="inlineStr">
        <is>
          <t>워터 코포아수</t>
        </is>
      </c>
      <c r="B159" s="247" t="inlineStr">
        <is>
          <t>수상</t>
        </is>
      </c>
      <c r="C159" s="232" t="inlineStr">
        <is>
          <t>10%</t>
        </is>
      </c>
      <c r="D159" s="248" t="inlineStr">
        <is>
          <t>허브누리</t>
        </is>
      </c>
      <c r="E159" s="232" t="n">
        <v>1</v>
      </c>
      <c r="F159" s="100" t="inlineStr">
        <is>
          <t>10 ~ 10 ~ 10%</t>
        </is>
      </c>
      <c r="G159" s="100" t="inlineStr">
        <is>
          <t>천연 레시틴으로 코포아수 버터를 리포좀화한 수상 원료. 촉촉한 수분 보호막 형성.</t>
        </is>
      </c>
      <c r="H159" s="100" t="inlineStr">
        <is>
          <t>젤</t>
        </is>
      </c>
      <c r="I159" s="100" t="n"/>
      <c r="J159" s="197" t="inlineStr">
        <is>
          <t>워터 아르간</t>
        </is>
      </c>
      <c r="K159" s="100" t="inlineStr"/>
    </row>
    <row r="160" ht="45" customHeight="1" s="43">
      <c r="A160" s="100" t="inlineStr">
        <is>
          <t>장미 줄기세포 배양액</t>
        </is>
      </c>
      <c r="B160" s="247" t="inlineStr">
        <is>
          <t>수상</t>
        </is>
      </c>
      <c r="C160" s="232" t="inlineStr">
        <is>
          <t>5%</t>
        </is>
      </c>
      <c r="D160" s="248" t="inlineStr">
        <is>
          <t>허브누리</t>
        </is>
      </c>
      <c r="E160" s="232" t="n">
        <v>1</v>
      </c>
      <c r="F160" s="100" t="inlineStr">
        <is>
          <t>5 ~ 5 ~ 5%</t>
        </is>
      </c>
      <c r="G160" s="100" t="inlineStr">
        <is>
          <t>다마스크 장미 캘러스(식물줄기세포) 배양액. 강력한 항산화, 노화 방지, 탄력 케어.</t>
        </is>
      </c>
      <c r="H160" s="100" t="inlineStr">
        <is>
          <t>토너·미스트</t>
        </is>
      </c>
      <c r="I160" s="100" t="n"/>
      <c r="J160" s="197" t="inlineStr">
        <is>
          <t>인삼, 부활초 줄기세포 배양액, EGF, FGF 등</t>
        </is>
      </c>
      <c r="K160" s="100" t="inlineStr"/>
    </row>
    <row r="161" ht="30" customHeight="1" s="43">
      <c r="A161" s="100" t="inlineStr">
        <is>
          <t>로즈 줄기 세포 배양액</t>
        </is>
      </c>
      <c r="B161" s="247" t="inlineStr">
        <is>
          <t>수상</t>
        </is>
      </c>
      <c r="C161" s="232" t="inlineStr">
        <is>
          <t>5%</t>
        </is>
      </c>
      <c r="D161" s="248" t="inlineStr">
        <is>
          <t>허브누리</t>
        </is>
      </c>
      <c r="E161" s="232" t="n">
        <v>1</v>
      </c>
      <c r="F161" s="100" t="inlineStr">
        <is>
          <t>5 ~ 5 ~ 5%</t>
        </is>
      </c>
      <c r="G161" s="100" t="inlineStr">
        <is>
          <t>다마스크 장미 캘러스 배양액. 강력한 항산화, 피부 장벽 강화 및 피부 재생.</t>
        </is>
      </c>
      <c r="H161" s="100" t="inlineStr">
        <is>
          <t>크림</t>
        </is>
      </c>
      <c r="I161" s="100" t="n"/>
      <c r="J161" s="197" t="inlineStr">
        <is>
          <t>인삼, 부활초 줄기세포 배양액, EGF, FGF 등</t>
        </is>
      </c>
      <c r="K161" s="100" t="inlineStr"/>
    </row>
    <row r="162" ht="30" customHeight="1" s="43">
      <c r="A162" s="100" t="inlineStr">
        <is>
          <t>코치닐+물</t>
        </is>
      </c>
      <c r="B162" s="247" t="inlineStr">
        <is>
          <t>수상</t>
        </is>
      </c>
      <c r="C162" s="232" t="inlineStr">
        <is>
          <t>0%</t>
        </is>
      </c>
      <c r="D162" s="248" t="inlineStr">
        <is>
          <t>허브누리</t>
        </is>
      </c>
      <c r="E162" s="232" t="n">
        <v>1</v>
      </c>
      <c r="F162" s="100" t="inlineStr">
        <is>
          <t>0 ~ 0 ~ 0%</t>
        </is>
      </c>
      <c r="G162" s="100" t="inlineStr">
        <is>
          <t>연지벌레 유래 천연 붉은색 수용성 색소 용액. 제품의 천연 색상 연출.</t>
        </is>
      </c>
      <c r="H162" s="100" t="inlineStr">
        <is>
          <t>입욕·스크럽</t>
        </is>
      </c>
      <c r="I162" s="100" t="n"/>
      <c r="J162" s="197" t="inlineStr">
        <is>
          <t>원하는 색</t>
        </is>
      </c>
      <c r="K162" s="100" t="inlineStr"/>
    </row>
    <row r="163" ht="30" customHeight="1" s="43">
      <c r="A163" s="100" t="inlineStr">
        <is>
          <t>(유기농) 불가리안 로즈워터</t>
        </is>
      </c>
      <c r="B163" s="247" t="inlineStr">
        <is>
          <t>수상</t>
        </is>
      </c>
      <c r="C163" s="232" t="inlineStr">
        <is>
          <t>99%</t>
        </is>
      </c>
      <c r="D163" s="248" t="inlineStr">
        <is>
          <t>허브누리</t>
        </is>
      </c>
      <c r="E163" s="232" t="n">
        <v>1</v>
      </c>
      <c r="F163" s="100" t="inlineStr">
        <is>
          <t>99 ~ 99 ~ 99%</t>
        </is>
      </c>
      <c r="G163" s="100" t="inlineStr">
        <is>
          <t>(유기농) 불가리아 장미 · 수증기 증류</t>
        </is>
      </c>
      <c r="H163" s="100" t="inlineStr">
        <is>
          <t>토너·미스트</t>
        </is>
      </c>
      <c r="I163" s="100" t="n"/>
      <c r="J163" s="197" t="inlineStr">
        <is>
          <t>*</t>
        </is>
      </c>
      <c r="K163" s="100" t="inlineStr"/>
    </row>
    <row r="164" ht="30" customHeight="1" s="43">
      <c r="A164" s="100" t="inlineStr">
        <is>
          <t>알로에워터</t>
        </is>
      </c>
      <c r="B164" s="247" t="inlineStr">
        <is>
          <t>수상</t>
        </is>
      </c>
      <c r="C164" s="232" t="inlineStr">
        <is>
          <t>86%</t>
        </is>
      </c>
      <c r="D164" s="248" t="inlineStr">
        <is>
          <t>허브누리</t>
        </is>
      </c>
      <c r="E164" s="232" t="n">
        <v>1</v>
      </c>
      <c r="F164" s="100" t="inlineStr">
        <is>
          <t>86 ~ 86 ~ 86%</t>
        </is>
      </c>
      <c r="G164" s="100" t="inlineStr">
        <is>
          <t>알로에베라 잎 즙 및 워터. 피부 열감 낮춤, 즉각적 수분 공급 및 진정.</t>
        </is>
      </c>
      <c r="H164" s="100" t="inlineStr">
        <is>
          <t>토너·미스트</t>
        </is>
      </c>
      <c r="I164" s="100" t="n"/>
      <c r="J164" s="197" t="inlineStr">
        <is>
          <t>라벤더워터</t>
        </is>
      </c>
      <c r="K164" s="100" t="inlineStr"/>
    </row>
    <row r="165" ht="45" customHeight="1" s="43">
      <c r="A165" s="100" t="inlineStr">
        <is>
          <t>두피에 좋은 7가지한방약재 달인 물</t>
        </is>
      </c>
      <c r="B165" s="247" t="inlineStr">
        <is>
          <t>수상</t>
        </is>
      </c>
      <c r="C165" s="232" t="inlineStr">
        <is>
          <t>49%</t>
        </is>
      </c>
      <c r="D165" s="248" t="inlineStr">
        <is>
          <t>허브누리</t>
        </is>
      </c>
      <c r="E165" s="232" t="n">
        <v>1</v>
      </c>
      <c r="F165" s="100" t="inlineStr">
        <is>
          <t>49 ~ 49 ~ 49%</t>
        </is>
      </c>
      <c r="G165" s="100" t="inlineStr">
        <is>
          <t>박하, 하수오, 당귀 등 7가지 한방 약재 추출 수용액. 두피 영양 공급 및 모근 강화.</t>
        </is>
      </c>
      <c r="H165" s="100" t="inlineStr">
        <is>
          <t>헤어세정</t>
        </is>
      </c>
      <c r="I165" s="100" t="n"/>
      <c r="J165" s="197" t="inlineStr">
        <is>
          <t>편백워터 · 라벤더워터 · 등..</t>
        </is>
      </c>
      <c r="K165" s="100" t="inlineStr"/>
    </row>
    <row r="166" ht="45" customHeight="1" s="43">
      <c r="A166" s="100" t="inlineStr">
        <is>
          <t>비베놈(봉독)</t>
        </is>
      </c>
      <c r="B166" s="247" t="inlineStr">
        <is>
          <t>수상</t>
        </is>
      </c>
      <c r="C166" s="232" t="inlineStr">
        <is>
          <t>3%</t>
        </is>
      </c>
      <c r="D166" s="248" t="inlineStr">
        <is>
          <t>허브누리</t>
        </is>
      </c>
      <c r="E166" s="232" t="n">
        <v>1</v>
      </c>
      <c r="F166" s="100" t="inlineStr">
        <is>
          <t>3 ~ 3 ~ 3%</t>
        </is>
      </c>
      <c r="G166" s="100" t="inlineStr">
        <is>
          <t>벌독에서 추출한 멜리틴 성분 함유. 강력한 천연 항균·항염, 트러블 완화 및 재생.</t>
        </is>
      </c>
      <c r="H166" s="100" t="inlineStr">
        <is>
          <t>토너·미스트</t>
        </is>
      </c>
      <c r="I166" s="100" t="n"/>
      <c r="J166" s="197" t="n"/>
      <c r="K166" s="100" t="inlineStr"/>
    </row>
    <row r="167" ht="30" customHeight="1" s="43">
      <c r="A167" s="100" t="inlineStr">
        <is>
          <t>식물성에탄올</t>
        </is>
      </c>
      <c r="B167" s="247" t="inlineStr">
        <is>
          <t>수상</t>
        </is>
      </c>
      <c r="C167" s="232" t="inlineStr">
        <is>
          <t>15%</t>
        </is>
      </c>
      <c r="D167" s="248" t="inlineStr">
        <is>
          <t>허브누리</t>
        </is>
      </c>
      <c r="E167" s="232" t="n">
        <v>1</v>
      </c>
      <c r="F167" s="100" t="inlineStr">
        <is>
          <t>15 ~ 15 ~ 15%</t>
        </is>
      </c>
      <c r="G167" s="100" t="inlineStr">
        <is>
          <t>곡물 발효 주정 에탄올. 용기/기구 소독, 성분 가용화 및 즉각적 건조.</t>
        </is>
      </c>
      <c r="H167" s="100" t="inlineStr">
        <is>
          <t>기타(미분류)</t>
        </is>
      </c>
      <c r="I167" s="100" t="n"/>
      <c r="J167" s="197" t="inlineStr">
        <is>
          <t>에탄올</t>
        </is>
      </c>
      <c r="K167" s="100" t="inlineStr"/>
    </row>
    <row r="168" ht="30" customHeight="1" s="43">
      <c r="A168" s="100" t="inlineStr">
        <is>
          <t>식물성 플라센터</t>
        </is>
      </c>
      <c r="B168" s="247" t="inlineStr">
        <is>
          <t>수상</t>
        </is>
      </c>
      <c r="C168" s="232" t="inlineStr">
        <is>
          <t>5%</t>
        </is>
      </c>
      <c r="D168" s="248" t="inlineStr">
        <is>
          <t>허브누리</t>
        </is>
      </c>
      <c r="E168" s="232" t="n">
        <v>1</v>
      </c>
      <c r="F168" s="100" t="inlineStr">
        <is>
          <t>5 ~ 5 ~ 5%</t>
        </is>
      </c>
      <c r="G168" s="100" t="inlineStr">
        <is>
          <t>호밀/콩 씨눈 유래 식물성 태반 추출물. 피부 영양 공급, 탄력 및 재생 케어.</t>
        </is>
      </c>
      <c r="H168" s="100" t="inlineStr">
        <is>
          <t>크림</t>
        </is>
      </c>
      <c r="I168" s="100" t="n"/>
      <c r="J168" s="197" t="inlineStr">
        <is>
          <t>아카시아, 마린콜라겐</t>
        </is>
      </c>
      <c r="K168" s="100" t="inlineStr"/>
    </row>
    <row r="169" ht="30" customHeight="1" s="43">
      <c r="A169" s="100" t="inlineStr">
        <is>
          <t>봉독</t>
        </is>
      </c>
      <c r="B169" s="247" t="inlineStr">
        <is>
          <t>수상</t>
        </is>
      </c>
      <c r="C169" s="232" t="inlineStr">
        <is>
          <t>5%</t>
        </is>
      </c>
      <c r="D169" s="248" t="inlineStr">
        <is>
          <t>허브누리</t>
        </is>
      </c>
      <c r="E169" s="232" t="n">
        <v>1</v>
      </c>
      <c r="F169" s="100" t="inlineStr">
        <is>
          <t>5 ~ 5 ~ 5%</t>
        </is>
      </c>
      <c r="G169" s="100" t="inlineStr">
        <is>
          <t>벌독 유래 천연 항균 성분. 문제성·여드름성 피부 케어 및 진정 효과.</t>
        </is>
      </c>
      <c r="H169" s="100" t="inlineStr">
        <is>
          <t>완제베이스+활성</t>
        </is>
      </c>
      <c r="I169" s="100" t="n"/>
      <c r="J169" s="197" t="n"/>
      <c r="K169" s="100" t="inlineStr"/>
    </row>
    <row r="170" ht="45" customHeight="1" s="43">
      <c r="A170" s="100" t="inlineStr">
        <is>
          <t>러블리 레몬 아로마수</t>
        </is>
      </c>
      <c r="B170" s="247" t="inlineStr">
        <is>
          <t>수상</t>
        </is>
      </c>
      <c r="C170" s="232" t="inlineStr">
        <is>
          <t>3%</t>
        </is>
      </c>
      <c r="D170" s="248" t="inlineStr">
        <is>
          <t>허브누리</t>
        </is>
      </c>
      <c r="E170" s="232" t="n">
        <v>1</v>
      </c>
      <c r="F170" s="100" t="inlineStr">
        <is>
          <t>3 ~ 3 ~ 3%</t>
        </is>
      </c>
      <c r="G170" s="100" t="inlineStr">
        <is>
          <t>아로마 오일 가용화 및 자생적 보존력을 높인 수용성 보존 처방 베이스(네롤리/레몬 향).</t>
        </is>
      </c>
      <c r="H170" s="100" t="inlineStr">
        <is>
          <t>세정(클렌징)</t>
        </is>
      </c>
      <c r="I170" s="100" t="n"/>
      <c r="J170" s="197" t="inlineStr">
        <is>
          <t>원하는 아로마수</t>
        </is>
      </c>
      <c r="K170" s="100" t="inlineStr"/>
    </row>
    <row r="171" ht="30" customHeight="1" s="43">
      <c r="A171" s="100" t="inlineStr">
        <is>
          <t>편백수</t>
        </is>
      </c>
      <c r="B171" s="247" t="inlineStr">
        <is>
          <t>수상</t>
        </is>
      </c>
      <c r="C171" s="232" t="inlineStr">
        <is>
          <t>52%</t>
        </is>
      </c>
      <c r="D171" s="248" t="inlineStr">
        <is>
          <t>허브누리</t>
        </is>
      </c>
      <c r="E171" s="232" t="n">
        <v>1</v>
      </c>
      <c r="F171" s="100" t="inlineStr">
        <is>
          <t>52 ~ 52 ~ 52%</t>
        </is>
      </c>
      <c r="G171" s="100" t="inlineStr">
        <is>
          <t>편백나무 증류 추출 수용액. 피톤치드 성분으로 우수한 천연 탈취 및 항균 작용.</t>
        </is>
      </c>
      <c r="H171" s="100" t="inlineStr">
        <is>
          <t>생활화학</t>
        </is>
      </c>
      <c r="I171" s="100" t="n"/>
      <c r="J171" s="197" t="inlineStr">
        <is>
          <t>위치헤이즐워터</t>
        </is>
      </c>
      <c r="K171" s="100" t="inlineStr"/>
    </row>
    <row r="172" ht="75" customHeight="1" s="43">
      <c r="A172" s="100" t="inlineStr">
        <is>
          <t>호호바오일
(= 유기농 호호바오일(골든) · 호호바오일(골든) · (정제) 호호바오일 · 정제 호호바오일 · (골든)호호바오일 · (골든) 호호바오일 · (유기농) 호호바오일 · (자초인퓨즈) 호호바오일)</t>
        </is>
      </c>
      <c r="B172" s="239" t="inlineStr">
        <is>
          <t>유상</t>
        </is>
      </c>
      <c r="C172" s="232" t="inlineStr">
        <is>
          <t>10%</t>
        </is>
      </c>
      <c r="D172" s="248" t="inlineStr">
        <is>
          <t>허브누리</t>
        </is>
      </c>
      <c r="E172" s="232" t="n">
        <v>37</v>
      </c>
      <c r="F172" s="100" t="inlineStr">
        <is>
          <t>3 ~ 10 ~ 89%</t>
        </is>
      </c>
      <c r="G172" s="100" t="inlineStr">
        <is>
          <t>사람 피지 구조와 매우 유사한 식물성 액상 왁스. 모공을 막지 않고 산뜻하게 흡수되어 유수분 밸런스 유지.</t>
        </is>
      </c>
      <c r="H172" s="100" t="inlineStr">
        <is>
          <t>로션 · 밤·살브·연고 · 색조 · 세정(클렌징) · 앰플·세럼 · 크림 · 페이스·바디오일 · 헤어세정</t>
        </is>
      </c>
      <c r="I172" s="100" t="n"/>
      <c r="J172" s="197" t="inlineStr">
        <is>
          <t>동백오일 · 동백오일 · 마카다미아넛 오일 · 동백오일, 아르간오일 · 로즈힙 · 아르간오일등 · 마카다미아넛오일 · 스위트아몬드오일 · 동백오일 등 · 아르간오일 · 모링가오일 등 · 올리브오일, 포도씨, 해바라기 등 다양한 베이스오일 · 원하는 베이스오일 · 원하는 오일 · 정제호호바오일</t>
        </is>
      </c>
      <c r="K172" s="234" t="inlineStr">
        <is>
          <t>✓ 호호바오일 (세이프 X)</t>
        </is>
      </c>
    </row>
    <row r="173" ht="60" customHeight="1" s="43">
      <c r="A173" s="100" t="inlineStr">
        <is>
          <t>로즈힙오일
(= 로즈힙 오일 · (유기농) 로즈힙오일)</t>
        </is>
      </c>
      <c r="B173" s="239" t="inlineStr">
        <is>
          <t>유상</t>
        </is>
      </c>
      <c r="C173" s="232" t="inlineStr">
        <is>
          <t>10%</t>
        </is>
      </c>
      <c r="D173" s="248" t="inlineStr">
        <is>
          <t>허브누리</t>
        </is>
      </c>
      <c r="E173" s="232" t="n">
        <v>30</v>
      </c>
      <c r="F173" s="100" t="inlineStr">
        <is>
          <t>3 ~ 10 ~ 50%</t>
        </is>
      </c>
      <c r="G173" s="100" t="inlineStr">
        <is>
          <t>들장미 열매 압착 오일. 필수지방산(리놀렌산) 및 비타민 A·C가 풍부하여 피부 재생, 주름 개선, 흉터 관리에 탁월.</t>
        </is>
      </c>
      <c r="H173" s="100" t="inlineStr">
        <is>
          <t>로션 · 밤·살브·연고 · 앰플·세럼 · 크림 · 팩·마스크·패드 · 페이스·바디오일</t>
        </is>
      </c>
      <c r="I173" s="100" t="n"/>
      <c r="J173" s="197" t="inlineStr">
        <is>
          <t>골든호호바 또는 · 원하는 베이스오일 · 마카다미아넛 · 아르간오일 등 · 마카다미아넛, 아보카도 · 마카다미아넛오일 · 사카잉키오일, 바오밥오일 · 아르간오일 등 · 아르간 · 아르간 · 마룰라 등 · 아르간, 동백 등 · 아르간, 아보카도, 보리지등 · 아르간,보리지, 푸에라리아오일, 카렌듈라오일 등 · 아르간오일 · 아보카도, 아르간, 카렌듈라, 카모마일 등 · 원하는 베이스오일. · 햄프씨드,아르간오일</t>
        </is>
      </c>
      <c r="K173" s="100" t="inlineStr"/>
    </row>
    <row r="174" ht="75" customHeight="1" s="43">
      <c r="A174" s="100" t="inlineStr">
        <is>
          <t>스쿠알란
(= 유기농 스쿠알란)</t>
        </is>
      </c>
      <c r="B174" s="239" t="inlineStr">
        <is>
          <t>유상</t>
        </is>
      </c>
      <c r="C174" s="232" t="inlineStr">
        <is>
          <t>6%</t>
        </is>
      </c>
      <c r="D174" s="248" t="inlineStr">
        <is>
          <t>허브누리</t>
        </is>
      </c>
      <c r="E174" s="232" t="n">
        <v>26</v>
      </c>
      <c r="F174" s="100" t="inlineStr">
        <is>
          <t>3 ~ 6 ~ 45%</t>
        </is>
      </c>
      <c r="G174" s="100" t="inlineStr">
        <is>
          <t>올리브 오일 유래 천연 스쿠알란. 피부 지질 성분과 유사하여 끈적임 없이 피부에 침투해 보습막 형성.</t>
        </is>
      </c>
      <c r="H174" s="100" t="inlineStr">
        <is>
          <t>로션 · 밤·살브·연고 · 세정(클렌징) · 앰플·세럼 · 완제베이스+활성 · 크림 · 페이스·바디오일</t>
        </is>
      </c>
      <c r="I174" s="100" t="n"/>
      <c r="J174" s="197" t="inlineStr">
        <is>
          <t>녹차씨오일 · 세라마이드(지용성)</t>
        </is>
      </c>
      <c r="K174" s="234" t="inlineStr">
        <is>
          <t>✓ 스쿠알란 (세이프 O)</t>
        </is>
      </c>
    </row>
    <row r="175" ht="75" customHeight="1" s="43">
      <c r="A175" s="100" t="inlineStr">
        <is>
          <t>골든 호호바오일
(= 골덴호호바오일 · 골든호호바오일 · 골든호호바 · 유기농 골든호호바오일)</t>
        </is>
      </c>
      <c r="B175" s="239" t="inlineStr">
        <is>
          <t>유상</t>
        </is>
      </c>
      <c r="C175" s="232" t="inlineStr">
        <is>
          <t>25%</t>
        </is>
      </c>
      <c r="D175" s="248" t="inlineStr">
        <is>
          <t>허브누리</t>
        </is>
      </c>
      <c r="E175" s="232" t="n">
        <v>23</v>
      </c>
      <c r="F175" s="100" t="inlineStr">
        <is>
          <t>3 ~ 25 ~ 99%</t>
        </is>
      </c>
      <c r="G175" s="100" t="inlineStr">
        <is>
          <t>비정제 골든 타입 호호바 오일. 영양 성분과 비타민 E가 보존되어 피부 친화력이 뛰어나고 산뜻한 보습 제공.</t>
        </is>
      </c>
      <c r="H175" s="100" t="inlineStr">
        <is>
          <t>로션 · 밤·살브·연고 · 세정(클렌징) · 앰플·세럼 · 크림 · 토너·미스트 · 팩·마스크·패드 · 페이스·바디오일</t>
        </is>
      </c>
      <c r="I175" s="100" t="n"/>
      <c r="J175" s="197" t="inlineStr">
        <is>
          <t>(유기농) 마카다미아넛오일 · 동백, 마카다미아넛오일 등 · 동백, 아르간오일 · 동백오일 · 마카다미아넛 · 아몬드오일 · 마카다미아넛, 동백, 아몬드오일 · 마카다미아넛오일 · 아몬드, 살구씨 오일 등 · 마카다미아넛오일, 아몬드, 동백오일 등 · 아르간오일 · 동백오일 등 · 아르간오일 · 모링가오일 등 · 아몬드, 해바라기, 녹차씨오일 등 · 올리브에스터오일 · 올리브오일, 포도씨, 해바라기 등 다양한 베이스오일 · 정제호호바오일 · 마카다미아넛오일 · 동백오일</t>
        </is>
      </c>
      <c r="K175" s="234" t="inlineStr">
        <is>
          <t>✓ 호호바오일 (세이프 X)</t>
        </is>
      </c>
    </row>
    <row r="176" ht="45" customHeight="1" s="43">
      <c r="A176" s="100" t="inlineStr">
        <is>
          <t>시어버터
(= (비정제)시어버터)</t>
        </is>
      </c>
      <c r="B176" s="239" t="inlineStr">
        <is>
          <t>유상</t>
        </is>
      </c>
      <c r="C176" s="232" t="inlineStr">
        <is>
          <t>8%</t>
        </is>
      </c>
      <c r="D176" s="248" t="inlineStr">
        <is>
          <t>허브누리</t>
        </is>
      </c>
      <c r="E176" s="232" t="n">
        <v>22</v>
      </c>
      <c r="F176" s="100" t="inlineStr">
        <is>
          <t>3 ~ 8 ~ 100%</t>
        </is>
      </c>
      <c r="G176" s="100" t="inlineStr">
        <is>
          <t>카리테 나무 열매 유래 천연 식물성 버터. 풍부한 영양과 보습력으로 피부 장벽 강화, 보습 보호막 형성 및 결 개선.</t>
        </is>
      </c>
      <c r="H176" s="100" t="inlineStr">
        <is>
          <t>로션 · 밤·살브·연고 · 색조 · 입욕·스크럽 · 크림</t>
        </is>
      </c>
      <c r="I176" s="100" t="n"/>
      <c r="J176" s="197" t="inlineStr">
        <is>
          <t>망고, 알로에, 코코아버터 · 망고, 코포아수버터 · 망고버터 · 망고버터 등 · 망고버터. · 버터류 · 원하는 버터류 · 유기농 · 코포아수버터 · 코포아수버터 · 코포아수버터, 망고버터 등 · 코포아수버터, 망고버터, 코코아버터 등</t>
        </is>
      </c>
      <c r="K176" s="234" t="inlineStr">
        <is>
          <t>✓ 시어버터 (세이프 X)</t>
        </is>
      </c>
    </row>
    <row r="177" ht="45" customHeight="1" s="43">
      <c r="A177" s="100" t="inlineStr">
        <is>
          <t>브라이트닝 블렌딩오일
(= 브라이트닝블렌딩오일 · 브라이트닝 블랜딩오일)</t>
        </is>
      </c>
      <c r="B177" s="239" t="inlineStr">
        <is>
          <t>유상</t>
        </is>
      </c>
      <c r="C177" s="232" t="inlineStr">
        <is>
          <t>0%</t>
        </is>
      </c>
      <c r="D177" s="248" t="inlineStr">
        <is>
          <t>허브누리</t>
        </is>
      </c>
      <c r="E177" s="232" t="n">
        <v>20</v>
      </c>
      <c r="F177" s="100" t="inlineStr">
        <is>
          <t>0 ~ 0 ~ 4%</t>
        </is>
      </c>
      <c r="G177" s="100" t="inlineStr">
        <is>
          <t>네롤리, 일랑일랑, 프랑킨센스, 버가못 FCF 에센셜 오일의 복합 블렌딩. 피부 톤 관리 및 진정 시너지.</t>
        </is>
      </c>
      <c r="H177" s="100" t="inlineStr">
        <is>
          <t>로션 · 색조 · 앰플·세럼 · 완제베이스+활성 · 크림 · 페이스·바디오일</t>
        </is>
      </c>
      <c r="I177" s="100" t="n"/>
      <c r="J177" s="197" t="inlineStr">
        <is>
          <t>버가못에센셜오일 · 레몬쥬스블렌딩오일 · 베베보 · 블렌딩오일 · 원하는 · 에센셜오일 · 원하는 아로마오일 · 원하는 에센셜오일</t>
        </is>
      </c>
      <c r="K177" s="100" t="inlineStr"/>
    </row>
    <row r="178" ht="60" customHeight="1" s="43">
      <c r="A178" s="100" t="inlineStr">
        <is>
          <t>아르간오일
(= 유기농 아르간오일 · 유기농아르간오일)</t>
        </is>
      </c>
      <c r="B178" s="239" t="inlineStr">
        <is>
          <t>유상</t>
        </is>
      </c>
      <c r="C178" s="232" t="inlineStr">
        <is>
          <t>16%</t>
        </is>
      </c>
      <c r="D178" s="248" t="inlineStr">
        <is>
          <t>허브누리</t>
        </is>
      </c>
      <c r="E178" s="232" t="n">
        <v>18</v>
      </c>
      <c r="F178" s="100" t="inlineStr">
        <is>
          <t>0 ~ 16 ~ 99%</t>
        </is>
      </c>
      <c r="G178" s="100" t="inlineStr">
        <is>
          <t>아르간 나무 열매 유래 오일. 올레산과 리놀레산, 비타민 E가 풍부하여 피부 영양 공급 및 건조 완화.</t>
        </is>
      </c>
      <c r="H178" s="100" t="inlineStr">
        <is>
          <t>로션 · 밤·살브·연고 · 색조 · 크림 · 토너·미스트 · 페이스·바디오일 · 헤어세정</t>
        </is>
      </c>
      <c r="I178" s="100" t="n"/>
      <c r="J178" s="197" t="inlineStr">
        <is>
          <t>동백 · 동백, 마카다미아넛오일 등 · 식물성오일이면 OK · 로즈힙 · 로즈힙 · 모링가오일등 · 로즈힙 등 원하는오일 · 로즈힙, 달맞이, 햄프씨드, 동백, 호호바 등 원하는 베이스오일 · 로즈힙, 아보카도 등 · 로즈힙오일 · 로즈힙오일 등 원하는 · 베이스오일 · 로즈힙오일, 마카다미아넛 · 발효 동백오일 · 발효 마유 · 올리브오일, 포도씨오일 등 식물성 오일 등 · 원하는 · 베이스오일 · 원하는 베이스오일</t>
        </is>
      </c>
      <c r="K178" s="100" t="inlineStr"/>
    </row>
    <row r="179" ht="60" customHeight="1" s="43">
      <c r="A179" s="100" t="inlineStr">
        <is>
          <t>레몬쥬스 블렌딩오일
(= 레몬쥬스블렌딩오일 · 레몬쥬스 블랜딩오일)</t>
        </is>
      </c>
      <c r="B179" s="239" t="inlineStr">
        <is>
          <t>유상</t>
        </is>
      </c>
      <c r="C179" s="232" t="inlineStr">
        <is>
          <t>2%</t>
        </is>
      </c>
      <c r="D179" s="248" t="inlineStr">
        <is>
          <t>허브누리</t>
        </is>
      </c>
      <c r="E179" s="232" t="n">
        <v>18</v>
      </c>
      <c r="F179" s="100" t="inlineStr">
        <is>
          <t>0 ~ 2 ~ 50%</t>
        </is>
      </c>
      <c r="G179" s="100" t="inlineStr">
        <is>
          <t>레몬, 레몬그라스, 로즈우드 에센셜 오일 블렌딩. 상큼한 향과 함께 피지 정돈 및 기분 전환 효과.</t>
        </is>
      </c>
      <c r="H179" s="100" t="inlineStr">
        <is>
          <t>색조 · 생활화학 · 세정(클렌징) · 완제베이스+활성 · 크림 · 페이스·바디오일 · 헤어세정</t>
        </is>
      </c>
      <c r="I179" s="100" t="n"/>
      <c r="J179" s="197" t="inlineStr">
        <is>
          <t>라임캔디 · 블랜딩오일 · 라임캔디 · 블렌딩오일 · 레몬, 만다린, 그레이프푸룻, 라임, 오렌지에센셜오일 · 민트쿨, 시더우드 · 블렌딩오일 · 버가못, 스윗오렌지 · 에센셜오일 · 시트러스 온 블렌딩오일 · 원하는 EO · 원하는 · 에센셜오일 · 원하는 에센셜오일</t>
        </is>
      </c>
      <c r="K179" s="100" t="inlineStr"/>
    </row>
    <row r="180" ht="75" customHeight="1" s="43">
      <c r="A180" s="100" t="inlineStr">
        <is>
          <t>동백오일
(= (제주산) 동백오일 · (제주산) 비정제동백오일 · 유기농 동백오일 · 유기농비정제동백오일 · 유기농동백오일 · 유기농비정제 동백오일)</t>
        </is>
      </c>
      <c r="B180" s="239" t="inlineStr">
        <is>
          <t>유상</t>
        </is>
      </c>
      <c r="C180" s="232" t="inlineStr">
        <is>
          <t>15%</t>
        </is>
      </c>
      <c r="D180" s="248" t="inlineStr">
        <is>
          <t>허브누리</t>
        </is>
      </c>
      <c r="E180" s="232" t="n">
        <v>16</v>
      </c>
      <c r="F180" s="100" t="inlineStr">
        <is>
          <t>4 ~ 15 ~ 99%</t>
        </is>
      </c>
      <c r="G180" s="100" t="inlineStr">
        <is>
          <t>동백나무 씨앗 압착 오일. 올레산과 비타민 E가 풍부하여 피부 장벽 강화, 항산화 및 모발/피부 보습.</t>
        </is>
      </c>
      <c r="H180" s="100" t="inlineStr">
        <is>
          <t>로션 · 밤·살브·연고 · 세정(클렌징) · 젤 · 크림 · 페이스·바디오일 · 헤어세정</t>
        </is>
      </c>
      <c r="I180" s="100" t="n"/>
      <c r="J180" s="197" t="inlineStr">
        <is>
          <t>녹차씨유, 호호바, 아몬드, 마카다미아넛 · 마카데미아넛 · 아르간, 로즈힙 · 마카다미아넛오일 등 · 아르간, 로즈힙 · 마카다미아넛오일 등 · 추천 · 아르간, 로즈힙, 마카다미아넛오일 등 · 아르간오일 · 아르간오일 등 · 아르간오일, 호호바오일, 마카다미아넛오일 등 · 아보카도 · 골든 호호바등 · 아보카도 등</t>
        </is>
      </c>
      <c r="K180" s="100" t="inlineStr"/>
    </row>
    <row r="181" ht="60" customHeight="1" s="43">
      <c r="A181" s="100" t="inlineStr">
        <is>
          <t>유기농 코포아수버터
(= 유기농코포아수버터 · 코포아수버터 · 코포아수 버터)</t>
        </is>
      </c>
      <c r="B181" s="239" t="inlineStr">
        <is>
          <t>유상</t>
        </is>
      </c>
      <c r="C181" s="232" t="inlineStr">
        <is>
          <t>19%</t>
        </is>
      </c>
      <c r="D181" s="248" t="inlineStr">
        <is>
          <t>허브누리</t>
        </is>
      </c>
      <c r="E181" s="232" t="n">
        <v>16</v>
      </c>
      <c r="F181" s="100" t="inlineStr">
        <is>
          <t>4 ~ 19 ~ 82%</t>
        </is>
      </c>
      <c r="G181" s="100" t="inlineStr">
        <is>
          <t>아마존 쿠푸아수 씨앗 유래 유기농 버터. 높은 수분 결합력(400% 이상)으로 강력한 보습 및 유화 안정 보조.</t>
        </is>
      </c>
      <c r="H181" s="100" t="inlineStr">
        <is>
          <t>로션 · 밤·살브·연고 · 색조 · 완제베이스+활성 · 크림 · 페이스·바디오일</t>
        </is>
      </c>
      <c r="I181" s="100" t="n"/>
      <c r="J181" s="197" t="inlineStr">
        <is>
          <t>다른 버터류나 · 원하는 · 식물성오일 · 망고버터 등 · 망고버터, 시어버터 · 버터류 · 버터류. · 시어버터 · 시어버터 · 망고버터 · 시어버터 등 · 시어버터는 알갱이가 생기고 서걱거리는 느낌이 있습니다. 불가</t>
        </is>
      </c>
      <c r="K181" s="100" t="inlineStr"/>
    </row>
    <row r="182" ht="45" customHeight="1" s="43">
      <c r="A182" s="100" t="inlineStr">
        <is>
          <t>마카다미아넛오일
(= (유기농) 마카다미아넛오일 · (유)마카다미아넛오일)</t>
        </is>
      </c>
      <c r="B182" s="239" t="inlineStr">
        <is>
          <t>유상</t>
        </is>
      </c>
      <c r="C182" s="232" t="inlineStr">
        <is>
          <t>12%</t>
        </is>
      </c>
      <c r="D182" s="248" t="inlineStr">
        <is>
          <t>허브누리</t>
        </is>
      </c>
      <c r="E182" s="232" t="n">
        <v>15</v>
      </c>
      <c r="F182" s="100" t="inlineStr">
        <is>
          <t>2 ~ 12 ~ 66%</t>
        </is>
      </c>
      <c r="G182" s="100" t="inlineStr">
        <is>
          <t>마카다미아 씨앗 오일. 피지 구성 성분인 팔미톨레산이 풍부하여 '사라지는 오일'로 불릴 만큼 빠르고 촉촉하게 흡수.</t>
        </is>
      </c>
      <c r="H182" s="100" t="inlineStr">
        <is>
          <t>로션 · 세정(클렌징) · 앰플·세럼 · 크림 · 페이스·바디오일</t>
        </is>
      </c>
      <c r="I182" s="100" t="n"/>
      <c r="J182" s="197" t="inlineStr">
        <is>
          <t>골든호호바 · 아르간오일 등 · 로즈힙 · 스위트 아몬드오일 · 로즈힙 · 아르간오일등 · 아르간오일 · 아르간오일 등 · 아르간오일, 동백오일. · 아보카도, 동백 등</t>
        </is>
      </c>
      <c r="K182" s="100" t="inlineStr"/>
    </row>
    <row r="183" ht="75" customHeight="1" s="43">
      <c r="A183" s="100" t="inlineStr">
        <is>
          <t>베베보 블렌딩오일
(= 베베보블렌딩오일 · 베베보 블랜딩오일 · 베베 보 블렌딩오일 · 베베 보 블렌딩 오일)</t>
        </is>
      </c>
      <c r="B183" s="239" t="inlineStr">
        <is>
          <t>유상</t>
        </is>
      </c>
      <c r="C183" s="232" t="inlineStr">
        <is>
          <t>0%</t>
        </is>
      </c>
      <c r="D183" s="248" t="inlineStr">
        <is>
          <t>허브누리</t>
        </is>
      </c>
      <c r="E183" s="232" t="n">
        <v>13</v>
      </c>
      <c r="F183" s="100" t="inlineStr">
        <is>
          <t>0 ~ 0 ~ 1%</t>
        </is>
      </c>
      <c r="G183" s="100" t="inlineStr">
        <is>
          <t>라벤더, 만다린, 로먼캐모마일 에센셜 오일 블렌딩. 영유아 및 민감 피부를 위한 저자극 수면/진정 케어.</t>
        </is>
      </c>
      <c r="H183" s="100" t="inlineStr">
        <is>
          <t>로션 · 밤·살브·연고 · 색조 · 앰플·세럼 · 완제베이스+활성 · 크림 · 페이스·바디오일</t>
        </is>
      </c>
      <c r="I183" s="100" t="n"/>
      <c r="J183" s="197" t="inlineStr">
        <is>
          <t>라벤더EO · 로먼캐모마일 · 네롤리에센셜오일 · 로즈파워 · 블렌딩오일 · 브라이트닝. · 로즈파워 블렌딩오일 · 원하는 EO · 원하는 · 에센셜오일 · 원하는 에센셜오일</t>
        </is>
      </c>
      <c r="K183" s="100" t="inlineStr"/>
    </row>
    <row r="184" ht="45" customHeight="1" s="43">
      <c r="A184" s="100" t="inlineStr">
        <is>
          <t>녹차씨오일
(= 녹차씨 오일)</t>
        </is>
      </c>
      <c r="B184" s="239" t="inlineStr">
        <is>
          <t>유상</t>
        </is>
      </c>
      <c r="C184" s="232" t="inlineStr">
        <is>
          <t>25%</t>
        </is>
      </c>
      <c r="D184" s="248" t="inlineStr">
        <is>
          <t>허브누리</t>
        </is>
      </c>
      <c r="E184" s="232" t="n">
        <v>12</v>
      </c>
      <c r="F184" s="100" t="inlineStr">
        <is>
          <t>4 ~ 25 ~ 50%</t>
        </is>
      </c>
      <c r="G184" s="100" t="inlineStr">
        <is>
          <t>녹차 씨앗 압착 오일. 카테킨과 불포화 지방산이 풍부하여 항산화, 수분 손실 방지 및 피부 진정.</t>
        </is>
      </c>
      <c r="H184" s="100" t="inlineStr">
        <is>
          <t>로션 · 세정(클렌징) · 앰플·세럼 · 크림 · 토너·미스트</t>
        </is>
      </c>
      <c r="I184" s="100" t="n"/>
      <c r="J184" s="197" t="inlineStr">
        <is>
          <t>골덴호호바오일, 아몬드오일, 해바라기오일 등 · 동백, 아보카도 · 로즈힙오일 등 · 동백오일 · 동백유, 호호바 · 아몬드, 마카다미아넛 · 버진 동백오일 등 · 원하는 오일 · 포도씨오일 · 해바라기오일, 아몬드오일 등 · 가벼운 오일</t>
        </is>
      </c>
      <c r="K184" s="100" t="inlineStr"/>
    </row>
    <row r="185" ht="60" customHeight="1" s="43">
      <c r="A185" s="100" t="inlineStr">
        <is>
          <t>아보카도오일</t>
        </is>
      </c>
      <c r="B185" s="239" t="inlineStr">
        <is>
          <t>유상</t>
        </is>
      </c>
      <c r="C185" s="232" t="inlineStr">
        <is>
          <t>12%</t>
        </is>
      </c>
      <c r="D185" s="248" t="inlineStr">
        <is>
          <t>허브누리</t>
        </is>
      </c>
      <c r="E185" s="232" t="n">
        <v>11</v>
      </c>
      <c r="F185" s="100" t="inlineStr">
        <is>
          <t>3 ~ 12 ~ 24%</t>
        </is>
      </c>
      <c r="G185" s="100" t="inlineStr">
        <is>
          <t>아보카도 과육 압착 오일. 비타민 A, D, E 및 비타민 B군이 풍부해 극건성 및 노화 피부 보습에 탁월.</t>
        </is>
      </c>
      <c r="H185" s="100" t="inlineStr">
        <is>
          <t>로션 · 밤·살브·연고 · 앰플·세럼 · 입욕·스크럽 · 크림 · 토너·미스트</t>
        </is>
      </c>
      <c r="I185" s="100" t="n"/>
      <c r="J185" s="197" t="inlineStr">
        <is>
          <t>로즈힙오일 · 붉은 색을 원하면 자초인퓨즈오일사용, 호호바, 마카다미아넛, 동백, 햄프 베이스오일 등등 · 아르간오일 등 · 원하는 오일 · 원하는 오일</t>
        </is>
      </c>
      <c r="K185" s="100" t="inlineStr"/>
    </row>
    <row r="186" ht="45" customHeight="1" s="43">
      <c r="A186" s="100" t="inlineStr">
        <is>
          <t>햄프씨드오일</t>
        </is>
      </c>
      <c r="B186" s="239" t="inlineStr">
        <is>
          <t>유상</t>
        </is>
      </c>
      <c r="C186" s="232" t="inlineStr">
        <is>
          <t>11%</t>
        </is>
      </c>
      <c r="D186" s="248" t="inlineStr">
        <is>
          <t>허브누리</t>
        </is>
      </c>
      <c r="E186" s="232" t="n">
        <v>9</v>
      </c>
      <c r="F186" s="100" t="inlineStr">
        <is>
          <t>5 ~ 11 ~ 31%</t>
        </is>
      </c>
      <c r="G186" s="100" t="inlineStr">
        <is>
          <t>대마 씨앗 압착 오일. 오메가-3, 6 필수 지방산이 최적 비율로 들어있어 피부 장벽 강화 및 트러블 진정.</t>
        </is>
      </c>
      <c r="H186" s="100" t="inlineStr">
        <is>
          <t>로션 · 밤·살브·연고 · 크림</t>
        </is>
      </c>
      <c r="I186" s="100" t="n"/>
      <c r="J186" s="197" t="inlineStr">
        <is>
          <t>달맞이오일, 아르간오일 등 · 로즈힙 · 아보카도등 · 아르간, 아보카도, 달맞이, 보리지오일 · 촉촉함을 원한다면 코포아수버터와 같은 버터류로 대체 · 아르간, 아보카도, 달맞이, 보리지오일 등. · 단, 좀더 촉촉함을 원한다면 코포아수버터와 같은 버터류로 대체할 것. · 아르간, 카렌듈라, 달맞이, 보리지오일 · 아르간,로즈힙오일 · 마카다미아넛 등 · 아르간오일 · 마카다미아넛오일</t>
        </is>
      </c>
      <c r="K186" s="100" t="inlineStr"/>
    </row>
    <row r="187" ht="60" customHeight="1" s="43">
      <c r="A187" s="100" t="inlineStr">
        <is>
          <t>라벤더오일</t>
        </is>
      </c>
      <c r="B187" s="239" t="inlineStr">
        <is>
          <t>유상</t>
        </is>
      </c>
      <c r="C187" s="232" t="n"/>
      <c r="D187" s="248" t="inlineStr">
        <is>
          <t>허브누리</t>
        </is>
      </c>
      <c r="E187" s="232" t="n">
        <v>9</v>
      </c>
      <c r="F187" s="100" t="n"/>
      <c r="G187" s="100" t="inlineStr">
        <is>
          <t>라벤더 추출 유상 보습 성분. 자극 완화, 피부 진정 및 편안한 아로마 효과 제공.</t>
        </is>
      </c>
      <c r="H187" s="100" t="inlineStr">
        <is>
          <t>로션 · 밤·살브·연고 · 세정(클렌징) · 입욕·스크럽 · 크림 · 페이스·바디오일 · 헤어세정</t>
        </is>
      </c>
      <c r="I187" s="100" t="n"/>
      <c r="J187" s="197" t="inlineStr">
        <is>
          <t>네롤리,카모마일저먼 · (:일때 양을줄임-2방울) · 로먼카모마일 등</t>
        </is>
      </c>
      <c r="K187" s="100" t="inlineStr"/>
    </row>
    <row r="188" ht="45" customHeight="1" s="43">
      <c r="A188" s="100" t="inlineStr">
        <is>
          <t>로즈파워 블렌딩오일
(= 로즈파워블렌딩오일)</t>
        </is>
      </c>
      <c r="B188" s="239" t="inlineStr">
        <is>
          <t>유상</t>
        </is>
      </c>
      <c r="C188" s="232" t="inlineStr">
        <is>
          <t>0%</t>
        </is>
      </c>
      <c r="D188" s="248" t="inlineStr">
        <is>
          <t>허브누리</t>
        </is>
      </c>
      <c r="E188" s="232" t="n">
        <v>7</v>
      </c>
      <c r="F188" s="100" t="inlineStr">
        <is>
          <t>0 ~ 0 ~ 1%</t>
        </is>
      </c>
      <c r="G188" s="100" t="inlineStr">
        <is>
          <t>로즈 앱솔루트, 로즈제라늄, 로즈우드, 프랑킨센스 블렌딩 오일. 안티에이징 및 고급 플로럴 아로마 케어.</t>
        </is>
      </c>
      <c r="H188" s="100" t="inlineStr">
        <is>
          <t>색조 · 완제베이스+활성 · 페이스·바디오일</t>
        </is>
      </c>
      <c r="I188" s="100" t="n"/>
      <c r="J188" s="197" t="inlineStr">
        <is>
          <t>브라이트닝 · 블랜딩오일 등 · 브라이트닝 블렌딩오일 · 원하는 · 에센셜오일 · 원하는 에센셜오일</t>
        </is>
      </c>
      <c r="K188" s="100" t="inlineStr"/>
    </row>
    <row r="189" ht="60" customHeight="1" s="43">
      <c r="A189" s="100" t="inlineStr">
        <is>
          <t>엑스트라 버진 코코넛오일
(= 유기농 엑스트라 버진 코코넛오일 · 유기농 엑스트라버진 코코넛오일)</t>
        </is>
      </c>
      <c r="B189" s="239" t="inlineStr">
        <is>
          <t>유상</t>
        </is>
      </c>
      <c r="C189" s="232" t="inlineStr">
        <is>
          <t>25%</t>
        </is>
      </c>
      <c r="D189" s="248" t="inlineStr">
        <is>
          <t>허브누리</t>
        </is>
      </c>
      <c r="E189" s="232" t="n">
        <v>7</v>
      </c>
      <c r="F189" s="100" t="inlineStr">
        <is>
          <t>9 ~ 25 ~ 100%</t>
        </is>
      </c>
      <c r="G189" s="100" t="inlineStr">
        <is>
          <t>유기농 비정제 코코넛 오일. 라우르산 함유로 우수한 보습 및 항균 작용, 달콤한 천연 코코넛 향 제공.</t>
        </is>
      </c>
      <c r="H189" s="100" t="inlineStr">
        <is>
          <t>로션 · 밤·살브·연고 · 세정(클렌징) · 크림 · 페이스·바디오일 · 헤어세정</t>
        </is>
      </c>
      <c r="I189" s="100" t="n"/>
      <c r="J189" s="197" t="inlineStr">
        <is>
          <t>포도씨오일, 해바라기오일 등</t>
        </is>
      </c>
      <c r="K189" s="100" t="inlineStr"/>
    </row>
    <row r="190" ht="45" customHeight="1" s="43">
      <c r="A190" s="100" t="inlineStr">
        <is>
          <t>피마자오일
(= (자초인퓨즈) 피마자오일)</t>
        </is>
      </c>
      <c r="B190" s="239" t="inlineStr">
        <is>
          <t>유상</t>
        </is>
      </c>
      <c r="C190" s="232" t="inlineStr">
        <is>
          <t>40%</t>
        </is>
      </c>
      <c r="D190" s="248" t="inlineStr">
        <is>
          <t>허브누리</t>
        </is>
      </c>
      <c r="E190" s="232" t="n">
        <v>7</v>
      </c>
      <c r="F190" s="100" t="inlineStr">
        <is>
          <t>22 ~ 40 ~ 51%</t>
        </is>
      </c>
      <c r="G190" s="100" t="inlineStr">
        <is>
          <t>아주까리 씨앗 압착 오일. 점성이 높고 리시놀레산이 풍부해 립밤/립스틱에 긴 보습 지속력과 윤기 부여.</t>
        </is>
      </c>
      <c r="H190" s="100" t="inlineStr">
        <is>
          <t>밤·살브·연고 · 색조 · 완제베이스+활성</t>
        </is>
      </c>
      <c r="I190" s="100" t="n"/>
      <c r="J190" s="197" t="inlineStr">
        <is>
          <t>비타민E를 피마자오일양 중 일부로 대체</t>
        </is>
      </c>
      <c r="K190" s="100" t="inlineStr"/>
    </row>
    <row r="191" ht="45" customHeight="1" s="43">
      <c r="A191" s="100" t="inlineStr">
        <is>
          <t>망고버터</t>
        </is>
      </c>
      <c r="B191" s="239" t="inlineStr">
        <is>
          <t>유상</t>
        </is>
      </c>
      <c r="C191" s="232" t="inlineStr">
        <is>
          <t>9%</t>
        </is>
      </c>
      <c r="D191" s="248" t="inlineStr">
        <is>
          <t>허브누리</t>
        </is>
      </c>
      <c r="E191" s="232" t="n">
        <v>7</v>
      </c>
      <c r="F191" s="100" t="inlineStr">
        <is>
          <t>5 ~ 9 ~ 17%</t>
        </is>
      </c>
      <c r="G191" s="100" t="inlineStr">
        <is>
          <t>망고 씨앗 유래 식물성 버터. 부드러운 텍스처와 비타민 성분으로 피부 유연성 증가 및 깊은 보습.</t>
        </is>
      </c>
      <c r="H191" s="100" t="inlineStr">
        <is>
          <t>로션 · 밤·살브·연고 · 크림 · 페이스·바디오일</t>
        </is>
      </c>
      <c r="I191" s="100" t="n"/>
      <c r="J191" s="197" t="inlineStr">
        <is>
          <t>버터류 대체가능, 알로에버터, 시어버터, 코코아버터 등... · 버터류 등 · 시어버터 등</t>
        </is>
      </c>
      <c r="K191" s="100" t="inlineStr"/>
    </row>
    <row r="192" ht="45" customHeight="1" s="43">
      <c r="A192" s="100" t="inlineStr">
        <is>
          <t>멀티밤오일베이스
(= 멀티밤 오일 베이스 · 멀티 밤 오일베이스)</t>
        </is>
      </c>
      <c r="B192" s="239" t="inlineStr">
        <is>
          <t>유상</t>
        </is>
      </c>
      <c r="C192" s="232" t="inlineStr">
        <is>
          <t>79%</t>
        </is>
      </c>
      <c r="D192" s="248" t="inlineStr">
        <is>
          <t>허브누리</t>
        </is>
      </c>
      <c r="E192" s="232" t="n">
        <v>7</v>
      </c>
      <c r="F192" s="100" t="inlineStr">
        <is>
          <t>74 ~ 79 ~ 80%</t>
        </is>
      </c>
      <c r="G192" s="100" t="inlineStr">
        <is>
          <t>밤(Balm) 레시피에 최적화된 8가지 영양 식물성 오일 복합 블렌딩. 부드러운 융해감 제공.</t>
        </is>
      </c>
      <c r="H192" s="100" t="inlineStr">
        <is>
          <t>완제베이스+활성</t>
        </is>
      </c>
      <c r="I192" s="100" t="n"/>
      <c r="J192" s="197" t="inlineStr">
        <is>
          <t>멀티오일베이스 · 또는 원하는 오일 · 원하는 베이스오일 · 원하는 베이스오일로 43g · 원하는 오일 적절하게 배합도 가능</t>
        </is>
      </c>
      <c r="K192" s="100" t="inlineStr"/>
    </row>
    <row r="193" ht="60" customHeight="1" s="43">
      <c r="A193" s="100" t="inlineStr">
        <is>
          <t>비정제 타마누오일
(= 타마누 오일 · 유기농 타마누오일 · 타마누오일 (비정제))</t>
        </is>
      </c>
      <c r="B193" s="239" t="inlineStr">
        <is>
          <t>유상</t>
        </is>
      </c>
      <c r="C193" s="232" t="inlineStr">
        <is>
          <t>25%</t>
        </is>
      </c>
      <c r="D193" s="248" t="inlineStr">
        <is>
          <t>허브누리</t>
        </is>
      </c>
      <c r="E193" s="232" t="n">
        <v>6</v>
      </c>
      <c r="F193" s="100" t="inlineStr">
        <is>
          <t>1 ~ 25 ~ 72%</t>
        </is>
      </c>
      <c r="G193" s="100" t="inlineStr">
        <is>
          <t>타마누 열매 씨앗 압착 오일. 칼로필로라이드 성분 함유로 강력한 항염, 문제성 피부 및 흔적 케어.</t>
        </is>
      </c>
      <c r="H193" s="100" t="inlineStr">
        <is>
          <t>로션 · 밤·살브·연고 · 완제베이스+활성 · 크림</t>
        </is>
      </c>
      <c r="I193" s="100" t="n"/>
      <c r="J193" s="197" t="inlineStr">
        <is>
          <t>캐모마일오일</t>
        </is>
      </c>
      <c r="K193" s="100" t="inlineStr"/>
    </row>
    <row r="194" ht="45" customHeight="1" s="43">
      <c r="A194" s="100" t="inlineStr">
        <is>
          <t>카렌듈라오일</t>
        </is>
      </c>
      <c r="B194" s="239" t="inlineStr">
        <is>
          <t>유상</t>
        </is>
      </c>
      <c r="C194" s="232" t="inlineStr">
        <is>
          <t>24%</t>
        </is>
      </c>
      <c r="D194" s="248" t="inlineStr">
        <is>
          <t>허브누리</t>
        </is>
      </c>
      <c r="E194" s="232" t="n">
        <v>6</v>
      </c>
      <c r="F194" s="100" t="inlineStr">
        <is>
          <t>12 ~ 24 ~ 62%</t>
        </is>
      </c>
      <c r="G194" s="100" t="inlineStr">
        <is>
          <t>카렌듈라(금잔화) 꽃을 호호바 오일에 인퓨즈한 오일. 민감성·트러블 피부 진정 및 항염 케어.</t>
        </is>
      </c>
      <c r="H194" s="100" t="inlineStr">
        <is>
          <t>밤·살브·연고 · 색조 · 페이스·바디오일</t>
        </is>
      </c>
      <c r="I194" s="100" t="n"/>
      <c r="J194" s="197" t="inlineStr">
        <is>
          <t>아르간, 로즈힙 등.. · 자운고 · 타마누오일 · 캐모마일 · 오일 · 캐모마일인퓨즈오일</t>
        </is>
      </c>
      <c r="K194" s="100" t="inlineStr"/>
    </row>
    <row r="195" ht="60" customHeight="1" s="43">
      <c r="A195" s="100" t="inlineStr">
        <is>
          <t>카프릴릭 카프릭트리글리세라이드 (MCT)</t>
        </is>
      </c>
      <c r="B195" s="239" t="inlineStr">
        <is>
          <t>유상</t>
        </is>
      </c>
      <c r="C195" s="232" t="inlineStr">
        <is>
          <t>35%</t>
        </is>
      </c>
      <c r="D195" s="248" t="inlineStr">
        <is>
          <t>허브누리</t>
        </is>
      </c>
      <c r="E195" s="232" t="n">
        <v>6</v>
      </c>
      <c r="F195" s="100" t="inlineStr">
        <is>
          <t>3 ~ 35 ~ 35%</t>
        </is>
      </c>
      <c r="G195" s="100" t="inlineStr">
        <is>
          <t>코코넛 유래 정제 에스테르 오일. 백탁과 끈적임이 없고 가벼운 사용감과 뛰어난 발림성을 제공하는 가용화/에몰리언트 오일.</t>
        </is>
      </c>
      <c r="H195" s="100" t="inlineStr">
        <is>
          <t>로션 · 크림 · 페이스·바디오일</t>
        </is>
      </c>
      <c r="I195" s="100" t="n"/>
      <c r="J195" s="197" t="inlineStr">
        <is>
          <t>유기농 세티올 · 에스터오일</t>
        </is>
      </c>
      <c r="K195" s="234" t="inlineStr">
        <is>
          <t>✓ MCT오일 (세이프 O)</t>
        </is>
      </c>
    </row>
    <row r="196" ht="45" customHeight="1" s="43">
      <c r="A196" s="100" t="inlineStr">
        <is>
          <t>시트로넬라 블랜딩오일</t>
        </is>
      </c>
      <c r="B196" s="239" t="inlineStr">
        <is>
          <t>유상</t>
        </is>
      </c>
      <c r="C196" s="232" t="inlineStr">
        <is>
          <t>3%</t>
        </is>
      </c>
      <c r="D196" s="248" t="inlineStr">
        <is>
          <t>허브누리</t>
        </is>
      </c>
      <c r="E196" s="232" t="n">
        <v>5</v>
      </c>
      <c r="F196" s="100" t="inlineStr">
        <is>
          <t>3 ~ 3 ~ 50%</t>
        </is>
      </c>
      <c r="G196" s="100" t="inlineStr">
        <is>
          <t>시트로넬라, 유칼립투스, 레몬그라스, 제라늄 블렌딩. 야외 활동 시 벌레 퇴치 및 아로마 정화.</t>
        </is>
      </c>
      <c r="H196" s="100" t="inlineStr">
        <is>
          <t>생활화학</t>
        </is>
      </c>
      <c r="I196" s="100" t="n"/>
      <c r="J196" s="197" t="inlineStr">
        <is>
          <t>원하는 에센셜오일 , 원하는 에센셜오일또는 로즈듀에,베이 등 프로그런스향. · 원하는 향 · 원하는 향료.</t>
        </is>
      </c>
      <c r="K196" s="100" t="inlineStr"/>
    </row>
    <row r="197" ht="45" customHeight="1" s="43">
      <c r="A197" s="100" t="inlineStr">
        <is>
          <t>달맞이종자오일</t>
        </is>
      </c>
      <c r="B197" s="239" t="inlineStr">
        <is>
          <t>유상</t>
        </is>
      </c>
      <c r="C197" s="232" t="inlineStr">
        <is>
          <t>10%</t>
        </is>
      </c>
      <c r="D197" s="248" t="inlineStr">
        <is>
          <t>허브누리</t>
        </is>
      </c>
      <c r="E197" s="232" t="n">
        <v>5</v>
      </c>
      <c r="F197" s="100" t="inlineStr">
        <is>
          <t>10 ~ 10 ~ 10%</t>
        </is>
      </c>
      <c r="G197" s="100" t="inlineStr">
        <is>
          <t>달맞이꽃 씨앗 압착 오일. 감마리놀렌산(GLA)이 다량 함유되어 가려움 완화, 건성 및 아토피성 피부 진정.</t>
        </is>
      </c>
      <c r="H197" s="100" t="inlineStr">
        <is>
          <t>밤·살브·연고 · 세정(클렌징) · 크림 · 페이스·바디오일</t>
        </is>
      </c>
      <c r="I197" s="100" t="n"/>
      <c r="J197" s="197" t="inlineStr">
        <is>
          <t>로즈힙, 아보카도,햄프씨드,보리지오일 등 · 햄프씨드 · 마카다미아넛 등</t>
        </is>
      </c>
      <c r="K197" s="100" t="inlineStr"/>
    </row>
    <row r="198" ht="45" customHeight="1" s="43">
      <c r="A198" s="100" t="inlineStr">
        <is>
          <t>올리브에스터오일
(= 올리브에스터 오일)</t>
        </is>
      </c>
      <c r="B198" s="239" t="inlineStr">
        <is>
          <t>유상</t>
        </is>
      </c>
      <c r="C198" s="232" t="inlineStr">
        <is>
          <t>7%</t>
        </is>
      </c>
      <c r="D198" s="248" t="inlineStr">
        <is>
          <t>허브누리</t>
        </is>
      </c>
      <c r="E198" s="232" t="n">
        <v>5</v>
      </c>
      <c r="F198" s="100" t="inlineStr">
        <is>
          <t>5 ~ 7 ~ 11%</t>
        </is>
      </c>
      <c r="G198" s="100" t="inlineStr">
        <is>
          <t>올리브 오일 유래 실리콘 대용 에스테르 오일. 실리콘처럼 가벼우면서도 긴 보습 유지력을 제공.</t>
        </is>
      </c>
      <c r="H198" s="100" t="inlineStr">
        <is>
          <t>색조 · 크림 · 토너·미스트</t>
        </is>
      </c>
      <c r="I198" s="100" t="n"/>
      <c r="J198" s="197" t="inlineStr">
        <is>
          <t>호호바</t>
        </is>
      </c>
      <c r="K198" s="100" t="inlineStr"/>
    </row>
    <row r="199" ht="30" customHeight="1" s="43">
      <c r="A199" s="100" t="inlineStr">
        <is>
          <t>립스틱베이스
(= 립스틱베이스 (불투명))</t>
        </is>
      </c>
      <c r="B199" s="239" t="inlineStr">
        <is>
          <t>유상</t>
        </is>
      </c>
      <c r="C199" s="232" t="inlineStr">
        <is>
          <t>77%</t>
        </is>
      </c>
      <c r="D199" s="248" t="inlineStr">
        <is>
          <t>허브누리</t>
        </is>
      </c>
      <c r="E199" s="232" t="n">
        <v>5</v>
      </c>
      <c r="F199" s="100" t="inlineStr">
        <is>
          <t>77 ~ 77 ~ 95%</t>
        </is>
      </c>
      <c r="G199" s="100" t="inlineStr">
        <is>
          <t>식물성 오일과 왁스가 적정 비율로 혼합된 립 스틱제형 완성용 프리믹스 베이스.</t>
        </is>
      </c>
      <c r="H199" s="100" t="inlineStr">
        <is>
          <t>색조</t>
        </is>
      </c>
      <c r="I199" s="100" t="n"/>
      <c r="J199" s="197" t="inlineStr">
        <is>
          <t>립스틱베이스 · (불투명)</t>
        </is>
      </c>
      <c r="K199" s="100" t="inlineStr"/>
    </row>
    <row r="200" ht="45" customHeight="1" s="43">
      <c r="A200" s="100" t="inlineStr">
        <is>
          <t>AC클리어 블렌딩오일
(= AC클리어블렌딩오일)</t>
        </is>
      </c>
      <c r="B200" s="239" t="inlineStr">
        <is>
          <t>유상</t>
        </is>
      </c>
      <c r="C200" s="232" t="inlineStr">
        <is>
          <t>0%</t>
        </is>
      </c>
      <c r="D200" s="248" t="inlineStr">
        <is>
          <t>허브누리</t>
        </is>
      </c>
      <c r="E200" s="232" t="n">
        <v>5</v>
      </c>
      <c r="F200" s="100" t="inlineStr">
        <is>
          <t>0 ~ 0 ~ 2%</t>
        </is>
      </c>
      <c r="G200" s="100" t="inlineStr">
        <is>
          <t>티트리, 버가못 FCF, 라벤더 에센셜 오일 블렌딩. 여드름 및 트러블 피부 집중 케어.</t>
        </is>
      </c>
      <c r="H200" s="100" t="inlineStr">
        <is>
          <t>세정(클렌징) · 앰플·세럼 · 완제베이스+활성 · 헤어세정</t>
        </is>
      </c>
      <c r="I200" s="100" t="n"/>
      <c r="J200" s="197" t="inlineStr">
        <is>
          <t>라벤더, 티트리 · 에센셜오일 · 레몬 또는 · 레몬쥬스 · 블렌딩오일 · 티트리, 니아울리, 싸이프러스 에센셜오일</t>
        </is>
      </c>
      <c r="K200" s="100" t="inlineStr"/>
    </row>
    <row r="201" ht="30" customHeight="1" s="43">
      <c r="A201" s="100" t="inlineStr">
        <is>
          <t>워터 코포아수버터
(= 워터 코포아수 버터)</t>
        </is>
      </c>
      <c r="B201" s="239" t="inlineStr">
        <is>
          <t>유상</t>
        </is>
      </c>
      <c r="C201" s="232" t="inlineStr">
        <is>
          <t>10%</t>
        </is>
      </c>
      <c r="D201" s="248" t="inlineStr">
        <is>
          <t>허브누리</t>
        </is>
      </c>
      <c r="E201" s="232" t="n">
        <v>4</v>
      </c>
      <c r="F201" s="100" t="inlineStr">
        <is>
          <t>5 ~ 10 ~ 10%</t>
        </is>
      </c>
      <c r="G201" s="100" t="inlineStr">
        <is>
          <t>쿠푸아수 버터를 리포좀화하여 수용화·가용화가 용이하게 만든 보습 원료.</t>
        </is>
      </c>
      <c r="H201" s="100" t="inlineStr">
        <is>
          <t>앰플·세럼 · 완제베이스+활성 · 토너·미스트</t>
        </is>
      </c>
      <c r="I201" s="100" t="n"/>
      <c r="J201" s="197" t="inlineStr">
        <is>
          <t>워터 아르간 · 워터 아르간 · 워터 호호바</t>
        </is>
      </c>
      <c r="K201" s="100" t="inlineStr"/>
    </row>
    <row r="202" ht="45" customHeight="1" s="43">
      <c r="A202" s="100" t="inlineStr">
        <is>
          <t>자운유
(= 자운유 (8종 약재 인퓨즈))</t>
        </is>
      </c>
      <c r="B202" s="239" t="inlineStr">
        <is>
          <t>유상</t>
        </is>
      </c>
      <c r="C202" s="232" t="inlineStr">
        <is>
          <t>12%</t>
        </is>
      </c>
      <c r="D202" s="248" t="inlineStr">
        <is>
          <t>허브누리</t>
        </is>
      </c>
      <c r="E202" s="232" t="n">
        <v>4</v>
      </c>
      <c r="F202" s="100" t="inlineStr">
        <is>
          <t>4 ~ 12 ~ 16%</t>
        </is>
      </c>
      <c r="G202" s="100" t="inlineStr">
        <is>
          <t>자초, 당귀, 감초 등 8가지 한방 약재를 오일에 인퓨즈한 오일. 트러블 완화, 피부 진정 및 상처 케어.</t>
        </is>
      </c>
      <c r="H202" s="100" t="inlineStr">
        <is>
          <t>로션 · 밤·살브·연고 · 크림</t>
        </is>
      </c>
      <c r="I202" s="100" t="n"/>
      <c r="J202" s="197" t="n"/>
      <c r="K202" s="100" t="inlineStr"/>
    </row>
    <row r="203" ht="45" customHeight="1" s="43">
      <c r="A203" s="100" t="inlineStr">
        <is>
          <t>씨벅턴오일(CO2)
(= 유기농 씨벅턴오일 · 씨벅턴오일)</t>
        </is>
      </c>
      <c r="B203" s="239" t="inlineStr">
        <is>
          <t>유상</t>
        </is>
      </c>
      <c r="C203" s="232" t="inlineStr">
        <is>
          <t>0%</t>
        </is>
      </c>
      <c r="D203" s="248" t="inlineStr">
        <is>
          <t>허브누리</t>
        </is>
      </c>
      <c r="E203" s="232" t="n">
        <v>4</v>
      </c>
      <c r="F203" s="100" t="inlineStr">
        <is>
          <t>0 ~ 0 ~ 0%</t>
        </is>
      </c>
      <c r="G203" s="100" t="inlineStr">
        <is>
          <t>비타민나무 열매 오일. 진한 주황색을 띠며 풍부한 비타민과 항산화 성분으로 피부 톤 개선 및 영양 공급.</t>
        </is>
      </c>
      <c r="H203" s="100" t="inlineStr">
        <is>
          <t>앰플·세럼 · 크림</t>
        </is>
      </c>
      <c r="I203" s="100" t="n"/>
      <c r="J203" s="197" t="inlineStr">
        <is>
          <t>아르간, 호호바, 마카다미아넛, 사카잉키 등등 · 원하는 베이스오일. · 코엔자임Q10 · (수용성) · 코엔자임Q10 수용성.</t>
        </is>
      </c>
      <c r="K203" s="100" t="inlineStr"/>
    </row>
    <row r="204" ht="45" customHeight="1" s="43">
      <c r="A204" s="100" t="inlineStr">
        <is>
          <t>세틸에틸헥사노에이트</t>
        </is>
      </c>
      <c r="B204" s="239" t="inlineStr">
        <is>
          <t>유상</t>
        </is>
      </c>
      <c r="C204" s="232" t="inlineStr">
        <is>
          <t>43%</t>
        </is>
      </c>
      <c r="D204" s="248" t="inlineStr">
        <is>
          <t>허브누리</t>
        </is>
      </c>
      <c r="E204" s="232" t="n">
        <v>4</v>
      </c>
      <c r="F204" s="100" t="inlineStr">
        <is>
          <t>5 ~ 43 ~ 49%</t>
        </is>
      </c>
      <c r="G204" s="100" t="inlineStr">
        <is>
          <t>가볍고 산뜻한 촉감의 에스테르 오일. 끈적임을 줄이고 에멀전의 발림성을 대폭 개선함.</t>
        </is>
      </c>
      <c r="H204" s="100" t="inlineStr">
        <is>
          <t>로션 · 세정(클렌징)</t>
        </is>
      </c>
      <c r="I204" s="100" t="n"/>
      <c r="J204" s="197" t="n"/>
      <c r="K204" s="100" t="inlineStr"/>
    </row>
    <row r="205" ht="45" customHeight="1" s="43">
      <c r="A205" s="100" t="inlineStr">
        <is>
          <t>스윗아몬드오일</t>
        </is>
      </c>
      <c r="B205" s="239" t="inlineStr">
        <is>
          <t>유상</t>
        </is>
      </c>
      <c r="C205" s="232" t="inlineStr">
        <is>
          <t>3%</t>
        </is>
      </c>
      <c r="D205" s="248" t="inlineStr">
        <is>
          <t>허브누리</t>
        </is>
      </c>
      <c r="E205" s="232" t="n">
        <v>3</v>
      </c>
      <c r="F205" s="100" t="inlineStr">
        <is>
          <t>3 ~ 3 ~ 5%</t>
        </is>
      </c>
      <c r="G205" s="100" t="inlineStr">
        <is>
          <t>스윗 아몬드 씨앗 압착 오일. 비타민 E와 올레산이 풍부하여 부드러운 마사지 오일 및 건성 피부 보습에 적합.</t>
        </is>
      </c>
      <c r="H205" s="100" t="inlineStr">
        <is>
          <t>로션 · 크림</t>
        </is>
      </c>
      <c r="I205" s="100" t="n"/>
      <c r="J205" s="197" t="inlineStr">
        <is>
          <t>골덴호호바등 · 골든호호바 · 아보카도 등 · 호호바, 해바라기, 동백오일등</t>
        </is>
      </c>
      <c r="K205" s="100" t="inlineStr"/>
    </row>
    <row r="206" ht="60" customHeight="1" s="43">
      <c r="A206" s="100" t="inlineStr">
        <is>
          <t>버진 동백오일 (야생, 제주산)
(= 버진 동백오일 (야생, 제주) · 버진 동백오일)</t>
        </is>
      </c>
      <c r="B206" s="239" t="inlineStr">
        <is>
          <t>유상</t>
        </is>
      </c>
      <c r="C206" s="232" t="inlineStr">
        <is>
          <t>8%</t>
        </is>
      </c>
      <c r="D206" s="248" t="inlineStr">
        <is>
          <t>허브누리</t>
        </is>
      </c>
      <c r="E206" s="232" t="n">
        <v>3</v>
      </c>
      <c r="F206" s="100" t="inlineStr">
        <is>
          <t>1 ~ 8 ~ 50%</t>
        </is>
      </c>
      <c r="G206" s="100" t="inlineStr">
        <is>
          <t>제주 야생 동백나무 씨앗 비정제 오일. 우수한 피부 침투력, 모발 윤기 및 자극 완화.</t>
        </is>
      </c>
      <c r="H206" s="100" t="inlineStr">
        <is>
          <t>크림 · 페이스·바디오일 · 헤어세정</t>
        </is>
      </c>
      <c r="I206" s="100" t="n"/>
      <c r="J206" s="197" t="inlineStr">
        <is>
          <t>아르간오일 · 바오밥오일 · 아르간오일, 호호바오일, 마카다미아넛오일 등</t>
        </is>
      </c>
      <c r="K206" s="100" t="inlineStr"/>
    </row>
    <row r="207" ht="45" customHeight="1" s="43">
      <c r="A207" s="100" t="inlineStr">
        <is>
          <t>멀티오일베이스</t>
        </is>
      </c>
      <c r="B207" s="239" t="inlineStr">
        <is>
          <t>유상</t>
        </is>
      </c>
      <c r="C207" s="232" t="inlineStr">
        <is>
          <t>74%</t>
        </is>
      </c>
      <c r="D207" s="248" t="inlineStr">
        <is>
          <t>허브누리</t>
        </is>
      </c>
      <c r="E207" s="232" t="n">
        <v>3</v>
      </c>
      <c r="F207" s="100" t="inlineStr">
        <is>
          <t>39 ~ 74 ~ 100%</t>
        </is>
      </c>
      <c r="G207" s="100" t="inlineStr">
        <is>
          <t>MCT, 로즈힙, 호호바, 동백, 스쿠알란 등이 조화롭게 배합된 영양 오일 베이스.</t>
        </is>
      </c>
      <c r="H207" s="100" t="inlineStr">
        <is>
          <t>색조 · 완제베이스+활성</t>
        </is>
      </c>
      <c r="I207" s="100" t="n"/>
      <c r="J207" s="197" t="inlineStr">
        <is>
          <t>멀티오일베이스 · 또는 원하는 오일 · 원하는 베이스오일 · 원하는 오일</t>
        </is>
      </c>
      <c r="K207" s="100" t="inlineStr"/>
    </row>
    <row r="208" ht="45" customHeight="1" s="43">
      <c r="A208" s="100" t="inlineStr">
        <is>
          <t>버진 코코넛오일
(= 유기농버진코코넛오일)</t>
        </is>
      </c>
      <c r="B208" s="239" t="inlineStr">
        <is>
          <t>유상</t>
        </is>
      </c>
      <c r="C208" s="232" t="inlineStr">
        <is>
          <t>80%</t>
        </is>
      </c>
      <c r="D208" s="248" t="inlineStr">
        <is>
          <t>허브누리</t>
        </is>
      </c>
      <c r="E208" s="232" t="n">
        <v>3</v>
      </c>
      <c r="F208" s="100" t="inlineStr">
        <is>
          <t>60 ~ 80 ~ 100%</t>
        </is>
      </c>
      <c r="G208" s="100" t="inlineStr">
        <is>
          <t>비정제 압착 코코넛 오일. 라우르산이 풍부해 빠른 흡수와 은은한 코코넛 향, 천연 보습막 제공.</t>
        </is>
      </c>
      <c r="H208" s="100" t="inlineStr">
        <is>
          <t>밤·살브·연고 · 페이스·바디오일 · 헤어세정</t>
        </is>
      </c>
      <c r="I208" s="100" t="n"/>
      <c r="J208" s="197" t="inlineStr">
        <is>
          <t>포도씨오일, 해바라기오일 등</t>
        </is>
      </c>
      <c r="K208" s="100" t="inlineStr"/>
    </row>
    <row r="209" ht="45" customHeight="1" s="43">
      <c r="A209" s="100" t="inlineStr">
        <is>
          <t>에코바세린
(= 에코 바세린)</t>
        </is>
      </c>
      <c r="B209" s="239" t="inlineStr">
        <is>
          <t>유상</t>
        </is>
      </c>
      <c r="C209" s="232" t="inlineStr">
        <is>
          <t>10%</t>
        </is>
      </c>
      <c r="D209" s="248" t="inlineStr">
        <is>
          <t>허브누리</t>
        </is>
      </c>
      <c r="E209" s="232" t="n">
        <v>3</v>
      </c>
      <c r="F209" s="100" t="inlineStr">
        <is>
          <t>3 ~ 10 ~ 78%</t>
        </is>
      </c>
      <c r="G209" s="100" t="inlineStr">
        <is>
          <t>석유계 바세린 대체 식물성 에코 인증 젤 베이스. 해바라기 오일 기반으로 피부 보호막 형성.</t>
        </is>
      </c>
      <c r="H209" s="100" t="inlineStr">
        <is>
          <t>로션 · 크림 · 페이스·바디오일</t>
        </is>
      </c>
      <c r="I209" s="100" t="n"/>
      <c r="J209" s="197" t="n"/>
      <c r="K209" s="100" t="inlineStr"/>
    </row>
    <row r="210" ht="45" customHeight="1" s="43">
      <c r="A210" s="100" t="inlineStr">
        <is>
          <t>자초립밤 오일 베이스
(= 자초립밤 오일베이스)</t>
        </is>
      </c>
      <c r="B210" s="239" t="inlineStr">
        <is>
          <t>유상</t>
        </is>
      </c>
      <c r="C210" s="232" t="inlineStr">
        <is>
          <t>69%</t>
        </is>
      </c>
      <c r="D210" s="248" t="inlineStr">
        <is>
          <t>허브누리</t>
        </is>
      </c>
      <c r="E210" s="232" t="n">
        <v>3</v>
      </c>
      <c r="F210" s="100" t="inlineStr">
        <is>
          <t>47 ~ 69 ~ 75%</t>
        </is>
      </c>
      <c r="G210" s="100" t="inlineStr">
        <is>
          <t>자근 추출물과 호호바, 아몬드, 피마자 오일이 배합된 천연 붉은빛 립밤 전용 오일 베이스.</t>
        </is>
      </c>
      <c r="H210" s="100" t="inlineStr">
        <is>
          <t>색조 · 완제베이스+활성</t>
        </is>
      </c>
      <c r="I210" s="100" t="n"/>
      <c r="J210" s="197" t="inlineStr">
        <is>
          <t>자초인퓨즈오일, 원하는 베이스오일</t>
        </is>
      </c>
      <c r="K210" s="100" t="inlineStr"/>
    </row>
    <row r="211" ht="45" customHeight="1" s="43">
      <c r="A211" s="100" t="inlineStr">
        <is>
          <t>내추럴 바세린</t>
        </is>
      </c>
      <c r="B211" s="239" t="inlineStr">
        <is>
          <t>유상</t>
        </is>
      </c>
      <c r="C211" s="232" t="inlineStr">
        <is>
          <t>73%</t>
        </is>
      </c>
      <c r="D211" s="248" t="inlineStr">
        <is>
          <t>허브누리</t>
        </is>
      </c>
      <c r="E211" s="232" t="n">
        <v>3</v>
      </c>
      <c r="F211" s="100" t="inlineStr">
        <is>
          <t>70 ~ 73 ~ 77%</t>
        </is>
      </c>
      <c r="G211" s="100" t="inlineStr">
        <is>
          <t>식물성 해바라기 오일 유래 젤 타입 밀폐제. 석유계 바세린 대체 친환경 폐색 보습제.</t>
        </is>
      </c>
      <c r="H211" s="100" t="inlineStr">
        <is>
          <t>페이스·바디오일</t>
        </is>
      </c>
      <c r="I211" s="100" t="n"/>
      <c r="J211" s="197" t="n"/>
      <c r="K211" s="100" t="inlineStr"/>
    </row>
    <row r="212" ht="30" customHeight="1" s="43">
      <c r="A212" s="100" t="inlineStr">
        <is>
          <t>페퍼민트오일</t>
        </is>
      </c>
      <c r="B212" s="239" t="inlineStr">
        <is>
          <t>유상</t>
        </is>
      </c>
      <c r="C212" s="232" t="n"/>
      <c r="D212" s="248" t="inlineStr">
        <is>
          <t>허브누리</t>
        </is>
      </c>
      <c r="E212" s="232" t="n">
        <v>3</v>
      </c>
      <c r="F212" s="100" t="n"/>
      <c r="G212" s="100" t="inlineStr">
        <is>
          <t>페퍼민트 유래 오일 성분. 멘톨 성분의 쿨링감 및 상쾌한 피지 수렴 작용.</t>
        </is>
      </c>
      <c r="H212" s="100" t="inlineStr">
        <is>
          <t>젤 · 페이스·바디오일 · 헤어세정</t>
        </is>
      </c>
      <c r="I212" s="100" t="n"/>
      <c r="J212" s="197" t="inlineStr">
        <is>
          <t>티트리(항균) · 스피아민트 등</t>
        </is>
      </c>
      <c r="K212" s="100" t="inlineStr"/>
    </row>
    <row r="213" ht="45" customHeight="1" s="43">
      <c r="A213" s="100" t="inlineStr">
        <is>
          <t>라임캔디 블렌딩오일
(= 라임캔디블렌딩오일)</t>
        </is>
      </c>
      <c r="B213" s="239" t="inlineStr">
        <is>
          <t>유상</t>
        </is>
      </c>
      <c r="C213" s="232" t="inlineStr">
        <is>
          <t>2%</t>
        </is>
      </c>
      <c r="D213" s="248" t="inlineStr">
        <is>
          <t>허브누리</t>
        </is>
      </c>
      <c r="E213" s="232" t="n">
        <v>3</v>
      </c>
      <c r="F213" s="100" t="inlineStr">
        <is>
          <t>1 ~ 2 ~ 4%</t>
        </is>
      </c>
      <c r="G213" s="100" t="inlineStr">
        <is>
          <t>라임, 스윗오렌지, 레몬, 로즈마리 에센셜 오일 블렌딩. 상큼하고 달콤한 칭량감 제공.</t>
        </is>
      </c>
      <c r="H213" s="100" t="inlineStr">
        <is>
          <t>색조 · 세정(클렌징) · 입욕·스크럽</t>
        </is>
      </c>
      <c r="I213" s="100" t="n"/>
      <c r="J213" s="197" t="inlineStr">
        <is>
          <t>레몬쥬스 · 블렌딩오일 · 원하는 에센셜오일</t>
        </is>
      </c>
      <c r="K213" s="100" t="inlineStr"/>
    </row>
    <row r="214" ht="60" customHeight="1" s="43">
      <c r="A214" s="100" t="inlineStr">
        <is>
          <t>시어버터 스크럽베이스
(= 시어버터 스크럽 베이스(멀티) · 시어버터 스크럽 베이스)</t>
        </is>
      </c>
      <c r="B214" s="239" t="inlineStr">
        <is>
          <t>유상</t>
        </is>
      </c>
      <c r="C214" s="232" t="inlineStr">
        <is>
          <t>40%</t>
        </is>
      </c>
      <c r="D214" s="248" t="inlineStr">
        <is>
          <t>허브누리</t>
        </is>
      </c>
      <c r="E214" s="232" t="n">
        <v>3</v>
      </c>
      <c r="F214" s="100" t="inlineStr">
        <is>
          <t>37 ~ 40 ~ 48%</t>
        </is>
      </c>
      <c r="G214" s="100" t="inlineStr">
        <is>
          <t>시어버터와 아보카도, 꿀 추출물이 고농축 배합되어 보습과 스크럽 세정을 동시에 돕는 베이스.</t>
        </is>
      </c>
      <c r="H214" s="100" t="inlineStr">
        <is>
          <t>입욕·스크럽</t>
        </is>
      </c>
      <c r="I214" s="100" t="n"/>
      <c r="J214" s="197" t="inlineStr">
        <is>
          <t>코포아수버터, 망고버터, 코코아버터 등</t>
        </is>
      </c>
      <c r="K214" s="234" t="inlineStr">
        <is>
          <t>✓ 시어버터 (세이프 X)</t>
        </is>
      </c>
    </row>
    <row r="215" ht="45" customHeight="1" s="43">
      <c r="A215" s="100" t="inlineStr">
        <is>
          <t>살구씨오일</t>
        </is>
      </c>
      <c r="B215" s="239" t="inlineStr">
        <is>
          <t>유상</t>
        </is>
      </c>
      <c r="C215" s="232" t="inlineStr">
        <is>
          <t>19%</t>
        </is>
      </c>
      <c r="D215" s="248" t="inlineStr">
        <is>
          <t>허브누리</t>
        </is>
      </c>
      <c r="E215" s="232" t="n">
        <v>3</v>
      </c>
      <c r="F215" s="100" t="inlineStr">
        <is>
          <t>14 ~ 19 ~ 23%</t>
        </is>
      </c>
      <c r="G215" s="100" t="inlineStr">
        <is>
          <t>살구 씨앗 압착 오일. 가볍고 산뜻한 사용감으로 모공을 막지 않고 영양 공급 및 피부 유연.</t>
        </is>
      </c>
      <c r="H215" s="100" t="inlineStr">
        <is>
          <t>밤·살브·연고 · 세정(클렌징)</t>
        </is>
      </c>
      <c r="I215" s="100" t="n"/>
      <c r="J215" s="197" t="inlineStr">
        <is>
          <t>아몬드, 포도씨, 호호바 등</t>
        </is>
      </c>
      <c r="K215" s="100" t="inlineStr"/>
    </row>
    <row r="216" ht="45" customHeight="1" s="43">
      <c r="A216" s="100" t="inlineStr">
        <is>
          <t>로즈파워 브렌딩오일</t>
        </is>
      </c>
      <c r="B216" s="239" t="inlineStr">
        <is>
          <t>유상</t>
        </is>
      </c>
      <c r="C216" s="232" t="inlineStr">
        <is>
          <t>0%</t>
        </is>
      </c>
      <c r="D216" s="248" t="inlineStr">
        <is>
          <t>허브누리</t>
        </is>
      </c>
      <c r="E216" s="232" t="n">
        <v>2</v>
      </c>
      <c r="F216" s="100" t="inlineStr">
        <is>
          <t>0 ~ 0 ~ 0%</t>
        </is>
      </c>
      <c r="G216" s="100" t="inlineStr">
        <is>
          <t>로즈 앱솔루트, 로즈제라늄, 로즈우드, 프랑킨센스 블렌딩. 강력한 항산화, 영양 공급 및 고급스러운 장미 향.</t>
        </is>
      </c>
      <c r="H216" s="100" t="inlineStr">
        <is>
          <t>완제베이스+활성</t>
        </is>
      </c>
      <c r="I216" s="100" t="n"/>
      <c r="J216" s="197" t="inlineStr">
        <is>
          <t>로즈제라늄 · 로즈우드에센셜오일</t>
        </is>
      </c>
      <c r="K216" s="100" t="inlineStr"/>
    </row>
    <row r="217" ht="45" customHeight="1" s="43">
      <c r="A217" s="100" t="inlineStr">
        <is>
          <t>참깨오일</t>
        </is>
      </c>
      <c r="B217" s="239" t="inlineStr">
        <is>
          <t>유상</t>
        </is>
      </c>
      <c r="C217" s="232" t="inlineStr">
        <is>
          <t>18%</t>
        </is>
      </c>
      <c r="D217" s="248" t="inlineStr">
        <is>
          <t>허브누리</t>
        </is>
      </c>
      <c r="E217" s="232" t="n">
        <v>2</v>
      </c>
      <c r="F217" s="100" t="inlineStr">
        <is>
          <t>16 ~ 18 ~ 21%</t>
        </is>
      </c>
      <c r="G217" s="100" t="inlineStr">
        <is>
          <t>생참깨 압착 오일. 자연 항산화 성분(세사몰)과 올레산이 풍부하여 피부 영양 및 진정.</t>
        </is>
      </c>
      <c r="H217" s="100" t="inlineStr">
        <is>
          <t>크림</t>
        </is>
      </c>
      <c r="I217" s="100" t="n"/>
      <c r="J217" s="197" t="inlineStr">
        <is>
          <t>마카다미아넛, 동백, 달맞이 등</t>
        </is>
      </c>
      <c r="K217" s="100" t="inlineStr"/>
    </row>
    <row r="218" ht="30" customHeight="1" s="43">
      <c r="A218" s="100" t="inlineStr">
        <is>
          <t>푸에라리아오일</t>
        </is>
      </c>
      <c r="B218" s="239" t="inlineStr">
        <is>
          <t>유상</t>
        </is>
      </c>
      <c r="C218" s="232" t="inlineStr">
        <is>
          <t>11%</t>
        </is>
      </c>
      <c r="D218" s="248" t="inlineStr">
        <is>
          <t>허브누리</t>
        </is>
      </c>
      <c r="E218" s="232" t="n">
        <v>2</v>
      </c>
      <c r="F218" s="100" t="inlineStr">
        <is>
          <t>11 ~ 11 ~ 11%</t>
        </is>
      </c>
      <c r="G218" s="100" t="inlineStr">
        <is>
          <t>푸에라리아 뿌리 성분을 우려낸 인퓨즈드 오일. 피부 탄력 케어 지원.</t>
        </is>
      </c>
      <c r="H218" s="100" t="inlineStr">
        <is>
          <t>로션 · 크림</t>
        </is>
      </c>
      <c r="I218" s="100" t="n"/>
      <c r="J218" s="197" t="n"/>
      <c r="K218" s="100" t="inlineStr"/>
    </row>
    <row r="219" ht="45" customHeight="1" s="43">
      <c r="A219" s="100" t="inlineStr">
        <is>
          <t>아몬드 오일
(= 아몬드오일)</t>
        </is>
      </c>
      <c r="B219" s="239" t="inlineStr">
        <is>
          <t>유상</t>
        </is>
      </c>
      <c r="C219" s="232" t="inlineStr">
        <is>
          <t>27%</t>
        </is>
      </c>
      <c r="D219" s="248" t="inlineStr">
        <is>
          <t>허브누리</t>
        </is>
      </c>
      <c r="E219" s="232" t="n">
        <v>2</v>
      </c>
      <c r="F219" s="100" t="inlineStr">
        <is>
          <t>15 ~ 27 ~ 39%</t>
        </is>
      </c>
      <c r="G219" s="100" t="inlineStr">
        <is>
          <t>스윗 아몬드 압착 오일. 자극이 적고 흡수가 뛰어나 모든 피부 타입의 기본 에몰리언트로 활용.</t>
        </is>
      </c>
      <c r="H219" s="100" t="inlineStr">
        <is>
          <t>밤·살브·연고 · 세정(클렌징)</t>
        </is>
      </c>
      <c r="I219" s="100" t="n"/>
      <c r="J219" s="197" t="inlineStr">
        <is>
          <t>호호바, 해바라기, 동백오일등</t>
        </is>
      </c>
      <c r="K219" s="100" t="inlineStr"/>
    </row>
    <row r="220" ht="45" customHeight="1" s="43">
      <c r="A220" s="100" t="inlineStr">
        <is>
          <t>캐모마일 담은 살구씨오일 베이스</t>
        </is>
      </c>
      <c r="B220" s="239" t="inlineStr">
        <is>
          <t>유상</t>
        </is>
      </c>
      <c r="C220" s="232" t="inlineStr">
        <is>
          <t>75%</t>
        </is>
      </c>
      <c r="D220" s="248" t="inlineStr">
        <is>
          <t>허브누리</t>
        </is>
      </c>
      <c r="E220" s="232" t="n">
        <v>2</v>
      </c>
      <c r="F220" s="100" t="inlineStr">
        <is>
          <t>75 ~ 75 ~ 75%</t>
        </is>
      </c>
      <c r="G220" s="100" t="inlineStr">
        <is>
          <t>카렌듈라 및 캐모마일 추출물이 함유된 살구씨 오일 베이스. 자극 완화 및 가벼운 보습.</t>
        </is>
      </c>
      <c r="H220" s="100" t="inlineStr">
        <is>
          <t>세정(클렌징)</t>
        </is>
      </c>
      <c r="I220" s="100" t="n"/>
      <c r="J220" s="197" t="inlineStr">
        <is>
          <t>아래표 참고</t>
        </is>
      </c>
      <c r="K220" s="100" t="inlineStr"/>
    </row>
    <row r="221" ht="45" customHeight="1" s="43">
      <c r="A221" s="100" t="inlineStr">
        <is>
          <t>시더우드 컴플렉스 블랜딩오일</t>
        </is>
      </c>
      <c r="B221" s="239" t="inlineStr">
        <is>
          <t>유상</t>
        </is>
      </c>
      <c r="C221" s="232" t="inlineStr">
        <is>
          <t>2%</t>
        </is>
      </c>
      <c r="D221" s="248" t="inlineStr">
        <is>
          <t>허브누리</t>
        </is>
      </c>
      <c r="E221" s="232" t="n">
        <v>2</v>
      </c>
      <c r="F221" s="100" t="inlineStr">
        <is>
          <t>2 ~ 2 ~ 2%</t>
        </is>
      </c>
      <c r="G221" s="100" t="inlineStr">
        <is>
          <t>시더우드, 라벤더, 페퍼민트, 레몬그라스 에센셜 오일 블렌딩. 우디한 정화 향과 피지 밸런싱.</t>
        </is>
      </c>
      <c r="H221" s="100" t="inlineStr">
        <is>
          <t>헤어세정</t>
        </is>
      </c>
      <c r="I221" s="100" t="n"/>
      <c r="J221" s="197" t="inlineStr">
        <is>
          <t>민트쿨 컴플렉스 · 블랜딩오일 · 시더우드EO · 민트쿨 컴플렉스 · 블랜딩오일</t>
        </is>
      </c>
      <c r="K221" s="100" t="inlineStr"/>
    </row>
    <row r="222" ht="45" customHeight="1" s="43">
      <c r="A222" s="100" t="inlineStr">
        <is>
          <t>레몬쥬스오일</t>
        </is>
      </c>
      <c r="B222" s="239" t="inlineStr">
        <is>
          <t>유상</t>
        </is>
      </c>
      <c r="C222" s="232" t="inlineStr">
        <is>
          <t>2%</t>
        </is>
      </c>
      <c r="D222" s="248" t="inlineStr">
        <is>
          <t>허브누리</t>
        </is>
      </c>
      <c r="E222" s="232" t="n">
        <v>2</v>
      </c>
      <c r="F222" s="100" t="inlineStr">
        <is>
          <t>1 ~ 2 ~ 3%</t>
        </is>
      </c>
      <c r="G222" s="100" t="inlineStr">
        <is>
          <t>레몬, 레몬그라스, 로즈우드 에센셜 오일 블렌딩. 맑고 깨끗한 아로마와 모공 수렴.</t>
        </is>
      </c>
      <c r="H222" s="100" t="inlineStr">
        <is>
          <t>로션 · 토너·미스트</t>
        </is>
      </c>
      <c r="I222" s="100" t="n"/>
      <c r="J222" s="197" t="inlineStr">
        <is>
          <t>원하는 에센셜오일</t>
        </is>
      </c>
      <c r="K222" s="100" t="inlineStr"/>
    </row>
    <row r="223" ht="45" customHeight="1" s="43">
      <c r="A223" s="100" t="inlineStr">
        <is>
          <t>모링가오일</t>
        </is>
      </c>
      <c r="B223" s="239" t="inlineStr">
        <is>
          <t>유상</t>
        </is>
      </c>
      <c r="C223" s="232" t="inlineStr">
        <is>
          <t>10%</t>
        </is>
      </c>
      <c r="D223" s="248" t="inlineStr">
        <is>
          <t>허브누리</t>
        </is>
      </c>
      <c r="E223" s="232" t="n">
        <v>2</v>
      </c>
      <c r="F223" s="100" t="inlineStr">
        <is>
          <t>10 ~ 10 ~ 10%</t>
        </is>
      </c>
      <c r="G223" s="100" t="inlineStr">
        <is>
          <t>모링가 씨앗 압착 오일. 풍부한 아미노산과 비타민 성분으로 항산화, 피부 정화 및 장벽 보호.</t>
        </is>
      </c>
      <c r="H223" s="100" t="inlineStr">
        <is>
          <t>크림</t>
        </is>
      </c>
      <c r="I223" s="100" t="n"/>
      <c r="J223" s="197" t="inlineStr">
        <is>
          <t>로즈힙 · 아르간오일등</t>
        </is>
      </c>
      <c r="K223" s="100" t="inlineStr"/>
    </row>
    <row r="224" ht="45" customHeight="1" s="43">
      <c r="A224" s="100" t="inlineStr">
        <is>
          <t>유기농 세티올 에스터오일</t>
        </is>
      </c>
      <c r="B224" s="239" t="inlineStr">
        <is>
          <t>유상</t>
        </is>
      </c>
      <c r="C224" s="232" t="inlineStr">
        <is>
          <t>8%</t>
        </is>
      </c>
      <c r="D224" s="248" t="inlineStr">
        <is>
          <t>허브누리</t>
        </is>
      </c>
      <c r="E224" s="232" t="n">
        <v>2</v>
      </c>
      <c r="F224" s="100" t="inlineStr">
        <is>
          <t>7 ~ 8 ~ 9%</t>
        </is>
      </c>
      <c r="G224" s="100" t="inlineStr">
        <is>
          <t>코코넛 유래 유기농 에스테르 오일. 가볍고 발림성이 뛰어나 제형의 답답함을 줄여줌.</t>
        </is>
      </c>
      <c r="H224" s="100" t="inlineStr">
        <is>
          <t>로션 · 앰플·세럼</t>
        </is>
      </c>
      <c r="I224" s="100" t="n"/>
      <c r="J224" s="197" t="n"/>
      <c r="K224" s="100" t="inlineStr"/>
    </row>
    <row r="225" ht="45" customHeight="1" s="43">
      <c r="A225" s="100" t="inlineStr">
        <is>
          <t>코코아버터</t>
        </is>
      </c>
      <c r="B225" s="239" t="inlineStr">
        <is>
          <t>유상</t>
        </is>
      </c>
      <c r="C225" s="232" t="inlineStr">
        <is>
          <t>16%</t>
        </is>
      </c>
      <c r="D225" s="248" t="inlineStr">
        <is>
          <t>허브누리</t>
        </is>
      </c>
      <c r="E225" s="232" t="n">
        <v>2</v>
      </c>
      <c r="F225" s="100" t="inlineStr">
        <is>
          <t>11 ~ 16 ~ 20%</t>
        </is>
      </c>
      <c r="G225" s="100" t="inlineStr">
        <is>
          <t>카카오 씨앗 유래 식물성 버터. 체온에 자연스럽게 녹으며 산패에 강하고 은은한 초콜릿 향과 매끈한 보호막 부여.</t>
        </is>
      </c>
      <c r="H225" s="100" t="inlineStr">
        <is>
          <t>밤·살브·연고 · 색조</t>
        </is>
      </c>
      <c r="I225" s="100" t="n"/>
      <c r="J225" s="197" t="inlineStr">
        <is>
          <t>시어버터</t>
        </is>
      </c>
      <c r="K225" s="100" t="inlineStr"/>
    </row>
    <row r="226" ht="45" customHeight="1" s="43">
      <c r="A226" s="100" t="inlineStr">
        <is>
          <t>식물성 스쿠알렌</t>
        </is>
      </c>
      <c r="B226" s="239" t="inlineStr">
        <is>
          <t>유상</t>
        </is>
      </c>
      <c r="C226" s="232" t="inlineStr">
        <is>
          <t>5%</t>
        </is>
      </c>
      <c r="D226" s="248" t="inlineStr">
        <is>
          <t>허브누리</t>
        </is>
      </c>
      <c r="E226" s="232" t="n">
        <v>2</v>
      </c>
      <c r="F226" s="100" t="inlineStr">
        <is>
          <t>5 ~ 5 ~ 6%</t>
        </is>
      </c>
      <c r="G226" s="100" t="inlineStr">
        <is>
          <t>올리브 오일 유래 식물성 스쿠알렌. 피부 지질 친화성이 우수하여 친화적 보습 및 활력 부여.</t>
        </is>
      </c>
      <c r="H226" s="100" t="inlineStr">
        <is>
          <t>로션 · 크림</t>
        </is>
      </c>
      <c r="I226" s="100" t="n"/>
      <c r="J226" s="197" t="inlineStr">
        <is>
          <t>세라마이드(지용성)</t>
        </is>
      </c>
      <c r="K226" s="100" t="inlineStr"/>
    </row>
    <row r="227" ht="45" customHeight="1" s="43">
      <c r="A227" s="100" t="inlineStr">
        <is>
          <t>올리브오일</t>
        </is>
      </c>
      <c r="B227" s="239" t="inlineStr">
        <is>
          <t>유상</t>
        </is>
      </c>
      <c r="C227" s="232" t="inlineStr">
        <is>
          <t>75%</t>
        </is>
      </c>
      <c r="D227" s="248" t="inlineStr">
        <is>
          <t>허브누리</t>
        </is>
      </c>
      <c r="E227" s="232" t="n">
        <v>2</v>
      </c>
      <c r="F227" s="100" t="inlineStr">
        <is>
          <t>75 ~ 75 ~ 75%</t>
        </is>
      </c>
      <c r="G227" s="100" t="inlineStr">
        <is>
          <t>올리브 열매 압착 오일. 올레산, 비타민 E, 폴리페놀이 풍부하여 깊은 영양과 풍부한 보습막 형성.</t>
        </is>
      </c>
      <c r="H227" s="100" t="inlineStr">
        <is>
          <t>세정(클렌징)</t>
        </is>
      </c>
      <c r="I227" s="100" t="n"/>
      <c r="J227" s="197" t="inlineStr">
        <is>
          <t>아래표 참고</t>
        </is>
      </c>
      <c r="K227" s="100" t="inlineStr"/>
    </row>
    <row r="228" ht="45" customHeight="1" s="43">
      <c r="A228" s="100" t="inlineStr">
        <is>
          <t>유기농버진아르간오일</t>
        </is>
      </c>
      <c r="B228" s="239" t="inlineStr">
        <is>
          <t>유상</t>
        </is>
      </c>
      <c r="C228" s="232" t="inlineStr">
        <is>
          <t>40%</t>
        </is>
      </c>
      <c r="D228" s="248" t="inlineStr">
        <is>
          <t>허브누리</t>
        </is>
      </c>
      <c r="E228" s="232" t="n">
        <v>2</v>
      </c>
      <c r="F228" s="100" t="inlineStr">
        <is>
          <t>33 ~ 40 ~ 46%</t>
        </is>
      </c>
      <c r="G228" s="100" t="inlineStr">
        <is>
          <t>유기농 비정제 아르간 오일. 올레산 및 비타민 E 함량이 높아 건성/노화 피부 강력 보습 및 탄력.</t>
        </is>
      </c>
      <c r="H228" s="100" t="inlineStr">
        <is>
          <t>밤·살브·연고</t>
        </is>
      </c>
      <c r="I228" s="100" t="n"/>
      <c r="J228" s="197" t="inlineStr">
        <is>
          <t>로즈힙, 달맞이, 햄프씨드, 동백, 호호바 등 원하는 베이스오일 · 유기농 · 햄프씨드오일</t>
        </is>
      </c>
      <c r="K228" s="100" t="inlineStr"/>
    </row>
    <row r="229" ht="45" customHeight="1" s="43">
      <c r="A229" s="100" t="inlineStr">
        <is>
          <t>구릿대(백지)오일</t>
        </is>
      </c>
      <c r="B229" s="239" t="inlineStr">
        <is>
          <t>유상</t>
        </is>
      </c>
      <c r="C229" s="232" t="inlineStr">
        <is>
          <t>82%</t>
        </is>
      </c>
      <c r="D229" s="248" t="inlineStr">
        <is>
          <t>허브누리</t>
        </is>
      </c>
      <c r="E229" s="232" t="n">
        <v>1</v>
      </c>
      <c r="F229" s="100" t="inlineStr">
        <is>
          <t>82 ~ 82 ~ 82%</t>
        </is>
      </c>
      <c r="G229" s="100" t="inlineStr">
        <is>
          <t>구릿대(백지) 뿌리를 오일에 인퓨즈한 한방 오일. 피부 톤을 맑게 가꾸고 맑은 미색 유도.</t>
        </is>
      </c>
      <c r="H229" s="100" t="inlineStr">
        <is>
          <t>밤·살브·연고</t>
        </is>
      </c>
      <c r="I229" s="100" t="n"/>
      <c r="J229" s="197" t="n"/>
      <c r="K229" s="100" t="inlineStr"/>
    </row>
    <row r="230" ht="18" customHeight="1" s="43">
      <c r="A230" s="100" t="inlineStr">
        <is>
          <t>(겁나게 촉촉) 립밤</t>
        </is>
      </c>
      <c r="B230" s="239" t="inlineStr">
        <is>
          <t>유상</t>
        </is>
      </c>
      <c r="C230" s="232" t="inlineStr">
        <is>
          <t>88%</t>
        </is>
      </c>
      <c r="D230" s="248" t="inlineStr">
        <is>
          <t>허브누리</t>
        </is>
      </c>
      <c r="E230" s="232" t="n">
        <v>1</v>
      </c>
      <c r="F230" s="100" t="inlineStr">
        <is>
          <t>88 ~ 88 ~ 88%</t>
        </is>
      </c>
      <c r="G230" s="100" t="inlineStr">
        <is>
          <t>멀티밤오일 +멀티밤 왁스</t>
        </is>
      </c>
      <c r="H230" s="100" t="inlineStr">
        <is>
          <t>색조</t>
        </is>
      </c>
      <c r="I230" s="100" t="n"/>
      <c r="J230" s="197" t="inlineStr">
        <is>
          <t>립스틱 베이스</t>
        </is>
      </c>
      <c r="K230" s="100" t="inlineStr"/>
    </row>
    <row r="231" ht="45" customHeight="1" s="43">
      <c r="A231" s="100" t="inlineStr">
        <is>
          <t>라벤더 딥 블렌딩오일</t>
        </is>
      </c>
      <c r="B231" s="239" t="inlineStr">
        <is>
          <t>유상</t>
        </is>
      </c>
      <c r="C231" s="232" t="inlineStr">
        <is>
          <t>0%</t>
        </is>
      </c>
      <c r="D231" s="248" t="inlineStr">
        <is>
          <t>허브누리</t>
        </is>
      </c>
      <c r="E231" s="232" t="n">
        <v>1</v>
      </c>
      <c r="F231" s="100" t="inlineStr">
        <is>
          <t>0 ~ 0 ~ 0%</t>
        </is>
      </c>
      <c r="G231" s="100" t="inlineStr">
        <is>
          <t>라벤더, 프랑킨센스, 버가못, 마조람 에센셜 오일 깊은 블렌딩. 심신 안정 및 자극 피부 진정.</t>
        </is>
      </c>
      <c r="H231" s="100" t="inlineStr">
        <is>
          <t>로션</t>
        </is>
      </c>
      <c r="I231" s="100" t="n"/>
      <c r="J231" s="197" t="inlineStr">
        <is>
          <t>원하는 에센셜오일</t>
        </is>
      </c>
      <c r="K231" s="100" t="inlineStr"/>
    </row>
    <row r="232" ht="45" customHeight="1" s="43">
      <c r="A232" s="100" t="inlineStr">
        <is>
          <t>비정제 사카잉키오일</t>
        </is>
      </c>
      <c r="B232" s="239" t="inlineStr">
        <is>
          <t>유상</t>
        </is>
      </c>
      <c r="C232" s="232" t="inlineStr">
        <is>
          <t>33%</t>
        </is>
      </c>
      <c r="D232" s="248" t="inlineStr">
        <is>
          <t>허브누리</t>
        </is>
      </c>
      <c r="E232" s="232" t="n">
        <v>1</v>
      </c>
      <c r="F232" s="100" t="inlineStr">
        <is>
          <t>33 ~ 33 ~ 33%</t>
        </is>
      </c>
      <c r="G232" s="100" t="inlineStr">
        <is>
          <t>사카인치 씨앗 비정제 오일. 오메가 3, 6, 9 및 비타민 A, E가 다량 함유되어 피부 영양 케어.</t>
        </is>
      </c>
      <c r="H232" s="100" t="inlineStr">
        <is>
          <t>페이스·바디오일</t>
        </is>
      </c>
      <c r="I232" s="100" t="n"/>
      <c r="J232" s="197" t="n"/>
      <c r="K232" s="100" t="inlineStr"/>
    </row>
    <row r="233" ht="45" customHeight="1" s="43">
      <c r="A233" s="100" t="inlineStr">
        <is>
          <t>오트밀오일</t>
        </is>
      </c>
      <c r="B233" s="239" t="inlineStr">
        <is>
          <t>유상</t>
        </is>
      </c>
      <c r="C233" s="232" t="inlineStr">
        <is>
          <t>50%</t>
        </is>
      </c>
      <c r="D233" s="248" t="inlineStr">
        <is>
          <t>허브누리</t>
        </is>
      </c>
      <c r="E233" s="232" t="n">
        <v>1</v>
      </c>
      <c r="F233" s="100" t="inlineStr">
        <is>
          <t>50 ~ 50 ~ 50%</t>
        </is>
      </c>
      <c r="G233" s="100" t="inlineStr">
        <is>
          <t>귀리(오트밀) 압착 오일. 비타민 E와 필수 지방산이 풍부하여 민감성 및 건성 피부 가려움 완화, 진정.</t>
        </is>
      </c>
      <c r="H233" s="100" t="inlineStr">
        <is>
          <t>페이스·바디오일</t>
        </is>
      </c>
      <c r="I233" s="100" t="n"/>
      <c r="J233" s="197" t="inlineStr">
        <is>
          <t>아르간, 바오밥오일 등 다양한 오일</t>
        </is>
      </c>
      <c r="K233" s="100" t="inlineStr"/>
    </row>
    <row r="234" ht="45" customHeight="1" s="43">
      <c r="A234" s="100" t="inlineStr">
        <is>
          <t>민트 쿨 컴플렉스블렌딩오일</t>
        </is>
      </c>
      <c r="B234" s="239" t="inlineStr">
        <is>
          <t>유상</t>
        </is>
      </c>
      <c r="C234" s="232" t="inlineStr">
        <is>
          <t>1%</t>
        </is>
      </c>
      <c r="D234" s="248" t="inlineStr">
        <is>
          <t>허브누리</t>
        </is>
      </c>
      <c r="E234" s="232" t="n">
        <v>1</v>
      </c>
      <c r="F234" s="100" t="inlineStr">
        <is>
          <t>1 ~ 1 ~ 1%</t>
        </is>
      </c>
      <c r="G234" s="100" t="inlineStr">
        <is>
          <t>페퍼민트, 로즈마리, 라벤더 에센셜 오일의 쿨링 믹스. 즉각적인 상쾌함 및 피지 케어.</t>
        </is>
      </c>
      <c r="H234" s="100" t="inlineStr">
        <is>
          <t>헤어세정</t>
        </is>
      </c>
      <c r="I234" s="100" t="n"/>
      <c r="J234" s="197" t="inlineStr">
        <is>
          <t>라벤더에센셜오일, 시더우드 컴플렉스 블렌딩오일</t>
        </is>
      </c>
      <c r="K234" s="100" t="inlineStr"/>
    </row>
    <row r="235" ht="45" customHeight="1" s="43">
      <c r="A235" s="100" t="inlineStr">
        <is>
          <t>오미자씨 오일</t>
        </is>
      </c>
      <c r="B235" s="239" t="inlineStr">
        <is>
          <t>유상</t>
        </is>
      </c>
      <c r="C235" s="232" t="inlineStr">
        <is>
          <t>100%</t>
        </is>
      </c>
      <c r="D235" s="248" t="inlineStr">
        <is>
          <t>허브누리</t>
        </is>
      </c>
      <c r="E235" s="232" t="n">
        <v>1</v>
      </c>
      <c r="F235" s="100" t="inlineStr">
        <is>
          <t>100 ~ 100 ~ 100%</t>
        </is>
      </c>
      <c r="G235" s="100" t="inlineStr">
        <is>
          <t>오미자 씨앗 저자극 저온 압착 오일. 1000kg당 1~2%만 얻어지는 희귀 오일로 강력한 항산화 및 피부 생기 케어.</t>
        </is>
      </c>
      <c r="H235" s="100" t="inlineStr">
        <is>
          <t>페이스·바디오일</t>
        </is>
      </c>
      <c r="I235" s="100" t="n"/>
      <c r="J235" s="197" t="n"/>
      <c r="K235" s="100" t="inlineStr"/>
    </row>
    <row r="236" ht="60" customHeight="1" s="43">
      <c r="A236" s="100" t="inlineStr">
        <is>
          <t>(유기농) 마카다이마넛오일</t>
        </is>
      </c>
      <c r="B236" s="239" t="inlineStr">
        <is>
          <t>유상</t>
        </is>
      </c>
      <c r="C236" s="232" t="inlineStr">
        <is>
          <t>36%</t>
        </is>
      </c>
      <c r="D236" s="248" t="inlineStr">
        <is>
          <t>허브누리</t>
        </is>
      </c>
      <c r="E236" s="232" t="n">
        <v>1</v>
      </c>
      <c r="F236" s="100" t="inlineStr">
        <is>
          <t>36 ~ 36 ~ 36%</t>
        </is>
      </c>
      <c r="G236" s="100" t="inlineStr">
        <is>
          <t>피지성분과 비슷한 팔마토렉익산이 풍부. 건성노화 피부에 사용, 가벼운 사용감, 쉽게산패하지 않아 보존성 좋음, 빠른 흡수성과 우수한 보존력</t>
        </is>
      </c>
      <c r="H236" s="100" t="inlineStr">
        <is>
          <t>밤·살브·연고</t>
        </is>
      </c>
      <c r="I236" s="100" t="n"/>
      <c r="J236" s="197" t="inlineStr">
        <is>
          <t>원하는 오일</t>
        </is>
      </c>
      <c r="K236" s="100" t="inlineStr"/>
    </row>
    <row r="237" ht="45" customHeight="1" s="43">
      <c r="A237" s="100" t="inlineStr">
        <is>
          <t>자운고 8종</t>
        </is>
      </c>
      <c r="B237" s="239" t="inlineStr">
        <is>
          <t>유상</t>
        </is>
      </c>
      <c r="C237" s="232" t="inlineStr">
        <is>
          <t>14%</t>
        </is>
      </c>
      <c r="D237" s="248" t="inlineStr">
        <is>
          <t>허브누리</t>
        </is>
      </c>
      <c r="E237" s="232" t="n">
        <v>1</v>
      </c>
      <c r="F237" s="100" t="inlineStr">
        <is>
          <t>14 ~ 14 ~ 14%</t>
        </is>
      </c>
      <c r="G237" s="100" t="inlineStr">
        <is>
          <t>자초, 당귀 등 8가지 한방 약재의 유효성분을 우려낸 오일. 피부 가려움, 트러블 완화 및 진정.</t>
        </is>
      </c>
      <c r="H237" s="100" t="inlineStr">
        <is>
          <t>로션</t>
        </is>
      </c>
      <c r="I237" s="100" t="n"/>
      <c r="J237" s="197" t="n"/>
      <c r="K237" s="100" t="inlineStr"/>
    </row>
    <row r="238" ht="45" customHeight="1" s="43">
      <c r="A238" s="100" t="inlineStr">
        <is>
          <t>자운고 8종 오일</t>
        </is>
      </c>
      <c r="B238" s="239" t="inlineStr">
        <is>
          <t>유상</t>
        </is>
      </c>
      <c r="C238" s="232" t="inlineStr">
        <is>
          <t>24%</t>
        </is>
      </c>
      <c r="D238" s="248" t="inlineStr">
        <is>
          <t>허브누리</t>
        </is>
      </c>
      <c r="E238" s="232" t="n">
        <v>1</v>
      </c>
      <c r="F238" s="100" t="inlineStr">
        <is>
          <t>24 ~ 24 ~ 24%</t>
        </is>
      </c>
      <c r="G238" s="100" t="inlineStr">
        <is>
          <t>8가지 한방 약재 유효성분을 오일에 축적시킨 한방 인퓨즈 오일. 피부 가려움 및 트러블 진정.</t>
        </is>
      </c>
      <c r="H238" s="100" t="inlineStr">
        <is>
          <t>크림</t>
        </is>
      </c>
      <c r="I238" s="100" t="n"/>
      <c r="J238" s="197" t="n"/>
      <c r="K238" s="100" t="inlineStr"/>
    </row>
    <row r="239" ht="45" customHeight="1" s="43">
      <c r="A239" s="100" t="inlineStr">
        <is>
          <t>정제 호호바</t>
        </is>
      </c>
      <c r="B239" s="239" t="inlineStr">
        <is>
          <t>유상</t>
        </is>
      </c>
      <c r="C239" s="232" t="inlineStr">
        <is>
          <t>98%</t>
        </is>
      </c>
      <c r="D239" s="248" t="inlineStr">
        <is>
          <t>허브누리</t>
        </is>
      </c>
      <c r="E239" s="232" t="n">
        <v>1</v>
      </c>
      <c r="F239" s="100" t="inlineStr">
        <is>
          <t>98 ~ 98 ~ 98%</t>
        </is>
      </c>
      <c r="G239" s="100" t="inlineStr">
        <is>
          <t>탈색·탈취 정제 호호바 오일. 특이취 없이 깔끔하고 산뜻하며 모공 자극 없는 수분 보호막 형성.</t>
        </is>
      </c>
      <c r="H239" s="100" t="inlineStr">
        <is>
          <t>생활화학</t>
        </is>
      </c>
      <c r="I239" s="100" t="n"/>
      <c r="J239" s="197" t="inlineStr">
        <is>
          <t>골든 호호바오일</t>
        </is>
      </c>
      <c r="K239" s="234" t="inlineStr">
        <is>
          <t>✓ 호호바오일 (세이프 X)</t>
        </is>
      </c>
    </row>
    <row r="240" ht="45" customHeight="1" s="43">
      <c r="A240" s="100" t="inlineStr">
        <is>
          <t>자초오일</t>
        </is>
      </c>
      <c r="B240" s="239" t="inlineStr">
        <is>
          <t>유상</t>
        </is>
      </c>
      <c r="C240" s="232" t="inlineStr">
        <is>
          <t>42%</t>
        </is>
      </c>
      <c r="D240" s="248" t="inlineStr">
        <is>
          <t>허브누리</t>
        </is>
      </c>
      <c r="E240" s="232" t="n">
        <v>1</v>
      </c>
      <c r="F240" s="100" t="inlineStr">
        <is>
          <t>42 ~ 42 ~ 42%</t>
        </is>
      </c>
      <c r="G240" s="100" t="inlineStr">
        <is>
          <t>자초 뿌리를 호호바, 해바라기 오일에 우려낸 천연 붉은 오일. 피부 진정 및 항염 케어.</t>
        </is>
      </c>
      <c r="H240" s="100" t="inlineStr">
        <is>
          <t>밤·살브·연고</t>
        </is>
      </c>
      <c r="I240" s="100" t="n"/>
      <c r="J240" s="197" t="inlineStr">
        <is>
          <t>자운고 오일</t>
        </is>
      </c>
      <c r="K240" s="100" t="inlineStr"/>
    </row>
    <row r="241" ht="45" customHeight="1" s="43">
      <c r="A241" s="100" t="inlineStr">
        <is>
          <t>마카다이미아넛 오일</t>
        </is>
      </c>
      <c r="B241" s="239" t="inlineStr">
        <is>
          <t>유상</t>
        </is>
      </c>
      <c r="C241" s="232" t="inlineStr">
        <is>
          <t>20%</t>
        </is>
      </c>
      <c r="D241" s="248" t="inlineStr">
        <is>
          <t>허브누리</t>
        </is>
      </c>
      <c r="E241" s="232" t="n">
        <v>1</v>
      </c>
      <c r="F241" s="100" t="inlineStr">
        <is>
          <t>20 ~ 20 ~ 20%</t>
        </is>
      </c>
      <c r="G241" s="100" t="inlineStr">
        <is>
          <t>마카다미아 씨앗 오일. 피지 지질과 유사한 팔미톨레산 성분으로 끈적임 없는 부드러운 감촉 제공.</t>
        </is>
      </c>
      <c r="H241" s="100" t="inlineStr">
        <is>
          <t>크림</t>
        </is>
      </c>
      <c r="I241" s="100" t="n"/>
      <c r="J241" s="197" t="inlineStr">
        <is>
          <t>골든호호바 · 아르간오일 등</t>
        </is>
      </c>
      <c r="K241" s="100" t="inlineStr"/>
    </row>
    <row r="242" ht="30" customHeight="1" s="43">
      <c r="A242" s="100" t="inlineStr">
        <is>
          <t>시트로넬라 컴플렉스오일 블랜딩오일</t>
        </is>
      </c>
      <c r="B242" s="239" t="inlineStr">
        <is>
          <t>유상</t>
        </is>
      </c>
      <c r="C242" s="232" t="inlineStr">
        <is>
          <t>8%</t>
        </is>
      </c>
      <c r="D242" s="248" t="inlineStr">
        <is>
          <t>허브누리</t>
        </is>
      </c>
      <c r="E242" s="232" t="n">
        <v>1</v>
      </c>
      <c r="F242" s="100" t="inlineStr">
        <is>
          <t>8 ~ 8 ~ 8%</t>
        </is>
      </c>
      <c r="G242" s="100" t="inlineStr">
        <is>
          <t>벌레가 싫어하는 시트로넬라 · 레몬그라스, 유칼립투스 · 제라늄EO를 블랜딩된것</t>
        </is>
      </c>
      <c r="H242" s="100" t="inlineStr">
        <is>
          <t>생활화학</t>
        </is>
      </c>
      <c r="I242" s="100" t="n"/>
      <c r="J242" s="197" t="inlineStr">
        <is>
          <t>원하는 · 에센셜오일</t>
        </is>
      </c>
      <c r="K242" s="100" t="inlineStr"/>
    </row>
    <row r="243" ht="45" customHeight="1" s="43">
      <c r="A243" s="100" t="inlineStr">
        <is>
          <t>버가못오일(FCF)</t>
        </is>
      </c>
      <c r="B243" s="239" t="inlineStr">
        <is>
          <t>유상</t>
        </is>
      </c>
      <c r="C243" s="232" t="inlineStr">
        <is>
          <t>4%</t>
        </is>
      </c>
      <c r="D243" s="248" t="inlineStr">
        <is>
          <t>허브누리</t>
        </is>
      </c>
      <c r="E243" s="232" t="n">
        <v>1</v>
      </c>
      <c r="F243" s="100" t="inlineStr">
        <is>
          <t>4 ~ 4 ~ 4%</t>
        </is>
      </c>
      <c r="G243" s="100" t="inlineStr">
        <is>
          <t>광독성 원인 성분(버갑텐)을 제거한 버가못 껍질 오일. 안심하고 사용하는 감귤류 아로마 오일.</t>
        </is>
      </c>
      <c r="H243" s="100" t="inlineStr">
        <is>
          <t>페이스·바디오일</t>
        </is>
      </c>
      <c r="I243" s="100" t="n"/>
      <c r="J243" s="197" t="inlineStr">
        <is>
          <t>레몬, 라벤더, 유칼립투스 등 원하는 에센셜오일</t>
        </is>
      </c>
      <c r="K243" s="100" t="inlineStr"/>
    </row>
    <row r="244" ht="30" customHeight="1" s="43">
      <c r="A244" s="100" t="inlineStr">
        <is>
          <t>식물성오일</t>
        </is>
      </c>
      <c r="B244" s="239" t="inlineStr">
        <is>
          <t>유상</t>
        </is>
      </c>
      <c r="C244" s="232" t="n"/>
      <c r="D244" s="248" t="inlineStr">
        <is>
          <t>허브누리</t>
        </is>
      </c>
      <c r="E244" s="232" t="n">
        <v>1</v>
      </c>
      <c r="F244" s="100" t="n"/>
      <c r="G244" s="100" t="inlineStr">
        <is>
          <t>식물 유래 순수 오일. 제형에 부드러운 발림성과 피부 유연 보습감 제공.</t>
        </is>
      </c>
      <c r="H244" s="100" t="inlineStr">
        <is>
          <t>페이스·바디오일</t>
        </is>
      </c>
      <c r="I244" s="100" t="n"/>
      <c r="J244" s="197" t="inlineStr">
        <is>
          <t>호호바오일, 올리브오일</t>
        </is>
      </c>
      <c r="K244" s="100" t="inlineStr"/>
    </row>
    <row r="245" ht="45" customHeight="1" s="43">
      <c r="A245" s="100" t="inlineStr">
        <is>
          <t>브라이트닝오일</t>
        </is>
      </c>
      <c r="B245" s="239" t="inlineStr">
        <is>
          <t>유상</t>
        </is>
      </c>
      <c r="C245" s="232" t="inlineStr">
        <is>
          <t>0%</t>
        </is>
      </c>
      <c r="D245" s="248" t="inlineStr">
        <is>
          <t>허브누리</t>
        </is>
      </c>
      <c r="E245" s="232" t="n">
        <v>1</v>
      </c>
      <c r="F245" s="100" t="inlineStr">
        <is>
          <t>0 ~ 0 ~ 0%</t>
        </is>
      </c>
      <c r="G245" s="100" t="inlineStr">
        <is>
          <t>네롤리, 일랑일랑, 프랑킨센스, 버가못 FCF 블렌딩. 피부 맑음 케어 및 진정.</t>
        </is>
      </c>
      <c r="H245" s="100" t="inlineStr">
        <is>
          <t>앰플·세럼</t>
        </is>
      </c>
      <c r="I245" s="100" t="n"/>
      <c r="J245" s="197" t="inlineStr">
        <is>
          <t>원하는EO</t>
        </is>
      </c>
      <c r="K245" s="100" t="inlineStr"/>
    </row>
    <row r="246" ht="30" customHeight="1" s="43">
      <c r="A246" s="100" t="inlineStr">
        <is>
          <t>AC클리어 블렌딩된 오일</t>
        </is>
      </c>
      <c r="B246" s="239" t="inlineStr">
        <is>
          <t>유상</t>
        </is>
      </c>
      <c r="C246" s="232" t="inlineStr">
        <is>
          <t>0%</t>
        </is>
      </c>
      <c r="D246" s="248" t="inlineStr">
        <is>
          <t>허브누리</t>
        </is>
      </c>
      <c r="E246" s="232" t="n">
        <v>1</v>
      </c>
      <c r="F246" s="100" t="inlineStr">
        <is>
          <t>0 ~ 0 ~ 0%</t>
        </is>
      </c>
      <c r="G246" s="100" t="inlineStr">
        <is>
          <t>티트리, 버가못(FCF), 라벤더EO가 · 블렌딩된 오일</t>
        </is>
      </c>
      <c r="H246" s="100" t="inlineStr">
        <is>
          <t>크림</t>
        </is>
      </c>
      <c r="I246" s="100" t="n"/>
      <c r="J246" s="197" t="n"/>
      <c r="K246" s="100" t="inlineStr"/>
    </row>
    <row r="247" ht="45" customHeight="1" s="43">
      <c r="A247" s="100" t="inlineStr">
        <is>
          <t>워셔블리퀴드</t>
        </is>
      </c>
      <c r="B247" s="239" t="inlineStr">
        <is>
          <t>유상</t>
        </is>
      </c>
      <c r="C247" s="232" t="inlineStr">
        <is>
          <t>25%</t>
        </is>
      </c>
      <c r="D247" s="248" t="inlineStr">
        <is>
          <t>허브누리</t>
        </is>
      </c>
      <c r="E247" s="232" t="n">
        <v>1</v>
      </c>
      <c r="F247" s="100" t="inlineStr">
        <is>
          <t>25 ~ 25 ~ 25%</t>
        </is>
      </c>
      <c r="G247" s="100" t="inlineStr">
        <is>
          <t>클렌징 오일이 물과 만나 이멀전화되어 깨끗하게 씻겨 나가도록 돕는 유용성 클렌징 보조 성분.</t>
        </is>
      </c>
      <c r="H247" s="100" t="inlineStr">
        <is>
          <t>세정(클렌징)</t>
        </is>
      </c>
      <c r="I247" s="100" t="n"/>
      <c r="J247" s="197" t="n"/>
      <c r="K247" s="100" t="inlineStr"/>
    </row>
    <row r="248" ht="45" customHeight="1" s="43">
      <c r="A248" s="100" t="inlineStr">
        <is>
          <t>카렌듈라 담은 포도씨오일 베이스</t>
        </is>
      </c>
      <c r="B248" s="239" t="inlineStr">
        <is>
          <t>유상</t>
        </is>
      </c>
      <c r="C248" s="232" t="inlineStr">
        <is>
          <t>75%</t>
        </is>
      </c>
      <c r="D248" s="248" t="inlineStr">
        <is>
          <t>허브누리</t>
        </is>
      </c>
      <c r="E248" s="232" t="n">
        <v>1</v>
      </c>
      <c r="F248" s="100" t="inlineStr">
        <is>
          <t>75 ~ 75 ~ 75%</t>
        </is>
      </c>
      <c r="G248" s="100" t="inlineStr">
        <is>
          <t>카렌듈라 추출물이 배합된 포도씨 오일 베이스. 퍼짐성이 좋고 가벼운 산뜻한 에몰리언트.</t>
        </is>
      </c>
      <c r="H248" s="100" t="inlineStr">
        <is>
          <t>세정(클렌징)</t>
        </is>
      </c>
      <c r="I248" s="100" t="n"/>
      <c r="J248" s="197" t="n"/>
      <c r="K248" s="100" t="inlineStr"/>
    </row>
    <row r="249" ht="30" customHeight="1" s="43">
      <c r="A249" s="100" t="inlineStr">
        <is>
          <t>달맞이오일</t>
        </is>
      </c>
      <c r="B249" s="239" t="inlineStr">
        <is>
          <t>유상</t>
        </is>
      </c>
      <c r="C249" s="232" t="inlineStr">
        <is>
          <t>5%</t>
        </is>
      </c>
      <c r="D249" s="248" t="inlineStr">
        <is>
          <t>허브누리</t>
        </is>
      </c>
      <c r="E249" s="232" t="n">
        <v>1</v>
      </c>
      <c r="F249" s="100" t="inlineStr">
        <is>
          <t>5 ~ 5 ~ 5%</t>
        </is>
      </c>
      <c r="G249" s="100" t="inlineStr">
        <is>
          <t>달맞이꽃 씨앗 오일. 감마리놀렌산이 다량 함유되어 피부 건조와 민감 반응 진정.</t>
        </is>
      </c>
      <c r="H249" s="100" t="inlineStr">
        <is>
          <t>크림</t>
        </is>
      </c>
      <c r="I249" s="100" t="n"/>
      <c r="J249" s="197" t="inlineStr">
        <is>
          <t>로즈힙, 아보카도,햄프씨드,보리지오일 등</t>
        </is>
      </c>
      <c r="K249" s="100" t="inlineStr"/>
    </row>
    <row r="250" ht="45" customHeight="1" s="43">
      <c r="A250" s="100" t="inlineStr">
        <is>
          <t>자초근</t>
        </is>
      </c>
      <c r="B250" s="239" t="inlineStr">
        <is>
          <t>유상</t>
        </is>
      </c>
      <c r="C250" s="232" t="inlineStr">
        <is>
          <t>37%</t>
        </is>
      </c>
      <c r="D250" s="248" t="inlineStr">
        <is>
          <t>허브누리</t>
        </is>
      </c>
      <c r="E250" s="232" t="n">
        <v>1</v>
      </c>
      <c r="F250" s="100" t="inlineStr">
        <is>
          <t>37 ~ 37 ~ 37%</t>
        </is>
      </c>
      <c r="G250" s="100" t="inlineStr">
        <is>
          <t>지치(자초) 뿌리 한약재. 오일에 우려내어 천연 붉은 색상 구현 및 피부 진정·항염 케어.</t>
        </is>
      </c>
      <c r="H250" s="100" t="inlineStr">
        <is>
          <t>페이스·바디오일</t>
        </is>
      </c>
      <c r="I250" s="100" t="n"/>
      <c r="J250" s="197" t="inlineStr">
        <is>
          <t>자운고 오일</t>
        </is>
      </c>
      <c r="K250" s="100" t="inlineStr"/>
    </row>
    <row r="251" ht="30" customHeight="1" s="43">
      <c r="A251" s="100" t="inlineStr">
        <is>
          <t>올리브에스터</t>
        </is>
      </c>
      <c r="B251" s="239" t="inlineStr">
        <is>
          <t>유상</t>
        </is>
      </c>
      <c r="C251" s="232" t="inlineStr">
        <is>
          <t>6%</t>
        </is>
      </c>
      <c r="D251" s="248" t="inlineStr">
        <is>
          <t>허브누리</t>
        </is>
      </c>
      <c r="E251" s="232" t="n">
        <v>1</v>
      </c>
      <c r="F251" s="100" t="inlineStr">
        <is>
          <t>6 ~ 6 ~ 6%</t>
        </is>
      </c>
      <c r="G251" s="100" t="inlineStr">
        <is>
          <t>올리브오일유래, 실리콘오일같은 가벼움, 오래가는 보습</t>
        </is>
      </c>
      <c r="H251" s="100" t="inlineStr">
        <is>
          <t>토너·미스트</t>
        </is>
      </c>
      <c r="I251" s="100" t="n"/>
      <c r="J251" s="197" t="inlineStr">
        <is>
          <t>호호바</t>
        </is>
      </c>
      <c r="K251" s="100" t="inlineStr"/>
    </row>
    <row r="252" ht="45" customHeight="1" s="43">
      <c r="A252" s="100" t="inlineStr">
        <is>
          <t>프러그런스오일</t>
        </is>
      </c>
      <c r="B252" s="239" t="inlineStr">
        <is>
          <t>유상</t>
        </is>
      </c>
      <c r="C252" s="232" t="inlineStr">
        <is>
          <t>3%</t>
        </is>
      </c>
      <c r="D252" s="248" t="inlineStr">
        <is>
          <t>허브누리</t>
        </is>
      </c>
      <c r="E252" s="232" t="n">
        <v>1</v>
      </c>
      <c r="F252" s="100" t="inlineStr">
        <is>
          <t>3 ~ 3 ~ 3%</t>
        </is>
      </c>
      <c r="G252" s="100" t="inlineStr">
        <is>
          <t>사과, 복숭아, 라일락 등 화장품에 다양하고 풍부한 향을 부여하는 안심 프래그런스 오일.</t>
        </is>
      </c>
      <c r="H252" s="100" t="inlineStr">
        <is>
          <t>생활화학</t>
        </is>
      </c>
      <c r="I252" s="100" t="n"/>
      <c r="J252" s="197" t="inlineStr">
        <is>
          <t>원하는 에센셜오일 , 원하는 에센셜오일또는 로즈듀에,베이 등 프로그런스향.</t>
        </is>
      </c>
      <c r="K252" s="100" t="inlineStr"/>
    </row>
    <row r="253" ht="45" customHeight="1" s="43">
      <c r="A253" s="100" t="inlineStr">
        <is>
          <t>해바라기오일</t>
        </is>
      </c>
      <c r="B253" s="239" t="inlineStr">
        <is>
          <t>유상</t>
        </is>
      </c>
      <c r="C253" s="232" t="inlineStr">
        <is>
          <t>28%</t>
        </is>
      </c>
      <c r="D253" s="248" t="inlineStr">
        <is>
          <t>허브누리</t>
        </is>
      </c>
      <c r="E253" s="232" t="n">
        <v>1</v>
      </c>
      <c r="F253" s="100" t="inlineStr">
        <is>
          <t>28 ~ 28 ~ 28%</t>
        </is>
      </c>
      <c r="G253" s="100" t="inlineStr">
        <is>
          <t>해바라기 씨앗 압착 오일. 비타민 E와 리놀레산이 풍부하여 가볍고 순하게 피부 보습.</t>
        </is>
      </c>
      <c r="H253" s="100" t="inlineStr">
        <is>
          <t>세정(클렌징)</t>
        </is>
      </c>
      <c r="I253" s="100" t="n"/>
      <c r="J253" s="197" t="inlineStr">
        <is>
          <t>아몬드오일 등 원하는 오일</t>
        </is>
      </c>
      <c r="K253" s="100" t="inlineStr"/>
    </row>
    <row r="254" ht="45" customHeight="1" s="43">
      <c r="A254" s="100" t="inlineStr">
        <is>
          <t>디메치콘</t>
        </is>
      </c>
      <c r="B254" s="239" t="inlineStr">
        <is>
          <t>유상</t>
        </is>
      </c>
      <c r="C254" s="232" t="n"/>
      <c r="D254" s="248" t="inlineStr">
        <is>
          <t>허브누리</t>
        </is>
      </c>
      <c r="E254" s="232" t="n">
        <v>1</v>
      </c>
      <c r="F254" s="100" t="n"/>
      <c r="G254" s="100" t="inlineStr">
        <is>
          <t>실리콘 오일 성분. 피부 표면에 얇고 매끈한 protective막을 형성하여 실키한 감촉과 수분 차단 제공.</t>
        </is>
      </c>
      <c r="H254" s="100" t="inlineStr">
        <is>
          <t>크림</t>
        </is>
      </c>
      <c r="I254" s="100" t="n"/>
      <c r="J254" s="197" t="inlineStr">
        <is>
          <t>사이클로메치콘, 스쿠알란</t>
        </is>
      </c>
      <c r="K254" s="234" t="inlineStr">
        <is>
          <t>✓ 디메치콘 (세이프 O)</t>
        </is>
      </c>
    </row>
    <row r="255" ht="45" customHeight="1" s="43">
      <c r="A255" s="100" t="inlineStr">
        <is>
          <t>쿠포아수버터</t>
        </is>
      </c>
      <c r="B255" s="239" t="inlineStr">
        <is>
          <t>유상</t>
        </is>
      </c>
      <c r="C255" s="232" t="inlineStr">
        <is>
          <t>71%</t>
        </is>
      </c>
      <c r="D255" s="248" t="inlineStr">
        <is>
          <t>허브누리</t>
        </is>
      </c>
      <c r="E255" s="232" t="n">
        <v>1</v>
      </c>
      <c r="F255" s="100" t="inlineStr">
        <is>
          <t>71 ~ 71 ~ 71%</t>
        </is>
      </c>
      <c r="G255" s="100" t="inlineStr">
        <is>
          <t>아마존 쿠푸아수 씨앗 버터. 수분 흡수율이 440%에 달해 에멀전 유화 안정도와 고보습감 부여.</t>
        </is>
      </c>
      <c r="H255" s="100" t="inlineStr">
        <is>
          <t>생활화학</t>
        </is>
      </c>
      <c r="I255" s="100" t="n"/>
      <c r="J255" s="197" t="inlineStr">
        <is>
          <t>시어버터는 알갱이가 생기고 서걱거리는 느낌이 있습니다. 불가</t>
        </is>
      </c>
      <c r="K255" s="100" t="inlineStr"/>
    </row>
    <row r="256" ht="45" customHeight="1" s="43">
      <c r="A256" s="100" t="inlineStr">
        <is>
          <t>민트쿨 COMPLEX 블랜딩오일 (샴푸용)</t>
        </is>
      </c>
      <c r="B256" s="239" t="inlineStr">
        <is>
          <t>유상</t>
        </is>
      </c>
      <c r="C256" s="232" t="inlineStr">
        <is>
          <t>1%</t>
        </is>
      </c>
      <c r="D256" s="248" t="inlineStr">
        <is>
          <t>허브누리</t>
        </is>
      </c>
      <c r="E256" s="232" t="n">
        <v>1</v>
      </c>
      <c r="F256" s="100" t="inlineStr">
        <is>
          <t>1 ~ 1 ~ 1%</t>
        </is>
      </c>
      <c r="G256" s="100" t="inlineStr">
        <is>
          <t>페퍼민트, 로즈마리, 라벤더 에센셜 오일의 샴푸 전용 쿨링 블렌딩. 두피 상쾌함 및 피지 조절.</t>
        </is>
      </c>
      <c r="H256" s="100" t="inlineStr">
        <is>
          <t>헤어세정</t>
        </is>
      </c>
      <c r="I256" s="100" t="n"/>
      <c r="J256" s="197" t="inlineStr">
        <is>
          <t>원하는 에센셜오일</t>
        </is>
      </c>
      <c r="K256" s="100" t="inlineStr"/>
    </row>
    <row r="257" ht="45" customHeight="1" s="43">
      <c r="A257" s="100" t="inlineStr">
        <is>
          <t>시트로넬라 컴플렉스 블렌딩오일</t>
        </is>
      </c>
      <c r="B257" s="239" t="inlineStr">
        <is>
          <t>유상</t>
        </is>
      </c>
      <c r="C257" s="232" t="inlineStr">
        <is>
          <t>2%</t>
        </is>
      </c>
      <c r="D257" s="248" t="inlineStr">
        <is>
          <t>허브누리</t>
        </is>
      </c>
      <c r="E257" s="232" t="n">
        <v>1</v>
      </c>
      <c r="F257" s="100" t="inlineStr">
        <is>
          <t>2 ~ 2 ~ 2%</t>
        </is>
      </c>
      <c r="G257" s="100" t="inlineStr">
        <is>
          <t>시트로넬라, 레몬그라스, 유칼립투스, 제라늄 EO 블렌딩. 모기 기피 및 공기 정화 아로마.</t>
        </is>
      </c>
      <c r="H257" s="100" t="inlineStr">
        <is>
          <t>생활화학</t>
        </is>
      </c>
      <c r="I257" s="100" t="n"/>
      <c r="J257" s="197" t="inlineStr">
        <is>
          <t>시트로넬라 컴플렉스 블렌딩오일</t>
        </is>
      </c>
      <c r="K257" s="100" t="inlineStr"/>
    </row>
    <row r="258" ht="45" customHeight="1" s="43">
      <c r="A258" s="100" t="inlineStr">
        <is>
          <t>유기농 달맞이종자유</t>
        </is>
      </c>
      <c r="B258" s="239" t="inlineStr">
        <is>
          <t>유상</t>
        </is>
      </c>
      <c r="C258" s="232" t="inlineStr">
        <is>
          <t>5%</t>
        </is>
      </c>
      <c r="D258" s="248" t="inlineStr">
        <is>
          <t>허브누리</t>
        </is>
      </c>
      <c r="E258" s="232" t="n">
        <v>1</v>
      </c>
      <c r="F258" s="100" t="inlineStr">
        <is>
          <t>5 ~ 5 ~ 5%</t>
        </is>
      </c>
      <c r="G258" s="100" t="inlineStr">
        <is>
          <t>유기농 달맞이꽃 씨앗 오일. 감마리놀렌산(GLA)이 풍부하여 민감 피부 가려움 진정.</t>
        </is>
      </c>
      <c r="H258" s="100" t="inlineStr">
        <is>
          <t>앰플·세럼</t>
        </is>
      </c>
      <c r="I258" s="100" t="n"/>
      <c r="J258" s="197" t="inlineStr">
        <is>
          <t>햄프씨드, 보리지 등</t>
        </is>
      </c>
      <c r="K258" s="100" t="inlineStr"/>
    </row>
    <row r="259" ht="45" customHeight="1" s="43">
      <c r="A259" s="100" t="inlineStr">
        <is>
          <t>피마자유</t>
        </is>
      </c>
      <c r="B259" s="239" t="inlineStr">
        <is>
          <t>유상</t>
        </is>
      </c>
      <c r="C259" s="232" t="inlineStr">
        <is>
          <t>39%</t>
        </is>
      </c>
      <c r="D259" s="248" t="inlineStr">
        <is>
          <t>허브누리</t>
        </is>
      </c>
      <c r="E259" s="232" t="n">
        <v>1</v>
      </c>
      <c r="F259" s="100" t="inlineStr">
        <is>
          <t>39 ~ 39 ~ 39%</t>
        </is>
      </c>
      <c r="G259" s="100" t="inlineStr">
        <is>
          <t>아주까리 씨앗 오일. 높은 점성과 리시놀레산 성분으로 립 제품 지속력 및 윤기 강화.</t>
        </is>
      </c>
      <c r="H259" s="100" t="inlineStr">
        <is>
          <t>색조</t>
        </is>
      </c>
      <c r="I259" s="100" t="n"/>
      <c r="J259" s="197" t="inlineStr">
        <is>
          <t>비타민E를 피마자오일양 중 일부로 대체</t>
        </is>
      </c>
      <c r="K259" s="100" t="inlineStr"/>
    </row>
    <row r="260" ht="45" customHeight="1" s="43">
      <c r="A260" s="100" t="inlineStr">
        <is>
          <t>마카다미아넛</t>
        </is>
      </c>
      <c r="B260" s="239" t="inlineStr">
        <is>
          <t>유상</t>
        </is>
      </c>
      <c r="C260" s="232" t="inlineStr">
        <is>
          <t>10%</t>
        </is>
      </c>
      <c r="D260" s="248" t="inlineStr">
        <is>
          <t>허브누리</t>
        </is>
      </c>
      <c r="E260" s="232" t="n">
        <v>1</v>
      </c>
      <c r="F260" s="100" t="inlineStr">
        <is>
          <t>10 ~ 10 ~ 10%</t>
        </is>
      </c>
      <c r="G260" s="100" t="inlineStr">
        <is>
          <t>마카다미아 씨앗 추출 유상 원료. 팔미톨레산 함유로 피부 유연 및 노화 방지 보습.</t>
        </is>
      </c>
      <c r="H260" s="100" t="inlineStr">
        <is>
          <t>크림</t>
        </is>
      </c>
      <c r="I260" s="100" t="n"/>
      <c r="J260" s="197" t="inlineStr">
        <is>
          <t>원하는 오일</t>
        </is>
      </c>
      <c r="K260" s="100" t="inlineStr"/>
    </row>
    <row r="261" ht="45" customHeight="1" s="43">
      <c r="A261" s="100" t="inlineStr">
        <is>
          <t>호호바 라이트</t>
        </is>
      </c>
      <c r="B261" s="239" t="inlineStr">
        <is>
          <t>유상</t>
        </is>
      </c>
      <c r="C261" s="232" t="inlineStr">
        <is>
          <t>26%</t>
        </is>
      </c>
      <c r="D261" s="248" t="inlineStr">
        <is>
          <t>허브누리</t>
        </is>
      </c>
      <c r="E261" s="232" t="n">
        <v>1</v>
      </c>
      <c r="F261" s="100" t="inlineStr">
        <is>
          <t>26 ~ 26 ~ 26%</t>
        </is>
      </c>
      <c r="G261" s="100" t="inlineStr">
        <is>
          <t>가볍게 정제된 호호바 오일. 피지 구조와 흡사하여 끈적임 없이 피부 보습막 유지.</t>
        </is>
      </c>
      <c r="H261" s="100" t="inlineStr">
        <is>
          <t>크림</t>
        </is>
      </c>
      <c r="I261" s="100" t="n"/>
      <c r="J261" s="197" t="inlineStr">
        <is>
          <t>올리브오일, 포도씨, 해바라기 등 다양한 베이스오일</t>
        </is>
      </c>
      <c r="K261" s="234" t="inlineStr">
        <is>
          <t>✓ 호호바오일 (세이프 X)</t>
        </is>
      </c>
    </row>
    <row r="262" ht="45" customHeight="1" s="43">
      <c r="A262" s="100" t="inlineStr">
        <is>
          <t>IPM</t>
        </is>
      </c>
      <c r="B262" s="239" t="inlineStr">
        <is>
          <t>유상</t>
        </is>
      </c>
      <c r="C262" s="232" t="n"/>
      <c r="D262" s="248" t="inlineStr">
        <is>
          <t>허브누리</t>
        </is>
      </c>
      <c r="E262" s="232" t="n">
        <v>1</v>
      </c>
      <c r="F262" s="100" t="n"/>
      <c r="G262" s="100" t="inlineStr">
        <is>
          <t>아이소프로필마이리스테이트. 산뜻하고 가벼운 에몰리언트 오일로 유효성분의 피부 흡수 촉진.</t>
        </is>
      </c>
      <c r="H262" s="100" t="inlineStr">
        <is>
          <t>크림</t>
        </is>
      </c>
      <c r="I262" s="100" t="n"/>
      <c r="J262" s="197" t="inlineStr">
        <is>
          <t>카프릴릭 · 카프릭트리글리세라이드</t>
        </is>
      </c>
      <c r="K262" s="100" t="inlineStr"/>
    </row>
    <row r="263" ht="75" customHeight="1" s="43">
      <c r="A263" s="100" t="inlineStr">
        <is>
          <t>올리브유화왁스
(= 올리브 유화왁스)</t>
        </is>
      </c>
      <c r="B263" s="231" t="inlineStr">
        <is>
          <t>유화</t>
        </is>
      </c>
      <c r="C263" s="232" t="inlineStr">
        <is>
          <t>4%</t>
        </is>
      </c>
      <c r="D263" s="248" t="inlineStr">
        <is>
          <t>허브누리</t>
        </is>
      </c>
      <c r="E263" s="232" t="n">
        <v>114</v>
      </c>
      <c r="F263" s="100" t="inlineStr">
        <is>
          <t>2 ~ 4 ~ 17%</t>
        </is>
      </c>
      <c r="G263" s="100" t="inlineStr">
        <is>
          <t>올리브 오일 유래 식물성 O/W 유화제 (Cetearyl/Sorbitan Olivate). 피부 지질과 유사한 액정 구조(Liquid Crystal)를 형성하여 깊은 보습감과 유화 안정성을 제공함.</t>
        </is>
      </c>
      <c r="H263" s="100" t="inlineStr">
        <is>
          <t>로션 · 색조 · 세정(클렌징) · 앰플·세럼 · 완제베이스+활성 · 입욕·스크럽 · 크림 · 팩·마스크·패드 · 페이스·바디오일 · 헤어세정</t>
        </is>
      </c>
      <c r="I263" s="100" t="n"/>
      <c r="J263" s="197" t="inlineStr">
        <is>
          <t>로즈워터 · 몬타왁스,이멀시파잉왁스 · 올리브유화왁스4g · (빠른 유화, 점도를 원할시)</t>
        </is>
      </c>
      <c r="K263" s="234" t="inlineStr">
        <is>
          <t>✓ 올리브유화왁스 (세이프 X)</t>
        </is>
      </c>
    </row>
    <row r="264" ht="45" customHeight="1" s="43">
      <c r="A264" s="100" t="inlineStr">
        <is>
          <t>올리브리퀴드</t>
        </is>
      </c>
      <c r="B264" s="231" t="inlineStr">
        <is>
          <t>유화</t>
        </is>
      </c>
      <c r="C264" s="232" t="inlineStr">
        <is>
          <t>3%</t>
        </is>
      </c>
      <c r="D264" s="248" t="inlineStr">
        <is>
          <t>허브누리</t>
        </is>
      </c>
      <c r="E264" s="232" t="n">
        <v>27</v>
      </c>
      <c r="F264" s="100" t="inlineStr">
        <is>
          <t>1 ~ 3 ~ 50%</t>
        </is>
      </c>
      <c r="G264" s="100" t="inlineStr">
        <is>
          <t>올리브유 유래 친수성 가용화제. 오일 성분을 물에 투명하게 용해시키며 클렌징 오일, 스킨, 미스트 제작 시 사용됨.</t>
        </is>
      </c>
      <c r="H264" s="100" t="inlineStr">
        <is>
          <t>기타(미분류) · 생활화학 · 세정(클렌징) · 젤 · 크림 · 토너·미스트</t>
        </is>
      </c>
      <c r="I264" s="100" t="n"/>
      <c r="J264" s="197" t="inlineStr">
        <is>
          <t>솔루벌라이저 · 솔루벌라이저(Polysorbate 80)동량 · 솔루빌라이저</t>
        </is>
      </c>
      <c r="K264" s="100" t="inlineStr"/>
    </row>
    <row r="265" ht="45" customHeight="1" s="43">
      <c r="A265" s="100" t="inlineStr">
        <is>
          <t>올리브상온유화제
(= 올리브 상온유화제)</t>
        </is>
      </c>
      <c r="B265" s="231" t="inlineStr">
        <is>
          <t>유화</t>
        </is>
      </c>
      <c r="C265" s="232" t="inlineStr">
        <is>
          <t>2%</t>
        </is>
      </c>
      <c r="D265" s="248" t="inlineStr">
        <is>
          <t>허브누리</t>
        </is>
      </c>
      <c r="E265" s="232" t="n">
        <v>9</v>
      </c>
      <c r="F265" s="100" t="inlineStr">
        <is>
          <t>1 ~ 2 ~ 2%</t>
        </is>
      </c>
      <c r="G265" s="100" t="inlineStr">
        <is>
          <t>가열 과정 없이 상온에서 물과 오일을 믹싱하여 에멀전을 형성하는 비이온성 유화제. 열에 약한 유효성분 보호에 적합함.</t>
        </is>
      </c>
      <c r="H265" s="100" t="inlineStr">
        <is>
          <t>로션 · 앰플·세럼 · 크림</t>
        </is>
      </c>
      <c r="I265" s="100" t="n"/>
      <c r="J265" s="197" t="n"/>
      <c r="K265" s="100" t="inlineStr"/>
    </row>
    <row r="266" ht="45" customHeight="1" s="43">
      <c r="A266" s="100" t="inlineStr">
        <is>
          <t>GMS</t>
        </is>
      </c>
      <c r="B266" s="231" t="inlineStr">
        <is>
          <t>유화</t>
        </is>
      </c>
      <c r="C266" s="232" t="inlineStr">
        <is>
          <t>2%</t>
        </is>
      </c>
      <c r="D266" s="248" t="inlineStr">
        <is>
          <t>허브누리</t>
        </is>
      </c>
      <c r="E266" s="232" t="n">
        <v>5</v>
      </c>
      <c r="F266" s="100" t="inlineStr">
        <is>
          <t>1 ~ 2 ~ 2%</t>
        </is>
      </c>
      <c r="G266" s="100" t="inlineStr">
        <is>
          <t>보조 유화제 및 크림 점도 형성제. 에멀전의 유화 안정도를 높이고 기분 좋은 크림 질감을 형성함.</t>
        </is>
      </c>
      <c r="H266" s="100" t="inlineStr">
        <is>
          <t>로션 · 크림</t>
        </is>
      </c>
      <c r="I266" s="100" t="n"/>
      <c r="J266" s="197" t="n"/>
      <c r="K266" s="100" t="inlineStr"/>
    </row>
    <row r="267" ht="75" customHeight="1" s="43">
      <c r="A267" s="100" t="inlineStr">
        <is>
          <t>컨디셔닝 유화제 (BTMS)
(= 컨디셔닝 유화제(BTMS) · 컨디셔닝 유화제 ( 베헨트리모늄설페이트=BTMS) · 컨디셔닝유화제)</t>
        </is>
      </c>
      <c r="B267" s="231" t="inlineStr">
        <is>
          <t>유화</t>
        </is>
      </c>
      <c r="C267" s="232" t="inlineStr">
        <is>
          <t>24%</t>
        </is>
      </c>
      <c r="D267" s="248" t="inlineStr">
        <is>
          <t>허브누리</t>
        </is>
      </c>
      <c r="E267" s="232" t="n">
        <v>4</v>
      </c>
      <c r="F267" s="100" t="inlineStr">
        <is>
          <t>5 ~ 24 ~ 75%</t>
        </is>
      </c>
      <c r="G267" s="100" t="inlineStr">
        <is>
          <t>양이온성 유화제. 헤어 컨디셔너, 트린트먼트 제작 시 모발 표면에 흡착하여 정전기 방지 및 정돈 효과 제공.</t>
        </is>
      </c>
      <c r="H267" s="100" t="inlineStr">
        <is>
          <t>로션 · 헤어세정</t>
        </is>
      </c>
      <c r="I267" s="100" t="n"/>
      <c r="J267" s="197" t="n"/>
      <c r="K267" s="100" t="inlineStr"/>
    </row>
    <row r="268" ht="45" customHeight="1" s="43">
      <c r="A268" s="100" t="inlineStr">
        <is>
          <t>이멀시파잉왁스</t>
        </is>
      </c>
      <c r="B268" s="231" t="inlineStr">
        <is>
          <t>유화</t>
        </is>
      </c>
      <c r="C268" s="232" t="n"/>
      <c r="D268" s="248" t="inlineStr">
        <is>
          <t>허브누리</t>
        </is>
      </c>
      <c r="E268" s="232" t="n">
        <v>1</v>
      </c>
      <c r="F268" s="100" t="n"/>
      <c r="G268" s="100" t="inlineStr">
        <is>
          <t>비이온성 유화 왁스. 초보자가 다루기 쉽고 오일과 수분의 결합을 안정적으로 유지함.</t>
        </is>
      </c>
      <c r="H268" s="100" t="inlineStr">
        <is>
          <t>헤어세정</t>
        </is>
      </c>
      <c r="I268" s="100" t="n"/>
      <c r="J268" s="197" t="inlineStr">
        <is>
          <t>올리브유화왁스</t>
        </is>
      </c>
      <c r="K268" s="100" t="inlineStr"/>
    </row>
    <row r="269" ht="45" customHeight="1" s="43">
      <c r="A269" s="100" t="inlineStr">
        <is>
          <t>폴리소르베이트 20</t>
        </is>
      </c>
      <c r="B269" s="231" t="inlineStr">
        <is>
          <t>유화</t>
        </is>
      </c>
      <c r="C269" s="232" t="inlineStr">
        <is>
          <t>4%</t>
        </is>
      </c>
      <c r="D269" s="248" t="inlineStr">
        <is>
          <t>허브누리</t>
        </is>
      </c>
      <c r="E269" s="232" t="n">
        <v>1</v>
      </c>
      <c r="F269" s="100" t="inlineStr">
        <is>
          <t>4 ~ 4 ~ 4%</t>
        </is>
      </c>
      <c r="G269" s="100" t="inlineStr">
        <is>
          <t>비이온성 가용화제. 에센셜 오일이나 향료를 수상에 투명하게 섞이도록 유도함 (스프레이, 토너용).</t>
        </is>
      </c>
      <c r="H269" s="100" t="inlineStr">
        <is>
          <t>세정(클렌징)</t>
        </is>
      </c>
      <c r="I269" s="100" t="n"/>
      <c r="J269" s="197" t="n"/>
      <c r="K269" s="100" t="inlineStr"/>
    </row>
    <row r="270" ht="45" customHeight="1" s="43">
      <c r="A270" s="100" t="inlineStr">
        <is>
          <t>올리왁스LC
(= 올리왁스 LC)</t>
        </is>
      </c>
      <c r="B270" s="249" t="inlineStr">
        <is>
          <t>경화</t>
        </is>
      </c>
      <c r="C270" s="232" t="inlineStr">
        <is>
          <t>1%</t>
        </is>
      </c>
      <c r="D270" s="248" t="inlineStr">
        <is>
          <t>허브누리</t>
        </is>
      </c>
      <c r="E270" s="232" t="n">
        <v>42</v>
      </c>
      <c r="F270" s="100" t="inlineStr">
        <is>
          <t>1 ~ 1 ~ 2%</t>
        </is>
      </c>
      <c r="G270" s="100" t="inlineStr">
        <is>
          <t>에멀전 내 수분 입자를 고정하여 크림의 점도를 올리고 유화 상분리를 방지하는 젤화 보조제.</t>
        </is>
      </c>
      <c r="H270" s="100" t="inlineStr">
        <is>
          <t>로션 · 색조 · 앰플·세럼 · 크림</t>
        </is>
      </c>
      <c r="I270" s="100" t="n"/>
      <c r="J270" s="197" t="inlineStr">
        <is>
          <t>세틸알콜</t>
        </is>
      </c>
      <c r="K270" s="100" t="inlineStr"/>
    </row>
    <row r="271" ht="45" customHeight="1" s="43">
      <c r="A271" s="100" t="inlineStr">
        <is>
          <t>칸데릴라왁스</t>
        </is>
      </c>
      <c r="B271" s="249" t="inlineStr">
        <is>
          <t>경화</t>
        </is>
      </c>
      <c r="C271" s="232" t="inlineStr">
        <is>
          <t>17%</t>
        </is>
      </c>
      <c r="D271" s="248" t="inlineStr">
        <is>
          <t>허브누리</t>
        </is>
      </c>
      <c r="E271" s="232" t="n">
        <v>26</v>
      </c>
      <c r="F271" s="100" t="inlineStr">
        <is>
          <t>4 ~ 17 ~ 23%</t>
        </is>
      </c>
      <c r="G271" s="100" t="inlineStr">
        <is>
          <t>칸데릴라 식물 유래 천연 왁스. 융점(68~72℃)이 높아 립밤 및 스틱 제품에 강한 단단함과 광택을 부여함.</t>
        </is>
      </c>
      <c r="H271" s="100" t="inlineStr">
        <is>
          <t>밤·살브·연고 · 색조 · 세정(클렌징) · 완제베이스+활성</t>
        </is>
      </c>
      <c r="I271" s="100" t="n"/>
      <c r="J271" s="197" t="inlineStr">
        <is>
          <t>밀랍 · 밀랍 또는 반반 · 밀랍, 유기농밀랍</t>
        </is>
      </c>
      <c r="K271" s="100" t="inlineStr"/>
    </row>
    <row r="272" ht="45" customHeight="1" s="43">
      <c r="A272" s="100" t="inlineStr">
        <is>
          <t>세틸알콜
(= 세틸알코올)</t>
        </is>
      </c>
      <c r="B272" s="249" t="inlineStr">
        <is>
          <t>경화</t>
        </is>
      </c>
      <c r="C272" s="232" t="inlineStr">
        <is>
          <t>1%</t>
        </is>
      </c>
      <c r="D272" s="248" t="inlineStr">
        <is>
          <t>허브누리</t>
        </is>
      </c>
      <c r="E272" s="232" t="n">
        <v>20</v>
      </c>
      <c r="F272" s="100" t="inlineStr">
        <is>
          <t>1 ~ 1 ~ 25%</t>
        </is>
      </c>
      <c r="G272" s="100" t="inlineStr">
        <is>
          <t>고급 지방족 알코올 유래 점증 및 보조 유화제. 에멀전 질감을 쫀쫀하고 부드럽게 개선.</t>
        </is>
      </c>
      <c r="H272" s="100" t="inlineStr">
        <is>
          <t>로션 · 완제베이스+활성 · 크림 · 헤어세정</t>
        </is>
      </c>
      <c r="I272" s="100" t="n"/>
      <c r="J272" s="197" t="n"/>
      <c r="K272" s="234" t="inlineStr">
        <is>
          <t>✓ 세틸알코올 (세이프 O)</t>
        </is>
      </c>
    </row>
    <row r="273" ht="75" customHeight="1" s="43">
      <c r="A273" s="100" t="inlineStr">
        <is>
          <t>밀랍
(= 비정제밀랍 · (유기농)밀랍 · (정제) 밀랍 · 밀랍(스틱) · 비정제 밀랍 (스틱타입) · (비정제)밀랍)</t>
        </is>
      </c>
      <c r="B273" s="249" t="inlineStr">
        <is>
          <t>경화</t>
        </is>
      </c>
      <c r="C273" s="232" t="inlineStr">
        <is>
          <t>26%</t>
        </is>
      </c>
      <c r="D273" s="248" t="inlineStr">
        <is>
          <t>허브누리</t>
        </is>
      </c>
      <c r="E273" s="232" t="n">
        <v>12</v>
      </c>
      <c r="F273" s="100" t="inlineStr">
        <is>
          <t>1 ~ 26 ~ 37%</t>
        </is>
      </c>
      <c r="G273" s="100" t="inlineStr">
        <is>
          <t>꿀벌의 벌집에서 추출한 천연 왁스(융점 62~65℃). 피부 수분 증발을 차단하는 보호막을 형성하고 멀티밤, 립밤 베이스를 경화시킴.</t>
        </is>
      </c>
      <c r="H273" s="100" t="inlineStr">
        <is>
          <t>로션 · 밤·살브·연고 · 색조</t>
        </is>
      </c>
      <c r="I273" s="100" t="n"/>
      <c r="J273" s="197" t="inlineStr">
        <is>
          <t>밀랍, 칸데릴라왁스 · 비정제 밀랍, 칸데릴라왁스 가능하지만 특이색이 있음 · 정제밀랍 · 칸데릴라왁스 · 칸데릴라왁스</t>
        </is>
      </c>
      <c r="K273" s="100" t="inlineStr"/>
    </row>
    <row r="274" ht="45" customHeight="1" s="43">
      <c r="A274" s="100" t="inlineStr">
        <is>
          <t>멀티밤왁스
(= 멀티밤 왁스)</t>
        </is>
      </c>
      <c r="B274" s="249" t="inlineStr">
        <is>
          <t>경화</t>
        </is>
      </c>
      <c r="C274" s="232" t="inlineStr">
        <is>
          <t>17%</t>
        </is>
      </c>
      <c r="D274" s="248" t="inlineStr">
        <is>
          <t>허브누리</t>
        </is>
      </c>
      <c r="E274" s="232" t="n">
        <v>8</v>
      </c>
      <c r="F274" s="100" t="inlineStr">
        <is>
          <t>10 ~ 17 ~ 18%</t>
        </is>
      </c>
      <c r="G274" s="100" t="inlineStr">
        <is>
          <t>밀랍과 칸데릴라왁스를 최적 비율로 혼합하여 부드러운 발림성과 스틱 제형의 형태 유지력을 동시에 제공하는 왁스 베이스.</t>
        </is>
      </c>
      <c r="H274" s="100" t="inlineStr">
        <is>
          <t>밤·살브·연고 · 완제베이스+활성</t>
        </is>
      </c>
      <c r="I274" s="100" t="n"/>
      <c r="J274" s="197" t="inlineStr">
        <is>
          <t>밀랍 · 밀랍 또는 · 칸데릴라왁스 단독 · 밀랍 또는 칸데릴라왁스 · 칸데릴라왁스나 밀랍 단독 사용도 가능</t>
        </is>
      </c>
      <c r="K274" s="100" t="inlineStr"/>
    </row>
    <row r="275" ht="60" customHeight="1" s="43">
      <c r="A275" s="100" t="inlineStr">
        <is>
          <t>비즈왁스
(= 유기농비즈왁스)</t>
        </is>
      </c>
      <c r="B275" s="249" t="inlineStr">
        <is>
          <t>경화</t>
        </is>
      </c>
      <c r="C275" s="232" t="inlineStr">
        <is>
          <t>20%</t>
        </is>
      </c>
      <c r="D275" s="248" t="inlineStr">
        <is>
          <t>허브누리</t>
        </is>
      </c>
      <c r="E275" s="232" t="n">
        <v>5</v>
      </c>
      <c r="F275" s="100" t="inlineStr">
        <is>
          <t>18 ~ 20 ~ 22%</t>
        </is>
      </c>
      <c r="G275" s="100" t="inlineStr">
        <is>
          <t>꿀벌의 벌집에서 추출한 천연 왁스(융점 62~65℃). 피부 수분 증발을 차단하는 보호막을 형성하고 멀티밤, 립밤 베이스를 경화시킴.</t>
        </is>
      </c>
      <c r="H275" s="100" t="inlineStr">
        <is>
          <t>밤·살브·연고</t>
        </is>
      </c>
      <c r="I275" s="100" t="n"/>
      <c r="J275" s="197" t="inlineStr">
        <is>
          <t>비정제 밀랍, 칸데릴라왁스 가능하지만 특이색이 있음 · 유기농 비즈왁스, 칸데릴라왁스 · 칸데릴라왁스</t>
        </is>
      </c>
      <c r="K275" s="100" t="inlineStr"/>
    </row>
    <row r="276" ht="45" customHeight="1" s="43">
      <c r="A276" s="100" t="inlineStr">
        <is>
          <t>올리브 소프트왁스</t>
        </is>
      </c>
      <c r="B276" s="249" t="inlineStr">
        <is>
          <t>경화</t>
        </is>
      </c>
      <c r="C276" s="232" t="inlineStr">
        <is>
          <t>4%</t>
        </is>
      </c>
      <c r="D276" s="248" t="inlineStr">
        <is>
          <t>허브누리</t>
        </is>
      </c>
      <c r="E276" s="232" t="n">
        <v>3</v>
      </c>
      <c r="F276" s="100" t="inlineStr">
        <is>
          <t>3 ~ 4 ~ 4%</t>
        </is>
      </c>
      <c r="G276" s="100" t="inlineStr">
        <is>
          <t>올리브 오일 유래 유화 보조 및 경화제. 끈적임 없는 가벼운 밤(Balm) 및 질감의 크림을 완성함.</t>
        </is>
      </c>
      <c r="H276" s="100" t="inlineStr">
        <is>
          <t>로션</t>
        </is>
      </c>
      <c r="I276" s="100" t="n"/>
      <c r="J276" s="197" t="n"/>
      <c r="K276" s="100" t="inlineStr"/>
    </row>
    <row r="277" ht="45" customHeight="1" s="43">
      <c r="A277" s="100" t="inlineStr">
        <is>
          <t>에코소이왁스</t>
        </is>
      </c>
      <c r="B277" s="249" t="inlineStr">
        <is>
          <t>경화</t>
        </is>
      </c>
      <c r="C277" s="232" t="inlineStr">
        <is>
          <t>87%</t>
        </is>
      </c>
      <c r="D277" s="248" t="inlineStr">
        <is>
          <t>허브누리</t>
        </is>
      </c>
      <c r="E277" s="232" t="n">
        <v>2</v>
      </c>
      <c r="F277" s="100" t="inlineStr">
        <is>
          <t>83 ~ 87 ~ 92%</t>
        </is>
      </c>
      <c r="G277" s="100" t="inlineStr">
        <is>
          <t>100% 콩기름 유래 천연 왁스. 융점이 낮아 마사지 캔들 및 바디 밤 제작에 사용됨.</t>
        </is>
      </c>
      <c r="H277" s="100" t="inlineStr">
        <is>
          <t>생활화학</t>
        </is>
      </c>
      <c r="I277" s="100" t="n"/>
      <c r="J277" s="197" t="inlineStr">
        <is>
          <t>(비)밀랍 · 골든왁스 · 네이쳐왁스</t>
        </is>
      </c>
      <c r="K277" s="100" t="inlineStr"/>
    </row>
    <row r="278" ht="45" customHeight="1" s="43">
      <c r="A278" s="100" t="inlineStr">
        <is>
          <t>라놀린</t>
        </is>
      </c>
      <c r="B278" s="249" t="inlineStr">
        <is>
          <t>경화</t>
        </is>
      </c>
      <c r="C278" s="232" t="n"/>
      <c r="D278" s="248" t="inlineStr">
        <is>
          <t>허브누리</t>
        </is>
      </c>
      <c r="E278" s="232" t="n">
        <v>2</v>
      </c>
      <c r="F278" s="100" t="n"/>
      <c r="G278" s="100" t="inlineStr">
        <is>
          <t>양모 유래 천연 지용성 왁스. 피부 지질 구조와 매우 유사하여 극건성 부위 수분 보호막 형성 및 입술 보호 효과 탁월.</t>
        </is>
      </c>
      <c r="H278" s="100" t="inlineStr">
        <is>
          <t>로션 · 밤·살브·연고</t>
        </is>
      </c>
      <c r="I278" s="100" t="n"/>
      <c r="J278" s="197" t="inlineStr">
        <is>
          <t>시어버터, 밀랍</t>
        </is>
      </c>
      <c r="K278" s="100" t="inlineStr"/>
    </row>
    <row r="279" ht="45" customHeight="1" s="43">
      <c r="A279" s="100" t="inlineStr">
        <is>
          <t>애플계면활성제</t>
        </is>
      </c>
      <c r="B279" s="245" t="inlineStr">
        <is>
          <t>계면</t>
        </is>
      </c>
      <c r="C279" s="232" t="inlineStr">
        <is>
          <t>20%</t>
        </is>
      </c>
      <c r="D279" s="248" t="inlineStr">
        <is>
          <t>허브누리</t>
        </is>
      </c>
      <c r="E279" s="232" t="n">
        <v>13</v>
      </c>
      <c r="F279" s="100" t="inlineStr">
        <is>
          <t>3 ~ 20 ~ 49%</t>
        </is>
      </c>
      <c r="G279" s="100" t="inlineStr">
        <is>
          <t>사과주스 아미노산 유래 음이온 계면활성제. 저자극, 높은 생분해성, 피부 단백질 변성 없는 순한 세정.</t>
        </is>
      </c>
      <c r="H279" s="100" t="inlineStr">
        <is>
          <t>생활화학 · 세정(클렌징) · 입욕·스크럽 · 헤어세정</t>
        </is>
      </c>
      <c r="I279" s="100" t="n"/>
      <c r="J279" s="197" t="inlineStr">
        <is>
          <t>데실글루코사이드 · 코코베타인 · 코코베타인 등 물비누</t>
        </is>
      </c>
      <c r="K279" s="100" t="inlineStr"/>
    </row>
    <row r="280" ht="75" customHeight="1" s="43">
      <c r="A280" s="100" t="inlineStr">
        <is>
          <t>코코베타인
(= 코코-베타인 · (유기농)코코-베타인 · 코코 베타인 · (유기농)코코베타인 · 코코 -베타인)</t>
        </is>
      </c>
      <c r="B280" s="245" t="inlineStr">
        <is>
          <t>계면</t>
        </is>
      </c>
      <c r="C280" s="232" t="inlineStr">
        <is>
          <t>22%</t>
        </is>
      </c>
      <c r="D280" s="248" t="inlineStr">
        <is>
          <t>허브누리</t>
        </is>
      </c>
      <c r="E280" s="232" t="n">
        <v>6</v>
      </c>
      <c r="F280" s="100" t="inlineStr">
        <is>
          <t>13 ~ 22 ~ 29%</t>
        </is>
      </c>
      <c r="G280" s="100" t="inlineStr">
        <is>
          <t>코코넛 유래 양쪽성 계면활성제. 음이온 계면활성제의 자극을 완화하고 촉촉한 세정감 제공.</t>
        </is>
      </c>
      <c r="H280" s="100" t="inlineStr">
        <is>
          <t>생활화학 · 세정(클렌징) · 입욕·스크럽 · 헤어세정</t>
        </is>
      </c>
      <c r="I280" s="100" t="n"/>
      <c r="J280" s="197" t="inlineStr">
        <is>
          <t>애플 · 계면활성제 · 애플계면활성제</t>
        </is>
      </c>
      <c r="K280" s="100" t="inlineStr"/>
    </row>
    <row r="281" ht="60" customHeight="1" s="43">
      <c r="A281" s="100" t="inlineStr">
        <is>
          <t>허브누리 순한 바디워시 베이스</t>
        </is>
      </c>
      <c r="B281" s="245" t="inlineStr">
        <is>
          <t>계면</t>
        </is>
      </c>
      <c r="C281" s="232" t="inlineStr">
        <is>
          <t>87%</t>
        </is>
      </c>
      <c r="D281" s="248" t="inlineStr">
        <is>
          <t>허브누리</t>
        </is>
      </c>
      <c r="E281" s="232" t="n">
        <v>5</v>
      </c>
      <c r="F281" s="100" t="inlineStr">
        <is>
          <t>84 ~ 87 ~ 91%</t>
        </is>
      </c>
      <c r="G281" s="100" t="inlineStr">
        <is>
          <t>애플계면활성제 · 라우릴글루코사이드 · 코코베타인, 글루카메이트 · 알로에베라잎즙, 편백수 등 에코인증 · 식물유래 순한 원료 함유.</t>
        </is>
      </c>
      <c r="H281" s="100" t="inlineStr">
        <is>
          <t>생활화학 · 세정(클렌징)</t>
        </is>
      </c>
      <c r="I281" s="100" t="n"/>
      <c r="J281" s="197" t="n"/>
      <c r="K281" s="100" t="inlineStr"/>
    </row>
    <row r="282" ht="45" customHeight="1" s="43">
      <c r="A282" s="100" t="inlineStr">
        <is>
          <t>데실글루코사이드</t>
        </is>
      </c>
      <c r="B282" s="245" t="inlineStr">
        <is>
          <t>계면</t>
        </is>
      </c>
      <c r="C282" s="232" t="inlineStr">
        <is>
          <t>17%</t>
        </is>
      </c>
      <c r="D282" s="248" t="inlineStr">
        <is>
          <t>허브누리</t>
        </is>
      </c>
      <c r="E282" s="232" t="n">
        <v>5</v>
      </c>
      <c r="F282" s="100" t="inlineStr">
        <is>
          <t>12 ~ 17 ~ 26%</t>
        </is>
      </c>
      <c r="G282" s="100" t="inlineStr">
        <is>
          <t>사탕무/옥수수/코코넛 유래 비이온 계면활성제. 풍성한 거품, 순한 세정력 및 높은 안전성.</t>
        </is>
      </c>
      <c r="H282" s="100" t="inlineStr">
        <is>
          <t>생활화학 · 세정(클렌징) · 헤어세정</t>
        </is>
      </c>
      <c r="I282" s="100" t="n"/>
      <c r="J282" s="197" t="inlineStr">
        <is>
          <t>애플계면활성제</t>
        </is>
      </c>
      <c r="K282" s="100" t="inlineStr"/>
    </row>
    <row r="283" ht="30" customHeight="1" s="43">
      <c r="A283" s="100" t="inlineStr">
        <is>
          <t>허브누리's 아주 순한 폼클렌징베이스</t>
        </is>
      </c>
      <c r="B283" s="245" t="inlineStr">
        <is>
          <t>계면</t>
        </is>
      </c>
      <c r="C283" s="232" t="inlineStr">
        <is>
          <t>77%</t>
        </is>
      </c>
      <c r="D283" s="248" t="inlineStr">
        <is>
          <t>허브누리</t>
        </is>
      </c>
      <c r="E283" s="232" t="n">
        <v>4</v>
      </c>
      <c r="F283" s="100" t="inlineStr">
        <is>
          <t>77 ~ 77 ~ 85%</t>
        </is>
      </c>
      <c r="G283" s="100" t="inlineStr">
        <is>
          <t>애플/데실/라우릴 글루코사이드 기반 저자극 약산성 폼클렌징 베이스.</t>
        </is>
      </c>
      <c r="H283" s="100" t="inlineStr">
        <is>
          <t>세정(클렌징)</t>
        </is>
      </c>
      <c r="I283" s="100" t="n"/>
      <c r="J283" s="197" t="n"/>
      <c r="K283" s="100" t="inlineStr"/>
    </row>
    <row r="284" ht="30" customHeight="1" s="43">
      <c r="A284" s="100" t="inlineStr">
        <is>
          <t>LES</t>
        </is>
      </c>
      <c r="B284" s="245" t="inlineStr">
        <is>
          <t>계면</t>
        </is>
      </c>
      <c r="C284" s="232" t="inlineStr">
        <is>
          <t>16%</t>
        </is>
      </c>
      <c r="D284" s="248" t="inlineStr">
        <is>
          <t>허브누리</t>
        </is>
      </c>
      <c r="E284" s="232" t="n">
        <v>4</v>
      </c>
      <c r="F284" s="100" t="inlineStr">
        <is>
          <t>8 ~ 16 ~ 23%</t>
        </is>
      </c>
      <c r="G284" s="100" t="inlineStr">
        <is>
          <t>음이온 계면활성제. 풍성한 거품 생성 및 뛰어난 세정력 제공.</t>
        </is>
      </c>
      <c r="H284" s="100" t="inlineStr">
        <is>
          <t>생활화학 · 세정(클렌징) · 헤어세정</t>
        </is>
      </c>
      <c r="I284" s="100" t="n"/>
      <c r="J284" s="197" t="inlineStr">
        <is>
          <t>애플계면활성제, 코코베타인 등 거품세정있는 워시류</t>
        </is>
      </c>
      <c r="K284" s="100" t="inlineStr"/>
    </row>
    <row r="285" ht="45" customHeight="1" s="43">
      <c r="A285" s="100" t="inlineStr">
        <is>
          <t>SLSA</t>
        </is>
      </c>
      <c r="B285" s="245" t="inlineStr">
        <is>
          <t>계면</t>
        </is>
      </c>
      <c r="C285" s="232" t="inlineStr">
        <is>
          <t>6%</t>
        </is>
      </c>
      <c r="D285" s="248" t="inlineStr">
        <is>
          <t>허브누리</t>
        </is>
      </c>
      <c r="E285" s="232" t="n">
        <v>3</v>
      </c>
      <c r="F285" s="100" t="inlineStr">
        <is>
          <t>4 ~ 6 ~ 13%</t>
        </is>
      </c>
      <c r="G285" s="100" t="inlineStr">
        <is>
          <t>코코넛 유래 친환경 음이온 계면활성제. 입욕제/샴푸용 풍성하고 조밀한 거품 형성과 자극 최소화.</t>
        </is>
      </c>
      <c r="H285" s="100" t="inlineStr">
        <is>
          <t>앰플·세럼 · 입욕·스크럽</t>
        </is>
      </c>
      <c r="I285" s="100" t="n"/>
      <c r="J285" s="197" t="n"/>
      <c r="K285" s="100" t="inlineStr"/>
    </row>
    <row r="286" ht="45" customHeight="1" s="43">
      <c r="A286" s="100" t="inlineStr">
        <is>
          <t>병풀 약산성 비누베이스</t>
        </is>
      </c>
      <c r="B286" s="245" t="inlineStr">
        <is>
          <t>계면</t>
        </is>
      </c>
      <c r="C286" s="232" t="inlineStr">
        <is>
          <t>91%</t>
        </is>
      </c>
      <c r="D286" s="248" t="inlineStr">
        <is>
          <t>허브누리</t>
        </is>
      </c>
      <c r="E286" s="232" t="n">
        <v>3</v>
      </c>
      <c r="F286" s="100" t="inlineStr">
        <is>
          <t>89 ~ 91 ~ 92%</t>
        </is>
      </c>
      <c r="G286" s="100" t="inlineStr">
        <is>
          <t>병풀추출물이 함유된 약산성(pH 5.5~6.0) 비누 베이스. 피부 장벽 보호 및 진정 세정.</t>
        </is>
      </c>
      <c r="H286" s="100" t="inlineStr">
        <is>
          <t>헤어세정</t>
        </is>
      </c>
      <c r="I286" s="100" t="n"/>
      <c r="J286" s="197" t="n"/>
      <c r="K286" s="100" t="inlineStr"/>
    </row>
    <row r="287" ht="45" customHeight="1" s="43">
      <c r="A287" s="100" t="inlineStr">
        <is>
          <t>코카미도프로필베타인</t>
        </is>
      </c>
      <c r="B287" s="245" t="inlineStr">
        <is>
          <t>계면</t>
        </is>
      </c>
      <c r="C287" s="232" t="n"/>
      <c r="D287" s="248" t="inlineStr">
        <is>
          <t>허브누리</t>
        </is>
      </c>
      <c r="E287" s="232" t="n">
        <v>3</v>
      </c>
      <c r="F287" s="100" t="n"/>
      <c r="G287" s="100" t="inlineStr">
        <is>
          <t>코코넛 오일과 사탕무 유래 양쪽성 계면활성제. 거품 안정성 향상, 점도 형성 및 자극 완화.</t>
        </is>
      </c>
      <c r="H287" s="100" t="inlineStr">
        <is>
          <t>세정(클렌징) · 헤어세정</t>
        </is>
      </c>
      <c r="I287" s="100" t="n"/>
      <c r="J287" s="197" t="inlineStr">
        <is>
          <t>애플 · 계면활성제</t>
        </is>
      </c>
      <c r="K287" s="100" t="inlineStr"/>
    </row>
    <row r="288" ht="45" customHeight="1" s="43">
      <c r="A288" s="100" t="inlineStr">
        <is>
          <t>허브누리의 아주 순한 베이비 민감 샴푸베이스</t>
        </is>
      </c>
      <c r="B288" s="245" t="inlineStr">
        <is>
          <t>계면</t>
        </is>
      </c>
      <c r="C288" s="232" t="inlineStr">
        <is>
          <t>77%</t>
        </is>
      </c>
      <c r="D288" s="248" t="inlineStr">
        <is>
          <t>허브누리</t>
        </is>
      </c>
      <c r="E288" s="232" t="n">
        <v>2</v>
      </c>
      <c r="F288" s="100" t="inlineStr">
        <is>
          <t>76 ~ 77 ~ 79%</t>
        </is>
      </c>
      <c r="G288" s="100" t="inlineStr">
        <is>
          <t>애플계면, 코코베타인, 라벤더워터, 판테놀이 배합된 유아·민감성용 저자극 샴푸 베이스.</t>
        </is>
      </c>
      <c r="H288" s="100" t="inlineStr">
        <is>
          <t>헤어세정</t>
        </is>
      </c>
      <c r="I288" s="100" t="n"/>
      <c r="J288" s="197" t="n"/>
      <c r="K288" s="100" t="inlineStr"/>
    </row>
    <row r="289" ht="30" customHeight="1" s="43">
      <c r="A289" s="100" t="inlineStr">
        <is>
          <t>구아클로라이드</t>
        </is>
      </c>
      <c r="B289" s="245" t="inlineStr">
        <is>
          <t>계면</t>
        </is>
      </c>
      <c r="C289" s="232" t="inlineStr">
        <is>
          <t>1%</t>
        </is>
      </c>
      <c r="D289" s="248" t="inlineStr">
        <is>
          <t>허브누리</t>
        </is>
      </c>
      <c r="E289" s="232" t="n">
        <v>2</v>
      </c>
      <c r="F289" s="100" t="inlineStr">
        <is>
          <t>0 ~ 1 ~ 1%</t>
        </is>
      </c>
      <c r="G289" s="100" t="inlineStr">
        <is>
          <t>양이온성 점증 및 컨디셔닝제. 모발 정전기 방지 및 부드러운 유연 효과.</t>
        </is>
      </c>
      <c r="H289" s="100" t="inlineStr">
        <is>
          <t>로션 · 헤어세정</t>
        </is>
      </c>
      <c r="I289" s="100" t="n"/>
      <c r="J289" s="197" t="n"/>
      <c r="K289" s="100" t="inlineStr"/>
    </row>
    <row r="290" ht="45" customHeight="1" s="43">
      <c r="A290" s="100" t="inlineStr">
        <is>
          <t>알로에물비누베이스</t>
        </is>
      </c>
      <c r="B290" s="245" t="inlineStr">
        <is>
          <t>계면</t>
        </is>
      </c>
      <c r="C290" s="232" t="inlineStr">
        <is>
          <t>82%</t>
        </is>
      </c>
      <c r="D290" s="248" t="inlineStr">
        <is>
          <t>허브누리</t>
        </is>
      </c>
      <c r="E290" s="232" t="n">
        <v>1</v>
      </c>
      <c r="F290" s="100" t="inlineStr">
        <is>
          <t>82 ~ 82 ~ 82%</t>
        </is>
      </c>
      <c r="G290" s="100" t="inlineStr">
        <is>
          <t>알로에베라 잎 즙 함유 SLS-Free 액상 물비누 베이스. 수분 유지 및 부드러운 세정.</t>
        </is>
      </c>
      <c r="H290" s="100" t="inlineStr">
        <is>
          <t>세정(클렌징)</t>
        </is>
      </c>
      <c r="I290" s="100" t="n"/>
      <c r="J290" s="197" t="inlineStr">
        <is>
          <t>물비누베이스</t>
        </is>
      </c>
      <c r="K290" s="100" t="inlineStr"/>
    </row>
    <row r="291" ht="30" customHeight="1" s="43">
      <c r="A291" s="100" t="inlineStr">
        <is>
          <t>베이비 샴푸 베이스</t>
        </is>
      </c>
      <c r="B291" s="245" t="inlineStr">
        <is>
          <t>계면</t>
        </is>
      </c>
      <c r="C291" s="232" t="inlineStr">
        <is>
          <t>77%</t>
        </is>
      </c>
      <c r="D291" s="248" t="inlineStr">
        <is>
          <t>허브누리</t>
        </is>
      </c>
      <c r="E291" s="232" t="n">
        <v>1</v>
      </c>
      <c r="F291" s="100" t="inlineStr">
        <is>
          <t>77 ~ 77 ~ 77%</t>
        </is>
      </c>
      <c r="G291" s="100" t="inlineStr">
        <is>
          <t>98% 이상 식물유래 성분으로 구성된 영유아용 초저자극 샴푸 베이스.</t>
        </is>
      </c>
      <c r="H291" s="100" t="inlineStr">
        <is>
          <t>헤어세정</t>
        </is>
      </c>
      <c r="I291" s="100" t="n"/>
      <c r="J291" s="197" t="n"/>
      <c r="K291" s="100" t="inlineStr"/>
    </row>
    <row r="292" ht="30" customHeight="1" s="43">
      <c r="A292" s="100" t="inlineStr">
        <is>
          <t>허브누리의 아주 순한 베이비 샴푸베이스</t>
        </is>
      </c>
      <c r="B292" s="245" t="inlineStr">
        <is>
          <t>계면</t>
        </is>
      </c>
      <c r="C292" s="232" t="inlineStr">
        <is>
          <t>79%</t>
        </is>
      </c>
      <c r="D292" s="248" t="inlineStr">
        <is>
          <t>허브누리</t>
        </is>
      </c>
      <c r="E292" s="232" t="n">
        <v>1</v>
      </c>
      <c r="F292" s="100" t="inlineStr">
        <is>
          <t>79 ~ 79 ~ 79%</t>
        </is>
      </c>
      <c r="G292" s="100" t="inlineStr">
        <is>
          <t>순한 계면활성제와 실크아미노산, 판테놀이 함유된 베이비 샴푸 베이스.</t>
        </is>
      </c>
      <c r="H292" s="100" t="inlineStr">
        <is>
          <t>헤어세정</t>
        </is>
      </c>
      <c r="I292" s="100" t="n"/>
      <c r="J292" s="197" t="n"/>
      <c r="K292" s="100" t="inlineStr"/>
    </row>
    <row r="293" ht="30" customHeight="1" s="43">
      <c r="A293" s="100" t="inlineStr">
        <is>
          <t>아주 순한 바디워시베이스 (Only 허브누리)</t>
        </is>
      </c>
      <c r="B293" s="245" t="inlineStr">
        <is>
          <t>계면</t>
        </is>
      </c>
      <c r="C293" s="232" t="inlineStr">
        <is>
          <t>91%</t>
        </is>
      </c>
      <c r="D293" s="248" t="inlineStr">
        <is>
          <t>허브누리</t>
        </is>
      </c>
      <c r="E293" s="232" t="n">
        <v>1</v>
      </c>
      <c r="F293" s="100" t="inlineStr">
        <is>
          <t>91 ~ 91 ~ 91%</t>
        </is>
      </c>
      <c r="G293" s="100" t="inlineStr">
        <is>
          <t>식물유래 글루코사이드와 애플계면 기반의 저자극 바디워시 완제 베이스.</t>
        </is>
      </c>
      <c r="H293" s="100" t="inlineStr">
        <is>
          <t>세정(클렌징)</t>
        </is>
      </c>
      <c r="I293" s="100" t="n"/>
      <c r="J293" s="197" t="n"/>
      <c r="K293" s="100" t="inlineStr"/>
    </row>
    <row r="294" ht="60" customHeight="1" s="43">
      <c r="A294" s="100" t="inlineStr">
        <is>
          <t>아주 순한 폼클렌징 베이스</t>
        </is>
      </c>
      <c r="B294" s="245" t="inlineStr">
        <is>
          <t>계면</t>
        </is>
      </c>
      <c r="C294" s="232" t="inlineStr">
        <is>
          <t>78%</t>
        </is>
      </c>
      <c r="D294" s="248" t="inlineStr">
        <is>
          <t>허브누리</t>
        </is>
      </c>
      <c r="E294" s="232" t="n">
        <v>1</v>
      </c>
      <c r="F294" s="100" t="inlineStr">
        <is>
          <t>78 ~ 78 ~ 78%</t>
        </is>
      </c>
      <c r="G294" s="100" t="inlineStr">
        <is>
          <t>천연 순한 세정성분(애플계면활성제 · 데실 · 라우릴 글루코이드) 으로 구성. · 풍성한 거품, 사용 후 촉촉함, 약산성</t>
        </is>
      </c>
      <c r="H294" s="100" t="inlineStr">
        <is>
          <t>세정(클렌징)</t>
        </is>
      </c>
      <c r="I294" s="100" t="n"/>
      <c r="J294" s="197" t="n"/>
      <c r="K294" s="100" t="inlineStr"/>
    </row>
    <row r="295" ht="45" customHeight="1" s="43">
      <c r="A295" s="100" t="inlineStr">
        <is>
          <t>애플워시</t>
        </is>
      </c>
      <c r="B295" s="245" t="inlineStr">
        <is>
          <t>계면</t>
        </is>
      </c>
      <c r="C295" s="232" t="n"/>
      <c r="D295" s="248" t="inlineStr">
        <is>
          <t>허브누리</t>
        </is>
      </c>
      <c r="E295" s="232" t="n">
        <v>1</v>
      </c>
      <c r="F295" s="100" t="n"/>
      <c r="G295" s="100" t="inlineStr">
        <is>
          <t>사과 아미노산 유래 음이온 계면활성제. 밀도 높은 기포 형성 및 각질 장벽 보호 저자극 세정제.</t>
        </is>
      </c>
      <c r="H295" s="100" t="inlineStr">
        <is>
          <t>세정(클렌징)</t>
        </is>
      </c>
      <c r="I295" s="100" t="n"/>
      <c r="J295" s="197" t="inlineStr">
        <is>
          <t>코코베타인 등 물비누</t>
        </is>
      </c>
      <c r="K295" s="100" t="inlineStr"/>
    </row>
    <row r="296" ht="45" customHeight="1" s="43">
      <c r="A296" s="100" t="inlineStr">
        <is>
          <t>코코글루코사이드</t>
        </is>
      </c>
      <c r="B296" s="245" t="inlineStr">
        <is>
          <t>계면</t>
        </is>
      </c>
      <c r="C296" s="232" t="inlineStr">
        <is>
          <t>23%</t>
        </is>
      </c>
      <c r="D296" s="248" t="inlineStr">
        <is>
          <t>허브누리</t>
        </is>
      </c>
      <c r="E296" s="232" t="n">
        <v>1</v>
      </c>
      <c r="F296" s="100" t="inlineStr">
        <is>
          <t>23 ~ 23 ~ 23%</t>
        </is>
      </c>
      <c r="G296" s="100" t="inlineStr">
        <is>
          <t>코코넛과 당(Sugar) 반응 유래 비이온 계면활성제. 세정 자극 완화 및 안정적인 거품 부여.</t>
        </is>
      </c>
      <c r="H296" s="100" t="inlineStr">
        <is>
          <t>생활화학</t>
        </is>
      </c>
      <c r="I296" s="100" t="n"/>
      <c r="J296" s="197" t="n"/>
      <c r="K296" s="100" t="inlineStr"/>
    </row>
    <row r="297" ht="45" customHeight="1" s="43">
      <c r="A297" s="100" t="inlineStr">
        <is>
          <t>라우릴글루코사이드</t>
        </is>
      </c>
      <c r="B297" s="245" t="inlineStr">
        <is>
          <t>계면</t>
        </is>
      </c>
      <c r="C297" s="232" t="inlineStr">
        <is>
          <t>6%</t>
        </is>
      </c>
      <c r="D297" s="248" t="inlineStr">
        <is>
          <t>허브누리</t>
        </is>
      </c>
      <c r="E297" s="232" t="n">
        <v>1</v>
      </c>
      <c r="F297" s="100" t="inlineStr">
        <is>
          <t>6 ~ 6 ~ 6%</t>
        </is>
      </c>
      <c r="G297" s="100" t="inlineStr">
        <is>
          <t>코코넛/전분 유래 비이온 계면활성제. 점도 형성 보조 및 지속력 높은 거품 제공.</t>
        </is>
      </c>
      <c r="H297" s="100" t="inlineStr">
        <is>
          <t>생활화학</t>
        </is>
      </c>
      <c r="I297" s="100" t="n"/>
      <c r="J297" s="197" t="n"/>
      <c r="K297" s="100" t="inlineStr"/>
    </row>
    <row r="298" ht="30" customHeight="1" s="43">
      <c r="A298" s="100" t="inlineStr">
        <is>
          <t>어성초 두피건강 샴푸</t>
        </is>
      </c>
      <c r="B298" s="245" t="inlineStr">
        <is>
          <t>계면</t>
        </is>
      </c>
      <c r="C298" s="232" t="inlineStr">
        <is>
          <t>51%</t>
        </is>
      </c>
      <c r="D298" s="248" t="inlineStr">
        <is>
          <t>허브누리</t>
        </is>
      </c>
      <c r="E298" s="232" t="n">
        <v>1</v>
      </c>
      <c r="F298" s="100" t="inlineStr">
        <is>
          <t>51 ~ 51 ~ 51%</t>
        </is>
      </c>
      <c r="G298" s="100" t="inlineStr">
        <is>
          <t>어성초, 병풀, 덱스판테놀 성분이 들어간 두피 건강 전용 샴푸 베이스.</t>
        </is>
      </c>
      <c r="H298" s="100" t="inlineStr">
        <is>
          <t>헤어세정</t>
        </is>
      </c>
      <c r="I298" s="100" t="n"/>
      <c r="J298" s="197" t="n"/>
      <c r="K298" s="100" t="inlineStr"/>
    </row>
    <row r="299" ht="30" customHeight="1" s="43">
      <c r="A299" s="100" t="inlineStr">
        <is>
          <t>순한 (샴푸) 베이스</t>
        </is>
      </c>
      <c r="B299" s="245" t="inlineStr">
        <is>
          <t>계면</t>
        </is>
      </c>
      <c r="C299" s="232" t="inlineStr">
        <is>
          <t>14%</t>
        </is>
      </c>
      <c r="D299" s="248" t="inlineStr">
        <is>
          <t>허브누리</t>
        </is>
      </c>
      <c r="E299" s="232" t="n">
        <v>1</v>
      </c>
      <c r="F299" s="100" t="inlineStr">
        <is>
          <t>14 ~ 14 ~ 14%</t>
        </is>
      </c>
      <c r="G299" s="100" t="inlineStr">
        <is>
          <t>풍부한 거품과 세정력을 갖춘 기본 액상 샴푸 베이스.</t>
        </is>
      </c>
      <c r="H299" s="100" t="inlineStr">
        <is>
          <t>입욕·스크럽</t>
        </is>
      </c>
      <c r="I299" s="100" t="n"/>
      <c r="J299" s="197" t="n"/>
      <c r="K299" s="100" t="inlineStr"/>
    </row>
    <row r="300" ht="30" customHeight="1" s="43">
      <c r="A300" s="100" t="inlineStr">
        <is>
          <t>고급물비누베이스</t>
        </is>
      </c>
      <c r="B300" s="245" t="inlineStr">
        <is>
          <t>계면</t>
        </is>
      </c>
      <c r="C300" s="232" t="n"/>
      <c r="D300" s="248" t="inlineStr">
        <is>
          <t>허브누리</t>
        </is>
      </c>
      <c r="E300" s="232" t="n">
        <v>1</v>
      </c>
      <c r="F300" s="100" t="n"/>
      <c r="G300" s="100" t="inlineStr">
        <is>
          <t>풍부한 거품과 깔끔한 세정력을 갖춘 즉시 사용 가능한 액상 물비누 베이스.</t>
        </is>
      </c>
      <c r="H300" s="100" t="inlineStr">
        <is>
          <t>헤어세정</t>
        </is>
      </c>
      <c r="I300" s="100" t="n"/>
      <c r="J300" s="197" t="inlineStr">
        <is>
          <t>허브누리 순한 샴푸베이스</t>
        </is>
      </c>
      <c r="K300" s="100" t="inlineStr"/>
    </row>
    <row r="301" ht="45" customHeight="1" s="43">
      <c r="A301" s="100" t="inlineStr">
        <is>
          <t>내추럴베타인</t>
        </is>
      </c>
      <c r="B301" s="245" t="inlineStr">
        <is>
          <t>계면</t>
        </is>
      </c>
      <c r="C301" s="232" t="inlineStr">
        <is>
          <t>10%</t>
        </is>
      </c>
      <c r="D301" s="248" t="inlineStr">
        <is>
          <t>허브누리</t>
        </is>
      </c>
      <c r="E301" s="232" t="n">
        <v>1</v>
      </c>
      <c r="F301" s="100" t="inlineStr">
        <is>
          <t>10 ~ 10 ~ 10%</t>
        </is>
      </c>
      <c r="G301" s="100" t="inlineStr">
        <is>
          <t>사탕무 유래 천연 아미노산계 보습제. 세정 시 피부 수분 손실 방지 및 자극 완화.</t>
        </is>
      </c>
      <c r="H301" s="100" t="inlineStr">
        <is>
          <t>팩·마스크·패드</t>
        </is>
      </c>
      <c r="I301" s="100" t="n"/>
      <c r="J301" s="197" t="n"/>
      <c r="K301" s="234" t="inlineStr">
        <is>
          <t>✓ 베타인 (세이프 O)</t>
        </is>
      </c>
    </row>
    <row r="302" ht="75" customHeight="1" s="43">
      <c r="A302" s="100" t="inlineStr">
        <is>
          <t>식물성 글리세린
(= 식물성글리세린)</t>
        </is>
      </c>
      <c r="B302" s="242" t="inlineStr">
        <is>
          <t>보습</t>
        </is>
      </c>
      <c r="C302" s="232" t="inlineStr">
        <is>
          <t>4%</t>
        </is>
      </c>
      <c r="D302" s="248" t="inlineStr">
        <is>
          <t>허브누리</t>
        </is>
      </c>
      <c r="E302" s="232" t="n">
        <v>50</v>
      </c>
      <c r="F302" s="100" t="inlineStr">
        <is>
          <t>2 ~ 4 ~ 35%</t>
        </is>
      </c>
      <c r="G302" s="100" t="inlineStr">
        <is>
          <t>대표적인 식물 유래 천연 습윤제. 공기 중의 수분을 끌어당겨 피부 촉촉함을 유지함.</t>
        </is>
      </c>
      <c r="H302" s="100" t="inlineStr">
        <is>
          <t>기타(미분류) · 로션 · 생활화학 · 세정(클렌징) · 앰플·세럼 · 입욕·스크럽 · 젤 · 크림 · 토너·미스트 · 헤어세정</t>
        </is>
      </c>
      <c r="I302" s="100" t="n"/>
      <c r="J302" s="197" t="inlineStr">
        <is>
          <t>꿀 등 · 낫또모이스트, 히아루론산, 리피듀어 등 · 다중 히아루론산 · 리피듀어, 판테놀 · 히아루론산 · 모이스틴가능. 히아루론산은 사용하지마세요. · 에코보습제 · 에코보습제, 히아루론산, 낫또모이스트 · 판테놀 · 판테놀 · 히아루론산 · 히아루론산 · 히아루론산 x, 판테놀 · 히아루론산 · 판테놀 · 히아루론산, 모이스틴 등 · 히아루론산, 판테놀 · 히아루론산,판테놀 등</t>
        </is>
      </c>
      <c r="K302" s="234" t="inlineStr">
        <is>
          <t>✓ 글리세린 (세이프 O)</t>
        </is>
      </c>
    </row>
    <row r="303" ht="75" customHeight="1" s="43">
      <c r="A303" s="100" t="inlineStr">
        <is>
          <t>글리세린
(= (유기농)글리세린 · (유기농) 글리세린)</t>
        </is>
      </c>
      <c r="B303" s="242" t="inlineStr">
        <is>
          <t>보습</t>
        </is>
      </c>
      <c r="C303" s="232" t="inlineStr">
        <is>
          <t>3%</t>
        </is>
      </c>
      <c r="D303" s="248" t="inlineStr">
        <is>
          <t>허브누리</t>
        </is>
      </c>
      <c r="E303" s="232" t="n">
        <v>39</v>
      </c>
      <c r="F303" s="100" t="inlineStr">
        <is>
          <t>2 ~ 3 ~ 13%</t>
        </is>
      </c>
      <c r="G303" s="100" t="inlineStr">
        <is>
          <t>대표적인 천연 습윤제(Humectant). 공기 중의 수분을 끌어당겨 피부 촉촉함을 유지함. (고농도 적용 시 끈적임 주의)</t>
        </is>
      </c>
      <c r="H303" s="100" t="inlineStr">
        <is>
          <t>로션 · 세정(클렌징) · 앰플·세럼 · 완제베이스+활성 · 입욕·스크럽 · 젤 · 크림 · 토너·미스트 · 팩·마스크·패드 · 헤어세정</t>
        </is>
      </c>
      <c r="I303" s="100" t="n"/>
      <c r="J303" s="197" t="inlineStr">
        <is>
          <t>모이스틴가능. 히아루론산은 사용하지마세요. · 판테놀, 히아루론산 등 · 히아루론산 · 히아루론산, 판테놀</t>
        </is>
      </c>
      <c r="K303" s="234" t="inlineStr">
        <is>
          <t>✓ 글리세린 (세이프 O)</t>
        </is>
      </c>
    </row>
    <row r="304" ht="45" customHeight="1" s="43">
      <c r="A304" s="100" t="inlineStr">
        <is>
          <t>소듐하이알루로네이트(히알루론산)</t>
        </is>
      </c>
      <c r="B304" s="242" t="inlineStr">
        <is>
          <t>보습</t>
        </is>
      </c>
      <c r="C304" s="232" t="n"/>
      <c r="D304" s="248" t="inlineStr">
        <is>
          <t>허브누리</t>
        </is>
      </c>
      <c r="E304" s="232" t="n">
        <v>10</v>
      </c>
      <c r="F304" s="100" t="n"/>
      <c r="G304" s="100" t="inlineStr">
        <is>
          <t>자기 무게의 최대 1,000배 수분을 결합하는 강력한 보습 성분. 피부 수분 손실 방지 및 탄력 유지.</t>
        </is>
      </c>
      <c r="H304" s="100" t="inlineStr">
        <is>
          <t>앰플·세럼 · 크림 · 토너·미스트</t>
        </is>
      </c>
      <c r="I304" s="100" t="n"/>
      <c r="J304" s="197" t="inlineStr">
        <is>
          <t>에코보습제 · 낫또모이스트 등 · 촉촉함을 원한다면 히아루론산을 더 · 추가해주세요.</t>
        </is>
      </c>
      <c r="K304" s="100" t="inlineStr"/>
    </row>
    <row r="305" ht="45" customHeight="1" s="43">
      <c r="A305" s="100" t="inlineStr">
        <is>
          <t>에코 보습제
(= 에코보습제)</t>
        </is>
      </c>
      <c r="B305" s="242" t="inlineStr">
        <is>
          <t>보습</t>
        </is>
      </c>
      <c r="C305" s="232" t="inlineStr">
        <is>
          <t>5%</t>
        </is>
      </c>
      <c r="D305" s="248" t="inlineStr">
        <is>
          <t>허브누리</t>
        </is>
      </c>
      <c r="E305" s="232" t="n">
        <v>8</v>
      </c>
      <c r="F305" s="100" t="inlineStr">
        <is>
          <t>3 ~ 5 ~ 75%</t>
        </is>
      </c>
      <c r="G305" s="100" t="inlineStr">
        <is>
          <t>Non-GMO 옥수수 발효 추출 보습제(프로판디올). 글리세린의 산뜻한 대체재로 끈적임이 적고 침투력이 우수함.</t>
        </is>
      </c>
      <c r="H305" s="100" t="inlineStr">
        <is>
          <t>로션 · 앰플·세럼 · 크림 · 토너·미스트 · 팩·마스크·패드</t>
        </is>
      </c>
      <c r="I305" s="100" t="n"/>
      <c r="J305" s="197" t="inlineStr">
        <is>
          <t>1,3 BG · 낫또 모이스트 · 리피듀어 · 모이스틴, 리피듀어, 낫또 모이스트 등등 · 히아루론산 · 리피듀어 · 식물성글리세린 · 히아루론산 · 리피듀어, 식물성글리세린</t>
        </is>
      </c>
      <c r="K305" s="100" t="inlineStr"/>
    </row>
    <row r="306" ht="45" customHeight="1" s="43">
      <c r="A306" s="100" t="inlineStr">
        <is>
          <t>베타글루칸</t>
        </is>
      </c>
      <c r="B306" s="242" t="inlineStr">
        <is>
          <t>보습</t>
        </is>
      </c>
      <c r="C306" s="232" t="inlineStr">
        <is>
          <t>5%</t>
        </is>
      </c>
      <c r="D306" s="248" t="inlineStr">
        <is>
          <t>허브누리</t>
        </is>
      </c>
      <c r="E306" s="232" t="n">
        <v>6</v>
      </c>
      <c r="F306" s="100" t="inlineStr">
        <is>
          <t>3 ~ 5 ~ 8%</t>
        </is>
      </c>
      <c r="G306" s="100" t="inlineStr">
        <is>
          <t>효모/귀리/버섯 유래 천연 다당류. 히알루론산 대비 보습 지속력이 높고 피부 장벽 강화 및 재생 효과 지원.</t>
        </is>
      </c>
      <c r="H306" s="100" t="inlineStr">
        <is>
          <t>로션 · 앰플·세럼 · 크림 · 팩·마스크·패드</t>
        </is>
      </c>
      <c r="I306" s="100" t="n"/>
      <c r="J306" s="197" t="inlineStr">
        <is>
          <t>히아루론산</t>
        </is>
      </c>
      <c r="K306" s="234" t="inlineStr">
        <is>
          <t>✓ 베타글루칸 (세이프 O)</t>
        </is>
      </c>
    </row>
    <row r="307" ht="45" customHeight="1" s="43">
      <c r="A307" s="100" t="inlineStr">
        <is>
          <t>트레할로스</t>
        </is>
      </c>
      <c r="B307" s="242" t="inlineStr">
        <is>
          <t>보습</t>
        </is>
      </c>
      <c r="C307" s="232" t="inlineStr">
        <is>
          <t>3%</t>
        </is>
      </c>
      <c r="D307" s="248" t="inlineStr">
        <is>
          <t>허브누리</t>
        </is>
      </c>
      <c r="E307" s="232" t="n">
        <v>6</v>
      </c>
      <c r="F307" s="100" t="inlineStr">
        <is>
          <t>1 ~ 3 ~ 4%</t>
        </is>
      </c>
      <c r="G307" s="100" t="inlineStr">
        <is>
          <t>선인장 유래 '부활의 당'. 세포막 보호 및 수분 증발 차단, 고보습 효과.</t>
        </is>
      </c>
      <c r="H307" s="100" t="inlineStr">
        <is>
          <t>로션 · 앰플·세럼 · 토너·미스트 · 팩·마스크·패드</t>
        </is>
      </c>
      <c r="I307" s="100" t="n"/>
      <c r="J307" s="197" t="inlineStr">
        <is>
          <t>낫또모이스트 · 판테놀 · 리피듀어 · 히아루론산 등 · 낫또모이스트 · 판테놀, 리피듀어 · 히아루론산 등</t>
        </is>
      </c>
      <c r="K307" s="100" t="inlineStr"/>
    </row>
    <row r="308" ht="45" customHeight="1" s="43">
      <c r="A308" s="100" t="inlineStr">
        <is>
          <t>자일리톨</t>
        </is>
      </c>
      <c r="B308" s="242" t="inlineStr">
        <is>
          <t>보습</t>
        </is>
      </c>
      <c r="C308" s="232" t="inlineStr">
        <is>
          <t>16%</t>
        </is>
      </c>
      <c r="D308" s="248" t="inlineStr">
        <is>
          <t>허브누리</t>
        </is>
      </c>
      <c r="E308" s="232" t="n">
        <v>4</v>
      </c>
      <c r="F308" s="100" t="inlineStr">
        <is>
          <t>4 ~ 16 ~ 19%</t>
        </is>
      </c>
      <c r="G308" s="100" t="inlineStr">
        <is>
          <t>자작나무 유래 다기능 습윤제. 구강 케어(충치 예방) 및 피부 청량감, 수분 장벽 보충.</t>
        </is>
      </c>
      <c r="H308" s="100" t="inlineStr">
        <is>
          <t>세정(클렌징) · 앰플·세럼</t>
        </is>
      </c>
      <c r="I308" s="100" t="n"/>
      <c r="J308" s="197" t="n"/>
      <c r="K308" s="100" t="inlineStr"/>
    </row>
    <row r="309" ht="45" customHeight="1" s="43">
      <c r="A309" s="100" t="inlineStr">
        <is>
          <t>하이드로에칠 우레아</t>
        </is>
      </c>
      <c r="B309" s="242" t="inlineStr">
        <is>
          <t>보습</t>
        </is>
      </c>
      <c r="C309" s="232" t="inlineStr">
        <is>
          <t>5%</t>
        </is>
      </c>
      <c r="D309" s="248" t="inlineStr">
        <is>
          <t>허브누리</t>
        </is>
      </c>
      <c r="E309" s="232" t="n">
        <v>2</v>
      </c>
      <c r="F309" s="100" t="inlineStr">
        <is>
          <t>5 ~ 5 ~ 5%</t>
        </is>
      </c>
      <c r="G309" s="100" t="inlineStr">
        <is>
          <t>천연피부보습인자(NMF) 구성 성분. 굳은 각질을 부드럽게 연화시키고 고보습 효과를 제공함.</t>
        </is>
      </c>
      <c r="H309" s="100" t="inlineStr">
        <is>
          <t>크림 · 토너·미스트</t>
        </is>
      </c>
      <c r="I309" s="100" t="n"/>
      <c r="J309" s="197" t="n"/>
      <c r="K309" s="100" t="inlineStr"/>
    </row>
    <row r="310" ht="45" customHeight="1" s="43">
      <c r="A310" s="100" t="inlineStr">
        <is>
          <t>우레아</t>
        </is>
      </c>
      <c r="B310" s="242" t="inlineStr">
        <is>
          <t>보습</t>
        </is>
      </c>
      <c r="C310" s="232" t="inlineStr">
        <is>
          <t>11%</t>
        </is>
      </c>
      <c r="D310" s="248" t="inlineStr">
        <is>
          <t>허브누리</t>
        </is>
      </c>
      <c r="E310" s="232" t="n">
        <v>1</v>
      </c>
      <c r="F310" s="100" t="inlineStr">
        <is>
          <t>11 ~ 11 ~ 11%</t>
        </is>
      </c>
      <c r="G310" s="100" t="inlineStr">
        <is>
          <t>천연피부보습인자(NMF) 구성 성분. 굳은 각질을 부드럽게 연화시키고 고보습 효과를 제공함.</t>
        </is>
      </c>
      <c r="H310" s="100" t="inlineStr">
        <is>
          <t>완제베이스+활성</t>
        </is>
      </c>
      <c r="I310" s="100" t="n"/>
      <c r="J310" s="197" t="n"/>
      <c r="K310" s="100" t="inlineStr"/>
    </row>
    <row r="311" ht="75" customHeight="1" s="43">
      <c r="A311" s="100" t="inlineStr">
        <is>
          <t>나이아신아마이드</t>
        </is>
      </c>
      <c r="B311" s="238" t="inlineStr">
        <is>
          <t>활성</t>
        </is>
      </c>
      <c r="C311" s="232" t="inlineStr">
        <is>
          <t>3%</t>
        </is>
      </c>
      <c r="D311" s="248" t="inlineStr">
        <is>
          <t>허브누리</t>
        </is>
      </c>
      <c r="E311" s="232" t="n">
        <v>84</v>
      </c>
      <c r="F311" s="100" t="inlineStr">
        <is>
          <t>1 ~ 3 ~ 7%</t>
        </is>
      </c>
      <c r="G311" s="100" t="inlineStr">
        <is>
          <t>비타민 B3 유래 식약처 고시 미백 성분. 멜라닌 이동 억제, 피지 조절 및 장벽 강화.</t>
        </is>
      </c>
      <c r="H311" s="100" t="inlineStr">
        <is>
          <t>로션 · 세정(클렌징) · 앰플·세럼 · 완제베이스+활성 · 젤 · 크림 · 토너·미스트 · 팩·마스크·패드 · 헤어세정</t>
        </is>
      </c>
      <c r="I311" s="100" t="n"/>
      <c r="J311" s="197" t="inlineStr">
        <is>
          <t>알부틴 · 화이트펩타이드</t>
        </is>
      </c>
      <c r="K311" s="234" t="inlineStr">
        <is>
          <t>✓ 나이아신아마이드 (세이프 O)</t>
        </is>
      </c>
    </row>
    <row r="312" ht="45" customHeight="1" s="43">
      <c r="A312" s="100" t="inlineStr">
        <is>
          <t>히아루론산
(= (다중) 히아루론산 · (다중)히아루론산)</t>
        </is>
      </c>
      <c r="B312" s="238" t="inlineStr">
        <is>
          <t>활성</t>
        </is>
      </c>
      <c r="C312" s="232" t="inlineStr">
        <is>
          <t>5%</t>
        </is>
      </c>
      <c r="D312" s="248" t="inlineStr">
        <is>
          <t>허브누리</t>
        </is>
      </c>
      <c r="E312" s="232" t="n">
        <v>43</v>
      </c>
      <c r="F312" s="100" t="inlineStr">
        <is>
          <t>2 ~ 5 ~ 33%</t>
        </is>
      </c>
      <c r="G312" s="100" t="inlineStr">
        <is>
          <t>자기 무게의 1,000배 수분을 당기는 강력한 습윤제. 피부 표면 보습막 형성.</t>
        </is>
      </c>
      <c r="H312" s="100" t="inlineStr">
        <is>
          <t>로션 · 앰플·세럼 · 젤 · 크림 · 토너·미스트 · 팩·마스크·패드</t>
        </is>
      </c>
      <c r="I312" s="100" t="n"/>
      <c r="J312" s="197" t="inlineStr">
        <is>
          <t>글리세린 · 글리세린 · 낫또모이스트 · 글리세린, 리피듀어 · 글리세린, 리피듀어 등 · 글리세린, 에코보습제 등 · 글리세린, 판테놀 · 글리세린,판테놀 · 낫또 모이스트 · 글리세린 등 · 낫또모이스트 · 리피듀어 · 리피듀어 · 식물성글리세린 · 리피듀어, 글리세린 등 · 리피듀어, 모이스틴 등 · 리피듀어, 식물성글리세린 · 리피듀어, 판테놀 · 식물성 글리세린 · 식물성 글리세린, 판테놀 등 · 에코 · 보습제 · 에코보습제 · 낫또모이스트 등 · 촉촉함을 원한다면 히아루론산을 더 · 추가해주세요. · 에코보습제 · 리피</t>
        </is>
      </c>
      <c r="K312" s="100" t="inlineStr"/>
    </row>
    <row r="313" ht="75" customHeight="1" s="43">
      <c r="A313" s="100" t="inlineStr">
        <is>
          <t>세라마이드
(= 세라마이드(수용성) · 세라마이드 (수용성) · 세라마이드 (리포좀) · 세라마이드(수))</t>
        </is>
      </c>
      <c r="B313" s="238" t="inlineStr">
        <is>
          <t>활성</t>
        </is>
      </c>
      <c r="C313" s="232" t="inlineStr">
        <is>
          <t>5%</t>
        </is>
      </c>
      <c r="D313" s="248" t="inlineStr">
        <is>
          <t>허브누리</t>
        </is>
      </c>
      <c r="E313" s="232" t="n">
        <v>41</v>
      </c>
      <c r="F313" s="100" t="inlineStr">
        <is>
          <t>3 ~ 5 ~ 20%</t>
        </is>
      </c>
      <c r="G313" s="100" t="inlineStr">
        <is>
          <t>피부 지질 구조의 핵심 성분. 피부 장벽 복구, 수분 손실 차단 및 고보습 케어.</t>
        </is>
      </c>
      <c r="H313" s="100" t="inlineStr">
        <is>
          <t>로션 · 생활화학 · 세정(클렌징) · 앰플·세럼 · 완제베이스+활성 · 젤 · 크림 · 토너·미스트 · 헤어세정</t>
        </is>
      </c>
      <c r="I313" s="100" t="n"/>
      <c r="J313" s="197" t="inlineStr">
        <is>
          <t>스쿠알란 · 보르피린 · 식물성 스쿠알렌 · 식물성 스쿠알렌 등 · 워터아르간</t>
        </is>
      </c>
      <c r="K313" s="100" t="inlineStr"/>
    </row>
    <row r="314" ht="45" customHeight="1" s="43">
      <c r="A314" s="100" t="inlineStr">
        <is>
          <t>로즈플라워겔
(= 로즈 플라워겔)</t>
        </is>
      </c>
      <c r="B314" s="238" t="inlineStr">
        <is>
          <t>활성</t>
        </is>
      </c>
      <c r="C314" s="232" t="inlineStr">
        <is>
          <t>40%</t>
        </is>
      </c>
      <c r="D314" s="248" t="inlineStr">
        <is>
          <t>허브누리</t>
        </is>
      </c>
      <c r="E314" s="232" t="n">
        <v>36</v>
      </c>
      <c r="F314" s="100" t="inlineStr">
        <is>
          <t>10 ~ 40 ~ 89%</t>
        </is>
      </c>
      <c r="G314" s="100" t="inlineStr">
        <is>
          <t>불가리아 다마스크 장미수가 함유된 젤상 수상 원료. 즉각적인 수분 공급 및 수렴·진정.</t>
        </is>
      </c>
      <c r="H314" s="100" t="inlineStr">
        <is>
          <t>로션 · 색조 · 앰플·세럼 · 완제베이스+활성 · 젤 · 크림</t>
        </is>
      </c>
      <c r="I314" s="100" t="n"/>
      <c r="J314" s="197" t="inlineStr">
        <is>
          <t>네롤리겔 · 알로에베라겔 · 네롤리플라워겔 · 알로에베라겔 · 알로에 베라겔 · 알로에겔 · 알로에베라겔 · 알로에베라겔 · 네롤리플라워젤 · 허브누리 · 알로에베라겔 · 네롤리플라워젤 · 허브누리 베라겔 · 네롤리 · 플라워겔</t>
        </is>
      </c>
      <c r="K314" s="100" t="inlineStr"/>
    </row>
    <row r="315" ht="60" customHeight="1" s="43">
      <c r="A315" s="100" t="inlineStr">
        <is>
          <t>판테놀
(= 판테놀(프로비타민B5))</t>
        </is>
      </c>
      <c r="B315" s="238" t="inlineStr">
        <is>
          <t>활성</t>
        </is>
      </c>
      <c r="C315" s="232" t="inlineStr">
        <is>
          <t>5%</t>
        </is>
      </c>
      <c r="D315" s="248" t="inlineStr">
        <is>
          <t>허브누리</t>
        </is>
      </c>
      <c r="E315" s="232" t="n">
        <v>36</v>
      </c>
      <c r="F315" s="100" t="inlineStr">
        <is>
          <t>1 ~ 5 ~ 33%</t>
        </is>
      </c>
      <c r="G315" s="100" t="inlineStr">
        <is>
          <t>프로비타민 B5. 피부 침투 후 비타민 B5로 전환되어 강한 보습, 세포 재생 및 장벽 강화.</t>
        </is>
      </c>
      <c r="H315" s="100" t="inlineStr">
        <is>
          <t>로션 · 세정(클렌징) · 앰플·세럼 · 완제베이스+활성 · 크림 · 토너·미스트 · 헤어세정</t>
        </is>
      </c>
      <c r="I315" s="100" t="n"/>
      <c r="J315" s="197" t="inlineStr">
        <is>
          <t>글리세린 · 히아루론산 등 · 글리세린, 히아루론산 · 글리세린, 히아루론산 · 리피듀어 · 글리세린, 히아루론산 등 · 글리세린,히아루론산등 · 다양한 보습제 · 다중)히아루론산, 에코보습제 · 글리세린 등 · 모이스틴 · 식물성 글리세린 · 히아루론산 · 히아루론산 · 글리세린 · 히아루론산 · 글리세린 등 · 히아루론산 · 리피듀어, 식물성글리세린 · 히아루론산 등 · 히아루론산, 글리세린 · 히아루론산, 글리세린 등 · 히아루론산, 글리세린, 리피듀어 · 히아루론산, 리피듀어 · 식물성글리세린 · 히아루론산. · 글리세린</t>
        </is>
      </c>
      <c r="K315" s="234" t="inlineStr">
        <is>
          <t>✓ 판테놀(B5) (세이프 O)</t>
        </is>
      </c>
    </row>
    <row r="316" ht="45" customHeight="1" s="43">
      <c r="A316" s="100" t="inlineStr">
        <is>
          <t>허브누리 알로에베라겔</t>
        </is>
      </c>
      <c r="B316" s="238" t="inlineStr">
        <is>
          <t>활성</t>
        </is>
      </c>
      <c r="C316" s="232" t="inlineStr">
        <is>
          <t>42%</t>
        </is>
      </c>
      <c r="D316" s="248" t="inlineStr">
        <is>
          <t>허브누리</t>
        </is>
      </c>
      <c r="E316" s="232" t="n">
        <v>30</v>
      </c>
      <c r="F316" s="100" t="inlineStr">
        <is>
          <t>10 ~ 42 ~ 84%</t>
        </is>
      </c>
      <c r="G316" s="100" t="inlineStr">
        <is>
          <t>수분공급, 진정, 자체 점증</t>
        </is>
      </c>
      <c r="H316" s="100" t="inlineStr">
        <is>
          <t>로션 · 앰플·세럼 · 젤 · 크림 · 팩·마스크·패드</t>
        </is>
      </c>
      <c r="I316" s="100" t="n"/>
      <c r="J316" s="197" t="inlineStr">
        <is>
          <t>로즈 · 플라워겔 · 네롤리 · 로즈플라워겔 · 네롤리 · 플라워겔 · 로즈플라워겔 · 네롤리플라워겔 · 로즈플라워겔. · 네롤리 · 플라워겔 · 로즈플라워겔. · 네롤리플라워겔</t>
        </is>
      </c>
      <c r="K316" s="100" t="inlineStr"/>
    </row>
    <row r="317" ht="60" customHeight="1" s="43">
      <c r="A317" s="100" t="inlineStr">
        <is>
          <t>알란토인(액상)
(= 알란토인 · 알란토인(분말))</t>
        </is>
      </c>
      <c r="B317" s="238" t="inlineStr">
        <is>
          <t>활성</t>
        </is>
      </c>
      <c r="C317" s="232" t="inlineStr">
        <is>
          <t>5%</t>
        </is>
      </c>
      <c r="D317" s="248" t="inlineStr">
        <is>
          <t>허브누리</t>
        </is>
      </c>
      <c r="E317" s="232" t="n">
        <v>21</v>
      </c>
      <c r="F317" s="100" t="inlineStr">
        <is>
          <t>0 ~ 5 ~ 10%</t>
        </is>
      </c>
      <c r="G317" s="100" t="inlineStr">
        <is>
          <t>컴프리 유래 진정 성분의 액상 제형. 자극 완화, 피부 세포 활성화 및 재생 촉진.</t>
        </is>
      </c>
      <c r="H317" s="100" t="inlineStr">
        <is>
          <t>로션 · 생활화학 · 세정(클렌징) · 앰플·세럼 · 젤 · 크림 · 토너·미스트 · 팩·마스크·패드</t>
        </is>
      </c>
      <c r="I317" s="100" t="n"/>
      <c r="J317" s="197" t="inlineStr">
        <is>
          <t>감초 · 캐모마일추출물 · 감초추출물 · 병풀추출물 · 세라마이드 · 알란토인분말 사용시 0.2g · 프로폴리스추출물 등</t>
        </is>
      </c>
      <c r="K317" s="234" t="inlineStr">
        <is>
          <t>✓ 알란토인 (세이프 O)</t>
        </is>
      </c>
    </row>
    <row r="318" ht="60" customHeight="1" s="43">
      <c r="A318" s="100" t="inlineStr">
        <is>
          <t>다중 히아루론산
(= 다중히아루론산)</t>
        </is>
      </c>
      <c r="B318" s="238" t="inlineStr">
        <is>
          <t>활성</t>
        </is>
      </c>
      <c r="C318" s="232" t="inlineStr">
        <is>
          <t>5%</t>
        </is>
      </c>
      <c r="D318" s="248" t="inlineStr">
        <is>
          <t>허브누리</t>
        </is>
      </c>
      <c r="E318" s="232" t="n">
        <v>21</v>
      </c>
      <c r="F318" s="100" t="inlineStr">
        <is>
          <t>1 ~ 5 ~ 61%</t>
        </is>
      </c>
      <c r="G318" s="100" t="inlineStr">
        <is>
          <t>고분자, 중분자, 저분자 히알루론산 복합체. 피부 겉부터 속까지 입체적 다층 수분 장전.</t>
        </is>
      </c>
      <c r="H318" s="100" t="inlineStr">
        <is>
          <t>로션 · 색조 · 앰플·세럼 · 젤 · 크림 · 토너·미스트 · 팩·마스크·패드</t>
        </is>
      </c>
      <c r="I318" s="100" t="n"/>
      <c r="J318" s="197" t="inlineStr">
        <is>
          <t>리피듀어 · 에코 · 보습제 · 에코보습제 · 판테놀 · 히아루론산</t>
        </is>
      </c>
      <c r="K318" s="234" t="inlineStr">
        <is>
          <t>✓ 다중 히알루론산 (세이프 O)</t>
        </is>
      </c>
    </row>
    <row r="319" ht="75" customHeight="1" s="43">
      <c r="A319" s="100" t="inlineStr">
        <is>
          <t>프로바이오틱스3
(= 프로바이오틱스 3)</t>
        </is>
      </c>
      <c r="B319" s="238" t="inlineStr">
        <is>
          <t>활성</t>
        </is>
      </c>
      <c r="C319" s="232" t="inlineStr">
        <is>
          <t>10%</t>
        </is>
      </c>
      <c r="D319" s="248" t="inlineStr">
        <is>
          <t>허브누리</t>
        </is>
      </c>
      <c r="E319" s="232" t="n">
        <v>21</v>
      </c>
      <c r="F319" s="100" t="inlineStr">
        <is>
          <t>5 ~ 10 ~ 20%</t>
        </is>
      </c>
      <c r="G319" s="100" t="inlineStr">
        <is>
          <t>3종 유산균 발효 용해물 복합체. 피부 마이크로바이옴 밸런스 유지 및 장벽 면역력 강화.</t>
        </is>
      </c>
      <c r="H319" s="100" t="inlineStr">
        <is>
          <t>로션 · 세정(클렌징) · 앰플·세럼 · 완제베이스+활성 · 젤 · 크림 · 토너·미스트 · 팩·마스크·패드 · 헤어세정</t>
        </is>
      </c>
      <c r="I319" s="100" t="n"/>
      <c r="J319" s="197" t="inlineStr">
        <is>
          <t>비피다 · 사카로미세스발효여과물 · 비피다발효용해물 · 사카로미세스발효여과물 · 비피다발효용해물, 사카로미세스발효여과물 · 비피다발효용해물,사카로미세스발효여과물 · 사카로, 비피다, 갈락토, 콤부차발효여과물.. · 피비다발효용해물 · 사카로미세스발효여과물</t>
        </is>
      </c>
      <c r="K319" s="100" t="inlineStr"/>
    </row>
    <row r="320" ht="45" customHeight="1" s="43">
      <c r="A320" s="100" t="inlineStr">
        <is>
          <t>리피듀어</t>
        </is>
      </c>
      <c r="B320" s="238" t="inlineStr">
        <is>
          <t>활성</t>
        </is>
      </c>
      <c r="C320" s="232" t="inlineStr">
        <is>
          <t>3%</t>
        </is>
      </c>
      <c r="D320" s="248" t="inlineStr">
        <is>
          <t>허브누리</t>
        </is>
      </c>
      <c r="E320" s="232" t="n">
        <v>20</v>
      </c>
      <c r="F320" s="100" t="inlineStr">
        <is>
          <t>1 ~ 3 ~ 17%</t>
        </is>
      </c>
      <c r="G320" s="100" t="inlineStr">
        <is>
          <t>생체 세포막 구조를 모방한 인지질계 고분자 보습제. 히알루론산보다 뛰어난 수분 유지력.</t>
        </is>
      </c>
      <c r="H320" s="100" t="inlineStr">
        <is>
          <t>로션 · 앰플·세럼 · 크림 · 토너·미스트</t>
        </is>
      </c>
      <c r="I320" s="100" t="n"/>
      <c r="J320" s="197" t="inlineStr">
        <is>
          <t>글리세린 · 글리세린, 히아루론산 · 글리세린, 히아루론산 등 · 글리세린,히아루론산 · 낫또모이스트 · 히아루론산 · 히아루론산 · 글리세린, 판테놀 · 히아루론산 · 낫또모이스트 · 에코보습제 등 · 히아루론산, 판테놀</t>
        </is>
      </c>
      <c r="K320" s="100" t="inlineStr"/>
    </row>
    <row r="321" ht="75" customHeight="1" s="43">
      <c r="A321" s="100" t="inlineStr">
        <is>
          <t>갈락토미세스 발효여과물
(= 갈락토미세스발효여과물 · 100% 갈락토미세스 발효여과물 · 100%갈락토미세스 발효 여과물)</t>
        </is>
      </c>
      <c r="B321" s="238" t="inlineStr">
        <is>
          <t>활성</t>
        </is>
      </c>
      <c r="C321" s="232" t="inlineStr">
        <is>
          <t>24%</t>
        </is>
      </c>
      <c r="D321" s="248" t="inlineStr">
        <is>
          <t>허브누리</t>
        </is>
      </c>
      <c r="E321" s="232" t="n">
        <v>18</v>
      </c>
      <c r="F321" s="100" t="inlineStr">
        <is>
          <t>10 ~ 24 ~ 100%</t>
        </is>
      </c>
      <c r="G321" s="100" t="inlineStr">
        <is>
          <t>천연 효모 발효 여과물. 아미노산·미네랄 풍부, 모공 케어, 유수분 조절 및 피부 결과 톤 개선.</t>
        </is>
      </c>
      <c r="H321" s="100" t="inlineStr">
        <is>
          <t>세정(클렌징) · 앰플·세럼 · 완제베이스+활성 · 크림 · 팩·마스크·패드</t>
        </is>
      </c>
      <c r="I321" s="100" t="n"/>
      <c r="J321" s="197" t="inlineStr">
        <is>
          <t>.. · 네롤리워터 · 비피다 · 비피다 발효여과물 · 비피다, 사카로 발효여과물 등 · 비피다발효여과물 · 비피다발효용해물 · 비피다발효용해물 · 사카로미세스발효여과물 · 사카로미세스 · 발효여과물 · 사카로미세스 · 발효여과물 · 원하는 워터 · 프로바이오틱스3 · 사카로미세스발효여과물 · 프로바이오틱스3, 사카로미세스발효여과물</t>
        </is>
      </c>
      <c r="K321" s="100" t="inlineStr"/>
    </row>
    <row r="322" ht="60" customHeight="1" s="43">
      <c r="A322" s="100" t="inlineStr">
        <is>
          <t>덱스판테놀
(= 덱스 판테놀 · 덱스판테놀(비타민B5))</t>
        </is>
      </c>
      <c r="B322" s="238" t="inlineStr">
        <is>
          <t>활성</t>
        </is>
      </c>
      <c r="C322" s="232" t="inlineStr">
        <is>
          <t>2%</t>
        </is>
      </c>
      <c r="D322" s="248" t="inlineStr">
        <is>
          <t>허브누리</t>
        </is>
      </c>
      <c r="E322" s="232" t="n">
        <v>18</v>
      </c>
      <c r="F322" s="100" t="inlineStr">
        <is>
          <t>1 ~ 2 ~ 3%</t>
        </is>
      </c>
      <c r="G322" s="100" t="inlineStr">
        <is>
          <t>고순도 D-판테놀. 피부 장벽 재생, 가려움 완화 및 모발·피부 강력 보습.</t>
        </is>
      </c>
      <c r="H322" s="100" t="inlineStr">
        <is>
          <t>로션 · 세정(클렌징) · 앰플·세럼 · 젤 · 크림 · 토너·미스트 · 팩·마스크·패드 · 헤어세정</t>
        </is>
      </c>
      <c r="I322" s="100" t="n"/>
      <c r="J322" s="197" t="inlineStr">
        <is>
          <t>다중 히아루론산 · 다중)히아루론산, 에코보습제 · 글리세린 등 · 판테놀 · 히아루론산 · 히아루론산 · 글리세린 등</t>
        </is>
      </c>
      <c r="K322" s="234" t="inlineStr">
        <is>
          <t>✓ 판테놀(B5) (세이프 O)</t>
        </is>
      </c>
    </row>
    <row r="323" ht="60" customHeight="1" s="43">
      <c r="A323" s="100" t="inlineStr">
        <is>
          <t>비타민E
(= (천연)비타민E)</t>
        </is>
      </c>
      <c r="B323" s="238" t="inlineStr">
        <is>
          <t>활성</t>
        </is>
      </c>
      <c r="C323" s="232" t="inlineStr">
        <is>
          <t>1%</t>
        </is>
      </c>
      <c r="D323" s="248" t="inlineStr">
        <is>
          <t>허브누리</t>
        </is>
      </c>
      <c r="E323" s="232" t="n">
        <v>16</v>
      </c>
      <c r="F323" s="100" t="inlineStr">
        <is>
          <t>0 ~ 1 ~ 8%</t>
        </is>
      </c>
      <c r="G323" s="100" t="inlineStr">
        <is>
          <t>지용성 항산화제(토코페롤). 유해 산소 차단, 제형 산패 방지 및 피부 유연 보습.</t>
        </is>
      </c>
      <c r="H323" s="100" t="inlineStr">
        <is>
          <t>밤·살브·연고 · 색조 · 세정(클렌징) · 앰플·세럼 · 크림 · 토너·미스트 · 페이스·바디오일</t>
        </is>
      </c>
      <c r="I323" s="100" t="n"/>
      <c r="J323" s="197" t="inlineStr">
        <is>
          <t>비타민E · 천연비타민E · 카렌듈라,달맞이오일 · 보리지오일,동백오일 · 호호바오일 등</t>
        </is>
      </c>
      <c r="K323" s="100" t="inlineStr"/>
    </row>
    <row r="324" ht="60" customHeight="1" s="43">
      <c r="A324" s="100" t="inlineStr">
        <is>
          <t>보르피린</t>
        </is>
      </c>
      <c r="B324" s="238" t="inlineStr">
        <is>
          <t>활성</t>
        </is>
      </c>
      <c r="C324" s="232" t="inlineStr">
        <is>
          <t>6%</t>
        </is>
      </c>
      <c r="D324" s="248" t="inlineStr">
        <is>
          <t>허브누리</t>
        </is>
      </c>
      <c r="E324" s="232" t="n">
        <v>15</v>
      </c>
      <c r="F324" s="100" t="inlineStr">
        <is>
          <t>2 ~ 6 ~ 100%</t>
        </is>
      </c>
      <c r="G324" s="100" t="inlineStr">
        <is>
          <t>지모 뿌리 추출물 기반 지방 세포 활성화 성분. 꺼진 부위 볼륨 및 탄력 개선.</t>
        </is>
      </c>
      <c r="H324" s="100" t="inlineStr">
        <is>
          <t>로션 · 밤·살브·연고 · 색조 · 앰플·세럼 · 완제베이스+활성 · 크림 · 페이스·바디오일</t>
        </is>
      </c>
      <c r="I324" s="100" t="n"/>
      <c r="J324" s="197" t="inlineStr">
        <is>
          <t>10 g(10%)을 원한다면 로즈워터를 5g 줄여서 40g이 되도록 해주세요. · 10g(10%)을 원한다면 · 오일을 5g 줄일 것. · 스프레이로션의 경우 10g(10%)일때는 분리현상이 있어요.</t>
        </is>
      </c>
      <c r="K324" s="100" t="inlineStr"/>
    </row>
    <row r="325" ht="45" customHeight="1" s="43">
      <c r="A325" s="100" t="inlineStr">
        <is>
          <t>EGF</t>
        </is>
      </c>
      <c r="B325" s="238" t="inlineStr">
        <is>
          <t>활성</t>
        </is>
      </c>
      <c r="C325" s="232" t="inlineStr">
        <is>
          <t>5%</t>
        </is>
      </c>
      <c r="D325" s="248" t="inlineStr">
        <is>
          <t>허브누리</t>
        </is>
      </c>
      <c r="E325" s="232" t="n">
        <v>15</v>
      </c>
      <c r="F325" s="100" t="inlineStr">
        <is>
          <t>4 ~ 5 ~ 17%</t>
        </is>
      </c>
      <c r="G325" s="100" t="inlineStr">
        <is>
          <t>표피세포 성장인자(Epidermal Growth Factor). 피부 표면 재생, 상처 회복 및 탄력 촉진.</t>
        </is>
      </c>
      <c r="H325" s="100" t="inlineStr">
        <is>
          <t>로션 · 앰플·세럼 · 완제베이스+활성 · 크림</t>
        </is>
      </c>
      <c r="I325" s="100" t="n"/>
      <c r="J325" s="197" t="inlineStr">
        <is>
          <t>4GF · EGF · FGF · FGF10 · 1ppm,아세틸헥사펩타이드, 쿠퍼펩타이드 등 · 아세틸헥사펩타이드 · FGF, 쿠퍼펩타이드 등 · 원하는 펩타이드. · 캐비어추출물, 아데노신</t>
        </is>
      </c>
      <c r="K325" s="100" t="inlineStr"/>
    </row>
    <row r="326" ht="45" customHeight="1" s="43">
      <c r="A326" s="100" t="inlineStr">
        <is>
          <t>알로에베라겔</t>
        </is>
      </c>
      <c r="B326" s="238" t="inlineStr">
        <is>
          <t>활성</t>
        </is>
      </c>
      <c r="C326" s="232" t="inlineStr">
        <is>
          <t>60%</t>
        </is>
      </c>
      <c r="D326" s="248" t="inlineStr">
        <is>
          <t>허브누리</t>
        </is>
      </c>
      <c r="E326" s="232" t="n">
        <v>15</v>
      </c>
      <c r="F326" s="100" t="inlineStr">
        <is>
          <t>20 ~ 60 ~ 88%</t>
        </is>
      </c>
      <c r="G326" s="100" t="inlineStr">
        <is>
          <t>생 알로에베라 잎 즙 기반 젤. 자극받은 피부 즉각 쿨링, 수분 공급 및 진정.</t>
        </is>
      </c>
      <c r="H326" s="100" t="inlineStr">
        <is>
          <t>로션 · 앰플·세럼 · 젤 · 크림 · 팩·마스크·패드</t>
        </is>
      </c>
      <c r="I326" s="100" t="n"/>
      <c r="J326" s="197" t="inlineStr">
        <is>
          <t>로즈 플라워겔 · 로즈플라워겔 · 로즈플라워겔 · 네롤리플라워겔 · 조금더 묽은 타입을 원하시면 80g 중 일부를 로즈워터,네롤리워터 등 대체가능 · 카보폴프리젤</t>
        </is>
      </c>
      <c r="K326" s="100" t="inlineStr"/>
    </row>
    <row r="327" ht="45" customHeight="1" s="43">
      <c r="A327" s="100" t="inlineStr">
        <is>
          <t>아데노신
(= 아데노신(리포좀))</t>
        </is>
      </c>
      <c r="B327" s="238" t="inlineStr">
        <is>
          <t>활성</t>
        </is>
      </c>
      <c r="C327" s="232" t="inlineStr">
        <is>
          <t>3%</t>
        </is>
      </c>
      <c r="D327" s="248" t="inlineStr">
        <is>
          <t>허브누리</t>
        </is>
      </c>
      <c r="E327" s="232" t="n">
        <v>13</v>
      </c>
      <c r="F327" s="100" t="inlineStr">
        <is>
          <t>1 ~ 3 ~ 8%</t>
        </is>
      </c>
      <c r="G327" s="100" t="inlineStr">
        <is>
          <t>식약처 고시 주름 개선 기능성 성분. 진피층 콜라겐 합성 촉진 및 피부 탄력 강화.</t>
        </is>
      </c>
      <c r="H327" s="100" t="inlineStr">
        <is>
          <t>로션 · 앰플·세럼 · 크림 · 팩·마스크·패드</t>
        </is>
      </c>
      <c r="I327" s="100" t="n"/>
      <c r="J327" s="197" t="inlineStr">
        <is>
          <t>EGF · 코엔자임Q10(수용성) · EGF, 아세틸헥사펩타이드,달팽이추출물등 · EGF,아세틸헥사펩타이드 등 · EGF,아세틸헥사펩타이드... · 아세틸헥사펩타이드 · 코엔자임큐텐(수용성), EGF등 · 코엔자임큐텐(수용성),캐비어추출물, EGF</t>
        </is>
      </c>
      <c r="K327" s="100" t="inlineStr"/>
    </row>
    <row r="328" ht="45" customHeight="1" s="43">
      <c r="A328" s="100" t="inlineStr">
        <is>
          <t>화이트펩타이드
(= 화이트 펩타이드)</t>
        </is>
      </c>
      <c r="B328" s="238" t="inlineStr">
        <is>
          <t>활성</t>
        </is>
      </c>
      <c r="C328" s="232" t="inlineStr">
        <is>
          <t>6%</t>
        </is>
      </c>
      <c r="D328" s="248" t="inlineStr">
        <is>
          <t>허브누리</t>
        </is>
      </c>
      <c r="E328" s="232" t="n">
        <v>12</v>
      </c>
      <c r="F328" s="100" t="inlineStr">
        <is>
          <t>5 ~ 6 ~ 33%</t>
        </is>
      </c>
      <c r="G328" s="100" t="inlineStr">
        <is>
          <t>비타민 유도체 결합 펩타이드. 멜라닌 생성 억제 및 피부 톤업·미백 시너지.</t>
        </is>
      </c>
      <c r="H328" s="100" t="inlineStr">
        <is>
          <t>로션 · 완제베이스+활성 · 젤 · 크림 · 토너·미스트</t>
        </is>
      </c>
      <c r="I328" s="100" t="n"/>
      <c r="J328" s="197" t="inlineStr">
        <is>
          <t>4GF · 4GF · 씨네이크펩타이드 · 노화주름 관리를 원하면 EGF, FGF로 · 대체가능 · 탄력을 원하면 · EGF, FGF 등 대체 · 트라넥 · 삼산펩타이드 · 트라넥삼산 · 펩타이드 · 트라넥삼산펩타이드</t>
        </is>
      </c>
      <c r="K328" s="100" t="inlineStr"/>
    </row>
    <row r="329" ht="30" customHeight="1" s="43">
      <c r="A329" s="100" t="inlineStr">
        <is>
          <t>아데노신리포좀
(= 아데노신 리포좀)</t>
        </is>
      </c>
      <c r="B329" s="238" t="inlineStr">
        <is>
          <t>활성</t>
        </is>
      </c>
      <c r="C329" s="232" t="inlineStr">
        <is>
          <t>2%</t>
        </is>
      </c>
      <c r="D329" s="248" t="inlineStr">
        <is>
          <t>허브누리</t>
        </is>
      </c>
      <c r="E329" s="232" t="n">
        <v>12</v>
      </c>
      <c r="F329" s="100" t="inlineStr">
        <is>
          <t>1 ~ 2 ~ 5%</t>
        </is>
      </c>
      <c r="G329" s="100" t="inlineStr">
        <is>
          <t>아데노신을 리포좀화하여 피부 침투력을 극대화한 식약처 주름 개선 기능성 원료.</t>
        </is>
      </c>
      <c r="H329" s="100" t="inlineStr">
        <is>
          <t>로션 · 앰플·세럼 · 크림</t>
        </is>
      </c>
      <c r="I329" s="100" t="n"/>
      <c r="J329" s="197" t="inlineStr">
        <is>
          <t>EGF, 아세틸헥사펩타이드 등 · 미백효과를 원하면 나이아신아마이드 2g~5g. · 아세틸헥사펩타이드 · 코엔자임Q10(수용성) · EGF</t>
        </is>
      </c>
      <c r="K329" s="100" t="inlineStr"/>
    </row>
    <row r="330" ht="60" customHeight="1" s="43">
      <c r="A330" s="100" t="inlineStr">
        <is>
          <t>어성초추출물
(= (아주 진한) 어성초 추출물 · 어성초 추출물)</t>
        </is>
      </c>
      <c r="B330" s="238" t="inlineStr">
        <is>
          <t>활성</t>
        </is>
      </c>
      <c r="C330" s="232" t="inlineStr">
        <is>
          <t>12%</t>
        </is>
      </c>
      <c r="D330" s="248" t="inlineStr">
        <is>
          <t>허브누리</t>
        </is>
      </c>
      <c r="E330" s="232" t="n">
        <v>12</v>
      </c>
      <c r="F330" s="100" t="inlineStr">
        <is>
          <t>5 ~ 12 ~ 66%</t>
        </is>
      </c>
      <c r="G330" s="100" t="inlineStr">
        <is>
          <t>약모밀(어성초) 추출물. 퀘르시트린 성분의 강력한 항균·항염으로 여드름 및 트러블 진정.</t>
        </is>
      </c>
      <c r="H330" s="100" t="inlineStr">
        <is>
          <t>기타(미분류) · 세정(클렌징) · 완제베이스+활성 · 젤 · 팩·마스크·패드 · 헤어세정</t>
        </is>
      </c>
      <c r="I330" s="100" t="n"/>
      <c r="J330" s="197" t="inlineStr">
        <is>
          <t>녹소초 추출물 · 녹소초추출물 · 녹차, 병풀, 알란토인,카렌듈라추출물, 유기농 프레쉬 5솔루션 등 · 병풀추출물 · 정제수 · 로즈워터 등 · 카렌듈라추출물 · 피부 타입에 따른 · 추출물 · 피부 타입에 따른 추출물</t>
        </is>
      </c>
      <c r="K330" s="100" t="inlineStr"/>
    </row>
    <row r="331" ht="75" customHeight="1" s="43">
      <c r="A331" s="100" t="inlineStr">
        <is>
          <t>알파 비사보롤
(= 알파비사보롤)</t>
        </is>
      </c>
      <c r="B331" s="238" t="inlineStr">
        <is>
          <t>활성</t>
        </is>
      </c>
      <c r="C331" s="232" t="inlineStr">
        <is>
          <t>1%</t>
        </is>
      </c>
      <c r="D331" s="248" t="inlineStr">
        <is>
          <t>허브누리</t>
        </is>
      </c>
      <c r="E331" s="232" t="n">
        <v>12</v>
      </c>
      <c r="F331" s="100" t="inlineStr">
        <is>
          <t>0 ~ 1 ~ 1%</t>
        </is>
      </c>
      <c r="G331" s="100" t="inlineStr">
        <is>
          <t>칸데이아 나무 유래 천연 미백 및 진정 성분. 멜라닌 합성 억제 및 피부 자극 완화.</t>
        </is>
      </c>
      <c r="H331" s="100" t="inlineStr">
        <is>
          <t>로션 · 밤·살브·연고 · 색조 · 완제베이스+활성 · 크림 · 토너·미스트 · 팩·마스크·패드 · 페이스·바디오일</t>
        </is>
      </c>
      <c r="I331" s="100" t="n"/>
      <c r="J331" s="197" t="inlineStr">
        <is>
          <t>알부틴</t>
        </is>
      </c>
      <c r="K331" s="100" t="inlineStr"/>
    </row>
    <row r="332" ht="60" customHeight="1" s="43">
      <c r="A332" s="100" t="inlineStr">
        <is>
          <t>병풀추출물</t>
        </is>
      </c>
      <c r="B332" s="238" t="inlineStr">
        <is>
          <t>활성</t>
        </is>
      </c>
      <c r="C332" s="232" t="inlineStr">
        <is>
          <t>8%</t>
        </is>
      </c>
      <c r="D332" s="248" t="inlineStr">
        <is>
          <t>허브누리</t>
        </is>
      </c>
      <c r="E332" s="232" t="n">
        <v>11</v>
      </c>
      <c r="F332" s="100" t="inlineStr">
        <is>
          <t>5 ~ 8 ~ 12%</t>
        </is>
      </c>
      <c r="G332" s="100" t="inlineStr">
        <is>
          <t>센텔라 아시아티카 추출물. 마데카소사이드 성분으로 피부 진정, 상처 회복 및 장벽 강화.</t>
        </is>
      </c>
      <c r="H332" s="100" t="inlineStr">
        <is>
          <t>로션 · 세정(클렌징) · 완제베이스+활성 · 크림 · 토너·미스트 · 헤어세정</t>
        </is>
      </c>
      <c r="I332" s="100" t="n"/>
      <c r="J332" s="197" t="inlineStr">
        <is>
          <t>마데카소사이드 · 마데카소사이드추출물 · 알란토인 · 유기농 카밍 5솔루션 · 캐모마일, 카렌듈라 등. · 캐모마일 · 카렌듈라, 감초추출물 · 캐모마일추출물</t>
        </is>
      </c>
      <c r="K332" s="100" t="inlineStr"/>
    </row>
    <row r="333" ht="75" customHeight="1" s="43">
      <c r="A333" s="100" t="inlineStr">
        <is>
          <t>코엔자임 Q10 (수용성)
(= 코엔자임Q10 · 코엔자임Q10(수용성) · 코엔자임Q10 (수용성))</t>
        </is>
      </c>
      <c r="B333" s="238" t="inlineStr">
        <is>
          <t>활성</t>
        </is>
      </c>
      <c r="C333" s="232" t="inlineStr">
        <is>
          <t>10%</t>
        </is>
      </c>
      <c r="D333" s="248" t="inlineStr">
        <is>
          <t>허브누리</t>
        </is>
      </c>
      <c r="E333" s="232" t="n">
        <v>11</v>
      </c>
      <c r="F333" s="100" t="inlineStr">
        <is>
          <t>5 ~ 10 ~ 16%</t>
        </is>
      </c>
      <c r="G333" s="100" t="inlineStr">
        <is>
          <t>수용화된 코엔자임 Q10. 항산화 작용으로 콜라겐·엘라스틴 파괴 방지 및 피부 활력 제공.</t>
        </is>
      </c>
      <c r="H333" s="100" t="inlineStr">
        <is>
          <t>로션 · 앰플·세럼 · 크림 · 토너·미스트 · 팩·마스크·패드</t>
        </is>
      </c>
      <c r="I333" s="100" t="n"/>
      <c r="J333" s="197" t="inlineStr">
        <is>
          <t>콜라겐,플라센타</t>
        </is>
      </c>
      <c r="K333" s="100" t="inlineStr"/>
    </row>
    <row r="334" ht="45" customHeight="1" s="43">
      <c r="A334" s="100" t="inlineStr">
        <is>
          <t>아카시아콜라겐
(= 아카시아 콜라겐)</t>
        </is>
      </c>
      <c r="B334" s="238" t="inlineStr">
        <is>
          <t>활성</t>
        </is>
      </c>
      <c r="C334" s="232" t="inlineStr">
        <is>
          <t>5%</t>
        </is>
      </c>
      <c r="D334" s="248" t="inlineStr">
        <is>
          <t>허브누리</t>
        </is>
      </c>
      <c r="E334" s="232" t="n">
        <v>11</v>
      </c>
      <c r="F334" s="100" t="inlineStr">
        <is>
          <t>3 ~ 5 ~ 10%</t>
        </is>
      </c>
      <c r="G334" s="100" t="inlineStr">
        <is>
          <t>아카시아나무 유래 식물성 콜라겐. 수분 보유력 향상 및 매끈한 수분 탄력막 형성.</t>
        </is>
      </c>
      <c r="H334" s="100" t="inlineStr">
        <is>
          <t>로션 · 세정(클렌징) · 크림 · 토너·미스트 · 팩·마스크·패드</t>
        </is>
      </c>
      <c r="I334" s="100" t="n"/>
      <c r="J334" s="197" t="inlineStr">
        <is>
          <t>마린콜라겐 · 마린콜라겐, 플라센타 · 식물성 플라센타 등 · 콜라겐 · 마린콜라겐 · 콜라겐, 마린콜라겐,식물성 플라센타 등</t>
        </is>
      </c>
      <c r="K334" s="100" t="inlineStr"/>
    </row>
    <row r="335" ht="60" customHeight="1" s="43">
      <c r="A335" s="100" t="inlineStr">
        <is>
          <t>오가닉7솔루션
(= 오가닉7 솔루션 · 오가닉 7솔루션)</t>
        </is>
      </c>
      <c r="B335" s="238" t="inlineStr">
        <is>
          <t>활성</t>
        </is>
      </c>
      <c r="C335" s="232" t="inlineStr">
        <is>
          <t>6%</t>
        </is>
      </c>
      <c r="D335" s="248" t="inlineStr">
        <is>
          <t>허브누리</t>
        </is>
      </c>
      <c r="E335" s="232" t="n">
        <v>11</v>
      </c>
      <c r="F335" s="100" t="inlineStr">
        <is>
          <t>5 ~ 6 ~ 10%</t>
        </is>
      </c>
      <c r="G335" s="100" t="inlineStr">
        <is>
          <t>유기농 당귀, 토마토, 브로콜리 등 7가지 야채 저온 추출물. 풍부한 비타민 및 피부 영양.</t>
        </is>
      </c>
      <c r="H335" s="100" t="inlineStr">
        <is>
          <t>로션 · 세정(클렌징) · 앰플·세럼 · 완제베이스+활성 · 젤 · 크림 · 토너·미스트</t>
        </is>
      </c>
      <c r="I335" s="100" t="n"/>
      <c r="J335" s="197" t="inlineStr">
        <is>
          <t>아카시아콜라겐 · 원하는 추출물 · 유기농 · 브라이트닝 · 솔루션 · 유기농카밍5 솔루션 · 콜라겐, 석류,토마토</t>
        </is>
      </c>
      <c r="K335" s="100" t="inlineStr"/>
    </row>
    <row r="336" ht="75" customHeight="1" s="43">
      <c r="A336" s="100" t="inlineStr">
        <is>
          <t>시카 판테놀샴푸베이스
(= 시카 판테놀 샴푸베이스 · 시카판테놀 샴푸베이스 · 시카 판테놀 샴푸 베이스)</t>
        </is>
      </c>
      <c r="B336" s="238" t="inlineStr">
        <is>
          <t>활성</t>
        </is>
      </c>
      <c r="C336" s="232" t="inlineStr">
        <is>
          <t>86%</t>
        </is>
      </c>
      <c r="D336" s="248" t="inlineStr">
        <is>
          <t>허브누리</t>
        </is>
      </c>
      <c r="E336" s="232" t="n">
        <v>11</v>
      </c>
      <c r="F336" s="100" t="inlineStr">
        <is>
          <t>28 ~ 86 ~ 88%</t>
        </is>
      </c>
      <c r="G336" s="100" t="inlineStr">
        <is>
          <t>슈퍼시카 4종, 덱스판테놀, 실크아미노산이 배합된 두피 진정 및 모발 케어 샴푸 베이스.</t>
        </is>
      </c>
      <c r="H336" s="100" t="inlineStr">
        <is>
          <t>헤어세정</t>
        </is>
      </c>
      <c r="I336" s="100" t="n"/>
      <c r="J336" s="197" t="inlineStr">
        <is>
          <t>허브누리 · 순한 샴푸베이스</t>
        </is>
      </c>
      <c r="K336" s="234" t="inlineStr">
        <is>
          <t>✓ 판테놀(B5) (세이프 O)</t>
        </is>
      </c>
    </row>
    <row r="337" ht="45" customHeight="1" s="43">
      <c r="A337" s="100" t="inlineStr">
        <is>
          <t>비타민열매3
(= 비타민 열매3 · 비타민 열매 3)</t>
        </is>
      </c>
      <c r="B337" s="238" t="inlineStr">
        <is>
          <t>활성</t>
        </is>
      </c>
      <c r="C337" s="232" t="inlineStr">
        <is>
          <t>5%</t>
        </is>
      </c>
      <c r="D337" s="248" t="inlineStr">
        <is>
          <t>허브누리</t>
        </is>
      </c>
      <c r="E337" s="232" t="n">
        <v>11</v>
      </c>
      <c r="F337" s="100" t="inlineStr">
        <is>
          <t>5 ~ 5 ~ 14%</t>
        </is>
      </c>
      <c r="G337" s="100" t="inlineStr">
        <is>
          <t>비타민나무 열매, 유자, 오미자 복합 추출물. 풍부한 비타민 C로 맑고 투명한 피부 톤 유도.</t>
        </is>
      </c>
      <c r="H337" s="100" t="inlineStr">
        <is>
          <t>로션 · 앰플·세럼 · 크림 · 팩·마스크·패드</t>
        </is>
      </c>
      <c r="I337" s="100" t="n"/>
      <c r="J337" s="197" t="n"/>
      <c r="K337" s="100" t="inlineStr"/>
    </row>
    <row r="338" ht="30" customHeight="1" s="43">
      <c r="A338" s="100" t="inlineStr">
        <is>
          <t>콜라겐7 컴플렉스
(= 콜라겐 7 컴플렉스)</t>
        </is>
      </c>
      <c r="B338" s="238" t="inlineStr">
        <is>
          <t>활성</t>
        </is>
      </c>
      <c r="C338" s="232" t="inlineStr">
        <is>
          <t>8%</t>
        </is>
      </c>
      <c r="D338" s="248" t="inlineStr">
        <is>
          <t>허브누리</t>
        </is>
      </c>
      <c r="E338" s="232" t="n">
        <v>10</v>
      </c>
      <c r="F338" s="100" t="inlineStr">
        <is>
          <t>3 ~ 8 ~ 14%</t>
        </is>
      </c>
      <c r="G338" s="100" t="inlineStr">
        <is>
          <t>크기와 특성이 다른 7가지 콜라겐 복합체. 피부 밀도 강화 및 다중 탄력 케어.</t>
        </is>
      </c>
      <c r="H338" s="100" t="inlineStr">
        <is>
          <t>로션 · 앰플·세럼 · 크림 · 팩·마스크·패드</t>
        </is>
      </c>
      <c r="I338" s="100" t="n"/>
      <c r="J338" s="197" t="inlineStr">
        <is>
          <t>아세틸헥사펩타이드 · 콜라겐 펩타이드 · 콜라겐 펩타이드, 아미노산17 · 콜라겐펩타이드</t>
        </is>
      </c>
      <c r="K338" s="100" t="inlineStr"/>
    </row>
    <row r="339" ht="60" customHeight="1" s="43">
      <c r="A339" s="100" t="inlineStr">
        <is>
          <t>시카판테놀 에센스베이스
(= 시카 판테놀 에센스베이스 · 시카 판테놀 에센스 베이스)</t>
        </is>
      </c>
      <c r="B339" s="238" t="inlineStr">
        <is>
          <t>활성</t>
        </is>
      </c>
      <c r="C339" s="232" t="inlineStr">
        <is>
          <t>80%</t>
        </is>
      </c>
      <c r="D339" s="248" t="inlineStr">
        <is>
          <t>허브누리</t>
        </is>
      </c>
      <c r="E339" s="232" t="n">
        <v>10</v>
      </c>
      <c r="F339" s="100" t="inlineStr">
        <is>
          <t>44 ~ 80 ~ 89%</t>
        </is>
      </c>
      <c r="G339" s="100" t="inlineStr">
        <is>
          <t>나이아신아마이드, 아데노신, 병풀 4종 성분 함유의 미백·주름 이중 기능성 에센스 베이스.</t>
        </is>
      </c>
      <c r="H339" s="100" t="inlineStr">
        <is>
          <t>앰플·세럼 · 완제베이스+활성</t>
        </is>
      </c>
      <c r="I339" s="100" t="n"/>
      <c r="J339" s="197" t="inlineStr">
        <is>
          <t>알로에베라겔</t>
        </is>
      </c>
      <c r="K339" s="234" t="inlineStr">
        <is>
          <t>✓ 판테놀(B5) (세이프 O)</t>
        </is>
      </c>
    </row>
    <row r="340" ht="45" customHeight="1" s="43">
      <c r="A340" s="100" t="inlineStr">
        <is>
          <t>4GF</t>
        </is>
      </c>
      <c r="B340" s="238" t="inlineStr">
        <is>
          <t>활성</t>
        </is>
      </c>
      <c r="C340" s="232" t="inlineStr">
        <is>
          <t>9%</t>
        </is>
      </c>
      <c r="D340" s="248" t="inlineStr">
        <is>
          <t>허브누리</t>
        </is>
      </c>
      <c r="E340" s="232" t="n">
        <v>10</v>
      </c>
      <c r="F340" s="100" t="inlineStr">
        <is>
          <t>5 ~ 9 ~ 33%</t>
        </is>
      </c>
      <c r="G340" s="100" t="inlineStr">
        <is>
          <t>EGF, FGF, IGF, TGF 4가지 성장인자 복합체. 표피부터 진피까지 전방위 피부 재생.</t>
        </is>
      </c>
      <c r="H340" s="100" t="inlineStr">
        <is>
          <t>앰플·세럼 · 완제베이스+활성 · 젤</t>
        </is>
      </c>
      <c r="I340" s="100" t="n"/>
      <c r="J340" s="197" t="inlineStr">
        <is>
          <t>EGF, FGF · 아세틸헥사 · 씨네이크펩타이드, 화이트펩타이드 등 · 원하는 펩타이드나 · 기능성 추출물 · 펩타이드류, 발효여과물류 등 · 피부타입에 따라 · 다양한 기능성원료</t>
        </is>
      </c>
      <c r="K340" s="100" t="inlineStr"/>
    </row>
    <row r="341" ht="45" customHeight="1" s="43">
      <c r="A341" s="100" t="inlineStr">
        <is>
          <t>글루타치온</t>
        </is>
      </c>
      <c r="B341" s="238" t="inlineStr">
        <is>
          <t>활성</t>
        </is>
      </c>
      <c r="C341" s="232" t="inlineStr">
        <is>
          <t>10%</t>
        </is>
      </c>
      <c r="D341" s="248" t="inlineStr">
        <is>
          <t>허브누리</t>
        </is>
      </c>
      <c r="E341" s="232" t="n">
        <v>10</v>
      </c>
      <c r="F341" s="100" t="inlineStr">
        <is>
          <t>5 ~ 10 ~ 30%</t>
        </is>
      </c>
      <c r="G341" s="100" t="inlineStr">
        <is>
          <t>강력한 항산화 펩타이드. 멜라닌 흑색소 작용 억제, 피로 피부 맑음 케어 및 톤업.</t>
        </is>
      </c>
      <c r="H341" s="100" t="inlineStr">
        <is>
          <t>로션 · 앰플·세럼 · 완제베이스+활성 · 젤 · 크림 · 팩·마스크·패드</t>
        </is>
      </c>
      <c r="I341" s="100" t="n"/>
      <c r="J341" s="197" t="n"/>
      <c r="K341" s="100" t="inlineStr"/>
    </row>
    <row r="342" ht="45" customHeight="1" s="43">
      <c r="A342" s="100" t="inlineStr">
        <is>
          <t>트라넥삼산 (펩타이드)</t>
        </is>
      </c>
      <c r="B342" s="238" t="inlineStr">
        <is>
          <t>활성</t>
        </is>
      </c>
      <c r="C342" s="232" t="inlineStr">
        <is>
          <t>3%</t>
        </is>
      </c>
      <c r="D342" s="248" t="inlineStr">
        <is>
          <t>허브누리</t>
        </is>
      </c>
      <c r="E342" s="232" t="n">
        <v>10</v>
      </c>
      <c r="F342" s="100" t="inlineStr">
        <is>
          <t>2 ~ 3 ~ 8%</t>
        </is>
      </c>
      <c r="G342" s="100" t="inlineStr">
        <is>
          <t>트라넥사믹애씨드 펩타이드. 기미, 잡티, 멜라닌 색소 침착 억제 및 얼룩덜룩한 톤 개선.</t>
        </is>
      </c>
      <c r="H342" s="100" t="inlineStr">
        <is>
          <t>로션 · 앰플·세럼 · 완제베이스+활성 · 젤 · 크림 · 팩·마스크·패드</t>
        </is>
      </c>
      <c r="I342" s="100" t="n"/>
      <c r="J342" s="197" t="inlineStr">
        <is>
          <t>화이트 · 펩타이드 · 화이트 펩타이드 · 화이트펩타이드</t>
        </is>
      </c>
      <c r="K342" s="100" t="inlineStr"/>
    </row>
    <row r="343" ht="75" customHeight="1" s="43">
      <c r="A343" s="100" t="inlineStr">
        <is>
          <t>슈퍼 곡물 단백질추출물
(= 슈퍼곡물 단백질추출물 · 슈퍼 곡물 단백질 추출물 · 슈퍼곡물 단백질 추출물)</t>
        </is>
      </c>
      <c r="B343" s="238" t="inlineStr">
        <is>
          <t>활성</t>
        </is>
      </c>
      <c r="C343" s="232" t="inlineStr">
        <is>
          <t>8%</t>
        </is>
      </c>
      <c r="D343" s="248" t="inlineStr">
        <is>
          <t>허브누리</t>
        </is>
      </c>
      <c r="E343" s="232" t="n">
        <v>9</v>
      </c>
      <c r="F343" s="100" t="inlineStr">
        <is>
          <t>5 ~ 8 ~ 30%</t>
        </is>
      </c>
      <c r="G343" s="100" t="inlineStr">
        <is>
          <t>슈퍼푸드 곡물 유래 단백질. 푸석한 모발 및 피부에 영양 공급, 모발 밀도 강화.</t>
        </is>
      </c>
      <c r="H343" s="100" t="inlineStr">
        <is>
          <t>로션 · 앰플·세럼 · 크림 · 팩·마스크·패드 · 헤어세정</t>
        </is>
      </c>
      <c r="I343" s="100" t="n"/>
      <c r="J343" s="197" t="inlineStr">
        <is>
          <t>맥주효모추출물 · 쌀프로테인</t>
        </is>
      </c>
      <c r="K343" s="100" t="inlineStr"/>
    </row>
    <row r="344" ht="45" customHeight="1" s="43">
      <c r="A344" s="100" t="inlineStr">
        <is>
          <t>카렌듈라인퓨즈오일</t>
        </is>
      </c>
      <c r="B344" s="238" t="inlineStr">
        <is>
          <t>활성</t>
        </is>
      </c>
      <c r="C344" s="232" t="inlineStr">
        <is>
          <t>10%</t>
        </is>
      </c>
      <c r="D344" s="248" t="inlineStr">
        <is>
          <t>허브누리</t>
        </is>
      </c>
      <c r="E344" s="232" t="n">
        <v>9</v>
      </c>
      <c r="F344" s="100" t="inlineStr">
        <is>
          <t>6 ~ 10 ~ 42%</t>
        </is>
      </c>
      <c r="G344" s="100" t="inlineStr">
        <is>
          <t>금잔화(카렌듈라) 꽃을 오일에 인퓨즈한 오일. 민감·자극 피부 진정 및 항염 케어.</t>
        </is>
      </c>
      <c r="H344" s="100" t="inlineStr">
        <is>
          <t>로션 · 밤·살브·연고 · 크림</t>
        </is>
      </c>
      <c r="I344" s="100" t="n"/>
      <c r="J344" s="197" t="inlineStr">
        <is>
          <t>아르간, 로즈힙 등..</t>
        </is>
      </c>
      <c r="K344" s="100" t="inlineStr"/>
    </row>
    <row r="345" ht="30" customHeight="1" s="43">
      <c r="A345" s="100" t="inlineStr">
        <is>
          <t>아로마베이스70
(= 아로마베이스 70)</t>
        </is>
      </c>
      <c r="B345" s="238" t="inlineStr">
        <is>
          <t>활성</t>
        </is>
      </c>
      <c r="C345" s="232" t="inlineStr">
        <is>
          <t>95%</t>
        </is>
      </c>
      <c r="D345" s="248" t="inlineStr">
        <is>
          <t>허브누리</t>
        </is>
      </c>
      <c r="E345" s="232" t="n">
        <v>9</v>
      </c>
      <c r="F345" s="100" t="inlineStr">
        <is>
          <t>38 ~ 95 ~ 99%</t>
        </is>
      </c>
      <c r="G345" s="100" t="inlineStr">
        <is>
          <t>곡물 발효 유래 70% 에탄올. 향료 가용화 및 성분 분산 보조.</t>
        </is>
      </c>
      <c r="H345" s="100" t="inlineStr">
        <is>
          <t>기타(미분류) · 생활화학</t>
        </is>
      </c>
      <c r="I345" s="100" t="n"/>
      <c r="J345" s="197" t="n"/>
      <c r="K345" s="100" t="inlineStr"/>
    </row>
    <row r="346" ht="45" customHeight="1" s="43">
      <c r="A346" s="100" t="inlineStr">
        <is>
          <t>개똥쑥추출물
(= 개똥쑥 추출물)</t>
        </is>
      </c>
      <c r="B346" s="238" t="inlineStr">
        <is>
          <t>활성</t>
        </is>
      </c>
      <c r="C346" s="232" t="inlineStr">
        <is>
          <t>40%</t>
        </is>
      </c>
      <c r="D346" s="248" t="inlineStr">
        <is>
          <t>허브누리</t>
        </is>
      </c>
      <c r="E346" s="232" t="n">
        <v>9</v>
      </c>
      <c r="F346" s="100" t="inlineStr">
        <is>
          <t>10 ~ 40 ~ 75%</t>
        </is>
      </c>
      <c r="G346" s="100" t="inlineStr">
        <is>
          <t>플라보노이드가 풍부한 개똥쑥 추출물. 자극받은 피부 집중 진정 및 피부 정화.</t>
        </is>
      </c>
      <c r="H346" s="100" t="inlineStr">
        <is>
          <t>세정(클렌징) · 앰플·세럼 · 크림 · 팩·마스크·패드 · 헤어세정</t>
        </is>
      </c>
      <c r="I346" s="100" t="n"/>
      <c r="J346" s="197" t="n"/>
      <c r="K346" s="100" t="inlineStr"/>
    </row>
    <row r="347" ht="45" customHeight="1" s="43">
      <c r="A347" s="100" t="inlineStr">
        <is>
          <t>어린 콜라겐겔
(= 어린콜라겐겔)</t>
        </is>
      </c>
      <c r="B347" s="238" t="inlineStr">
        <is>
          <t>활성</t>
        </is>
      </c>
      <c r="C347" s="232" t="inlineStr">
        <is>
          <t>60%</t>
        </is>
      </c>
      <c r="D347" s="248" t="inlineStr">
        <is>
          <t>허브누리</t>
        </is>
      </c>
      <c r="E347" s="232" t="n">
        <v>8</v>
      </c>
      <c r="F347" s="100" t="inlineStr">
        <is>
          <t>20 ~ 60 ~ 97%</t>
        </is>
      </c>
      <c r="G347" s="100" t="inlineStr">
        <is>
          <t>저분자 마린 콜라겐, 나이아신아마이드, 로즈워터 배합 젤. 수분 탄력 및 미백 케어.</t>
        </is>
      </c>
      <c r="H347" s="100" t="inlineStr">
        <is>
          <t>로션 · 앰플·세럼 · 크림</t>
        </is>
      </c>
      <c r="I347" s="100" t="n"/>
      <c r="J347" s="197" t="inlineStr">
        <is>
          <t>로즈플라워겔 · 알로에베라겔</t>
        </is>
      </c>
      <c r="K347" s="100" t="inlineStr"/>
    </row>
    <row r="348" ht="45" customHeight="1" s="43">
      <c r="A348" s="100" t="inlineStr">
        <is>
          <t>11 히아루론산
(= 11히아루론산)</t>
        </is>
      </c>
      <c r="B348" s="238" t="inlineStr">
        <is>
          <t>활성</t>
        </is>
      </c>
      <c r="C348" s="232" t="inlineStr">
        <is>
          <t>12%</t>
        </is>
      </c>
      <c r="D348" s="248" t="inlineStr">
        <is>
          <t>허브누리</t>
        </is>
      </c>
      <c r="E348" s="232" t="n">
        <v>8</v>
      </c>
      <c r="F348" s="100" t="inlineStr">
        <is>
          <t>10 ~ 12 ~ 33%</t>
        </is>
      </c>
      <c r="G348" s="100" t="inlineStr">
        <is>
          <t>11가지 분자량의 히알루론산 복합체. 피부 표면부터 깊은 속까지 레이어링 보습.</t>
        </is>
      </c>
      <c r="H348" s="100" t="inlineStr">
        <is>
          <t>앰플·세럼 · 완제베이스+활성 · 크림 · 팩·마스크·패드</t>
        </is>
      </c>
      <c r="I348" s="100" t="n"/>
      <c r="J348" s="197" t="inlineStr">
        <is>
          <t>다중 히아루론산 · 판테놀</t>
        </is>
      </c>
      <c r="K348" s="100" t="inlineStr"/>
    </row>
    <row r="349" ht="45" customHeight="1" s="43">
      <c r="A349" s="100" t="inlineStr">
        <is>
          <t>알로에모이스트</t>
        </is>
      </c>
      <c r="B349" s="238" t="inlineStr">
        <is>
          <t>활성</t>
        </is>
      </c>
      <c r="C349" s="232" t="inlineStr">
        <is>
          <t>38%</t>
        </is>
      </c>
      <c r="D349" s="248" t="inlineStr">
        <is>
          <t>허브누리</t>
        </is>
      </c>
      <c r="E349" s="232" t="n">
        <v>8</v>
      </c>
      <c r="F349" s="100" t="inlineStr">
        <is>
          <t>10 ~ 38 ~ 77%</t>
        </is>
      </c>
      <c r="G349" s="100" t="inlineStr">
        <is>
          <t>알로에베라 기반 농축 습윤 성분. 피부 수분 충전, 열감 완화 및 점도 형성.</t>
        </is>
      </c>
      <c r="H349" s="100" t="inlineStr">
        <is>
          <t>로션 · 앰플·세럼 · 젤 · 크림 · 팩·마스크·패드</t>
        </is>
      </c>
      <c r="I349" s="100" t="n"/>
      <c r="J349" s="197" t="inlineStr">
        <is>
          <t>워터류 · 조금더 묽은 타입을 원하시면 80g 중 일부를 로즈워터,네롤리워터 등 대체가능</t>
        </is>
      </c>
      <c r="K349" s="100" t="inlineStr"/>
    </row>
    <row r="350" ht="30" customHeight="1" s="43">
      <c r="A350" s="100" t="inlineStr">
        <is>
          <t>화이텐스</t>
        </is>
      </c>
      <c r="B350" s="238" t="inlineStr">
        <is>
          <t>활성</t>
        </is>
      </c>
      <c r="C350" s="232" t="inlineStr">
        <is>
          <t>10%</t>
        </is>
      </c>
      <c r="D350" s="248" t="inlineStr">
        <is>
          <t>허브누리</t>
        </is>
      </c>
      <c r="E350" s="232" t="n">
        <v>8</v>
      </c>
      <c r="F350" s="100" t="inlineStr">
        <is>
          <t>5 ~ 10 ~ 40%</t>
        </is>
      </c>
      <c r="G350" s="100" t="inlineStr">
        <is>
          <t>미백 효능 한방 약재 복합 추출물. 멜라닌 합성을 차단하여 맑은 피부 톤 유도.</t>
        </is>
      </c>
      <c r="H350" s="100" t="inlineStr">
        <is>
          <t>로션 · 앰플·세럼 · 크림 · 팩·마스크·패드</t>
        </is>
      </c>
      <c r="I350" s="100" t="n"/>
      <c r="J350" s="197" t="inlineStr">
        <is>
          <t>감초, 녹차 추출물 · 감초, 녹차, 오이추출물 등 · 원하는 추출물</t>
        </is>
      </c>
      <c r="K350" s="100" t="inlineStr"/>
    </row>
    <row r="351" ht="30" customHeight="1" s="43">
      <c r="A351" s="100" t="inlineStr">
        <is>
          <t>캐모마일 인퓨즈오일
(= 캐모마일인퓨즈오일)</t>
        </is>
      </c>
      <c r="B351" s="238" t="inlineStr">
        <is>
          <t>활성</t>
        </is>
      </c>
      <c r="C351" s="232" t="inlineStr">
        <is>
          <t>11%</t>
        </is>
      </c>
      <c r="D351" s="248" t="inlineStr">
        <is>
          <t>허브누리</t>
        </is>
      </c>
      <c r="E351" s="232" t="n">
        <v>8</v>
      </c>
      <c r="F351" s="100" t="inlineStr">
        <is>
          <t>8 ~ 11 ~ 20%</t>
        </is>
      </c>
      <c r="G351" s="100" t="inlineStr">
        <is>
          <t>캐모마일 꽃 유효성분을 오일에 축적시킨 오일. 민감·건성 피부 진정 보습.</t>
        </is>
      </c>
      <c r="H351" s="100" t="inlineStr">
        <is>
          <t>로션 · 크림 · 팩·마스크·패드</t>
        </is>
      </c>
      <c r="I351" s="100" t="n"/>
      <c r="J351" s="197" t="inlineStr">
        <is>
          <t>원하는 오일 · 카렌듈라 · 아르간오일 · 카렌듈라인퓨즈오일 · 햄프씨드오일, 보리지,달맞이,동백, 카렌듈라, 호호바오일 등</t>
        </is>
      </c>
      <c r="K351" s="100" t="inlineStr"/>
    </row>
    <row r="352" ht="45" customHeight="1" s="43">
      <c r="A352" s="100" t="inlineStr">
        <is>
          <t>발효 동백오일
(= 발효동백오일)</t>
        </is>
      </c>
      <c r="B352" s="238" t="inlineStr">
        <is>
          <t>활성</t>
        </is>
      </c>
      <c r="C352" s="232" t="inlineStr">
        <is>
          <t>7%</t>
        </is>
      </c>
      <c r="D352" s="248" t="inlineStr">
        <is>
          <t>허브누리</t>
        </is>
      </c>
      <c r="E352" s="232" t="n">
        <v>8</v>
      </c>
      <c r="F352" s="100" t="inlineStr">
        <is>
          <t>3 ~ 7 ~ 42%</t>
        </is>
      </c>
      <c r="G352" s="100" t="inlineStr">
        <is>
          <t>동백 오일을 미생물 발효하여 흡수율과 올레산 보습력을 더욱 극대화한 오일.</t>
        </is>
      </c>
      <c r="H352" s="100" t="inlineStr">
        <is>
          <t>로션 · 밤·살브·연고 · 색조 · 완제베이스+활성 · 크림 · 헤어세정</t>
        </is>
      </c>
      <c r="I352" s="100" t="n"/>
      <c r="J352" s="197" t="inlineStr">
        <is>
          <t>로즈힙 · 아르간오일등 · 아르간, 마유 등 · 아르간, 아보카도 등등 · 아르간오일 · 연핑크색 원하면 · 발효동백오일 84g · 자초오일 6g 로 대체</t>
        </is>
      </c>
      <c r="K352" s="100" t="inlineStr"/>
    </row>
    <row r="353" ht="45" customHeight="1" s="43">
      <c r="A353" s="100" t="inlineStr">
        <is>
          <t>아미노산17 컴플렉스
(= 아미노산 17 컴플렉스)</t>
        </is>
      </c>
      <c r="B353" s="238" t="inlineStr">
        <is>
          <t>활성</t>
        </is>
      </c>
      <c r="C353" s="232" t="inlineStr">
        <is>
          <t>10%</t>
        </is>
      </c>
      <c r="D353" s="248" t="inlineStr">
        <is>
          <t>허브누리</t>
        </is>
      </c>
      <c r="E353" s="232" t="n">
        <v>7</v>
      </c>
      <c r="F353" s="100" t="inlineStr">
        <is>
          <t>5 ~ 10 ~ 100%</t>
        </is>
      </c>
      <c r="G353" s="100" t="inlineStr">
        <is>
          <t>피부 천연보습인자(NMF)와 유사한 17가지 아미노산 복합체. 피부 장벽 재생 및 영양.</t>
        </is>
      </c>
      <c r="H353" s="100" t="inlineStr">
        <is>
          <t>로션 · 앰플·세럼 · 완제베이스+활성 · 팩·마스크·패드</t>
        </is>
      </c>
      <c r="I353" s="100" t="n"/>
      <c r="J353" s="197" t="n"/>
      <c r="K353" s="100" t="inlineStr"/>
    </row>
    <row r="354" ht="45" customHeight="1" s="43">
      <c r="A354" s="100" t="inlineStr">
        <is>
          <t>캐모마일추출물</t>
        </is>
      </c>
      <c r="B354" s="238" t="inlineStr">
        <is>
          <t>활성</t>
        </is>
      </c>
      <c r="C354" s="232" t="inlineStr">
        <is>
          <t>8%</t>
        </is>
      </c>
      <c r="D354" s="248" t="inlineStr">
        <is>
          <t>허브누리</t>
        </is>
      </c>
      <c r="E354" s="232" t="n">
        <v>7</v>
      </c>
      <c r="F354" s="100" t="inlineStr">
        <is>
          <t>2 ~ 8 ~ 13%</t>
        </is>
      </c>
      <c r="G354" s="100" t="inlineStr">
        <is>
          <t>캐모마일 꽃 추출물. 자극 피부 진정, 항염 및 민감 피부 반응 완화.</t>
        </is>
      </c>
      <c r="H354" s="100" t="inlineStr">
        <is>
          <t>로션 · 세정(클렌징) · 완제베이스+활성 · 크림 · 토너·미스트</t>
        </is>
      </c>
      <c r="I354" s="100" t="n"/>
      <c r="J354" s="197" t="inlineStr">
        <is>
          <t>감초 · 알란토인추출물 · 라벤더추출물 · 브로콜리 · 파프리카추출물 · 카렌듈라, 녹차, 감초, 파프리카, 브로콜리 등등 · 카렌듈라추출물</t>
        </is>
      </c>
      <c r="K354" s="100" t="inlineStr"/>
    </row>
    <row r="355" ht="45" customHeight="1" s="43">
      <c r="A355" s="100" t="inlineStr">
        <is>
          <t>콜라겐 펩타이드
(= 콜라겐펩타이드)</t>
        </is>
      </c>
      <c r="B355" s="238" t="inlineStr">
        <is>
          <t>활성</t>
        </is>
      </c>
      <c r="C355" s="232" t="inlineStr">
        <is>
          <t>5%</t>
        </is>
      </c>
      <c r="D355" s="248" t="inlineStr">
        <is>
          <t>허브누리</t>
        </is>
      </c>
      <c r="E355" s="232" t="n">
        <v>7</v>
      </c>
      <c r="F355" s="100" t="inlineStr">
        <is>
          <t>5 ~ 5 ~ 11%</t>
        </is>
      </c>
      <c r="G355" s="100" t="inlineStr">
        <is>
          <t>저분자화된 순수 단백질 펩타이드. 체내 흡수가 용이하여 피부 탄력 및 수분 보충.</t>
        </is>
      </c>
      <c r="H355" s="100" t="inlineStr">
        <is>
          <t>앰플·세럼 · 완제베이스+활성 · 젤 · 크림 · 토너·미스트</t>
        </is>
      </c>
      <c r="I355" s="100" t="n"/>
      <c r="J355" s="197" t="inlineStr">
        <is>
          <t>아카시아 · 마린콜라겐 · 아카시아 · 콜라겐</t>
        </is>
      </c>
      <c r="K355" s="100" t="inlineStr"/>
    </row>
    <row r="356" ht="45" customHeight="1" s="43">
      <c r="A356" s="100" t="inlineStr">
        <is>
          <t>식물성 플라센타
(= 식물성플라센타)</t>
        </is>
      </c>
      <c r="B356" s="238" t="inlineStr">
        <is>
          <t>활성</t>
        </is>
      </c>
      <c r="C356" s="232" t="inlineStr">
        <is>
          <t>5%</t>
        </is>
      </c>
      <c r="D356" s="248" t="inlineStr">
        <is>
          <t>허브누리</t>
        </is>
      </c>
      <c r="E356" s="232" t="n">
        <v>7</v>
      </c>
      <c r="F356" s="100" t="inlineStr">
        <is>
          <t>4 ~ 5 ~ 5%</t>
        </is>
      </c>
      <c r="G356" s="100" t="inlineStr">
        <is>
          <t>식물 씨눈 유래 플라센타(태반) 추출물. 안전한 항산화, 탄력 강화 및 활력 케어.</t>
        </is>
      </c>
      <c r="H356" s="100" t="inlineStr">
        <is>
          <t>로션 · 크림 · 토너·미스트</t>
        </is>
      </c>
      <c r="I356" s="100" t="n"/>
      <c r="J356" s="197" t="inlineStr">
        <is>
          <t>(아카시아,마린) · 콜라겐 등 · 세라마이드 · 아카시아콜라겐 석류, 토마토추출물 등 · 아카시아콜라겐, 코엔자임큐텐, 마린콜라겐, 돈피콜라겐 등...</t>
        </is>
      </c>
      <c r="K356" s="100" t="inlineStr"/>
    </row>
    <row r="357" ht="60" customHeight="1" s="43">
      <c r="A357" s="100" t="inlineStr">
        <is>
          <t>세라마이드리퀴드 (수용성)
(= 세라마이드리퀴드(수용성) · 세라마이드리퀴드)</t>
        </is>
      </c>
      <c r="B357" s="238" t="inlineStr">
        <is>
          <t>활성</t>
        </is>
      </c>
      <c r="C357" s="232" t="inlineStr">
        <is>
          <t>4%</t>
        </is>
      </c>
      <c r="D357" s="248" t="inlineStr">
        <is>
          <t>허브누리</t>
        </is>
      </c>
      <c r="E357" s="232" t="n">
        <v>7</v>
      </c>
      <c r="F357" s="100" t="inlineStr">
        <is>
          <t>2 ~ 4 ~ 10%</t>
        </is>
      </c>
      <c r="G357" s="100" t="inlineStr">
        <is>
          <t>수용화된 세라마이드. 수성 제형에서 피부 수분 차단막 형성 및 촉촉함 유지.</t>
        </is>
      </c>
      <c r="H357" s="100" t="inlineStr">
        <is>
          <t>로션 · 세정(클렌징) · 앰플·세럼 · 크림 · 팩·마스크·패드</t>
        </is>
      </c>
      <c r="I357" s="100" t="n"/>
      <c r="J357" s="197" t="n"/>
      <c r="K357" s="100" t="inlineStr"/>
    </row>
    <row r="358" ht="30" customHeight="1" s="43">
      <c r="A358" s="100" t="inlineStr">
        <is>
          <t>유기농 카밍 5 솔루션
(= 유기농 카밍5솔루션)</t>
        </is>
      </c>
      <c r="B358" s="238" t="inlineStr">
        <is>
          <t>활성</t>
        </is>
      </c>
      <c r="C358" s="232" t="inlineStr">
        <is>
          <t>6%</t>
        </is>
      </c>
      <c r="D358" s="248" t="inlineStr">
        <is>
          <t>허브누리</t>
        </is>
      </c>
      <c r="E358" s="232" t="n">
        <v>7</v>
      </c>
      <c r="F358" s="100" t="inlineStr">
        <is>
          <t>5 ~ 6 ~ 10%</t>
        </is>
      </c>
      <c r="G358" s="100" t="inlineStr">
        <is>
          <t>유기농 알로에, 라벤더, 병풀 등 5가지 허브 추출물. 자극 피부 저자극 진정.</t>
        </is>
      </c>
      <c r="H358" s="100" t="inlineStr">
        <is>
          <t>로션 · 세정(클렌징) · 크림 · 헤어세정</t>
        </is>
      </c>
      <c r="I358" s="100" t="n"/>
      <c r="J358" s="197" t="inlineStr">
        <is>
          <t>7가지한방추출물 외 · 오가닉 7 솔루션 · 오가닉 7 솔루션 · 유기농 프레쉬 5 솔루션 · 오가닉7 솔루션 · 오가닉7솔루션. 병풀, 라벤더추출물 등..</t>
        </is>
      </c>
      <c r="K358" s="100" t="inlineStr"/>
    </row>
    <row r="359" ht="30" customHeight="1" s="43">
      <c r="A359" s="100" t="inlineStr">
        <is>
          <t>아로마베이스95
(= 아로마베이스 95)</t>
        </is>
      </c>
      <c r="B359" s="238" t="inlineStr">
        <is>
          <t>활성</t>
        </is>
      </c>
      <c r="C359" s="232" t="inlineStr">
        <is>
          <t>66%</t>
        </is>
      </c>
      <c r="D359" s="248" t="inlineStr">
        <is>
          <t>허브누리</t>
        </is>
      </c>
      <c r="E359" s="232" t="n">
        <v>7</v>
      </c>
      <c r="F359" s="100" t="inlineStr">
        <is>
          <t>64 ~ 66 ~ 75%</t>
        </is>
      </c>
      <c r="G359" s="100" t="inlineStr">
        <is>
          <t>95% 곡물 발효 주정. 향수 및 방향 제품의 맑은 휘발 용매.</t>
        </is>
      </c>
      <c r="H359" s="100" t="inlineStr">
        <is>
          <t>기타(미분류) · 젤</t>
        </is>
      </c>
      <c r="I359" s="100" t="n"/>
      <c r="J359" s="197" t="inlineStr">
        <is>
          <t>에탄올</t>
        </is>
      </c>
      <c r="K359" s="100" t="inlineStr"/>
    </row>
    <row r="360" ht="45" customHeight="1" s="43">
      <c r="A360" s="100" t="inlineStr">
        <is>
          <t>율무추출물</t>
        </is>
      </c>
      <c r="B360" s="238" t="inlineStr">
        <is>
          <t>활성</t>
        </is>
      </c>
      <c r="C360" s="232" t="inlineStr">
        <is>
          <t>40%</t>
        </is>
      </c>
      <c r="D360" s="248" t="inlineStr">
        <is>
          <t>허브누리</t>
        </is>
      </c>
      <c r="E360" s="232" t="n">
        <v>7</v>
      </c>
      <c r="F360" s="100" t="inlineStr">
        <is>
          <t>34 ~ 40 ~ 75%</t>
        </is>
      </c>
      <c r="G360" s="100" t="inlineStr">
        <is>
          <t>율무(의이인) 추출물. 피부 노폐물 정화, 피부 톤을 밝고 매끈하게 케어.</t>
        </is>
      </c>
      <c r="H360" s="100" t="inlineStr">
        <is>
          <t>앰플·세럼 · 크림 · 팩·마스크·패드 · 페이스·바디오일</t>
        </is>
      </c>
      <c r="I360" s="100" t="n"/>
      <c r="J360" s="197" t="inlineStr">
        <is>
          <t>로먼캐모마일워터</t>
        </is>
      </c>
      <c r="K360" s="100" t="inlineStr"/>
    </row>
    <row r="361" ht="45" customHeight="1" s="43">
      <c r="A361" s="100" t="inlineStr">
        <is>
          <t>이데베논</t>
        </is>
      </c>
      <c r="B361" s="238" t="inlineStr">
        <is>
          <t>활성</t>
        </is>
      </c>
      <c r="C361" s="232" t="inlineStr">
        <is>
          <t>10%</t>
        </is>
      </c>
      <c r="D361" s="248" t="inlineStr">
        <is>
          <t>허브누리</t>
        </is>
      </c>
      <c r="E361" s="232" t="n">
        <v>7</v>
      </c>
      <c r="F361" s="100" t="inlineStr">
        <is>
          <t>5 ~ 10 ~ 30%</t>
        </is>
      </c>
      <c r="G361" s="100" t="inlineStr">
        <is>
          <t>코엔자임 Q10의 10배에 달하는 최고 등급 항산화 원료. 리포좀화로 주름·탄력 개선.</t>
        </is>
      </c>
      <c r="H361" s="100" t="inlineStr">
        <is>
          <t>앰플·세럼 · 젤 · 크림</t>
        </is>
      </c>
      <c r="I361" s="100" t="n"/>
      <c r="J361" s="197" t="n"/>
      <c r="K361" s="100" t="inlineStr"/>
    </row>
    <row r="362" ht="45" customHeight="1" s="43">
      <c r="A362" s="100" t="inlineStr">
        <is>
          <t>매트릭실 3000
(= 매트릭실3000)</t>
        </is>
      </c>
      <c r="B362" s="238" t="inlineStr">
        <is>
          <t>활성</t>
        </is>
      </c>
      <c r="C362" s="232" t="inlineStr">
        <is>
          <t>5%</t>
        </is>
      </c>
      <c r="D362" s="248" t="inlineStr">
        <is>
          <t>허브누리</t>
        </is>
      </c>
      <c r="E362" s="232" t="n">
        <v>7</v>
      </c>
      <c r="F362" s="100" t="inlineStr">
        <is>
          <t>2 ~ 5 ~ 14%</t>
        </is>
      </c>
      <c r="G362" s="100" t="inlineStr">
        <is>
          <t>팔미토일 펩타이드 복합체. 진피층 콜라겐 및 엘라스틴 신합성 유도, 주름 감소.</t>
        </is>
      </c>
      <c r="H362" s="100" t="inlineStr">
        <is>
          <t>앰플·세럼 · 완제베이스+활성 · 크림 · 팩·마스크·패드</t>
        </is>
      </c>
      <c r="I362" s="100" t="n"/>
      <c r="J362" s="197" t="n"/>
      <c r="K362" s="100" t="inlineStr"/>
    </row>
    <row r="363" ht="60" customHeight="1" s="43">
      <c r="A363" s="100" t="inlineStr">
        <is>
          <t>프리미엄 비타민C (에칠아스코빌에텔)
(= 프리미엄 비타민C(에칠아스코빌에텔))</t>
        </is>
      </c>
      <c r="B363" s="238" t="inlineStr">
        <is>
          <t>활성</t>
        </is>
      </c>
      <c r="C363" s="232" t="inlineStr">
        <is>
          <t>2%</t>
        </is>
      </c>
      <c r="D363" s="248" t="inlineStr">
        <is>
          <t>허브누리</t>
        </is>
      </c>
      <c r="E363" s="232" t="n">
        <v>7</v>
      </c>
      <c r="F363" s="100" t="inlineStr">
        <is>
          <t>1 ~ 2 ~ 2%</t>
        </is>
      </c>
      <c r="G363" s="100" t="inlineStr">
        <is>
          <t>안정화된 비타민 C 유도체. 식약처 고시 미백 성분으로 멜라닌 억제 및 탄력 보충.</t>
        </is>
      </c>
      <c r="H363" s="100" t="inlineStr">
        <is>
          <t>로션 · 앰플·세럼 · 완제베이스+활성 · 크림 · 토너·미스트 · 팩·마스크·패드</t>
        </is>
      </c>
      <c r="I363" s="100" t="n"/>
      <c r="J363" s="197" t="n"/>
      <c r="K363" s="100" t="inlineStr"/>
    </row>
    <row r="364" ht="45" customHeight="1" s="43">
      <c r="A364" s="100" t="inlineStr">
        <is>
          <t>낫또모이스트</t>
        </is>
      </c>
      <c r="B364" s="238" t="inlineStr">
        <is>
          <t>활성</t>
        </is>
      </c>
      <c r="C364" s="232" t="inlineStr">
        <is>
          <t>6%</t>
        </is>
      </c>
      <c r="D364" s="248" t="inlineStr">
        <is>
          <t>허브누리</t>
        </is>
      </c>
      <c r="E364" s="232" t="n">
        <v>6</v>
      </c>
      <c r="F364" s="100" t="inlineStr">
        <is>
          <t>3 ~ 6 ~ 10%</t>
        </is>
      </c>
      <c r="G364" s="100" t="inlineStr">
        <is>
          <t>콩 발효 유래 감마-PGA. 히알루론산보다 우수한 수분 결합력으로 장시간 고보습 유지.</t>
        </is>
      </c>
      <c r="H364" s="100" t="inlineStr">
        <is>
          <t>로션 · 앰플·세럼 · 크림 · 토너·미스트</t>
        </is>
      </c>
      <c r="I364" s="100" t="n"/>
      <c r="J364" s="197" t="inlineStr">
        <is>
          <t>리피듀어</t>
        </is>
      </c>
      <c r="K364" s="100" t="inlineStr"/>
    </row>
    <row r="365" ht="45" customHeight="1" s="43">
      <c r="A365" s="100" t="inlineStr">
        <is>
          <t>발효 마유</t>
        </is>
      </c>
      <c r="B365" s="238" t="inlineStr">
        <is>
          <t>활성</t>
        </is>
      </c>
      <c r="C365" s="232" t="inlineStr">
        <is>
          <t>27%</t>
        </is>
      </c>
      <c r="D365" s="248" t="inlineStr">
        <is>
          <t>허브누리</t>
        </is>
      </c>
      <c r="E365" s="232" t="n">
        <v>6</v>
      </c>
      <c r="F365" s="100" t="inlineStr">
        <is>
          <t>10 ~ 27 ~ 99%</t>
        </is>
      </c>
      <c r="G365" s="100" t="inlineStr">
        <is>
          <t>제주산 발효 마유. 불포화 지방산이 풍부하여 특이취 없이 피부 장벽 및 유수분 보충.</t>
        </is>
      </c>
      <c r="H365" s="100" t="inlineStr">
        <is>
          <t>로션 · 밤·살브·연고 · 색조 · 앰플·세럼 · 크림 · 페이스·바디오일</t>
        </is>
      </c>
      <c r="I365" s="100" t="n"/>
      <c r="J365" s="197" t="inlineStr">
        <is>
          <t>동백, 아르간오일 등 · 마유크림인데 마유가 없으면 앙꼬없는 찐빵, 팥없는 붕어빵^^; · 아르간오일, 로즈힙, 아보카도 등 · 호호바오일, 동백오일 · 아르간오일 등</t>
        </is>
      </c>
      <c r="K365" s="100" t="inlineStr"/>
    </row>
    <row r="366" ht="30" customHeight="1" s="43">
      <c r="A366" s="100" t="inlineStr">
        <is>
          <t>프로폴리스추출물
(= 프로폴리스 추출물)</t>
        </is>
      </c>
      <c r="B366" s="238" t="inlineStr">
        <is>
          <t>활성</t>
        </is>
      </c>
      <c r="C366" s="232" t="inlineStr">
        <is>
          <t>10%</t>
        </is>
      </c>
      <c r="D366" s="248" t="inlineStr">
        <is>
          <t>허브누리</t>
        </is>
      </c>
      <c r="E366" s="232" t="n">
        <v>6</v>
      </c>
      <c r="F366" s="100" t="inlineStr">
        <is>
          <t>10 ~ 10 ~ 34%</t>
        </is>
      </c>
      <c r="G366" s="100" t="inlineStr">
        <is>
          <t>벌집 유래 플라보노이드 복합체. 피부 면역력 강화, 항균 및 자극 완화.</t>
        </is>
      </c>
      <c r="H366" s="100" t="inlineStr">
        <is>
          <t>세정(클렌징) · 앰플·세럼 · 완제베이스+활성</t>
        </is>
      </c>
      <c r="I366" s="100" t="n"/>
      <c r="J366" s="197" t="inlineStr">
        <is>
          <t>로얄젤리추출물 · 세라마이드</t>
        </is>
      </c>
      <c r="K366" s="100" t="inlineStr"/>
    </row>
    <row r="367" ht="60" customHeight="1" s="43">
      <c r="A367" s="100" t="inlineStr">
        <is>
          <t>자초 인퓨즈오일
(= 자초인퓨즈오일 · 자초 인퓨즈 오일 · (진한) 자초 인퓨즈오일)</t>
        </is>
      </c>
      <c r="B367" s="238" t="inlineStr">
        <is>
          <t>활성</t>
        </is>
      </c>
      <c r="C367" s="232" t="inlineStr">
        <is>
          <t>11%</t>
        </is>
      </c>
      <c r="D367" s="248" t="inlineStr">
        <is>
          <t>허브누리</t>
        </is>
      </c>
      <c r="E367" s="232" t="n">
        <v>6</v>
      </c>
      <c r="F367" s="100" t="inlineStr">
        <is>
          <t>1 ~ 11 ~ 24%</t>
        </is>
      </c>
      <c r="G367" s="100" t="inlineStr">
        <is>
          <t>지치 뿌리를 오일에 우려낸 붉은 오일. 피부 항염, 트러블 진정 및 장벽 강화.</t>
        </is>
      </c>
      <c r="H367" s="100" t="inlineStr">
        <is>
          <t>밤·살브·연고 · 완제베이스+활성 · 크림 · 페이스·바디오일</t>
        </is>
      </c>
      <c r="I367" s="100" t="n"/>
      <c r="J367" s="197" t="inlineStr">
        <is>
          <t>자운고 오일</t>
        </is>
      </c>
      <c r="K367" s="100" t="inlineStr"/>
    </row>
    <row r="368" ht="45" customHeight="1" s="43">
      <c r="A368" s="100" t="inlineStr">
        <is>
          <t>화이트 촉촉 수분크림베이스
(= 화이트촉촉 수분크림베이스)</t>
        </is>
      </c>
      <c r="B368" s="238" t="inlineStr">
        <is>
          <t>활성</t>
        </is>
      </c>
      <c r="C368" s="232" t="inlineStr">
        <is>
          <t>84%</t>
        </is>
      </c>
      <c r="D368" s="248" t="inlineStr">
        <is>
          <t>허브누리</t>
        </is>
      </c>
      <c r="E368" s="232" t="n">
        <v>6</v>
      </c>
      <c r="F368" s="100" t="inlineStr">
        <is>
          <t>80 ~ 84 ~ 89%</t>
        </is>
      </c>
      <c r="G368" s="100" t="inlineStr">
        <is>
          <t>유기농 알로에와 나이아신아마이드가 함유된 촉촉한 미백 수분 크림 완제 베이스.</t>
        </is>
      </c>
      <c r="H368" s="100" t="inlineStr">
        <is>
          <t>앰플·세럼 · 완제베이스+활성</t>
        </is>
      </c>
      <c r="I368" s="100" t="n"/>
      <c r="J368" s="197" t="n"/>
      <c r="K368" s="100" t="inlineStr"/>
    </row>
    <row r="369" ht="45" customHeight="1" s="43">
      <c r="A369" s="100" t="inlineStr">
        <is>
          <t>AC클리어펩타이드
(= AC클리어 펩타이드 · AC 클리어 펩타이드)</t>
        </is>
      </c>
      <c r="B369" s="238" t="inlineStr">
        <is>
          <t>활성</t>
        </is>
      </c>
      <c r="C369" s="232" t="inlineStr">
        <is>
          <t>10%</t>
        </is>
      </c>
      <c r="D369" s="248" t="inlineStr">
        <is>
          <t>허브누리</t>
        </is>
      </c>
      <c r="E369" s="232" t="n">
        <v>6</v>
      </c>
      <c r="F369" s="100" t="inlineStr">
        <is>
          <t>5 ~ 10 ~ 33%</t>
        </is>
      </c>
      <c r="G369" s="100" t="inlineStr">
        <is>
          <t>4가지 트러블 특화 펩타이드(1,000ppm) 복합체. 피지 케어, 상처 복구 및 진정.</t>
        </is>
      </c>
      <c r="H369" s="100" t="inlineStr">
        <is>
          <t>앰플·세럼 · 완제베이스+활성 · 크림 · 토너·미스트</t>
        </is>
      </c>
      <c r="I369" s="100" t="n"/>
      <c r="J369" s="197" t="inlineStr">
        <is>
          <t>봉독</t>
        </is>
      </c>
      <c r="K369" s="100" t="inlineStr"/>
    </row>
    <row r="370" ht="45" customHeight="1" s="43">
      <c r="A370" s="100" t="inlineStr">
        <is>
          <t>슈퍼시카4
(= 슈퍼시카 4)</t>
        </is>
      </c>
      <c r="B370" s="238" t="inlineStr">
        <is>
          <t>활성</t>
        </is>
      </c>
      <c r="C370" s="232" t="inlineStr">
        <is>
          <t>5%</t>
        </is>
      </c>
      <c r="D370" s="248" t="inlineStr">
        <is>
          <t>허브누리</t>
        </is>
      </c>
      <c r="E370" s="232" t="n">
        <v>6</v>
      </c>
      <c r="F370" s="100" t="inlineStr">
        <is>
          <t>5 ~ 5 ~ 33%</t>
        </is>
      </c>
      <c r="G370" s="100" t="inlineStr">
        <is>
          <t>병풀의 핵심 4가지 유효 성분(마데카소사이드, 아시아티코사이드 등) 고농축 믹스.</t>
        </is>
      </c>
      <c r="H370" s="100" t="inlineStr">
        <is>
          <t>로션 · 앰플·세럼 · 젤 · 크림 · 토너·미스트</t>
        </is>
      </c>
      <c r="I370" s="100" t="n"/>
      <c r="J370" s="197" t="inlineStr">
        <is>
          <t>병풀추출물 · 아미노산 17 컴플렉스</t>
        </is>
      </c>
      <c r="K370" s="100" t="inlineStr"/>
    </row>
    <row r="371" ht="45" customHeight="1" s="43">
      <c r="A371" s="100" t="inlineStr">
        <is>
          <t>알파알부틴</t>
        </is>
      </c>
      <c r="B371" s="238" t="inlineStr">
        <is>
          <t>활성</t>
        </is>
      </c>
      <c r="C371" s="232" t="inlineStr">
        <is>
          <t>2%</t>
        </is>
      </c>
      <c r="D371" s="248" t="inlineStr">
        <is>
          <t>허브누리</t>
        </is>
      </c>
      <c r="E371" s="232" t="n">
        <v>6</v>
      </c>
      <c r="F371" s="100" t="inlineStr">
        <is>
          <t>1 ~ 2 ~ 3%</t>
        </is>
      </c>
      <c r="G371" s="100" t="inlineStr">
        <is>
          <t>티로시나아제 효소 억제 효과가 우수한 미백 성분. 기미, 잡티, 색소 침착 개선.</t>
        </is>
      </c>
      <c r="H371" s="100" t="inlineStr">
        <is>
          <t>앰플·세럼 · 크림 · 토너·미스트</t>
        </is>
      </c>
      <c r="I371" s="100" t="n"/>
      <c r="J371" s="197" t="inlineStr">
        <is>
          <t>나이아신아마이드</t>
        </is>
      </c>
      <c r="K371" s="100" t="inlineStr"/>
    </row>
    <row r="372" ht="45" customHeight="1" s="43">
      <c r="A372" s="100" t="inlineStr">
        <is>
          <t>수딩 4 컴플렉스
(= 수딩4 컴플렉스)</t>
        </is>
      </c>
      <c r="B372" s="238" t="inlineStr">
        <is>
          <t>활성</t>
        </is>
      </c>
      <c r="C372" s="232" t="inlineStr">
        <is>
          <t>5%</t>
        </is>
      </c>
      <c r="D372" s="248" t="inlineStr">
        <is>
          <t>허브누리</t>
        </is>
      </c>
      <c r="E372" s="232" t="n">
        <v>6</v>
      </c>
      <c r="F372" s="100" t="inlineStr">
        <is>
          <t>4 ~ 5 ~ 10%</t>
        </is>
      </c>
      <c r="G372" s="100" t="inlineStr">
        <is>
          <t>참마, 흰목이버섯, 미역, 알로에 복합 추출물. 즉각적인 열감 완화 및 집중 수분 공급.</t>
        </is>
      </c>
      <c r="H372" s="100" t="inlineStr">
        <is>
          <t>로션 · 색조 · 완제베이스+활성 · 크림 · 토너·미스트</t>
        </is>
      </c>
      <c r="I372" s="100" t="n"/>
      <c r="J372" s="197" t="n"/>
      <c r="K372" s="100" t="inlineStr"/>
    </row>
    <row r="373" ht="45" customHeight="1" s="43">
      <c r="A373" s="100" t="inlineStr">
        <is>
          <t>뮤신(블랙 스네일)</t>
        </is>
      </c>
      <c r="B373" s="238" t="inlineStr">
        <is>
          <t>활성</t>
        </is>
      </c>
      <c r="C373" s="232" t="inlineStr">
        <is>
          <t>5%</t>
        </is>
      </c>
      <c r="D373" s="248" t="inlineStr">
        <is>
          <t>허브누리</t>
        </is>
      </c>
      <c r="E373" s="232" t="n">
        <v>5</v>
      </c>
      <c r="F373" s="100" t="inlineStr">
        <is>
          <t>5 ~ 5 ~ 10%</t>
        </is>
      </c>
      <c r="G373" s="100" t="inlineStr">
        <is>
          <t>검은 달팽이 점액 유래 뮤신. 피부 재생 촉진, 수분 보유력 강화 및 손상 복구.</t>
        </is>
      </c>
      <c r="H373" s="100" t="inlineStr">
        <is>
          <t>로션 · 앰플·세럼 · 크림 · 팩·마스크·패드</t>
        </is>
      </c>
      <c r="I373" s="100" t="n"/>
      <c r="J373" s="197" t="inlineStr">
        <is>
          <t>EGF, 아세틸헥사펩타이드, 콜라겐 등등...</t>
        </is>
      </c>
      <c r="K373" s="100" t="inlineStr"/>
    </row>
    <row r="374" ht="30" customHeight="1" s="43">
      <c r="A374" s="100" t="inlineStr">
        <is>
          <t>카렌듈라추출물</t>
        </is>
      </c>
      <c r="B374" s="238" t="inlineStr">
        <is>
          <t>활성</t>
        </is>
      </c>
      <c r="C374" s="232" t="inlineStr">
        <is>
          <t>10%</t>
        </is>
      </c>
      <c r="D374" s="248" t="inlineStr">
        <is>
          <t>허브누리</t>
        </is>
      </c>
      <c r="E374" s="232" t="n">
        <v>5</v>
      </c>
      <c r="F374" s="100" t="inlineStr">
        <is>
          <t>6 ~ 10 ~ 12%</t>
        </is>
      </c>
      <c r="G374" s="100" t="inlineStr">
        <is>
          <t>금잔화 꽃 추출물. 민감 반응 진정, 피부 자극 완화 및 수분 공급.</t>
        </is>
      </c>
      <c r="H374" s="100" t="inlineStr">
        <is>
          <t>세정(클렌징) · 완제베이스+활성 · 헤어세정</t>
        </is>
      </c>
      <c r="I374" s="100" t="n"/>
      <c r="J374" s="197" t="inlineStr">
        <is>
          <t>병풀추출물 · 알란토인 · 감초추출물</t>
        </is>
      </c>
      <c r="K374" s="100" t="inlineStr"/>
    </row>
    <row r="375" ht="45" customHeight="1" s="43">
      <c r="A375" s="100" t="inlineStr">
        <is>
          <t>녹차추출물</t>
        </is>
      </c>
      <c r="B375" s="238" t="inlineStr">
        <is>
          <t>활성</t>
        </is>
      </c>
      <c r="C375" s="232" t="inlineStr">
        <is>
          <t>5%</t>
        </is>
      </c>
      <c r="D375" s="248" t="inlineStr">
        <is>
          <t>허브누리</t>
        </is>
      </c>
      <c r="E375" s="232" t="n">
        <v>5</v>
      </c>
      <c r="F375" s="100" t="inlineStr">
        <is>
          <t>3 ~ 5 ~ 30%</t>
        </is>
      </c>
      <c r="G375" s="100" t="inlineStr">
        <is>
          <t>무농약 녹차 추출물. 풍부한 카테킨/폴리페놀로 항산화, 피지 조절 및 진정.</t>
        </is>
      </c>
      <c r="H375" s="100" t="inlineStr">
        <is>
          <t>로션 · 세정(클렌징) · 크림 · 토너·미스트 · 팩·마스크·패드</t>
        </is>
      </c>
      <c r="I375" s="100" t="n"/>
      <c r="J375" s="197" t="inlineStr">
        <is>
          <t>녹소초 추출물 · 유기농 브라이트닝 5 등. · 유기농카밍5솔루션</t>
        </is>
      </c>
      <c r="K375" s="234" t="inlineStr">
        <is>
          <t>✓ 녹차추출물 (세이프 O)</t>
        </is>
      </c>
    </row>
    <row r="376" ht="45" customHeight="1" s="43">
      <c r="A376" s="100" t="inlineStr">
        <is>
          <t>쿠퍼펩타이드
(= 쿠퍼 펩타이드)</t>
        </is>
      </c>
      <c r="B376" s="238" t="inlineStr">
        <is>
          <t>활성</t>
        </is>
      </c>
      <c r="C376" s="232" t="inlineStr">
        <is>
          <t>10%</t>
        </is>
      </c>
      <c r="D376" s="248" t="inlineStr">
        <is>
          <t>허브누리</t>
        </is>
      </c>
      <c r="E376" s="232" t="n">
        <v>5</v>
      </c>
      <c r="F376" s="100" t="inlineStr">
        <is>
          <t>4 ~ 10 ~ 37%</t>
        </is>
      </c>
      <c r="G376" s="100" t="inlineStr">
        <is>
          <t>구리 결합 펩타이드. 두피 진피층 활성화, 모근 강화 및 피부 상처 회복 촉진.</t>
        </is>
      </c>
      <c r="H376" s="100" t="inlineStr">
        <is>
          <t>앰플·세럼 · 완제베이스+활성 · 팩·마스크·패드 · 헤어세정</t>
        </is>
      </c>
      <c r="I376" s="100" t="n"/>
      <c r="J376" s="197" t="inlineStr">
        <is>
          <t>펩타이드 류</t>
        </is>
      </c>
      <c r="K376" s="100" t="inlineStr"/>
    </row>
    <row r="377" ht="45" customHeight="1" s="43">
      <c r="A377" s="100" t="inlineStr">
        <is>
          <t>감초추출물</t>
        </is>
      </c>
      <c r="B377" s="238" t="inlineStr">
        <is>
          <t>활성</t>
        </is>
      </c>
      <c r="C377" s="232" t="inlineStr">
        <is>
          <t>10%</t>
        </is>
      </c>
      <c r="D377" s="248" t="inlineStr">
        <is>
          <t>허브누리</t>
        </is>
      </c>
      <c r="E377" s="232" t="n">
        <v>5</v>
      </c>
      <c r="F377" s="100" t="inlineStr">
        <is>
          <t>6 ~ 10 ~ 20%</t>
        </is>
      </c>
      <c r="G377" s="100" t="inlineStr">
        <is>
          <t>감초 뿌리 추출물. 글리시리진 성분의 강력한 자극 완화, 항염 및 미백 보조.</t>
        </is>
      </c>
      <c r="H377" s="100" t="inlineStr">
        <is>
          <t>기타(미분류) · 앰플·세럼 · 토너·미스트 · 헤어세정</t>
        </is>
      </c>
      <c r="I377" s="100" t="n"/>
      <c r="J377" s="197" t="inlineStr">
        <is>
          <t>오이 · 녹차추출물 · 오이추출물 · 카렌듈라, 카모마일, 오이추출물, 병풀, 브로콜리, 파프리카 등</t>
        </is>
      </c>
      <c r="K377" s="100" t="inlineStr"/>
    </row>
    <row r="378" ht="30" customHeight="1" s="43">
      <c r="A378" s="100" t="inlineStr">
        <is>
          <t>실크엘라스틴
(= 실크 엘라스틴)</t>
        </is>
      </c>
      <c r="B378" s="238" t="inlineStr">
        <is>
          <t>활성</t>
        </is>
      </c>
      <c r="C378" s="232" t="inlineStr">
        <is>
          <t>6%</t>
        </is>
      </c>
      <c r="D378" s="248" t="inlineStr">
        <is>
          <t>허브누리</t>
        </is>
      </c>
      <c r="E378" s="232" t="n">
        <v>5</v>
      </c>
      <c r="F378" s="100" t="inlineStr">
        <is>
          <t>3 ~ 6 ~ 11%</t>
        </is>
      </c>
      <c r="G378" s="100" t="inlineStr">
        <is>
          <t>실크 및 엘라스틴 단백질. 모발 표면 영양 공급, 모발 탄력 및 매끄러움 부여.</t>
        </is>
      </c>
      <c r="H378" s="100" t="inlineStr">
        <is>
          <t>생활화학 · 앰플·세럼 · 헤어세정</t>
        </is>
      </c>
      <c r="I378" s="100" t="n"/>
      <c r="J378" s="197" t="inlineStr">
        <is>
          <t>아르간오일, 호호바오일, 마카다미아넛오일, 사카잉키 등등</t>
        </is>
      </c>
      <c r="K378" s="100" t="inlineStr"/>
    </row>
    <row r="379" ht="30" customHeight="1" s="43">
      <c r="A379" s="100" t="inlineStr">
        <is>
          <t>EM활성액
(= EM 활성액)</t>
        </is>
      </c>
      <c r="B379" s="238" t="inlineStr">
        <is>
          <t>활성</t>
        </is>
      </c>
      <c r="C379" s="232" t="inlineStr">
        <is>
          <t>13%</t>
        </is>
      </c>
      <c r="D379" s="248" t="inlineStr">
        <is>
          <t>허브누리</t>
        </is>
      </c>
      <c r="E379" s="232" t="n">
        <v>5</v>
      </c>
      <c r="F379" s="100" t="inlineStr">
        <is>
          <t>2 ~ 13 ~ 48%</t>
        </is>
      </c>
      <c r="G379" s="100" t="inlineStr">
        <is>
          <t>유용 미생물 발효액. 두피 가려움·비듬 유발 세균 억제 및 유익균 환경 조성.</t>
        </is>
      </c>
      <c r="H379" s="100" t="inlineStr">
        <is>
          <t>생활화학 · 세정(클렌징) · 헤어세정</t>
        </is>
      </c>
      <c r="I379" s="100" t="n"/>
      <c r="J379" s="197" t="inlineStr">
        <is>
          <t>쌀뜨물 발효EM · 쌀뜨물로 발효한 EM발효액 · 정제수</t>
        </is>
      </c>
      <c r="K379" s="100" t="inlineStr"/>
    </row>
    <row r="380" ht="45" customHeight="1" s="43">
      <c r="A380" s="100" t="inlineStr">
        <is>
          <t>녹소초 추출물
(= 녹소초추출물 · 녹소초 추출물 (아주 진한))</t>
        </is>
      </c>
      <c r="B380" s="238" t="inlineStr">
        <is>
          <t>활성</t>
        </is>
      </c>
      <c r="C380" s="232" t="inlineStr">
        <is>
          <t>18%</t>
        </is>
      </c>
      <c r="D380" s="248" t="inlineStr">
        <is>
          <t>허브누리</t>
        </is>
      </c>
      <c r="E380" s="232" t="n">
        <v>5</v>
      </c>
      <c r="F380" s="100" t="inlineStr">
        <is>
          <t>6 ~ 18 ~ 30%</t>
        </is>
      </c>
      <c r="G380" s="100" t="inlineStr">
        <is>
          <t>어성초, 녹차, 자소엽을 2:1:1 황금 비율로 배합한 고농축 두피·트러블 전용 추출물.</t>
        </is>
      </c>
      <c r="H380" s="100" t="inlineStr">
        <is>
          <t>세정(클렌징) · 헤어세정</t>
        </is>
      </c>
      <c r="I380" s="100" t="n"/>
      <c r="J380" s="197" t="inlineStr">
        <is>
          <t>녹차 · 어성초추출물</t>
        </is>
      </c>
      <c r="K380" s="100" t="inlineStr"/>
    </row>
    <row r="381" ht="45" customHeight="1" s="43">
      <c r="A381" s="100" t="inlineStr">
        <is>
          <t>토마토추출물</t>
        </is>
      </c>
      <c r="B381" s="238" t="inlineStr">
        <is>
          <t>활성</t>
        </is>
      </c>
      <c r="C381" s="232" t="inlineStr">
        <is>
          <t>5%</t>
        </is>
      </c>
      <c r="D381" s="248" t="inlineStr">
        <is>
          <t>허브누리</t>
        </is>
      </c>
      <c r="E381" s="232" t="n">
        <v>5</v>
      </c>
      <c r="F381" s="100" t="inlineStr">
        <is>
          <t>2 ~ 5 ~ 5%</t>
        </is>
      </c>
      <c r="G381" s="100" t="inlineStr">
        <is>
          <t>라이코펜 성분이 풍부한 토마토 추출물. 유해 산소 차단, 탄력 강화 및 피부 활력.</t>
        </is>
      </c>
      <c r="H381" s="100" t="inlineStr">
        <is>
          <t>로션 · 세정(클렌징) · 앰플·세럼 · 크림 · 토너·미스트</t>
        </is>
      </c>
      <c r="I381" s="100" t="n"/>
      <c r="J381" s="197" t="inlineStr">
        <is>
          <t>석류, 인삼추출물 · 석류, 파프리카 등 · 석류추출물 · 아카시아콜라겐 · 플라센타 등</t>
        </is>
      </c>
      <c r="K381" s="100" t="inlineStr"/>
    </row>
    <row r="382" ht="45" customHeight="1" s="43">
      <c r="A382" s="100" t="inlineStr">
        <is>
          <t>코엔자임큐텐 (지용성)
(= 코엔자임큐텐 · 코엔자임큐텐 (수용성))</t>
        </is>
      </c>
      <c r="B382" s="238" t="inlineStr">
        <is>
          <t>활성</t>
        </is>
      </c>
      <c r="C382" s="232" t="inlineStr">
        <is>
          <t>5%</t>
        </is>
      </c>
      <c r="D382" s="248" t="inlineStr">
        <is>
          <t>허브누리</t>
        </is>
      </c>
      <c r="E382" s="232" t="n">
        <v>5</v>
      </c>
      <c r="F382" s="100" t="inlineStr">
        <is>
          <t>3 ~ 5 ~ 13%</t>
        </is>
      </c>
      <c r="G382" s="100" t="inlineStr">
        <is>
          <t>유비퀴논. 세포 에너지 활성화 및 유해 산소 차단으로 피부 탱탱함 유지.</t>
        </is>
      </c>
      <c r="H382" s="100" t="inlineStr">
        <is>
          <t>밤·살브·연고 · 세정(클렌징) · 앰플·세럼 · 크림</t>
        </is>
      </c>
      <c r="I382" s="100" t="n"/>
      <c r="J382" s="197" t="inlineStr">
        <is>
          <t>콜라겐,플라센타</t>
        </is>
      </c>
      <c r="K382" s="100" t="inlineStr"/>
    </row>
    <row r="383" ht="45" customHeight="1" s="43">
      <c r="A383" s="100" t="inlineStr">
        <is>
          <t>허니추출물
(= 허니 추출물)</t>
        </is>
      </c>
      <c r="B383" s="238" t="inlineStr">
        <is>
          <t>활성</t>
        </is>
      </c>
      <c r="C383" s="232" t="inlineStr">
        <is>
          <t>10%</t>
        </is>
      </c>
      <c r="D383" s="248" t="inlineStr">
        <is>
          <t>허브누리</t>
        </is>
      </c>
      <c r="E383" s="232" t="n">
        <v>5</v>
      </c>
      <c r="F383" s="100" t="inlineStr">
        <is>
          <t>6 ~ 10 ~ 10%</t>
        </is>
      </c>
      <c r="G383" s="100" t="inlineStr">
        <is>
          <t>천연 꿀 추출물. 풍부한 비타민과 영양으로 건조한 피부 깊은 보습 및 윤기 부여.</t>
        </is>
      </c>
      <c r="H383" s="100" t="inlineStr">
        <is>
          <t>세정(클렌징) · 완제베이스+활성 · 헤어세정</t>
        </is>
      </c>
      <c r="I383" s="100" t="n"/>
      <c r="J383" s="197" t="inlineStr">
        <is>
          <t>로얄젤리추출물 · 원하는 · 추출물 · 원하는 추출물</t>
        </is>
      </c>
      <c r="K383" s="100" t="inlineStr"/>
    </row>
    <row r="384" ht="45" customHeight="1" s="43">
      <c r="A384" s="100" t="inlineStr">
        <is>
          <t>사카로미세스 발효여과물
(= 사카로 미세스 발효여과물)</t>
        </is>
      </c>
      <c r="B384" s="238" t="inlineStr">
        <is>
          <t>활성</t>
        </is>
      </c>
      <c r="C384" s="232" t="inlineStr">
        <is>
          <t>20%</t>
        </is>
      </c>
      <c r="D384" s="248" t="inlineStr">
        <is>
          <t>허브누리</t>
        </is>
      </c>
      <c r="E384" s="232" t="n">
        <v>5</v>
      </c>
      <c r="F384" s="100" t="inlineStr">
        <is>
          <t>10 ~ 20 ~ 29%</t>
        </is>
      </c>
      <c r="G384" s="100" t="inlineStr">
        <is>
          <t>누룩 효모 발효 여과물. 아미노산 및 비타민 공급, 피부 결 정돈 및 투명도 개선.</t>
        </is>
      </c>
      <c r="H384" s="100" t="inlineStr">
        <is>
          <t>앰플·세럼 · 완제베이스+활성 · 토너·미스트</t>
        </is>
      </c>
      <c r="I384" s="100" t="n"/>
      <c r="J384" s="197" t="inlineStr">
        <is>
          <t>갈락토, 비피다 발효여과물 등. · 갈락토,비피다 · 발효여과물 · 갈락토,비피다 발효여과물 · 갈락토미세스발효여과물, 비피다발효용해물 · 갈락토미세스발효여과물,비피다발효용해물</t>
        </is>
      </c>
      <c r="K384" s="100" t="inlineStr"/>
    </row>
    <row r="385" ht="30" customHeight="1" s="43">
      <c r="A385" s="100" t="inlineStr">
        <is>
          <t>오가닉7</t>
        </is>
      </c>
      <c r="B385" s="238" t="inlineStr">
        <is>
          <t>활성</t>
        </is>
      </c>
      <c r="C385" s="232" t="inlineStr">
        <is>
          <t>5%</t>
        </is>
      </c>
      <c r="D385" s="248" t="inlineStr">
        <is>
          <t>허브누리</t>
        </is>
      </c>
      <c r="E385" s="232" t="n">
        <v>5</v>
      </c>
      <c r="F385" s="100" t="inlineStr">
        <is>
          <t>5 ~ 5 ~ 10%</t>
        </is>
      </c>
      <c r="G385" s="100" t="inlineStr">
        <is>
          <t>7가지 유기농 과일 및 야채 추출물. 저자극 항산화 및 영양 공급.</t>
        </is>
      </c>
      <c r="H385" s="100" t="inlineStr">
        <is>
          <t>로션 · 앰플·세럼 · 크림</t>
        </is>
      </c>
      <c r="I385" s="100" t="n"/>
      <c r="J385" s="197" t="inlineStr">
        <is>
          <t>유기농 · 브라이트닝 · 솔루션</t>
        </is>
      </c>
      <c r="K385" s="100" t="inlineStr"/>
    </row>
    <row r="386" ht="30" customHeight="1" s="43">
      <c r="A386" s="100" t="inlineStr">
        <is>
          <t>비타11</t>
        </is>
      </c>
      <c r="B386" s="238" t="inlineStr">
        <is>
          <t>활성</t>
        </is>
      </c>
      <c r="C386" s="232" t="inlineStr">
        <is>
          <t>10%</t>
        </is>
      </c>
      <c r="D386" s="248" t="inlineStr">
        <is>
          <t>허브누리</t>
        </is>
      </c>
      <c r="E386" s="232" t="n">
        <v>5</v>
      </c>
      <c r="F386" s="100" t="inlineStr">
        <is>
          <t>5 ~ 10 ~ 11%</t>
        </is>
      </c>
      <c r="G386" s="100" t="inlineStr">
        <is>
          <t>11가지 필수 비타민 복합체. 피부 생기 부여, 피로 피부 회복 및 맑음 케어.</t>
        </is>
      </c>
      <c r="H386" s="100" t="inlineStr">
        <is>
          <t>로션 · 앰플·세럼 · 크림 · 토너·미스트</t>
        </is>
      </c>
      <c r="I386" s="100" t="n"/>
      <c r="J386" s="197" t="n"/>
      <c r="K386" s="100" t="inlineStr"/>
    </row>
    <row r="387" ht="45" customHeight="1" s="43">
      <c r="A387" s="100" t="inlineStr">
        <is>
          <t>실크아미노산
(= 실크아미노산(액상))</t>
        </is>
      </c>
      <c r="B387" s="238" t="inlineStr">
        <is>
          <t>활성</t>
        </is>
      </c>
      <c r="C387" s="232" t="inlineStr">
        <is>
          <t>4%</t>
        </is>
      </c>
      <c r="D387" s="248" t="inlineStr">
        <is>
          <t>허브누리</t>
        </is>
      </c>
      <c r="E387" s="232" t="n">
        <v>5</v>
      </c>
      <c r="F387" s="100" t="inlineStr">
        <is>
          <t>3 ~ 4 ~ 5%</t>
        </is>
      </c>
      <c r="G387" s="100" t="inlineStr">
        <is>
          <t>누에고치 유래 아미노산 수용액. 피부·모발 단백질과 친화력이 높아 매끄러운 영양 공급.</t>
        </is>
      </c>
      <c r="H387" s="100" t="inlineStr">
        <is>
          <t>로션 · 크림 · 헤어세정</t>
        </is>
      </c>
      <c r="I387" s="100" t="n"/>
      <c r="J387" s="197" t="n"/>
      <c r="K387" s="100" t="inlineStr"/>
    </row>
    <row r="388" ht="30" customHeight="1" s="43">
      <c r="A388" s="100" t="inlineStr">
        <is>
          <t>달팽이점액추출물</t>
        </is>
      </c>
      <c r="B388" s="238" t="inlineStr">
        <is>
          <t>활성</t>
        </is>
      </c>
      <c r="C388" s="232" t="inlineStr">
        <is>
          <t>15%</t>
        </is>
      </c>
      <c r="D388" s="248" t="inlineStr">
        <is>
          <t>허브누리</t>
        </is>
      </c>
      <c r="E388" s="232" t="n">
        <v>5</v>
      </c>
      <c r="F388" s="100" t="inlineStr">
        <is>
          <t>9 ~ 15 ~ 15%</t>
        </is>
      </c>
      <c r="G388" s="100" t="inlineStr">
        <is>
          <t>뮤신 및 콘드로이친 함유. 모공 탄력, 피부 손상 케어 및 수분 장벽 강화.</t>
        </is>
      </c>
      <c r="H388" s="100" t="inlineStr">
        <is>
          <t>로션 · 크림 · 토너·미스트 · 팩·마스크·패드</t>
        </is>
      </c>
      <c r="I388" s="100" t="n"/>
      <c r="J388" s="197" t="inlineStr">
        <is>
          <t>EGF, 아데노신 등 · EGF, 아세틸헥사펩타이드, 콜라겐 등등...</t>
        </is>
      </c>
      <c r="K388" s="100" t="inlineStr"/>
    </row>
    <row r="389" ht="30" customHeight="1" s="43">
      <c r="A389" s="100" t="inlineStr">
        <is>
          <t>아세틸헥사펩타이드</t>
        </is>
      </c>
      <c r="B389" s="238" t="inlineStr">
        <is>
          <t>활성</t>
        </is>
      </c>
      <c r="C389" s="232" t="inlineStr">
        <is>
          <t>8%</t>
        </is>
      </c>
      <c r="D389" s="248" t="inlineStr">
        <is>
          <t>허브누리</t>
        </is>
      </c>
      <c r="E389" s="232" t="n">
        <v>5</v>
      </c>
      <c r="F389" s="100" t="inlineStr">
        <is>
          <t>5 ~ 8 ~ 27%</t>
        </is>
      </c>
      <c r="G389" s="100" t="inlineStr">
        <is>
          <t>'바르는 보톡스' 펩타이드. 표정 근육 자극 완화로 표정 주름 개선 지원.</t>
        </is>
      </c>
      <c r="H389" s="100" t="inlineStr">
        <is>
          <t>로션 · 앰플·세럼 · 크림 · 토너·미스트</t>
        </is>
      </c>
      <c r="I389" s="100" t="n"/>
      <c r="J389" s="197" t="inlineStr">
        <is>
          <t>EGF · EGF, 달팽이점액추출물, 아데노신 등 · EGF, 아데노신 · EGF,아데노신 · 달팽이추출물 등</t>
        </is>
      </c>
      <c r="K389" s="100" t="inlineStr"/>
    </row>
    <row r="390" ht="30" customHeight="1" s="43">
      <c r="A390" s="100" t="inlineStr">
        <is>
          <t>씨네이크(뱀독) 펩타이드</t>
        </is>
      </c>
      <c r="B390" s="238" t="inlineStr">
        <is>
          <t>활성</t>
        </is>
      </c>
      <c r="C390" s="232" t="inlineStr">
        <is>
          <t>4%</t>
        </is>
      </c>
      <c r="D390" s="248" t="inlineStr">
        <is>
          <t>허브누리</t>
        </is>
      </c>
      <c r="E390" s="232" t="n">
        <v>5</v>
      </c>
      <c r="F390" s="100" t="inlineStr">
        <is>
          <t>4 ~ 4 ~ 4%</t>
        </is>
      </c>
      <c r="G390" s="100" t="inlineStr">
        <is>
          <t>뱀독 구조 모방 단백질 펩타이드. 강력한 주름 완화 및 피부 리프팅 효과.</t>
        </is>
      </c>
      <c r="H390" s="100" t="inlineStr">
        <is>
          <t>로션 · 젤 · 크림 · 토너·미스트</t>
        </is>
      </c>
      <c r="I390" s="100" t="n"/>
      <c r="J390" s="197" t="inlineStr">
        <is>
          <t>EGF,아세틸헥사펩타이드,쿠퍼펩타이드 등</t>
        </is>
      </c>
      <c r="K390" s="100" t="inlineStr"/>
    </row>
    <row r="391" ht="45" customHeight="1" s="43">
      <c r="A391" s="100" t="inlineStr">
        <is>
          <t>멘톨</t>
        </is>
      </c>
      <c r="B391" s="238" t="inlineStr">
        <is>
          <t>활성</t>
        </is>
      </c>
      <c r="C391" s="232" t="inlineStr">
        <is>
          <t>2%</t>
        </is>
      </c>
      <c r="D391" s="248" t="inlineStr">
        <is>
          <t>허브누리</t>
        </is>
      </c>
      <c r="E391" s="232" t="n">
        <v>5</v>
      </c>
      <c r="F391" s="100" t="inlineStr">
        <is>
          <t>0 ~ 2 ~ 6%</t>
        </is>
      </c>
      <c r="G391" s="100" t="inlineStr">
        <is>
          <t>박하 유래 휘발성 쿨링 성분. 즉각적인 청량감 및 두피/피부 가려움 완화. (영유아/임산부 사용 주의)</t>
        </is>
      </c>
      <c r="H391" s="100" t="inlineStr">
        <is>
          <t>기타(미분류) · 로션 · 헤어세정</t>
        </is>
      </c>
      <c r="I391" s="100" t="n"/>
      <c r="J391" s="197" t="n"/>
      <c r="K391" s="100" t="inlineStr"/>
    </row>
    <row r="392" ht="45" customHeight="1" s="43">
      <c r="A392" s="100" t="inlineStr">
        <is>
          <t>인삼 줄기세포배양액
(= 인삼줄기 세포배양액 · 인삼줄기세포배양액)</t>
        </is>
      </c>
      <c r="B392" s="238" t="inlineStr">
        <is>
          <t>활성</t>
        </is>
      </c>
      <c r="C392" s="232" t="inlineStr">
        <is>
          <t>5%</t>
        </is>
      </c>
      <c r="D392" s="248" t="inlineStr">
        <is>
          <t>허브누리</t>
        </is>
      </c>
      <c r="E392" s="232" t="n">
        <v>5</v>
      </c>
      <c r="F392" s="100" t="inlineStr">
        <is>
          <t>3 ~ 5 ~ 10%</t>
        </is>
      </c>
      <c r="G392" s="100" t="inlineStr">
        <is>
          <t>인삼 캘러스 유래 배양액. 고농도 진세노사이드 함유로 강한 항산화 및 안티에이징.</t>
        </is>
      </c>
      <c r="H392" s="100" t="inlineStr">
        <is>
          <t>앰플·세럼 · 완제베이스+활성 · 헤어세정</t>
        </is>
      </c>
      <c r="I392" s="100" t="n"/>
      <c r="J392" s="197" t="inlineStr">
        <is>
          <t>장미, 부활초 줄기세포배양액 등 · 장미,3플라워,부활초 · 쿠퍼펩타이드</t>
        </is>
      </c>
      <c r="K392" s="100" t="inlineStr"/>
    </row>
    <row r="393" ht="45" customHeight="1" s="43">
      <c r="A393" s="100" t="inlineStr">
        <is>
          <t>PDRN
(= (어성초, 장미, 병풀, 율무, 연어 1만ppm) PDRN)</t>
        </is>
      </c>
      <c r="B393" s="238" t="inlineStr">
        <is>
          <t>활성</t>
        </is>
      </c>
      <c r="C393" s="232" t="inlineStr">
        <is>
          <t>5%</t>
        </is>
      </c>
      <c r="D393" s="248" t="inlineStr">
        <is>
          <t>허브누리</t>
        </is>
      </c>
      <c r="E393" s="232" t="n">
        <v>5</v>
      </c>
      <c r="F393" s="100" t="inlineStr">
        <is>
          <t>5 ~ 5 ~ 20%</t>
        </is>
      </c>
      <c r="G393" s="100" t="inlineStr">
        <is>
          <t>연어 DNA 유래 재생 성분. 세포 재생 촉진, 조직 회복, 항염 및 피부 탄력 개선.</t>
        </is>
      </c>
      <c r="H393" s="100" t="inlineStr">
        <is>
          <t>앰플·세럼 · 완제베이스+활성 · 토너·미스트 · 팩·마스크·패드</t>
        </is>
      </c>
      <c r="I393" s="100" t="n"/>
      <c r="J393" s="197" t="inlineStr">
        <is>
          <t>아미노산17 컴플렉스 · 시카 엑소좀</t>
        </is>
      </c>
      <c r="K393" s="100" t="inlineStr"/>
    </row>
    <row r="394" ht="30" customHeight="1" s="43">
      <c r="A394" s="100" t="inlineStr">
        <is>
          <t>카페인</t>
        </is>
      </c>
      <c r="B394" s="238" t="inlineStr">
        <is>
          <t>활성</t>
        </is>
      </c>
      <c r="C394" s="232" t="inlineStr">
        <is>
          <t>9%</t>
        </is>
      </c>
      <c r="D394" s="248" t="inlineStr">
        <is>
          <t>허브누리</t>
        </is>
      </c>
      <c r="E394" s="232" t="n">
        <v>4</v>
      </c>
      <c r="F394" s="100" t="inlineStr">
        <is>
          <t>5 ~ 9 ~ 32%</t>
        </is>
      </c>
      <c r="G394" s="100" t="inlineStr">
        <is>
          <t>커피 유래 카페인. 피부 활력 제공, 매끈한 탄력 부스팅 및 부기 완화.</t>
        </is>
      </c>
      <c r="H394" s="100" t="inlineStr">
        <is>
          <t>앰플·세럼 · 크림</t>
        </is>
      </c>
      <c r="I394" s="100" t="n"/>
      <c r="J394" s="197" t="n"/>
      <c r="K394" s="100" t="inlineStr"/>
    </row>
    <row r="395" ht="45" customHeight="1" s="43">
      <c r="A395" s="100" t="inlineStr">
        <is>
          <t>안티 링클 퍼펙트 솔루션 앰플
(= 안티링클 퍼펙트 솔루션 앰플)</t>
        </is>
      </c>
      <c r="B395" s="238" t="inlineStr">
        <is>
          <t>활성</t>
        </is>
      </c>
      <c r="C395" s="232" t="inlineStr">
        <is>
          <t>34%</t>
        </is>
      </c>
      <c r="D395" s="248" t="inlineStr">
        <is>
          <t>허브누리</t>
        </is>
      </c>
      <c r="E395" s="232" t="n">
        <v>4</v>
      </c>
      <c r="F395" s="100" t="inlineStr">
        <is>
          <t>22 ~ 34 ~ 67%</t>
        </is>
      </c>
      <c r="G395" s="100" t="inlineStr">
        <is>
          <t>아데노신, 노니, 인삼 추출물이 고농축 처방된 주름 개선 기능성 앰플 베이스.</t>
        </is>
      </c>
      <c r="H395" s="100" t="inlineStr">
        <is>
          <t>앰플·세럼 · 완제베이스+활성</t>
        </is>
      </c>
      <c r="I395" s="100" t="n"/>
      <c r="J395" s="197" t="n"/>
      <c r="K395" s="100" t="inlineStr"/>
    </row>
    <row r="396" ht="45" customHeight="1" s="43">
      <c r="A396" s="100" t="inlineStr">
        <is>
          <t>시카 판테놀 크림 베이스
(= 시카판테놀 크림베이스)</t>
        </is>
      </c>
      <c r="B396" s="238" t="inlineStr">
        <is>
          <t>활성</t>
        </is>
      </c>
      <c r="C396" s="232" t="inlineStr">
        <is>
          <t>70%</t>
        </is>
      </c>
      <c r="D396" s="248" t="inlineStr">
        <is>
          <t>허브누리</t>
        </is>
      </c>
      <c r="E396" s="232" t="n">
        <v>4</v>
      </c>
      <c r="F396" s="100" t="inlineStr">
        <is>
          <t>50 ~ 70 ~ 90%</t>
        </is>
      </c>
      <c r="G396" s="100" t="inlineStr">
        <is>
          <t>병풀 핵심 4종과 덱스판테놀이 처방된 미백·주름 이중 기능성 완제 크림 베이스.</t>
        </is>
      </c>
      <c r="H396" s="100" t="inlineStr">
        <is>
          <t>완제베이스+활성</t>
        </is>
      </c>
      <c r="I396" s="100" t="n"/>
      <c r="J396" s="197" t="inlineStr">
        <is>
          <t>알로에베라겔</t>
        </is>
      </c>
      <c r="K396" s="234" t="inlineStr">
        <is>
          <t>✓ 판테놀(B5) (세이프 O)</t>
        </is>
      </c>
    </row>
    <row r="397" ht="30" customHeight="1" s="43">
      <c r="A397" s="100" t="inlineStr">
        <is>
          <t>시카 판테놀 수딩젤 베이스</t>
        </is>
      </c>
      <c r="B397" s="238" t="inlineStr">
        <is>
          <t>활성</t>
        </is>
      </c>
      <c r="C397" s="232" t="inlineStr">
        <is>
          <t>90%</t>
        </is>
      </c>
      <c r="D397" s="248" t="inlineStr">
        <is>
          <t>허브누리</t>
        </is>
      </c>
      <c r="E397" s="232" t="n">
        <v>4</v>
      </c>
      <c r="F397" s="100" t="inlineStr">
        <is>
          <t>90 ~ 90 ~ 90%</t>
        </is>
      </c>
      <c r="G397" s="100" t="inlineStr">
        <is>
          <t>슈퍼시카 4종, 덱스판테놀, 오렌지꽃수가 함유된 산뜻한 진정 수딩젤 베이스.</t>
        </is>
      </c>
      <c r="H397" s="100" t="inlineStr">
        <is>
          <t>완제베이스+활성</t>
        </is>
      </c>
      <c r="I397" s="100" t="n"/>
      <c r="J397" s="197" t="n"/>
      <c r="K397" s="234" t="inlineStr">
        <is>
          <t>✓ 판테놀(B5) (세이프 O)</t>
        </is>
      </c>
    </row>
    <row r="398" ht="30" customHeight="1" s="43">
      <c r="A398" s="100" t="inlineStr">
        <is>
          <t>AC클리어 퍼펙트 솔루션 앰플</t>
        </is>
      </c>
      <c r="B398" s="238" t="inlineStr">
        <is>
          <t>활성</t>
        </is>
      </c>
      <c r="C398" s="232" t="inlineStr">
        <is>
          <t>48%</t>
        </is>
      </c>
      <c r="D398" s="248" t="inlineStr">
        <is>
          <t>허브누리</t>
        </is>
      </c>
      <c r="E398" s="232" t="n">
        <v>4</v>
      </c>
      <c r="F398" s="100" t="inlineStr">
        <is>
          <t>22 ~ 48 ~ 67%</t>
        </is>
      </c>
      <c r="G398" s="100" t="inlineStr">
        <is>
          <t>병풀, 녹차, 로즈마리 추출물이 최적 배합된 트러블 진정 전용 앰플 베이스.</t>
        </is>
      </c>
      <c r="H398" s="100" t="inlineStr">
        <is>
          <t>완제베이스+활성</t>
        </is>
      </c>
      <c r="I398" s="100" t="n"/>
      <c r="J398" s="197" t="n"/>
      <c r="K398" s="100" t="inlineStr"/>
    </row>
    <row r="399" ht="30" customHeight="1" s="43">
      <c r="A399" s="100" t="inlineStr">
        <is>
          <t>세라마이드5 컴플렉스</t>
        </is>
      </c>
      <c r="B399" s="238" t="inlineStr">
        <is>
          <t>활성</t>
        </is>
      </c>
      <c r="C399" s="232" t="inlineStr">
        <is>
          <t>5%</t>
        </is>
      </c>
      <c r="D399" s="248" t="inlineStr">
        <is>
          <t>허브누리</t>
        </is>
      </c>
      <c r="E399" s="232" t="n">
        <v>4</v>
      </c>
      <c r="F399" s="100" t="inlineStr">
        <is>
          <t>5 ~ 5 ~ 5%</t>
        </is>
      </c>
      <c r="G399" s="100" t="inlineStr">
        <is>
          <t>5가지 종류의 세라마이드 복합체. 피부 장벽 틈새를 메워 수분 손실 차단.</t>
        </is>
      </c>
      <c r="H399" s="100" t="inlineStr">
        <is>
          <t>로션 · 크림 · 페이스·바디오일</t>
        </is>
      </c>
      <c r="I399" s="100" t="n"/>
      <c r="J399" s="197" t="inlineStr">
        <is>
          <t>스쿠알란 · 보르피린</t>
        </is>
      </c>
      <c r="K399" s="100" t="inlineStr"/>
    </row>
    <row r="400" ht="45" customHeight="1" s="43">
      <c r="A400" s="100" t="inlineStr">
        <is>
          <t>윤모생기추출물
(= 윤모생기 추출물)</t>
        </is>
      </c>
      <c r="B400" s="238" t="inlineStr">
        <is>
          <t>활성</t>
        </is>
      </c>
      <c r="C400" s="232" t="inlineStr">
        <is>
          <t>9%</t>
        </is>
      </c>
      <c r="D400" s="248" t="inlineStr">
        <is>
          <t>허브누리</t>
        </is>
      </c>
      <c r="E400" s="232" t="n">
        <v>4</v>
      </c>
      <c r="F400" s="100" t="inlineStr">
        <is>
          <t>5 ~ 9 ~ 10%</t>
        </is>
      </c>
      <c r="G400" s="100" t="inlineStr">
        <is>
          <t>호호바, 아보카도, 한련초 등 16가지 전통 허브 추출물. 두피 영양 및 모근 강화.</t>
        </is>
      </c>
      <c r="H400" s="100" t="inlineStr">
        <is>
          <t>앰플·세럼 · 팩·마스크·패드 · 헤어세정</t>
        </is>
      </c>
      <c r="I400" s="100" t="n"/>
      <c r="J400" s="197" t="inlineStr">
        <is>
          <t>녹차추출물, 적하수오추출물 등 · 진한 적하수오추출물,녹차추출물, 에스피노질리아, 네틀추출물 등...</t>
        </is>
      </c>
      <c r="K400" s="100" t="inlineStr"/>
    </row>
    <row r="401" ht="60" customHeight="1" s="43">
      <c r="A401" s="100" t="inlineStr">
        <is>
          <t>시카 판테놀 폼클렌징베이스
(= 시카 판테놀 폼클렌징 베이스)</t>
        </is>
      </c>
      <c r="B401" s="238" t="inlineStr">
        <is>
          <t>활성</t>
        </is>
      </c>
      <c r="C401" s="232" t="inlineStr">
        <is>
          <t>77%</t>
        </is>
      </c>
      <c r="D401" s="248" t="inlineStr">
        <is>
          <t>허브누리</t>
        </is>
      </c>
      <c r="E401" s="232" t="n">
        <v>4</v>
      </c>
      <c r="F401" s="100" t="inlineStr">
        <is>
          <t>77 ~ 77 ~ 80%</t>
        </is>
      </c>
      <c r="G401" s="100" t="inlineStr">
        <is>
          <t>천연 순한 세정성분(유기농 라우릴 · 데실 글루코이드, PCG)으로 구성.풍성하고 탄력있는 거품, 사용 후 촉촉함, 약산성</t>
        </is>
      </c>
      <c r="H401" s="100" t="inlineStr">
        <is>
          <t>세정(클렌징)</t>
        </is>
      </c>
      <c r="I401" s="100" t="n"/>
      <c r="J401" s="197" t="inlineStr">
        <is>
          <t>허브누리의 아주 순한 폼클렌징베이스 · 허브누리의 아주 순한폼클렌징 베이스 · 허브누리의 아주 순한폼클렌징베이스</t>
        </is>
      </c>
      <c r="K401" s="234" t="inlineStr">
        <is>
          <t>✓ 판테놀(B5) (세이프 O)</t>
        </is>
      </c>
    </row>
    <row r="402" ht="45" customHeight="1" s="43">
      <c r="A402" s="100" t="inlineStr">
        <is>
          <t>FGF
(= (프리미엄) FGF)</t>
        </is>
      </c>
      <c r="B402" s="238" t="inlineStr">
        <is>
          <t>활성</t>
        </is>
      </c>
      <c r="C402" s="232" t="inlineStr">
        <is>
          <t>7%</t>
        </is>
      </c>
      <c r="D402" s="248" t="inlineStr">
        <is>
          <t>허브누리</t>
        </is>
      </c>
      <c r="E402" s="232" t="n">
        <v>4</v>
      </c>
      <c r="F402" s="100" t="inlineStr">
        <is>
          <t>5 ~ 7 ~ 17%</t>
        </is>
      </c>
      <c r="G402" s="100" t="inlineStr">
        <is>
          <t>섬유아세포 성장인자(Fibroblast Growth Factor). 진피층 콜라겐 합성 유도 및 피부 깊은 탄력.</t>
        </is>
      </c>
      <c r="H402" s="100" t="inlineStr">
        <is>
          <t>로션 · 앰플·세럼 · 완제베이스+활성 · 크림</t>
        </is>
      </c>
      <c r="I402" s="100" t="n"/>
      <c r="J402" s="197" t="inlineStr">
        <is>
          <t>4GF · EGF,화이트펩타이드, 아세틸헥사펩타이드 등등</t>
        </is>
      </c>
      <c r="K402" s="100" t="inlineStr"/>
    </row>
    <row r="403" ht="30" customHeight="1" s="43">
      <c r="A403" s="100" t="inlineStr">
        <is>
          <t>진한 녹차추출물</t>
        </is>
      </c>
      <c r="B403" s="238" t="inlineStr">
        <is>
          <t>활성</t>
        </is>
      </c>
      <c r="C403" s="232" t="inlineStr">
        <is>
          <t>5%</t>
        </is>
      </c>
      <c r="D403" s="248" t="inlineStr">
        <is>
          <t>허브누리</t>
        </is>
      </c>
      <c r="E403" s="232" t="n">
        <v>4</v>
      </c>
      <c r="F403" s="100" t="inlineStr">
        <is>
          <t>5 ~ 5 ~ 5%</t>
        </is>
      </c>
      <c r="G403" s="100" t="inlineStr">
        <is>
          <t>저온 감압 추출 녹차 성분. 폴리페놀 성분 파괴 최소화로 우수한 항산화.</t>
        </is>
      </c>
      <c r="H403" s="100" t="inlineStr">
        <is>
          <t>로션 · 앰플·세럼 · 크림</t>
        </is>
      </c>
      <c r="I403" s="100" t="n"/>
      <c r="J403" s="197" t="inlineStr">
        <is>
          <t>녹소초 추출물 · 유기농 브라이트닝 5 등. · 녹소초 추출물, 유기농 브라이트닝 5 등.</t>
        </is>
      </c>
      <c r="K403" s="234" t="inlineStr">
        <is>
          <t>✓ 녹차추출물 (세이프 O)</t>
        </is>
      </c>
    </row>
    <row r="404" ht="30" customHeight="1" s="43">
      <c r="A404" s="100" t="inlineStr">
        <is>
          <t>꿀 추출물</t>
        </is>
      </c>
      <c r="B404" s="238" t="inlineStr">
        <is>
          <t>활성</t>
        </is>
      </c>
      <c r="C404" s="232" t="inlineStr">
        <is>
          <t>10%</t>
        </is>
      </c>
      <c r="D404" s="248" t="inlineStr">
        <is>
          <t>허브누리</t>
        </is>
      </c>
      <c r="E404" s="232" t="n">
        <v>4</v>
      </c>
      <c r="F404" s="100" t="inlineStr">
        <is>
          <t>10 ~ 10 ~ 27%</t>
        </is>
      </c>
      <c r="G404" s="100" t="inlineStr">
        <is>
          <t>천연 꿀 추출물. 당류와 미네랄이 수분을 끌어당겨 찰진 보습감 제공.</t>
        </is>
      </c>
      <c r="H404" s="100" t="inlineStr">
        <is>
          <t>세정(클렌징) · 앰플·세럼 · 젤 · 토너·미스트</t>
        </is>
      </c>
      <c r="I404" s="100" t="n"/>
      <c r="J404" s="197" t="inlineStr">
        <is>
          <t>원하는 · 추출물</t>
        </is>
      </c>
      <c r="K404" s="100" t="inlineStr"/>
    </row>
    <row r="405" ht="45" customHeight="1" s="43">
      <c r="A405" s="100" t="inlineStr">
        <is>
          <t>부활초 줄기세포 (캘러스) 배양액
(= 부활초 줄기세포 배양액)</t>
        </is>
      </c>
      <c r="B405" s="238" t="inlineStr">
        <is>
          <t>활성</t>
        </is>
      </c>
      <c r="C405" s="232" t="inlineStr">
        <is>
          <t>8%</t>
        </is>
      </c>
      <c r="D405" s="248" t="inlineStr">
        <is>
          <t>허브누리</t>
        </is>
      </c>
      <c r="E405" s="232" t="n">
        <v>4</v>
      </c>
      <c r="F405" s="100" t="inlineStr">
        <is>
          <t>5 ~ 8 ~ 11%</t>
        </is>
      </c>
      <c r="G405" s="100" t="inlineStr">
        <is>
          <t>부활초 캘러스 배양액. 수분 활력 공급 및 강력한 세포 항산화.</t>
        </is>
      </c>
      <c r="H405" s="100" t="inlineStr">
        <is>
          <t>로션 · 크림 · 토너·미스트 · 팩·마스크·패드</t>
        </is>
      </c>
      <c r="I405" s="100" t="n"/>
      <c r="J405" s="197" t="inlineStr">
        <is>
          <t>인삼, 장미 · 줄기세포배양액 · 인삼줄기세포 · 장미줄기세포 등</t>
        </is>
      </c>
      <c r="K405" s="100" t="inlineStr"/>
    </row>
    <row r="406" ht="30" customHeight="1" s="43">
      <c r="A406" s="100" t="inlineStr">
        <is>
          <t>오이추출물
(= 오이 추출물)</t>
        </is>
      </c>
      <c r="B406" s="238" t="inlineStr">
        <is>
          <t>활성</t>
        </is>
      </c>
      <c r="C406" s="232" t="inlineStr">
        <is>
          <t>9%</t>
        </is>
      </c>
      <c r="D406" s="248" t="inlineStr">
        <is>
          <t>허브누리</t>
        </is>
      </c>
      <c r="E406" s="232" t="n">
        <v>4</v>
      </c>
      <c r="F406" s="100" t="inlineStr">
        <is>
          <t>8 ~ 9 ~ 10%</t>
        </is>
      </c>
      <c r="G406" s="100" t="inlineStr">
        <is>
          <t>오이 즙 추출물. 피부 열감 즉각 완화, 수분 보충 및 모공 수렴.</t>
        </is>
      </c>
      <c r="H406" s="100" t="inlineStr">
        <is>
          <t>세정(클렌징) · 앰플·세럼</t>
        </is>
      </c>
      <c r="I406" s="100" t="n"/>
      <c r="J406" s="197" t="inlineStr">
        <is>
          <t>감초추출물 등 · 원하는 · 추출물</t>
        </is>
      </c>
      <c r="K406" s="100" t="inlineStr"/>
    </row>
    <row r="407" ht="30" customHeight="1" s="43">
      <c r="A407" s="100" t="inlineStr">
        <is>
          <t>마치현추출물
(= 마치현 추출물)</t>
        </is>
      </c>
      <c r="B407" s="238" t="inlineStr">
        <is>
          <t>활성</t>
        </is>
      </c>
      <c r="C407" s="232" t="inlineStr">
        <is>
          <t>8%</t>
        </is>
      </c>
      <c r="D407" s="248" t="inlineStr">
        <is>
          <t>허브누리</t>
        </is>
      </c>
      <c r="E407" s="232" t="n">
        <v>4</v>
      </c>
      <c r="F407" s="100" t="inlineStr">
        <is>
          <t>5 ~ 8 ~ 21%</t>
        </is>
      </c>
      <c r="G407" s="100" t="inlineStr">
        <is>
          <t>쇠비름(마치현) 추출물. 자극 완화, 강력한 항염 및 자극받은 피부 집중 진정.</t>
        </is>
      </c>
      <c r="H407" s="100" t="inlineStr">
        <is>
          <t>세정(클렌징) · 앰플·세럼 · 젤 · 헤어세정</t>
        </is>
      </c>
      <c r="I407" s="100" t="n"/>
      <c r="J407" s="197" t="inlineStr">
        <is>
          <t>어성초 · 병풀 등 · 어성초 · 병풀 추출물 등 · 어성초 · 카렌듈라추출물 등</t>
        </is>
      </c>
      <c r="K407" s="100" t="inlineStr"/>
    </row>
    <row r="408" ht="30" customHeight="1" s="43">
      <c r="A408" s="100" t="inlineStr">
        <is>
          <t>로얄젤리추출물</t>
        </is>
      </c>
      <c r="B408" s="238" t="inlineStr">
        <is>
          <t>활성</t>
        </is>
      </c>
      <c r="C408" s="232" t="inlineStr">
        <is>
          <t>7%</t>
        </is>
      </c>
      <c r="D408" s="248" t="inlineStr">
        <is>
          <t>허브누리</t>
        </is>
      </c>
      <c r="E408" s="232" t="n">
        <v>4</v>
      </c>
      <c r="F408" s="100" t="inlineStr">
        <is>
          <t>5 ~ 7 ~ 10%</t>
        </is>
      </c>
      <c r="G408" s="100" t="inlineStr">
        <is>
          <t>여왕벌 영양원 로얄젤리 추출물. 풍부한 영양 공급 및 피부 면역·탄력 강화.</t>
        </is>
      </c>
      <c r="H408" s="100" t="inlineStr">
        <is>
          <t>앰플·세럼</t>
        </is>
      </c>
      <c r="I408" s="100" t="n"/>
      <c r="J408" s="197" t="inlineStr">
        <is>
          <t>인삼, 프로폴리스 · 프로폴리스</t>
        </is>
      </c>
      <c r="K408" s="100" t="inlineStr"/>
    </row>
    <row r="409" ht="30" customHeight="1" s="43">
      <c r="A409" s="100" t="inlineStr">
        <is>
          <t>마데카소사이드</t>
        </is>
      </c>
      <c r="B409" s="238" t="inlineStr">
        <is>
          <t>활성</t>
        </is>
      </c>
      <c r="C409" s="232" t="inlineStr">
        <is>
          <t>7%</t>
        </is>
      </c>
      <c r="D409" s="248" t="inlineStr">
        <is>
          <t>허브누리</t>
        </is>
      </c>
      <c r="E409" s="232" t="n">
        <v>4</v>
      </c>
      <c r="F409" s="100" t="inlineStr">
        <is>
          <t>5 ~ 7 ~ 10%</t>
        </is>
      </c>
      <c r="G409" s="100" t="inlineStr">
        <is>
          <t>병풀에서 고순도로 정제한 마데카 성분. 손상 피부 장벽 복구 및 항염 케어.</t>
        </is>
      </c>
      <c r="H409" s="100" t="inlineStr">
        <is>
          <t>세정(클렌징) · 크림 · 토너·미스트 · 헤어세정</t>
        </is>
      </c>
      <c r="I409" s="100" t="n"/>
      <c r="J409" s="197" t="inlineStr">
        <is>
          <t>병풀 추출물</t>
        </is>
      </c>
      <c r="K409" s="234" t="inlineStr">
        <is>
          <t>✓ 마데카소사이드 (세이프 O)</t>
        </is>
      </c>
    </row>
    <row r="410" ht="45" customHeight="1" s="43">
      <c r="A410" s="100" t="inlineStr">
        <is>
          <t>메디 7 솔루션
(= 메디7 솔루션 · 메디 7솔루션)</t>
        </is>
      </c>
      <c r="B410" s="238" t="inlineStr">
        <is>
          <t>활성</t>
        </is>
      </c>
      <c r="C410" s="232" t="inlineStr">
        <is>
          <t>5%</t>
        </is>
      </c>
      <c r="D410" s="248" t="inlineStr">
        <is>
          <t>허브누리</t>
        </is>
      </c>
      <c r="E410" s="232" t="n">
        <v>4</v>
      </c>
      <c r="F410" s="100" t="inlineStr">
        <is>
          <t>5 ~ 5 ~ 9%</t>
        </is>
      </c>
      <c r="G410" s="100" t="inlineStr">
        <is>
          <t>로즈마리, 병풀, 감초 등 7가지 자극 완화 허브 복합 추출물. 피부 면역 강화.</t>
        </is>
      </c>
      <c r="H410" s="100" t="inlineStr">
        <is>
          <t>로션 · 앰플·세럼 · 팩·마스크·패드</t>
        </is>
      </c>
      <c r="I410" s="100" t="n"/>
      <c r="J410" s="197" t="n"/>
      <c r="K410" s="100" t="inlineStr"/>
    </row>
    <row r="411" ht="30" customHeight="1" s="43">
      <c r="A411" s="100" t="inlineStr">
        <is>
          <t>비타민 나무 워터
(= 비타민나무워터)</t>
        </is>
      </c>
      <c r="B411" s="238" t="inlineStr">
        <is>
          <t>활성</t>
        </is>
      </c>
      <c r="C411" s="232" t="inlineStr">
        <is>
          <t>62%</t>
        </is>
      </c>
      <c r="D411" s="248" t="inlineStr">
        <is>
          <t>허브누리</t>
        </is>
      </c>
      <c r="E411" s="232" t="n">
        <v>4</v>
      </c>
      <c r="F411" s="100" t="inlineStr">
        <is>
          <t>45 ~ 62 ~ 83%</t>
        </is>
      </c>
      <c r="G411" s="100" t="inlineStr">
        <is>
          <t>비타민나무 열매 증류 워터. 비타민 C·E 함유로 피부 생기 및 맑은 톤 부여.</t>
        </is>
      </c>
      <c r="H411" s="100" t="inlineStr">
        <is>
          <t>로션 · 크림 · 토너·미스트 · 팩·마스크·패드</t>
        </is>
      </c>
      <c r="I411" s="100" t="n"/>
      <c r="J411" s="197" t="inlineStr">
        <is>
          <t>원하는 워터 · 티트리, 로즈워터 등</t>
        </is>
      </c>
      <c r="K411" s="100" t="inlineStr"/>
    </row>
    <row r="412" ht="30" customHeight="1" s="43">
      <c r="A412" s="100" t="inlineStr">
        <is>
          <t>비오틴</t>
        </is>
      </c>
      <c r="B412" s="238" t="inlineStr">
        <is>
          <t>활성</t>
        </is>
      </c>
      <c r="C412" s="232" t="inlineStr">
        <is>
          <t>6%</t>
        </is>
      </c>
      <c r="D412" s="248" t="inlineStr">
        <is>
          <t>허브누리</t>
        </is>
      </c>
      <c r="E412" s="232" t="n">
        <v>3</v>
      </c>
      <c r="F412" s="100" t="inlineStr">
        <is>
          <t>6 ~ 6 ~ 15%</t>
        </is>
      </c>
      <c r="G412" s="100" t="inlineStr">
        <is>
          <t>비타민 B7 성분. 두피 및 피부 장벽 건강 유지, 단백질 대사 지원.</t>
        </is>
      </c>
      <c r="H412" s="100" t="inlineStr">
        <is>
          <t>팩·마스크·패드 · 헤어세정</t>
        </is>
      </c>
      <c r="I412" s="100" t="n"/>
      <c r="J412" s="197" t="n"/>
      <c r="K412" s="100" t="inlineStr"/>
    </row>
    <row r="413" ht="30" customHeight="1" s="43">
      <c r="A413" s="100" t="inlineStr">
        <is>
          <t>화이트닝 퍼펙트 솔루션 앰플</t>
        </is>
      </c>
      <c r="B413" s="238" t="inlineStr">
        <is>
          <t>활성</t>
        </is>
      </c>
      <c r="C413" s="232" t="inlineStr">
        <is>
          <t>29%</t>
        </is>
      </c>
      <c r="D413" s="248" t="inlineStr">
        <is>
          <t>허브누리</t>
        </is>
      </c>
      <c r="E413" s="232" t="n">
        <v>3</v>
      </c>
      <c r="F413" s="100" t="inlineStr">
        <is>
          <t>22 ~ 29 ~ 67%</t>
        </is>
      </c>
      <c r="G413" s="100" t="inlineStr">
        <is>
          <t>비타민나무, 유자, 오미자 추출물 기반의 식약처 미백 기능성 앰플 베이스.</t>
        </is>
      </c>
      <c r="H413" s="100" t="inlineStr">
        <is>
          <t>완제베이스+활성</t>
        </is>
      </c>
      <c r="I413" s="100" t="n"/>
      <c r="J413" s="197" t="n"/>
      <c r="K413" s="100" t="inlineStr"/>
    </row>
    <row r="414" ht="30" customHeight="1" s="43">
      <c r="A414" s="100" t="inlineStr">
        <is>
          <t>디판테놀</t>
        </is>
      </c>
      <c r="B414" s="238" t="inlineStr">
        <is>
          <t>활성</t>
        </is>
      </c>
      <c r="C414" s="232" t="inlineStr">
        <is>
          <t>1%</t>
        </is>
      </c>
      <c r="D414" s="248" t="inlineStr">
        <is>
          <t>허브누리</t>
        </is>
      </c>
      <c r="E414" s="232" t="n">
        <v>3</v>
      </c>
      <c r="F414" s="100" t="inlineStr">
        <is>
          <t>1 ~ 1 ~ 5%</t>
        </is>
      </c>
      <c r="G414" s="100" t="inlineStr">
        <is>
          <t>고보습 D-판테놀 수용액. 두피 및 모발 수분 보충, 부드러운 컨디셔닝 부여.</t>
        </is>
      </c>
      <c r="H414" s="100" t="inlineStr">
        <is>
          <t>로션 · 헤어세정</t>
        </is>
      </c>
      <c r="I414" s="100" t="n"/>
      <c r="J414" s="197" t="inlineStr">
        <is>
          <t>다중)히아루론산, 에코보습제 · 글리세린 등 · 히아루론산 · 리피듀어, 식물성글리세린</t>
        </is>
      </c>
      <c r="K414" s="234" t="inlineStr">
        <is>
          <t>✓ 판테놀(B5) (세이프 O)</t>
        </is>
      </c>
    </row>
    <row r="415" ht="30" customHeight="1" s="43">
      <c r="A415" s="100" t="inlineStr">
        <is>
          <t>바다포도추출물
(= 바다포도 추출물)</t>
        </is>
      </c>
      <c r="B415" s="238" t="inlineStr">
        <is>
          <t>활성</t>
        </is>
      </c>
      <c r="C415" s="232" t="inlineStr">
        <is>
          <t>10%</t>
        </is>
      </c>
      <c r="D415" s="248" t="inlineStr">
        <is>
          <t>허브누리</t>
        </is>
      </c>
      <c r="E415" s="232" t="n">
        <v>3</v>
      </c>
      <c r="F415" s="100" t="inlineStr">
        <is>
          <t>6 ~ 10 ~ 10%</t>
        </is>
      </c>
      <c r="G415" s="100" t="inlineStr">
        <is>
          <t>후코이단과 미네랄이 풍부한 해초 추출물. 촉촉한 수분 유지 및 피부 정화.</t>
        </is>
      </c>
      <c r="H415" s="100" t="inlineStr">
        <is>
          <t>생활화학 · 앰플·세럼 · 완제베이스+활성</t>
        </is>
      </c>
      <c r="I415" s="100" t="n"/>
      <c r="J415" s="197" t="n"/>
      <c r="K415" s="100" t="inlineStr"/>
    </row>
    <row r="416" ht="30" customHeight="1" s="43">
      <c r="A416" s="100" t="inlineStr">
        <is>
          <t>인삼추출물
(= 인삼 추출물)</t>
        </is>
      </c>
      <c r="B416" s="238" t="inlineStr">
        <is>
          <t>활성</t>
        </is>
      </c>
      <c r="C416" s="232" t="inlineStr">
        <is>
          <t>10%</t>
        </is>
      </c>
      <c r="D416" s="248" t="inlineStr">
        <is>
          <t>허브누리</t>
        </is>
      </c>
      <c r="E416" s="232" t="n">
        <v>3</v>
      </c>
      <c r="F416" s="100" t="inlineStr">
        <is>
          <t>10 ~ 10 ~ 10%</t>
        </is>
      </c>
      <c r="G416" s="100" t="inlineStr">
        <is>
          <t>사포닌(진세노사이드) 함유 인삼 추출물. 피부 활력, 영양 공급 및 항노화.</t>
        </is>
      </c>
      <c r="H416" s="100" t="inlineStr">
        <is>
          <t>토너·미스트 · 헤어세정</t>
        </is>
      </c>
      <c r="I416" s="100" t="n"/>
      <c r="J416" s="197" t="n"/>
      <c r="K416" s="100" t="inlineStr"/>
    </row>
    <row r="417" ht="30" customHeight="1" s="43">
      <c r="A417" s="100" t="inlineStr">
        <is>
          <t>알란토인분말
(= 알란토인 분말)</t>
        </is>
      </c>
      <c r="B417" s="238" t="inlineStr">
        <is>
          <t>활성</t>
        </is>
      </c>
      <c r="C417" s="232" t="inlineStr">
        <is>
          <t>1%</t>
        </is>
      </c>
      <c r="D417" s="248" t="inlineStr">
        <is>
          <t>허브누리</t>
        </is>
      </c>
      <c r="E417" s="232" t="n">
        <v>3</v>
      </c>
      <c r="F417" s="100" t="inlineStr">
        <is>
          <t>0 ~ 1 ~ 2%</t>
        </is>
      </c>
      <c r="G417" s="100" t="inlineStr">
        <is>
          <t>고순도 알란토인 파우더. 피부 자극 완화, 각질 정돈 및 진정.</t>
        </is>
      </c>
      <c r="H417" s="100" t="inlineStr">
        <is>
          <t>색조 · 세정(클렌징) · 젤</t>
        </is>
      </c>
      <c r="I417" s="100" t="n"/>
      <c r="J417" s="197" t="inlineStr">
        <is>
          <t>세라마이드 · 알란토인분말 사용시 0.2g</t>
        </is>
      </c>
      <c r="K417" s="234" t="inlineStr">
        <is>
          <t>✓ 알란토인 (세이프 O)</t>
        </is>
      </c>
    </row>
    <row r="418" ht="30" customHeight="1" s="43">
      <c r="A418" s="100" t="inlineStr">
        <is>
          <t>로즈 플라워젤
(= 로즈플라워젤)</t>
        </is>
      </c>
      <c r="B418" s="238" t="inlineStr">
        <is>
          <t>활성</t>
        </is>
      </c>
      <c r="C418" s="232" t="inlineStr">
        <is>
          <t>87%</t>
        </is>
      </c>
      <c r="D418" s="248" t="inlineStr">
        <is>
          <t>허브누리</t>
        </is>
      </c>
      <c r="E418" s="232" t="n">
        <v>3</v>
      </c>
      <c r="F418" s="100" t="inlineStr">
        <is>
          <t>50 ~ 87 ~ 89%</t>
        </is>
      </c>
      <c r="G418" s="100" t="inlineStr">
        <is>
          <t>다마스크 장미수와 알란토인이 배합된 수분 진정 겔.</t>
        </is>
      </c>
      <c r="H418" s="100" t="inlineStr">
        <is>
          <t>앰플·세럼 · 젤 · 크림</t>
        </is>
      </c>
      <c r="I418" s="100" t="n"/>
      <c r="J418" s="197" t="inlineStr">
        <is>
          <t>허브누리 · 알로에베라겔 · 네롤리플라워겔 · 허브누리 · 알로에베라겔 · 네롤리플라워젤</t>
        </is>
      </c>
      <c r="K418" s="100" t="inlineStr"/>
    </row>
    <row r="419" ht="30" customHeight="1" s="43">
      <c r="A419" s="100" t="inlineStr">
        <is>
          <t>아토7 솔루션</t>
        </is>
      </c>
      <c r="B419" s="238" t="inlineStr">
        <is>
          <t>활성</t>
        </is>
      </c>
      <c r="C419" s="232" t="inlineStr">
        <is>
          <t>5%</t>
        </is>
      </c>
      <c r="D419" s="248" t="inlineStr">
        <is>
          <t>허브누리</t>
        </is>
      </c>
      <c r="E419" s="232" t="n">
        <v>3</v>
      </c>
      <c r="F419" s="100" t="inlineStr">
        <is>
          <t>5 ~ 5 ~ 9%</t>
        </is>
      </c>
      <c r="G419" s="100" t="inlineStr">
        <is>
          <t>민감·아토피성 피부를 위한 7가지 식물 복합 추출물. 자극 완화 및 장벽 보호.</t>
        </is>
      </c>
      <c r="H419" s="100" t="inlineStr">
        <is>
          <t>로션 · 크림 · 토너·미스트</t>
        </is>
      </c>
      <c r="I419" s="100" t="n"/>
      <c r="J419" s="197" t="n"/>
      <c r="K419" s="100" t="inlineStr"/>
    </row>
    <row r="420" ht="30" customHeight="1" s="43">
      <c r="A420" s="100" t="inlineStr">
        <is>
          <t>상황버섯추출물
(= 상황버섯 추출물)</t>
        </is>
      </c>
      <c r="B420" s="238" t="inlineStr">
        <is>
          <t>활성</t>
        </is>
      </c>
      <c r="C420" s="232" t="inlineStr">
        <is>
          <t>5%</t>
        </is>
      </c>
      <c r="D420" s="248" t="inlineStr">
        <is>
          <t>허브누리</t>
        </is>
      </c>
      <c r="E420" s="232" t="n">
        <v>3</v>
      </c>
      <c r="F420" s="100" t="inlineStr">
        <is>
          <t>5 ~ 5 ~ 10%</t>
        </is>
      </c>
      <c r="G420" s="100" t="inlineStr">
        <is>
          <t>상황버섯 유래 베타글루칸 및 비타민 B군. 항산화 및 미백 톤업 케어.</t>
        </is>
      </c>
      <c r="H420" s="100" t="inlineStr">
        <is>
          <t>앰플·세럼 · 크림</t>
        </is>
      </c>
      <c r="I420" s="100" t="n"/>
      <c r="J420" s="197" t="inlineStr">
        <is>
          <t>원하는 · 추출물</t>
        </is>
      </c>
      <c r="K420" s="100" t="inlineStr"/>
    </row>
    <row r="421" ht="30" customHeight="1" s="43">
      <c r="A421" s="100" t="inlineStr">
        <is>
          <t>석류추출물</t>
        </is>
      </c>
      <c r="B421" s="238" t="inlineStr">
        <is>
          <t>활성</t>
        </is>
      </c>
      <c r="C421" s="232" t="inlineStr">
        <is>
          <t>10%</t>
        </is>
      </c>
      <c r="D421" s="248" t="inlineStr">
        <is>
          <t>허브누리</t>
        </is>
      </c>
      <c r="E421" s="232" t="n">
        <v>3</v>
      </c>
      <c r="F421" s="100" t="inlineStr">
        <is>
          <t>10 ~ 10 ~ 10%</t>
        </is>
      </c>
      <c r="G421" s="100" t="inlineStr">
        <is>
          <t>식물성 에스트로겐과 폴리페놀이 풍부한 석류 추출물. 피부 탄력 및 활력.</t>
        </is>
      </c>
      <c r="H421" s="100" t="inlineStr">
        <is>
          <t>앰플·세럼 · 크림</t>
        </is>
      </c>
      <c r="I421" s="100" t="n"/>
      <c r="J421" s="197" t="inlineStr">
        <is>
          <t>콜라겐, 플라센타 · 인삼추출물 등... · 토마토, 인삼, 푸에라리아추출물 등</t>
        </is>
      </c>
      <c r="K421" s="100" t="inlineStr"/>
    </row>
    <row r="422" ht="30" customHeight="1" s="43">
      <c r="A422" s="100" t="inlineStr">
        <is>
          <t>마린엘라스틴</t>
        </is>
      </c>
      <c r="B422" s="238" t="inlineStr">
        <is>
          <t>활성</t>
        </is>
      </c>
      <c r="C422" s="232" t="inlineStr">
        <is>
          <t>3%</t>
        </is>
      </c>
      <c r="D422" s="248" t="inlineStr">
        <is>
          <t>허브누리</t>
        </is>
      </c>
      <c r="E422" s="232" t="n">
        <v>3</v>
      </c>
      <c r="F422" s="100" t="inlineStr">
        <is>
          <t>2 ~ 3 ~ 5%</t>
        </is>
      </c>
      <c r="G422" s="100" t="inlineStr">
        <is>
          <t>해양 단백질 유래 엘라스틴. 콜라겐과 함께 피부 탱탱함 유지 및 수분 보충.</t>
        </is>
      </c>
      <c r="H422" s="100" t="inlineStr">
        <is>
          <t>헤어세정</t>
        </is>
      </c>
      <c r="I422" s="100" t="n"/>
      <c r="J422" s="197" t="n"/>
      <c r="K422" s="100" t="inlineStr"/>
    </row>
    <row r="423" ht="30" customHeight="1" s="43">
      <c r="A423" s="100" t="inlineStr">
        <is>
          <t>상백피추출물</t>
        </is>
      </c>
      <c r="B423" s="238" t="inlineStr">
        <is>
          <t>활성</t>
        </is>
      </c>
      <c r="C423" s="232" t="inlineStr">
        <is>
          <t>8%</t>
        </is>
      </c>
      <c r="D423" s="248" t="inlineStr">
        <is>
          <t>허브누리</t>
        </is>
      </c>
      <c r="E423" s="232" t="n">
        <v>3</v>
      </c>
      <c r="F423" s="100" t="inlineStr">
        <is>
          <t>8 ~ 8 ~ 10%</t>
        </is>
      </c>
      <c r="G423" s="100" t="inlineStr">
        <is>
          <t>뽕나무 뿌리 껍질 추출물. 멜라닌 생성 효소 억제를 통한 피부 맑음 케어.</t>
        </is>
      </c>
      <c r="H423" s="100" t="inlineStr">
        <is>
          <t>크림 · 팩·마스크·패드</t>
        </is>
      </c>
      <c r="I423" s="100" t="n"/>
      <c r="J423" s="197" t="inlineStr">
        <is>
          <t>감초, 녹차 · 화이텐스등 · 감초, 녹차추출물</t>
        </is>
      </c>
      <c r="K423" s="100" t="inlineStr"/>
    </row>
    <row r="424" ht="30" customHeight="1" s="43">
      <c r="A424" s="100" t="inlineStr">
        <is>
          <t>화이트 컴플렉스 6
(= 화이트 컴플렉스6)</t>
        </is>
      </c>
      <c r="B424" s="238" t="inlineStr">
        <is>
          <t>활성</t>
        </is>
      </c>
      <c r="C424" s="232" t="inlineStr">
        <is>
          <t>4%</t>
        </is>
      </c>
      <c r="D424" s="248" t="inlineStr">
        <is>
          <t>허브누리</t>
        </is>
      </c>
      <c r="E424" s="232" t="n">
        <v>3</v>
      </c>
      <c r="F424" s="100" t="inlineStr">
        <is>
          <t>4 ~ 4 ~ 5%</t>
        </is>
      </c>
      <c r="G424" s="100" t="inlineStr">
        <is>
          <t>5가지 콩과 갈근 발효 추출물. 항산화 및 미백, 주름 개선 시너지.</t>
        </is>
      </c>
      <c r="H424" s="100" t="inlineStr">
        <is>
          <t>크림 · 팩·마스크·패드</t>
        </is>
      </c>
      <c r="I424" s="100" t="n"/>
      <c r="J424" s="197" t="inlineStr">
        <is>
          <t>글루타치온 · 알부틴 · 글루타치온, 알부틴 · 화이텐스, 감초추출물 등</t>
        </is>
      </c>
      <c r="K424" s="100" t="inlineStr"/>
    </row>
    <row r="425" ht="30" customHeight="1" s="43">
      <c r="A425" s="100" t="inlineStr">
        <is>
          <t>마린콜라겐</t>
        </is>
      </c>
      <c r="B425" s="238" t="inlineStr">
        <is>
          <t>활성</t>
        </is>
      </c>
      <c r="C425" s="232" t="inlineStr">
        <is>
          <t>10%</t>
        </is>
      </c>
      <c r="D425" s="248" t="inlineStr">
        <is>
          <t>허브누리</t>
        </is>
      </c>
      <c r="E425" s="232" t="n">
        <v>3</v>
      </c>
      <c r="F425" s="100" t="inlineStr">
        <is>
          <t>10 ~ 10 ~ 10%</t>
        </is>
      </c>
      <c r="G425" s="100" t="inlineStr">
        <is>
          <t>피쉬 유래 저분자 콜라겐. 흡수력이 우수하여 피부 수분 결합력 및 탄력 증가.</t>
        </is>
      </c>
      <c r="H425" s="100" t="inlineStr">
        <is>
          <t>세정(클렌징) · 앰플·세럼</t>
        </is>
      </c>
      <c r="I425" s="100" t="n"/>
      <c r="J425" s="197" t="inlineStr">
        <is>
          <t>아카시아 · 콜라겐, 콜라겐</t>
        </is>
      </c>
      <c r="K425" s="100" t="inlineStr"/>
    </row>
    <row r="426" ht="30" customHeight="1" s="43">
      <c r="A426" s="100" t="inlineStr">
        <is>
          <t>(마린)콜라겐</t>
        </is>
      </c>
      <c r="B426" s="238" t="inlineStr">
        <is>
          <t>활성</t>
        </is>
      </c>
      <c r="C426" s="232" t="inlineStr">
        <is>
          <t>6%</t>
        </is>
      </c>
      <c r="D426" s="248" t="inlineStr">
        <is>
          <t>허브누리</t>
        </is>
      </c>
      <c r="E426" s="232" t="n">
        <v>2</v>
      </c>
      <c r="F426" s="100" t="inlineStr">
        <is>
          <t>2 ~ 6 ~ 10%</t>
        </is>
      </c>
      <c r="G426" s="100" t="inlineStr">
        <is>
          <t>피쉬 콜라겐, 흡수율 좋음</t>
        </is>
      </c>
      <c r="H426" s="100" t="inlineStr">
        <is>
          <t>앰플·세럼 · 완제베이스+활성</t>
        </is>
      </c>
      <c r="I426" s="100" t="n"/>
      <c r="J426" s="197" t="inlineStr">
        <is>
          <t>아카시아 콜라겐 · 아카시아콜라겐</t>
        </is>
      </c>
      <c r="K426" s="100" t="inlineStr"/>
    </row>
    <row r="427" ht="30" customHeight="1" s="43">
      <c r="A427" s="100" t="inlineStr">
        <is>
          <t>클로렐라추출물</t>
        </is>
      </c>
      <c r="B427" s="238" t="inlineStr">
        <is>
          <t>활성</t>
        </is>
      </c>
      <c r="C427" s="232" t="inlineStr">
        <is>
          <t>7%</t>
        </is>
      </c>
      <c r="D427" s="248" t="inlineStr">
        <is>
          <t>허브누리</t>
        </is>
      </c>
      <c r="E427" s="232" t="n">
        <v>2</v>
      </c>
      <c r="F427" s="100" t="inlineStr">
        <is>
          <t>5 ~ 7 ~ 10%</t>
        </is>
      </c>
      <c r="G427" s="100" t="inlineStr">
        <is>
          <t>담수 단백질 해조류 클로렐라 추출물. 미네랄과 비타민 공급, 피부 활력.</t>
        </is>
      </c>
      <c r="H427" s="100" t="inlineStr">
        <is>
          <t>로션 · 토너·미스트</t>
        </is>
      </c>
      <c r="I427" s="100" t="n"/>
      <c r="J427" s="197" t="inlineStr">
        <is>
          <t>녹차, 어성초 · 오이추출물</t>
        </is>
      </c>
      <c r="K427" s="100" t="inlineStr"/>
    </row>
    <row r="428" ht="30" customHeight="1" s="43">
      <c r="A428" s="100" t="inlineStr">
        <is>
          <t>하수오추출물
(= (진한~) 하수오추출물)</t>
        </is>
      </c>
      <c r="B428" s="238" t="inlineStr">
        <is>
          <t>활성</t>
        </is>
      </c>
      <c r="C428" s="232" t="inlineStr">
        <is>
          <t>12%</t>
        </is>
      </c>
      <c r="D428" s="248" t="inlineStr">
        <is>
          <t>허브누리</t>
        </is>
      </c>
      <c r="E428" s="232" t="n">
        <v>2</v>
      </c>
      <c r="F428" s="100" t="inlineStr">
        <is>
          <t>12 ~ 12 ~ 12%</t>
        </is>
      </c>
      <c r="G428" s="100" t="inlineStr">
        <is>
          <t>적하수오 뿌리 추출물. 두피 영양 공급 및 모발 건강 유지.</t>
        </is>
      </c>
      <c r="H428" s="100" t="inlineStr">
        <is>
          <t>헤어세정</t>
        </is>
      </c>
      <c r="I428" s="100" t="n"/>
      <c r="J428" s="197" t="n"/>
      <c r="K428" s="100" t="inlineStr"/>
    </row>
    <row r="429" ht="30" customHeight="1" s="43">
      <c r="A429" s="100" t="inlineStr">
        <is>
          <t>푸에라리아추출물</t>
        </is>
      </c>
      <c r="B429" s="238" t="inlineStr">
        <is>
          <t>활성</t>
        </is>
      </c>
      <c r="C429" s="232" t="inlineStr">
        <is>
          <t>15%</t>
        </is>
      </c>
      <c r="D429" s="248" t="inlineStr">
        <is>
          <t>허브누리</t>
        </is>
      </c>
      <c r="E429" s="232" t="n">
        <v>2</v>
      </c>
      <c r="F429" s="100" t="inlineStr">
        <is>
          <t>15 ~ 15 ~ 15%</t>
        </is>
      </c>
      <c r="G429" s="100" t="inlineStr">
        <is>
          <t>식물성 에스트로겐이 풍부한 푸에라리아 뿌리 추출물. 피부 탄력 강화 지원.</t>
        </is>
      </c>
      <c r="H429" s="100" t="inlineStr">
        <is>
          <t>로션 · 크림</t>
        </is>
      </c>
      <c r="I429" s="100" t="n"/>
      <c r="J429" s="197" t="n"/>
      <c r="K429" s="100" t="inlineStr"/>
    </row>
    <row r="430" ht="30" customHeight="1" s="43">
      <c r="A430" s="100" t="inlineStr">
        <is>
          <t>갈락토발효여과물</t>
        </is>
      </c>
      <c r="B430" s="238" t="inlineStr">
        <is>
          <t>활성</t>
        </is>
      </c>
      <c r="C430" s="232" t="inlineStr">
        <is>
          <t>32%</t>
        </is>
      </c>
      <c r="D430" s="248" t="inlineStr">
        <is>
          <t>허브누리</t>
        </is>
      </c>
      <c r="E430" s="232" t="n">
        <v>2</v>
      </c>
      <c r="F430" s="100" t="inlineStr">
        <is>
          <t>4 ~ 32 ~ 60%</t>
        </is>
      </c>
      <c r="G430" s="100" t="inlineStr">
        <is>
          <t>천연 효모 발효 원액. 피부 아미노산 충전, 결 정돈 및 유수분 조절.</t>
        </is>
      </c>
      <c r="H430" s="100" t="inlineStr">
        <is>
          <t>앰플·세럼 · 완제베이스+활성</t>
        </is>
      </c>
      <c r="I430" s="100" t="n"/>
      <c r="J430" s="197" t="inlineStr">
        <is>
          <t>비피다, 사카로 발효여과물 등 · 사카로미세스 · 발효여과물 · 원하는 워터</t>
        </is>
      </c>
      <c r="K430" s="100" t="inlineStr"/>
    </row>
    <row r="431" ht="30" customHeight="1" s="43">
      <c r="A431" s="100" t="inlineStr">
        <is>
          <t>비피다발효여과물</t>
        </is>
      </c>
      <c r="B431" s="238" t="inlineStr">
        <is>
          <t>활성</t>
        </is>
      </c>
      <c r="C431" s="232" t="inlineStr">
        <is>
          <t>32%</t>
        </is>
      </c>
      <c r="D431" s="248" t="inlineStr">
        <is>
          <t>허브누리</t>
        </is>
      </c>
      <c r="E431" s="232" t="n">
        <v>2</v>
      </c>
      <c r="F431" s="100" t="inlineStr">
        <is>
          <t>20 ~ 32 ~ 45%</t>
        </is>
      </c>
      <c r="G431" s="100" t="inlineStr">
        <is>
          <t>비피더스균 발효 용해물. 피부 장벽 강화, 면역력 유도 및 매끈한 결 케어.</t>
        </is>
      </c>
      <c r="H431" s="100" t="inlineStr">
        <is>
          <t>앰플·세럼</t>
        </is>
      </c>
      <c r="I431" s="100" t="n"/>
      <c r="J431" s="197" t="inlineStr">
        <is>
          <t>갈락토미세스 · 발효여과물</t>
        </is>
      </c>
      <c r="K431" s="100" t="inlineStr"/>
    </row>
    <row r="432" ht="30" customHeight="1" s="43">
      <c r="A432" s="100" t="inlineStr">
        <is>
          <t>알부틴</t>
        </is>
      </c>
      <c r="B432" s="238" t="inlineStr">
        <is>
          <t>활성</t>
        </is>
      </c>
      <c r="C432" s="232" t="inlineStr">
        <is>
          <t>3%</t>
        </is>
      </c>
      <c r="D432" s="248" t="inlineStr">
        <is>
          <t>허브누리</t>
        </is>
      </c>
      <c r="E432" s="232" t="n">
        <v>2</v>
      </c>
      <c r="F432" s="100" t="inlineStr">
        <is>
          <t>3 ~ 3 ~ 3%</t>
        </is>
      </c>
      <c r="G432" s="100" t="inlineStr">
        <is>
          <t>식약처 고시 미백 성분. 멜라닌 합성 효소 차단으로 색소 침착 예방.</t>
        </is>
      </c>
      <c r="H432" s="100" t="inlineStr">
        <is>
          <t>앰플·세럼 · 크림</t>
        </is>
      </c>
      <c r="I432" s="100" t="n"/>
      <c r="J432" s="197" t="inlineStr">
        <is>
          <t>나이아신아마이드</t>
        </is>
      </c>
      <c r="K432" s="100" t="inlineStr"/>
    </row>
    <row r="433" ht="30" customHeight="1" s="43">
      <c r="A433" s="100" t="inlineStr">
        <is>
          <t>라벤더추출물</t>
        </is>
      </c>
      <c r="B433" s="238" t="inlineStr">
        <is>
          <t>활성</t>
        </is>
      </c>
      <c r="C433" s="232" t="inlineStr">
        <is>
          <t>8%</t>
        </is>
      </c>
      <c r="D433" s="248" t="inlineStr">
        <is>
          <t>허브누리</t>
        </is>
      </c>
      <c r="E433" s="232" t="n">
        <v>2</v>
      </c>
      <c r="F433" s="100" t="inlineStr">
        <is>
          <t>8 ~ 8 ~ 8%</t>
        </is>
      </c>
      <c r="G433" s="100" t="inlineStr">
        <is>
          <t>라벤더 꽃 수용성 추출물. 자극 완화 및 트러블 진정.</t>
        </is>
      </c>
      <c r="H433" s="100" t="inlineStr">
        <is>
          <t>로션</t>
        </is>
      </c>
      <c r="I433" s="100" t="n"/>
      <c r="J433" s="197" t="inlineStr">
        <is>
          <t>캐모마일, 병풀 · 카렌듈라, 황금추출물</t>
        </is>
      </c>
      <c r="K433" s="100" t="inlineStr"/>
    </row>
    <row r="434" ht="30" customHeight="1" s="43">
      <c r="A434" s="100" t="inlineStr">
        <is>
          <t>진주가루</t>
        </is>
      </c>
      <c r="B434" s="238" t="inlineStr">
        <is>
          <t>활성</t>
        </is>
      </c>
      <c r="C434" s="232" t="inlineStr">
        <is>
          <t>1%</t>
        </is>
      </c>
      <c r="D434" s="248" t="inlineStr">
        <is>
          <t>허브누리</t>
        </is>
      </c>
      <c r="E434" s="232" t="n">
        <v>2</v>
      </c>
      <c r="F434" s="100" t="inlineStr">
        <is>
          <t>1 ~ 1 ~ 1%</t>
        </is>
      </c>
      <c r="G434" s="100" t="inlineStr">
        <is>
          <t>미네랄과 아미노산이 풍부한 진주 분말. 매끈한 피부 결 및 화사한 톤 연출.</t>
        </is>
      </c>
      <c r="H434" s="100" t="inlineStr">
        <is>
          <t>로션 · 크림</t>
        </is>
      </c>
      <c r="I434" s="100" t="n"/>
      <c r="J434" s="197" t="n"/>
      <c r="K434" s="100" t="inlineStr"/>
    </row>
    <row r="435" ht="30" customHeight="1" s="43">
      <c r="A435" s="100" t="inlineStr">
        <is>
          <t>오가닉 7 추출물</t>
        </is>
      </c>
      <c r="B435" s="238" t="inlineStr">
        <is>
          <t>활성</t>
        </is>
      </c>
      <c r="C435" s="232" t="inlineStr">
        <is>
          <t>15%</t>
        </is>
      </c>
      <c r="D435" s="248" t="inlineStr">
        <is>
          <t>허브누리</t>
        </is>
      </c>
      <c r="E435" s="232" t="n">
        <v>2</v>
      </c>
      <c r="F435" s="100" t="inlineStr">
        <is>
          <t>10 ~ 15 ~ 19%</t>
        </is>
      </c>
      <c r="G435" s="100" t="inlineStr">
        <is>
          <t>7가지 유기농 과채 저온 추출물. 영양 파괴 없이 피부에 비타민 공급.</t>
        </is>
      </c>
      <c r="H435" s="100" t="inlineStr">
        <is>
          <t>세정(클렌징) · 헤어세정</t>
        </is>
      </c>
      <c r="I435" s="100" t="n"/>
      <c r="J435" s="197" t="inlineStr">
        <is>
          <t>유기농 · 브라이트닝 · 솔루션 · 유기농 · 카밍 5솔루션</t>
        </is>
      </c>
      <c r="K435" s="100" t="inlineStr"/>
    </row>
    <row r="436" ht="30" customHeight="1" s="43">
      <c r="A436" s="100" t="inlineStr">
        <is>
          <t>자운고 인퓨즈오일</t>
        </is>
      </c>
      <c r="B436" s="238" t="inlineStr">
        <is>
          <t>활성</t>
        </is>
      </c>
      <c r="C436" s="232" t="inlineStr">
        <is>
          <t>50%</t>
        </is>
      </c>
      <c r="D436" s="248" t="inlineStr">
        <is>
          <t>허브누리</t>
        </is>
      </c>
      <c r="E436" s="232" t="n">
        <v>2</v>
      </c>
      <c r="F436" s="100" t="inlineStr">
        <is>
          <t>38 ~ 50 ~ 62%</t>
        </is>
      </c>
      <c r="G436" s="100" t="inlineStr">
        <is>
          <t>8가지 한방 약재 인퓨즈 오일. 가려움 완화, 트러블 진정 및 장벽 강화.</t>
        </is>
      </c>
      <c r="H436" s="100" t="inlineStr">
        <is>
          <t>기타(미분류) · 밤·살브·연고</t>
        </is>
      </c>
      <c r="I436" s="100" t="n"/>
      <c r="J436" s="197" t="n"/>
      <c r="K436" s="100" t="inlineStr"/>
    </row>
    <row r="437" ht="30" customHeight="1" s="43">
      <c r="A437" s="100" t="inlineStr">
        <is>
          <t>화이트닝 촉촉 수분크림베이스</t>
        </is>
      </c>
      <c r="B437" s="238" t="inlineStr">
        <is>
          <t>활성</t>
        </is>
      </c>
      <c r="C437" s="232" t="inlineStr">
        <is>
          <t>80%</t>
        </is>
      </c>
      <c r="D437" s="248" t="inlineStr">
        <is>
          <t>허브누리</t>
        </is>
      </c>
      <c r="E437" s="232" t="n">
        <v>2</v>
      </c>
      <c r="F437" s="100" t="inlineStr">
        <is>
          <t>80 ~ 80 ~ 80%</t>
        </is>
      </c>
      <c r="G437" s="100" t="inlineStr">
        <is>
          <t>유기농 알로에와 미백 성분이 배합된 촉촉한 고보습 미백 크림 베이스.</t>
        </is>
      </c>
      <c r="H437" s="100" t="inlineStr">
        <is>
          <t>완제베이스+활성</t>
        </is>
      </c>
      <c r="I437" s="100" t="n"/>
      <c r="J437" s="197" t="n"/>
      <c r="K437" s="100" t="inlineStr"/>
    </row>
    <row r="438" ht="30" customHeight="1" s="43">
      <c r="A438" s="100" t="inlineStr">
        <is>
          <t>아주 진한 녹차추출물</t>
        </is>
      </c>
      <c r="B438" s="238" t="inlineStr">
        <is>
          <t>활성</t>
        </is>
      </c>
      <c r="C438" s="232" t="inlineStr">
        <is>
          <t>10%</t>
        </is>
      </c>
      <c r="D438" s="248" t="inlineStr">
        <is>
          <t>허브누리</t>
        </is>
      </c>
      <c r="E438" s="232" t="n">
        <v>2</v>
      </c>
      <c r="F438" s="100" t="inlineStr">
        <is>
          <t>10 ~ 10 ~ 10%</t>
        </is>
      </c>
      <c r="G438" s="100" t="inlineStr">
        <is>
          <t>고농축 녹차 추출물. 카테킨 성분으로 피지 정돈 및 유해 산소 차단.</t>
        </is>
      </c>
      <c r="H438" s="100" t="inlineStr">
        <is>
          <t>세정(클렌징) · 토너·미스트</t>
        </is>
      </c>
      <c r="I438" s="100" t="n"/>
      <c r="J438" s="197" t="inlineStr">
        <is>
          <t>마치현 추출물 · 오이추출물</t>
        </is>
      </c>
      <c r="K438" s="234" t="inlineStr">
        <is>
          <t>✓ 녹차추출물 (세이프 O)</t>
        </is>
      </c>
    </row>
    <row r="439" ht="45" customHeight="1" s="43">
      <c r="A439" s="100" t="inlineStr">
        <is>
          <t>보톡스 펩타이드
(= 보톡스펩타이드)</t>
        </is>
      </c>
      <c r="B439" s="238" t="inlineStr">
        <is>
          <t>활성</t>
        </is>
      </c>
      <c r="C439" s="232" t="inlineStr">
        <is>
          <t>5%</t>
        </is>
      </c>
      <c r="D439" s="248" t="inlineStr">
        <is>
          <t>허브누리</t>
        </is>
      </c>
      <c r="E439" s="232" t="n">
        <v>2</v>
      </c>
      <c r="F439" s="100" t="inlineStr">
        <is>
          <t>2 ~ 5 ~ 8%</t>
        </is>
      </c>
      <c r="G439" s="100" t="inlineStr">
        <is>
          <t>아세틸헥사펩타이드-8 (500ppm). 주름 유발 모션을 완화하는 표정 주름 케어.</t>
        </is>
      </c>
      <c r="H439" s="100" t="inlineStr">
        <is>
          <t>앰플·세럼 · 팩·마스크·패드</t>
        </is>
      </c>
      <c r="I439" s="100" t="n"/>
      <c r="J439" s="197" t="inlineStr">
        <is>
          <t>아데노신 · EGF등</t>
        </is>
      </c>
      <c r="K439" s="100" t="inlineStr"/>
    </row>
    <row r="440" ht="30" customHeight="1" s="43">
      <c r="A440" s="100" t="inlineStr">
        <is>
          <t>현미유</t>
        </is>
      </c>
      <c r="B440" s="238" t="inlineStr">
        <is>
          <t>활성</t>
        </is>
      </c>
      <c r="C440" s="232" t="inlineStr">
        <is>
          <t>13%</t>
        </is>
      </c>
      <c r="D440" s="248" t="inlineStr">
        <is>
          <t>허브누리</t>
        </is>
      </c>
      <c r="E440" s="232" t="n">
        <v>2</v>
      </c>
      <c r="F440" s="100" t="inlineStr">
        <is>
          <t>10 ~ 13 ~ 15%</t>
        </is>
      </c>
      <c r="G440" s="100" t="inlineStr">
        <is>
          <t>쌀겨 압착 오일. 감마오리자놀과 비타민 E가 풍부해 가볍고 순한 보습.</t>
        </is>
      </c>
      <c r="H440" s="100" t="inlineStr">
        <is>
          <t>로션 · 크림</t>
        </is>
      </c>
      <c r="I440" s="100" t="n"/>
      <c r="J440" s="197" t="n"/>
      <c r="K440" s="100" t="inlineStr"/>
    </row>
    <row r="441" ht="30" customHeight="1" s="43">
      <c r="A441" s="100" t="inlineStr">
        <is>
          <t>PCG</t>
        </is>
      </c>
      <c r="B441" s="238" t="inlineStr">
        <is>
          <t>활성</t>
        </is>
      </c>
      <c r="C441" s="232" t="inlineStr">
        <is>
          <t>21%</t>
        </is>
      </c>
      <c r="D441" s="248" t="inlineStr">
        <is>
          <t>허브누리</t>
        </is>
      </c>
      <c r="E441" s="232" t="n">
        <v>2</v>
      </c>
      <c r="F441" s="100" t="inlineStr">
        <is>
          <t>21 ~ 21 ~ 21%</t>
        </is>
      </c>
      <c r="G441" s="100" t="inlineStr">
        <is>
          <t>글리신 유래 아미노산계 습윤제. 저자극 보습 및 피부 장벽 케어.</t>
        </is>
      </c>
      <c r="H441" s="100" t="inlineStr">
        <is>
          <t>세정(클렌징)</t>
        </is>
      </c>
      <c r="I441" s="100" t="n"/>
      <c r="J441" s="197" t="n"/>
      <c r="K441" s="100" t="inlineStr"/>
    </row>
    <row r="442" ht="30" customHeight="1" s="43">
      <c r="A442" s="100" t="inlineStr">
        <is>
          <t>진한 ~어성초추출물</t>
        </is>
      </c>
      <c r="B442" s="238" t="inlineStr">
        <is>
          <t>활성</t>
        </is>
      </c>
      <c r="C442" s="232" t="inlineStr">
        <is>
          <t>11%</t>
        </is>
      </c>
      <c r="D442" s="248" t="inlineStr">
        <is>
          <t>허브누리</t>
        </is>
      </c>
      <c r="E442" s="232" t="n">
        <v>2</v>
      </c>
      <c r="F442" s="100" t="inlineStr">
        <is>
          <t>5 ~ 11 ~ 18%</t>
        </is>
      </c>
      <c r="G442" s="100" t="inlineStr">
        <is>
          <t>고농축 약모밀(어성초) 추출물. 여드름성 피부 및 두피 트러블 진정.</t>
        </is>
      </c>
      <c r="H442" s="100" t="inlineStr">
        <is>
          <t>토너·미스트 · 팩·마스크·패드</t>
        </is>
      </c>
      <c r="I442" s="100" t="n"/>
      <c r="J442" s="197" t="inlineStr">
        <is>
          <t>녹차, 병풀, 알란토인,카렌듈라추출물, 유기농 프레쉬 5솔루션 등 · 카렌듈라추출물 등</t>
        </is>
      </c>
      <c r="K442" s="100" t="inlineStr"/>
    </row>
    <row r="443" ht="30" customHeight="1" s="43">
      <c r="A443" s="100" t="inlineStr">
        <is>
          <t>유기농 프레쉬 5 솔루션</t>
        </is>
      </c>
      <c r="B443" s="238" t="inlineStr">
        <is>
          <t>활성</t>
        </is>
      </c>
      <c r="C443" s="232" t="inlineStr">
        <is>
          <t>5%</t>
        </is>
      </c>
      <c r="D443" s="248" t="inlineStr">
        <is>
          <t>허브누리</t>
        </is>
      </c>
      <c r="E443" s="232" t="n">
        <v>2</v>
      </c>
      <c r="F443" s="100" t="inlineStr">
        <is>
          <t>5 ~ 5 ~ 5%</t>
        </is>
      </c>
      <c r="G443" s="100" t="inlineStr">
        <is>
          <t>USDA 유기농 인증 5가지 허브 추출물. 피부 자극 완화 및 면역력 강화.</t>
        </is>
      </c>
      <c r="H443" s="100" t="inlineStr">
        <is>
          <t>로션 · 토너·미스트</t>
        </is>
      </c>
      <c r="I443" s="100" t="n"/>
      <c r="J443" s="197" t="inlineStr">
        <is>
          <t>피부타입에 맞는 · 추출물 대체가능</t>
        </is>
      </c>
      <c r="K443" s="100" t="inlineStr"/>
    </row>
    <row r="444" ht="30" customHeight="1" s="43">
      <c r="A444" s="100" t="inlineStr">
        <is>
          <t>진주분말</t>
        </is>
      </c>
      <c r="B444" s="238" t="inlineStr">
        <is>
          <t>활성</t>
        </is>
      </c>
      <c r="C444" s="232" t="inlineStr">
        <is>
          <t>16%</t>
        </is>
      </c>
      <c r="D444" s="248" t="inlineStr">
        <is>
          <t>허브누리</t>
        </is>
      </c>
      <c r="E444" s="232" t="n">
        <v>2</v>
      </c>
      <c r="F444" s="100" t="inlineStr">
        <is>
          <t>16 ~ 16 ~ 16%</t>
        </is>
      </c>
      <c r="G444" s="100" t="inlineStr">
        <is>
          <t>진주 펄 미네랄 파우더. 피부 톤 맑음 케어 및 투명한 결 개선.</t>
        </is>
      </c>
      <c r="H444" s="100" t="inlineStr">
        <is>
          <t>색조 · 토너·미스트</t>
        </is>
      </c>
      <c r="I444" s="100" t="n"/>
      <c r="J444" s="197" t="n"/>
      <c r="K444" s="100" t="inlineStr"/>
    </row>
    <row r="445" ht="30" customHeight="1" s="43">
      <c r="A445" s="100" t="inlineStr">
        <is>
          <t>감초</t>
        </is>
      </c>
      <c r="B445" s="238" t="inlineStr">
        <is>
          <t>활성</t>
        </is>
      </c>
      <c r="C445" s="232" t="n"/>
      <c r="D445" s="248" t="inlineStr">
        <is>
          <t>허브누리</t>
        </is>
      </c>
      <c r="E445" s="232" t="n">
        <v>2</v>
      </c>
      <c r="F445" s="100" t="n"/>
      <c r="G445" s="100" t="inlineStr">
        <is>
          <t>감초 뿌리 유효 성분. 피부 항염, 수렴 및 미백 보조.</t>
        </is>
      </c>
      <c r="H445" s="100" t="inlineStr">
        <is>
          <t>입욕·스크럽 · 페이스·바디오일</t>
        </is>
      </c>
      <c r="I445" s="100" t="n"/>
      <c r="J445" s="197" t="inlineStr">
        <is>
          <t>카렌듈라, 카모마일, 오이추출물, 병풀, 브로콜리, 파프리카 등</t>
        </is>
      </c>
      <c r="K445" s="100" t="inlineStr"/>
    </row>
    <row r="446" ht="30" customHeight="1" s="43">
      <c r="A446" s="100" t="inlineStr">
        <is>
          <t>녹는 실 콜라겐</t>
        </is>
      </c>
      <c r="B446" s="238" t="inlineStr">
        <is>
          <t>활성</t>
        </is>
      </c>
      <c r="C446" s="232" t="inlineStr">
        <is>
          <t>4%</t>
        </is>
      </c>
      <c r="D446" s="248" t="inlineStr">
        <is>
          <t>허브누리</t>
        </is>
      </c>
      <c r="E446" s="232" t="n">
        <v>2</v>
      </c>
      <c r="F446" s="100" t="inlineStr">
        <is>
          <t>4 ~ 4 ~ 4%</t>
        </is>
      </c>
      <c r="G446" s="100" t="inlineStr">
        <is>
          <t>저분자 콜라겐과 히알루론산 실. 체온에 녹아 피부에 탄력 수분 침투.</t>
        </is>
      </c>
      <c r="H446" s="100" t="inlineStr">
        <is>
          <t>앰플·세럼 · 완제베이스+활성</t>
        </is>
      </c>
      <c r="I446" s="100" t="n"/>
      <c r="J446" s="197" t="n"/>
      <c r="K446" s="100" t="inlineStr"/>
    </row>
    <row r="447" ht="30" customHeight="1" s="43">
      <c r="A447" s="100" t="inlineStr">
        <is>
          <t>바이오 디톡스
(= 바이오디톡스)</t>
        </is>
      </c>
      <c r="B447" s="238" t="inlineStr">
        <is>
          <t>활성</t>
        </is>
      </c>
      <c r="C447" s="232" t="inlineStr">
        <is>
          <t>7%</t>
        </is>
      </c>
      <c r="D447" s="248" t="inlineStr">
        <is>
          <t>허브누리</t>
        </is>
      </c>
      <c r="E447" s="232" t="n">
        <v>2</v>
      </c>
      <c r="F447" s="100" t="inlineStr">
        <is>
          <t>5 ~ 7 ~ 10%</t>
        </is>
      </c>
      <c r="G447" s="100" t="inlineStr">
        <is>
          <t>해독 효소 활성화 및 모공 노폐물 정화를 돕는 항산화 바이오 복합체.</t>
        </is>
      </c>
      <c r="H447" s="100" t="inlineStr">
        <is>
          <t>세정(클렌징) · 팩·마스크·패드</t>
        </is>
      </c>
      <c r="I447" s="100" t="n"/>
      <c r="J447" s="197" t="n"/>
      <c r="K447" s="100" t="inlineStr"/>
    </row>
    <row r="448" ht="45" customHeight="1" s="43">
      <c r="A448" s="100" t="inlineStr">
        <is>
          <t>MSM (식이유황)
(= MSM(유기유황))</t>
        </is>
      </c>
      <c r="B448" s="238" t="inlineStr">
        <is>
          <t>활성</t>
        </is>
      </c>
      <c r="C448" s="232" t="inlineStr">
        <is>
          <t>2%</t>
        </is>
      </c>
      <c r="D448" s="248" t="inlineStr">
        <is>
          <t>허브누리</t>
        </is>
      </c>
      <c r="E448" s="232" t="n">
        <v>2</v>
      </c>
      <c r="F448" s="100" t="inlineStr">
        <is>
          <t>1 ~ 2 ~ 2%</t>
        </is>
      </c>
      <c r="G448" s="100" t="inlineStr">
        <is>
          <t>식이유황(메틸설포닐메탄). 유황 성분 공급으로 피부 장벽 강화, 콜라겐 합성 유도 및 트러블 진정.</t>
        </is>
      </c>
      <c r="H448" s="100" t="inlineStr">
        <is>
          <t>헤어세정</t>
        </is>
      </c>
      <c r="I448" s="100" t="n"/>
      <c r="J448" s="197" t="n"/>
      <c r="K448" s="100" t="inlineStr"/>
    </row>
    <row r="449" ht="45" customHeight="1" s="43">
      <c r="A449" s="100" t="inlineStr">
        <is>
          <t>살리실산(0.5%)
(= 살리실산)</t>
        </is>
      </c>
      <c r="B449" s="238" t="inlineStr">
        <is>
          <t>활성</t>
        </is>
      </c>
      <c r="C449" s="232" t="inlineStr">
        <is>
          <t>1%</t>
        </is>
      </c>
      <c r="D449" s="248" t="inlineStr">
        <is>
          <t>허브누리</t>
        </is>
      </c>
      <c r="E449" s="232" t="n">
        <v>2</v>
      </c>
      <c r="F449" s="100" t="inlineStr">
        <is>
          <t>0 ~ 1 ~ 2%</t>
        </is>
      </c>
      <c r="G449" s="100" t="inlineStr">
        <is>
          <t>지용성 BHA 성분. 식약처 안전 기준에 맞춘 모공 속 피지 및 묵은 각질 정돈.</t>
        </is>
      </c>
      <c r="H449" s="100" t="inlineStr">
        <is>
          <t>밤·살브·연고 · 페이스·바디오일</t>
        </is>
      </c>
      <c r="I449" s="100" t="n"/>
      <c r="J449" s="197" t="inlineStr">
        <is>
          <t>임산부와 30개월 미만 사용금지. · 30개월 이하의 경우 살리실산과 멘톨를 빼고 만들어주세요.</t>
        </is>
      </c>
      <c r="K449" s="100" t="inlineStr"/>
    </row>
    <row r="450" ht="30" customHeight="1" s="43">
      <c r="A450" s="100" t="inlineStr">
        <is>
          <t>시카 판테놀 수딩젤</t>
        </is>
      </c>
      <c r="B450" s="238" t="inlineStr">
        <is>
          <t>활성</t>
        </is>
      </c>
      <c r="C450" s="232" t="inlineStr">
        <is>
          <t>63%</t>
        </is>
      </c>
      <c r="D450" s="248" t="inlineStr">
        <is>
          <t>허브누리</t>
        </is>
      </c>
      <c r="E450" s="232" t="n">
        <v>1</v>
      </c>
      <c r="F450" s="100" t="inlineStr">
        <is>
          <t>63 ~ 63 ~ 63%</t>
        </is>
      </c>
      <c r="G450" s="100" t="inlineStr">
        <is>
          <t>병풀 4종과 덱스판테놀, 오렌지꽃수가 함유된 비건 미백 인증 수딩젤 완제품.</t>
        </is>
      </c>
      <c r="H450" s="100" t="inlineStr">
        <is>
          <t>완제베이스+활성</t>
        </is>
      </c>
      <c r="I450" s="100" t="n"/>
      <c r="J450" s="197" t="n"/>
      <c r="K450" s="234" t="inlineStr">
        <is>
          <t>✓ 판테놀(B5) (세이프 O)</t>
        </is>
      </c>
    </row>
    <row r="451" ht="30" customHeight="1" s="43">
      <c r="A451" s="100" t="inlineStr">
        <is>
          <t>세라마이드 5</t>
        </is>
      </c>
      <c r="B451" s="238" t="inlineStr">
        <is>
          <t>활성</t>
        </is>
      </c>
      <c r="C451" s="232" t="inlineStr">
        <is>
          <t>5%</t>
        </is>
      </c>
      <c r="D451" s="248" t="inlineStr">
        <is>
          <t>허브누리</t>
        </is>
      </c>
      <c r="E451" s="232" t="n">
        <v>1</v>
      </c>
      <c r="F451" s="100" t="inlineStr">
        <is>
          <t>5 ~ 5 ~ 5%</t>
        </is>
      </c>
      <c r="G451" s="100" t="inlineStr">
        <is>
          <t>5종 세라마이드 복합체. 피부 지질 장벽을 재건하여 장시간 수분 유지.</t>
        </is>
      </c>
      <c r="H451" s="100" t="inlineStr">
        <is>
          <t>앰플·세럼</t>
        </is>
      </c>
      <c r="I451" s="100" t="n"/>
      <c r="J451" s="197" t="inlineStr">
        <is>
          <t>스쿠알란 · 보르피린</t>
        </is>
      </c>
      <c r="K451" s="100" t="inlineStr"/>
    </row>
    <row r="452" ht="30" customHeight="1" s="43">
      <c r="A452" s="100" t="inlineStr">
        <is>
          <t>히아루론산11</t>
        </is>
      </c>
      <c r="B452" s="238" t="inlineStr">
        <is>
          <t>활성</t>
        </is>
      </c>
      <c r="C452" s="232" t="inlineStr">
        <is>
          <t>5%</t>
        </is>
      </c>
      <c r="D452" s="248" t="inlineStr">
        <is>
          <t>허브누리</t>
        </is>
      </c>
      <c r="E452" s="232" t="n">
        <v>1</v>
      </c>
      <c r="F452" s="100" t="inlineStr">
        <is>
          <t>5 ~ 5 ~ 5%</t>
        </is>
      </c>
      <c r="G452" s="100" t="inlineStr">
        <is>
          <t>11가지 다양한 입자의 히알루론산. 겉보습과 속보습을 동시에 충족.</t>
        </is>
      </c>
      <c r="H452" s="100" t="inlineStr">
        <is>
          <t>앰플·세럼</t>
        </is>
      </c>
      <c r="I452" s="100" t="n"/>
      <c r="J452" s="197" t="inlineStr">
        <is>
          <t>다중 히아루론산</t>
        </is>
      </c>
      <c r="K452" s="100" t="inlineStr"/>
    </row>
    <row r="453" ht="30" customHeight="1" s="43">
      <c r="A453" s="100" t="inlineStr">
        <is>
          <t>알부틴 리포좀</t>
        </is>
      </c>
      <c r="B453" s="238" t="inlineStr">
        <is>
          <t>활성</t>
        </is>
      </c>
      <c r="C453" s="232" t="inlineStr">
        <is>
          <t>20%</t>
        </is>
      </c>
      <c r="D453" s="248" t="inlineStr">
        <is>
          <t>허브누리</t>
        </is>
      </c>
      <c r="E453" s="232" t="n">
        <v>1</v>
      </c>
      <c r="F453" s="100" t="inlineStr">
        <is>
          <t>20 ~ 20 ~ 20%</t>
        </is>
      </c>
      <c r="G453" s="100" t="inlineStr">
        <is>
          <t>알부틴을 리포좀화하여 피부 침투력을 높인 미백 기능성 원료.</t>
        </is>
      </c>
      <c r="H453" s="100" t="inlineStr">
        <is>
          <t>팩·마스크·패드</t>
        </is>
      </c>
      <c r="I453" s="100" t="n"/>
      <c r="J453" s="197" t="n"/>
      <c r="K453" s="100" t="inlineStr"/>
    </row>
    <row r="454" ht="30" customHeight="1" s="43">
      <c r="A454" s="100" t="inlineStr">
        <is>
          <t>맑은 EM</t>
        </is>
      </c>
      <c r="B454" s="238" t="inlineStr">
        <is>
          <t>활성</t>
        </is>
      </c>
      <c r="C454" s="232" t="inlineStr">
        <is>
          <t>50%</t>
        </is>
      </c>
      <c r="D454" s="248" t="inlineStr">
        <is>
          <t>허브누리</t>
        </is>
      </c>
      <c r="E454" s="232" t="n">
        <v>1</v>
      </c>
      <c r="F454" s="100" t="inlineStr">
        <is>
          <t>50 ~ 50 ~ 50%</t>
        </is>
      </c>
      <c r="G454" s="100" t="inlineStr">
        <is>
          <t>유용 미생물 발효 정화액. 피부 환경 개선, 살균 및 피지 정돈.</t>
        </is>
      </c>
      <c r="H454" s="100" t="inlineStr">
        <is>
          <t>생활화학</t>
        </is>
      </c>
      <c r="I454" s="100" t="n"/>
      <c r="J454" s="197" t="inlineStr">
        <is>
          <t>EM활성액</t>
        </is>
      </c>
      <c r="K454" s="100" t="inlineStr"/>
    </row>
    <row r="455" ht="30" customHeight="1" s="43">
      <c r="A455" s="100" t="inlineStr">
        <is>
          <t>유기농브라이트닝 5솔루션</t>
        </is>
      </c>
      <c r="B455" s="238" t="inlineStr">
        <is>
          <t>활성</t>
        </is>
      </c>
      <c r="C455" s="232" t="inlineStr">
        <is>
          <t>9%</t>
        </is>
      </c>
      <c r="D455" s="248" t="inlineStr">
        <is>
          <t>허브누리</t>
        </is>
      </c>
      <c r="E455" s="232" t="n">
        <v>1</v>
      </c>
      <c r="F455" s="100" t="inlineStr">
        <is>
          <t>9 ~ 9 ~ 9%</t>
        </is>
      </c>
      <c r="G455" s="100" t="inlineStr">
        <is>
          <t>유기농 감초, 올리브잎, 다마스크장미 등 5가지 허브의 맑음 케어 추출물.</t>
        </is>
      </c>
      <c r="H455" s="100" t="inlineStr">
        <is>
          <t>앰플·세럼</t>
        </is>
      </c>
      <c r="I455" s="100" t="n"/>
      <c r="J455" s="197" t="inlineStr">
        <is>
          <t>오가닉 7 솔루션 · 화이텐스 등..</t>
        </is>
      </c>
      <c r="K455" s="100" t="inlineStr"/>
    </row>
    <row r="456" ht="30" customHeight="1" s="43">
      <c r="A456" s="100" t="inlineStr">
        <is>
          <t>천연알로에원액</t>
        </is>
      </c>
      <c r="B456" s="238" t="inlineStr">
        <is>
          <t>활성</t>
        </is>
      </c>
      <c r="C456" s="232" t="inlineStr">
        <is>
          <t>10%</t>
        </is>
      </c>
      <c r="D456" s="248" t="inlineStr">
        <is>
          <t>허브누리</t>
        </is>
      </c>
      <c r="E456" s="232" t="n">
        <v>1</v>
      </c>
      <c r="F456" s="100" t="inlineStr">
        <is>
          <t>10 ~ 10 ~ 10%</t>
        </is>
      </c>
      <c r="G456" s="100" t="inlineStr">
        <is>
          <t>생 알로에베라 잎 알맹이 원액. 자극 완화, 수분 충전 및 쿨링.</t>
        </is>
      </c>
      <c r="H456" s="100" t="inlineStr">
        <is>
          <t>헤어세정</t>
        </is>
      </c>
      <c r="I456" s="100" t="n"/>
      <c r="J456" s="197" t="inlineStr">
        <is>
          <t>조금더 묽은 타입을 원하시면 80g 중 일부를 로즈워터,네롤리워터 등 대체가능</t>
        </is>
      </c>
      <c r="K456" s="100" t="inlineStr"/>
    </row>
    <row r="457" ht="45" customHeight="1" s="43">
      <c r="A457" s="100" t="inlineStr">
        <is>
          <t>한방약재 7종 추출물</t>
        </is>
      </c>
      <c r="B457" s="238" t="inlineStr">
        <is>
          <t>활성</t>
        </is>
      </c>
      <c r="C457" s="232" t="inlineStr">
        <is>
          <t>12%</t>
        </is>
      </c>
      <c r="D457" s="248" t="inlineStr">
        <is>
          <t>허브누리</t>
        </is>
      </c>
      <c r="E457" s="232" t="n">
        <v>1</v>
      </c>
      <c r="F457" s="100" t="inlineStr">
        <is>
          <t>12 ~ 12 ~ 12%</t>
        </is>
      </c>
      <c r="G457" s="100" t="inlineStr">
        <is>
          <t>박하, 감초, 약쑥 등 7가지 한방 약재 감압 저온 추출물. 두피 및 피부 영양.</t>
        </is>
      </c>
      <c r="H457" s="100" t="inlineStr">
        <is>
          <t>헤어세정</t>
        </is>
      </c>
      <c r="I457" s="100" t="n"/>
      <c r="J457" s="197" t="n"/>
      <c r="K457" s="100" t="inlineStr"/>
    </row>
    <row r="458" ht="30" customHeight="1" s="43">
      <c r="A458" s="100" t="inlineStr">
        <is>
          <t>진~한 녹차추출물</t>
        </is>
      </c>
      <c r="B458" s="238" t="inlineStr">
        <is>
          <t>활성</t>
        </is>
      </c>
      <c r="C458" s="232" t="inlineStr">
        <is>
          <t>12%</t>
        </is>
      </c>
      <c r="D458" s="248" t="inlineStr">
        <is>
          <t>허브누리</t>
        </is>
      </c>
      <c r="E458" s="232" t="n">
        <v>1</v>
      </c>
      <c r="F458" s="100" t="inlineStr">
        <is>
          <t>12 ~ 12 ~ 12%</t>
        </is>
      </c>
      <c r="G458" s="100" t="inlineStr">
        <is>
          <t>무농약 녹차 동결건조 추출물. 고농축 폴리페놀로 강한 항산화 및 진정.</t>
        </is>
      </c>
      <c r="H458" s="100" t="inlineStr">
        <is>
          <t>헤어세정</t>
        </is>
      </c>
      <c r="I458" s="100" t="n"/>
      <c r="J458" s="197" t="inlineStr">
        <is>
          <t>녹소초 추출물 · 유기농 브라이트닝 5 등.</t>
        </is>
      </c>
      <c r="K458" s="234" t="inlineStr">
        <is>
          <t>✓ 녹차추출물 (세이프 O)</t>
        </is>
      </c>
    </row>
    <row r="459" ht="30" customHeight="1" s="43">
      <c r="A459" s="100" t="inlineStr">
        <is>
          <t>캐모마일오일 (인퓨즈오일)</t>
        </is>
      </c>
      <c r="B459" s="238" t="inlineStr">
        <is>
          <t>활성</t>
        </is>
      </c>
      <c r="C459" s="232" t="inlineStr">
        <is>
          <t>83%</t>
        </is>
      </c>
      <c r="D459" s="248" t="inlineStr">
        <is>
          <t>허브누리</t>
        </is>
      </c>
      <c r="E459" s="232" t="n">
        <v>1</v>
      </c>
      <c r="F459" s="100" t="inlineStr">
        <is>
          <t>83 ~ 83 ~ 83%</t>
        </is>
      </c>
      <c r="G459" s="100" t="inlineStr">
        <is>
          <t>올리브 오일에 캐모마일을 우려낸 오일. 깊은 보습과 캐모마일의 진정 시너지.</t>
        </is>
      </c>
      <c r="H459" s="100" t="inlineStr">
        <is>
          <t>페이스·바디오일</t>
        </is>
      </c>
      <c r="I459" s="100" t="n"/>
      <c r="J459" s="197" t="inlineStr">
        <is>
          <t>햄프씨드오일, 보리지,달맞이,동백, 카렌듈라, 호호바오일 등</t>
        </is>
      </c>
      <c r="K459" s="100" t="inlineStr"/>
    </row>
    <row r="460" ht="30" customHeight="1" s="43">
      <c r="A460" s="100" t="inlineStr">
        <is>
          <t>내추럴 버블5 솔루션</t>
        </is>
      </c>
      <c r="B460" s="238" t="inlineStr">
        <is>
          <t>활성</t>
        </is>
      </c>
      <c r="C460" s="232" t="inlineStr">
        <is>
          <t>10%</t>
        </is>
      </c>
      <c r="D460" s="248" t="inlineStr">
        <is>
          <t>허브누리</t>
        </is>
      </c>
      <c r="E460" s="232" t="n">
        <v>1</v>
      </c>
      <c r="F460" s="100" t="inlineStr">
        <is>
          <t>10 ~ 10 ~ 10%</t>
        </is>
      </c>
      <c r="G460" s="100" t="inlineStr">
        <is>
          <t>비누풀뿌리, 파파야 등 5가지 천연 세정 및 각질 케어 식물 추출물.</t>
        </is>
      </c>
      <c r="H460" s="100" t="inlineStr">
        <is>
          <t>세정(클렌징)</t>
        </is>
      </c>
      <c r="I460" s="100" t="n"/>
      <c r="J460" s="197" t="n"/>
      <c r="K460" s="100" t="inlineStr"/>
    </row>
    <row r="461" ht="30" customHeight="1" s="43">
      <c r="A461" s="100" t="inlineStr">
        <is>
          <t>자운고 8종 인퓨즈오일</t>
        </is>
      </c>
      <c r="B461" s="238" t="inlineStr">
        <is>
          <t>활성</t>
        </is>
      </c>
      <c r="C461" s="232" t="inlineStr">
        <is>
          <t>5%</t>
        </is>
      </c>
      <c r="D461" s="248" t="inlineStr">
        <is>
          <t>허브누리</t>
        </is>
      </c>
      <c r="E461" s="232" t="n">
        <v>1</v>
      </c>
      <c r="F461" s="100" t="inlineStr">
        <is>
          <t>5 ~ 5 ~ 5%</t>
        </is>
      </c>
      <c r="G461" s="100" t="inlineStr">
        <is>
          <t>8가지 한약재를 호호바,해바라기오일, 비타민E에 우려낸 것.</t>
        </is>
      </c>
      <c r="H461" s="100" t="inlineStr">
        <is>
          <t>토너·미스트</t>
        </is>
      </c>
      <c r="I461" s="100" t="n"/>
      <c r="J461" s="197" t="n"/>
      <c r="K461" s="100" t="inlineStr"/>
    </row>
    <row r="462" ht="30" customHeight="1" s="43">
      <c r="A462" s="100" t="inlineStr">
        <is>
          <t>진한 어성초 추출물</t>
        </is>
      </c>
      <c r="B462" s="238" t="inlineStr">
        <is>
          <t>활성</t>
        </is>
      </c>
      <c r="C462" s="232" t="inlineStr">
        <is>
          <t>6%</t>
        </is>
      </c>
      <c r="D462" s="248" t="inlineStr">
        <is>
          <t>허브누리</t>
        </is>
      </c>
      <c r="E462" s="232" t="n">
        <v>1</v>
      </c>
      <c r="F462" s="100" t="inlineStr">
        <is>
          <t>6 ~ 6 ~ 6%</t>
        </is>
      </c>
      <c r="G462" s="100" t="inlineStr">
        <is>
          <t>고농축 어성초 추출물. 문제성 트러블 완화 및 항균 케어.</t>
        </is>
      </c>
      <c r="H462" s="100" t="inlineStr">
        <is>
          <t>세정(클렌징)</t>
        </is>
      </c>
      <c r="I462" s="100" t="n"/>
      <c r="J462" s="197" t="inlineStr">
        <is>
          <t>병풀, 카렌듈라 추출물</t>
        </is>
      </c>
      <c r="K462" s="100" t="inlineStr"/>
    </row>
    <row r="463" ht="30" customHeight="1" s="43">
      <c r="A463" s="100" t="inlineStr">
        <is>
          <t>장미줄기세포배양 추출물</t>
        </is>
      </c>
      <c r="B463" s="238" t="inlineStr">
        <is>
          <t>활성</t>
        </is>
      </c>
      <c r="C463" s="232" t="inlineStr">
        <is>
          <t>10%</t>
        </is>
      </c>
      <c r="D463" s="248" t="inlineStr">
        <is>
          <t>허브누리</t>
        </is>
      </c>
      <c r="E463" s="232" t="n">
        <v>1</v>
      </c>
      <c r="F463" s="100" t="inlineStr">
        <is>
          <t>10 ~ 10 ~ 10%</t>
        </is>
      </c>
      <c r="G463" s="100" t="inlineStr">
        <is>
          <t>장미 캘러스 배양 추출물. 우수한 생체 친화성으로 항산화 및 재생 케어.</t>
        </is>
      </c>
      <c r="H463" s="100" t="inlineStr">
        <is>
          <t>완제베이스+활성</t>
        </is>
      </c>
      <c r="I463" s="100" t="n"/>
      <c r="J463" s="197" t="inlineStr">
        <is>
          <t>인삼, 부활초 줄기세포 배양액, EGF, FGF 등</t>
        </is>
      </c>
      <c r="K463" s="100" t="inlineStr"/>
    </row>
    <row r="464" ht="30" customHeight="1" s="43">
      <c r="A464" s="100" t="inlineStr">
        <is>
          <t>7가지 한방 추출물</t>
        </is>
      </c>
      <c r="B464" s="238" t="inlineStr">
        <is>
          <t>활성</t>
        </is>
      </c>
      <c r="C464" s="232" t="inlineStr">
        <is>
          <t>10%</t>
        </is>
      </c>
      <c r="D464" s="248" t="inlineStr">
        <is>
          <t>허브누리</t>
        </is>
      </c>
      <c r="E464" s="232" t="n">
        <v>1</v>
      </c>
      <c r="F464" s="100" t="inlineStr">
        <is>
          <t>10 ~ 10 ~ 10%</t>
        </is>
      </c>
      <c r="G464" s="100" t="inlineStr">
        <is>
          <t>두피 건강에 좋은 7가지 약재 복합 추출물. 모근 강화 및 두피 정화.</t>
        </is>
      </c>
      <c r="H464" s="100" t="inlineStr">
        <is>
          <t>헤어세정</t>
        </is>
      </c>
      <c r="I464" s="100" t="n"/>
      <c r="J464" s="197" t="n"/>
      <c r="K464" s="100" t="inlineStr"/>
    </row>
    <row r="465" ht="18" customHeight="1" s="43">
      <c r="A465" s="100" t="inlineStr">
        <is>
          <t>세라마이드 수용성</t>
        </is>
      </c>
      <c r="B465" s="238" t="inlineStr">
        <is>
          <t>활성</t>
        </is>
      </c>
      <c r="C465" s="232" t="inlineStr">
        <is>
          <t>6%</t>
        </is>
      </c>
      <c r="D465" s="248" t="inlineStr">
        <is>
          <t>허브누리</t>
        </is>
      </c>
      <c r="E465" s="232" t="n">
        <v>1</v>
      </c>
      <c r="F465" s="100" t="inlineStr">
        <is>
          <t>6 ~ 6 ~ 6%</t>
        </is>
      </c>
      <c r="G465" s="100" t="inlineStr">
        <is>
          <t>피부 보호막 · 촉촉함이 오래</t>
        </is>
      </c>
      <c r="H465" s="100" t="inlineStr">
        <is>
          <t>세정(클렌징)</t>
        </is>
      </c>
      <c r="I465" s="100" t="n"/>
      <c r="J465" s="197" t="inlineStr">
        <is>
          <t>원하는 · 추출물</t>
        </is>
      </c>
      <c r="K465" s="100" t="inlineStr"/>
    </row>
    <row r="466" ht="30" customHeight="1" s="43">
      <c r="A466" s="100" t="inlineStr">
        <is>
          <t>브로콜리추출물</t>
        </is>
      </c>
      <c r="B466" s="238" t="inlineStr">
        <is>
          <t>활성</t>
        </is>
      </c>
      <c r="C466" s="232" t="inlineStr">
        <is>
          <t>8%</t>
        </is>
      </c>
      <c r="D466" s="248" t="inlineStr">
        <is>
          <t>허브누리</t>
        </is>
      </c>
      <c r="E466" s="232" t="n">
        <v>1</v>
      </c>
      <c r="F466" s="100" t="inlineStr">
        <is>
          <t>8 ~ 8 ~ 8%</t>
        </is>
      </c>
      <c r="G466" s="100" t="inlineStr">
        <is>
          <t>설포라판과 비타민 C가 풍부한 브로콜리 추출물. 피부 장벽 강화 및 톤업.</t>
        </is>
      </c>
      <c r="H466" s="100" t="inlineStr">
        <is>
          <t>완제베이스+활성</t>
        </is>
      </c>
      <c r="I466" s="100" t="n"/>
      <c r="J466" s="197" t="inlineStr">
        <is>
          <t>오가닉 7</t>
        </is>
      </c>
      <c r="K466" s="100" t="inlineStr"/>
    </row>
    <row r="467" ht="30" customHeight="1" s="43">
      <c r="A467" s="100" t="inlineStr">
        <is>
          <t>세라마이드 리포좀</t>
        </is>
      </c>
      <c r="B467" s="238" t="inlineStr">
        <is>
          <t>활성</t>
        </is>
      </c>
      <c r="C467" s="232" t="inlineStr">
        <is>
          <t>10%</t>
        </is>
      </c>
      <c r="D467" s="248" t="inlineStr">
        <is>
          <t>허브누리</t>
        </is>
      </c>
      <c r="E467" s="232" t="n">
        <v>1</v>
      </c>
      <c r="F467" s="100" t="inlineStr">
        <is>
          <t>10 ~ 10 ~ 10%</t>
        </is>
      </c>
      <c r="G467" s="100" t="inlineStr">
        <is>
          <t>세라마이드를 캡슐화하여 피부 침투력을 높인 장벽 보습 원료.</t>
        </is>
      </c>
      <c r="H467" s="100" t="inlineStr">
        <is>
          <t>크림</t>
        </is>
      </c>
      <c r="I467" s="100" t="n"/>
      <c r="J467" s="197" t="n"/>
      <c r="K467" s="100" t="inlineStr"/>
    </row>
    <row r="468" ht="30" customHeight="1" s="43">
      <c r="A468" s="100" t="inlineStr">
        <is>
          <t>노니추출물</t>
        </is>
      </c>
      <c r="B468" s="238" t="inlineStr">
        <is>
          <t>활성</t>
        </is>
      </c>
      <c r="C468" s="232" t="inlineStr">
        <is>
          <t>66%</t>
        </is>
      </c>
      <c r="D468" s="248" t="inlineStr">
        <is>
          <t>허브누리</t>
        </is>
      </c>
      <c r="E468" s="232" t="n">
        <v>1</v>
      </c>
      <c r="F468" s="100" t="inlineStr">
        <is>
          <t>66 ~ 66 ~ 66%</t>
        </is>
      </c>
      <c r="G468" s="100" t="inlineStr">
        <is>
          <t>노니 열매 추출물. 피부 항산화 및 자극 완화 유효 성분 보충.</t>
        </is>
      </c>
      <c r="H468" s="100" t="inlineStr">
        <is>
          <t>팩·마스크·패드</t>
        </is>
      </c>
      <c r="I468" s="100" t="n"/>
      <c r="J468" s="197" t="inlineStr">
        <is>
          <t>노니주스</t>
        </is>
      </c>
      <c r="K468" s="100" t="inlineStr"/>
    </row>
    <row r="469" ht="30" customHeight="1" s="43">
      <c r="A469" s="100" t="inlineStr">
        <is>
          <t>맥주효모추출물</t>
        </is>
      </c>
      <c r="B469" s="238" t="inlineStr">
        <is>
          <t>활성</t>
        </is>
      </c>
      <c r="C469" s="232" t="inlineStr">
        <is>
          <t>6%</t>
        </is>
      </c>
      <c r="D469" s="248" t="inlineStr">
        <is>
          <t>허브누리</t>
        </is>
      </c>
      <c r="E469" s="232" t="n">
        <v>1</v>
      </c>
      <c r="F469" s="100" t="inlineStr">
        <is>
          <t>6 ~ 6 ~ 6%</t>
        </is>
      </c>
      <c r="G469" s="100" t="inlineStr">
        <is>
          <t>비타민 B군과 비오틴이 풍부한 맥주효모 추출물. 모발 및 두피 영양 공급.</t>
        </is>
      </c>
      <c r="H469" s="100" t="inlineStr">
        <is>
          <t>헤어세정</t>
        </is>
      </c>
      <c r="I469" s="100" t="n"/>
      <c r="J469" s="197" t="n"/>
      <c r="K469" s="100" t="inlineStr"/>
    </row>
    <row r="470" ht="30" customHeight="1" s="43">
      <c r="A470" s="100" t="inlineStr">
        <is>
          <t>펩타이드 (4GF, 화이트)</t>
        </is>
      </c>
      <c r="B470" s="238" t="inlineStr">
        <is>
          <t>활성</t>
        </is>
      </c>
      <c r="C470" s="232" t="inlineStr">
        <is>
          <t>5%</t>
        </is>
      </c>
      <c r="D470" s="248" t="inlineStr">
        <is>
          <t>허브누리</t>
        </is>
      </c>
      <c r="E470" s="232" t="n">
        <v>1</v>
      </c>
      <c r="F470" s="100" t="inlineStr">
        <is>
          <t>5 ~ 5 ~ 5%</t>
        </is>
      </c>
      <c r="G470" s="100" t="inlineStr">
        <is>
          <t>성장인자 및 미백 펩타이드 복합체. 피부 리프팅, 탄력 및 맑음 케어.</t>
        </is>
      </c>
      <c r="H470" s="100" t="inlineStr">
        <is>
          <t>앰플·세럼</t>
        </is>
      </c>
      <c r="I470" s="100" t="n"/>
      <c r="J470" s="197" t="inlineStr">
        <is>
          <t>아데노신 · EGF등</t>
        </is>
      </c>
      <c r="K470" s="100" t="inlineStr"/>
    </row>
    <row r="471" ht="30" customHeight="1" s="43">
      <c r="A471" s="100" t="inlineStr">
        <is>
          <t>AC클리어앰플</t>
        </is>
      </c>
      <c r="B471" s="238" t="inlineStr">
        <is>
          <t>활성</t>
        </is>
      </c>
      <c r="C471" s="232" t="inlineStr">
        <is>
          <t>67%</t>
        </is>
      </c>
      <c r="D471" s="248" t="inlineStr">
        <is>
          <t>허브누리</t>
        </is>
      </c>
      <c r="E471" s="232" t="n">
        <v>1</v>
      </c>
      <c r="F471" s="100" t="inlineStr">
        <is>
          <t>67 ~ 67 ~ 67%</t>
        </is>
      </c>
      <c r="G471" s="100" t="inlineStr">
        <is>
          <t>프로폴리스, 병풀, 어성초 등이 배합된 트러블 진정 전용 고농축 앰플.</t>
        </is>
      </c>
      <c r="H471" s="100" t="inlineStr">
        <is>
          <t>앰플·세럼</t>
        </is>
      </c>
      <c r="I471" s="100" t="n"/>
      <c r="J471" s="197" t="n"/>
      <c r="K471" s="100" t="inlineStr"/>
    </row>
    <row r="472" ht="30" customHeight="1" s="43">
      <c r="A472" s="100" t="inlineStr">
        <is>
          <t>알란토인 액상</t>
        </is>
      </c>
      <c r="B472" s="238" t="inlineStr">
        <is>
          <t>활성</t>
        </is>
      </c>
      <c r="C472" s="232" t="n"/>
      <c r="D472" s="248" t="inlineStr">
        <is>
          <t>허브누리</t>
        </is>
      </c>
      <c r="E472" s="232" t="n">
        <v>1</v>
      </c>
      <c r="F472" s="100" t="n"/>
      <c r="G472" s="100" t="inlineStr">
        <is>
          <t>수용액 타입 알란토인. 피부 자극 완화 및 세포 재생 지원.</t>
        </is>
      </c>
      <c r="H472" s="100" t="inlineStr">
        <is>
          <t>세정(클렌징)</t>
        </is>
      </c>
      <c r="I472" s="100" t="n"/>
      <c r="J472" s="197" t="n"/>
      <c r="K472" s="234" t="inlineStr">
        <is>
          <t>✓ 알란토인 (세이프 O)</t>
        </is>
      </c>
    </row>
    <row r="473" ht="30" customHeight="1" s="43">
      <c r="A473" s="100" t="inlineStr">
        <is>
          <t>인스턴트 커피</t>
        </is>
      </c>
      <c r="B473" s="238" t="inlineStr">
        <is>
          <t>활성</t>
        </is>
      </c>
      <c r="C473" s="232" t="inlineStr">
        <is>
          <t>3%</t>
        </is>
      </c>
      <c r="D473" s="248" t="inlineStr">
        <is>
          <t>허브누리</t>
        </is>
      </c>
      <c r="E473" s="232" t="n">
        <v>1</v>
      </c>
      <c r="F473" s="100" t="inlineStr">
        <is>
          <t>3 ~ 3 ~ 3%</t>
        </is>
      </c>
      <c r="G473" s="100" t="inlineStr">
        <is>
          <t>동결건조 고농축 커피 파우더. 카페인과 폴리페놀로 피부 슬리밍 및 탄력.</t>
        </is>
      </c>
      <c r="H473" s="100" t="inlineStr">
        <is>
          <t>헤어세정</t>
        </is>
      </c>
      <c r="I473" s="100" t="n"/>
      <c r="J473" s="197" t="n"/>
      <c r="K473" s="100" t="inlineStr"/>
    </row>
    <row r="474" ht="30" customHeight="1" s="43">
      <c r="A474" s="100" t="inlineStr">
        <is>
          <t>카모마일인퓨즈오일</t>
        </is>
      </c>
      <c r="B474" s="238" t="inlineStr">
        <is>
          <t>활성</t>
        </is>
      </c>
      <c r="C474" s="232" t="inlineStr">
        <is>
          <t>36%</t>
        </is>
      </c>
      <c r="D474" s="248" t="inlineStr">
        <is>
          <t>허브누리</t>
        </is>
      </c>
      <c r="E474" s="232" t="n">
        <v>1</v>
      </c>
      <c r="F474" s="100" t="inlineStr">
        <is>
          <t>36 ~ 36 ~ 36%</t>
        </is>
      </c>
      <c r="G474" s="100" t="inlineStr">
        <is>
          <t>캐모마일 꽃 인퓨즈드 오일. 피부 민감 반응 완화 및 항알레르기 진정.</t>
        </is>
      </c>
      <c r="H474" s="100" t="inlineStr">
        <is>
          <t>밤·살브·연고</t>
        </is>
      </c>
      <c r="I474" s="100" t="n"/>
      <c r="J474" s="197" t="inlineStr">
        <is>
          <t>카렌듈라오일, 아르간오일 등</t>
        </is>
      </c>
      <c r="K474" s="100" t="inlineStr"/>
    </row>
    <row r="475" ht="45" customHeight="1" s="43">
      <c r="A475" s="100" t="inlineStr">
        <is>
          <t>암라분말</t>
        </is>
      </c>
      <c r="B475" s="238" t="inlineStr">
        <is>
          <t>활성</t>
        </is>
      </c>
      <c r="C475" s="232" t="inlineStr">
        <is>
          <t>2%</t>
        </is>
      </c>
      <c r="D475" s="248" t="inlineStr">
        <is>
          <t>허브누리</t>
        </is>
      </c>
      <c r="E475" s="232" t="n">
        <v>1</v>
      </c>
      <c r="F475" s="100" t="inlineStr">
        <is>
          <t>2 ~ 2 ~ 2%</t>
        </is>
      </c>
      <c r="G475" s="100" t="inlineStr">
        <is>
          <t>인도 인디언 구스베리(암라) 분말. 비타민 C가 풍부해 모발 윤기 및 모근 강화.</t>
        </is>
      </c>
      <c r="H475" s="100" t="inlineStr">
        <is>
          <t>헤어세정</t>
        </is>
      </c>
      <c r="I475" s="100" t="n"/>
      <c r="J475" s="197" t="n"/>
      <c r="K475" s="100" t="inlineStr"/>
    </row>
    <row r="476" ht="30" customHeight="1" s="43">
      <c r="A476" s="100" t="inlineStr">
        <is>
          <t>자초인퓨즈 호호바오일</t>
        </is>
      </c>
      <c r="B476" s="238" t="inlineStr">
        <is>
          <t>활성</t>
        </is>
      </c>
      <c r="C476" s="232" t="inlineStr">
        <is>
          <t>29%</t>
        </is>
      </c>
      <c r="D476" s="248" t="inlineStr">
        <is>
          <t>허브누리</t>
        </is>
      </c>
      <c r="E476" s="232" t="n">
        <v>1</v>
      </c>
      <c r="F476" s="100" t="inlineStr">
        <is>
          <t>29 ~ 29 ~ 29%</t>
        </is>
      </c>
      <c r="G476" s="100" t="inlineStr">
        <is>
          <t>지치 뿌리를 호호바 오일에 인퓨즈한 오일. 피부 자극 완화 및 항염.</t>
        </is>
      </c>
      <c r="H476" s="100" t="inlineStr">
        <is>
          <t>색조</t>
        </is>
      </c>
      <c r="I476" s="100" t="n"/>
      <c r="J476" s="197" t="inlineStr">
        <is>
          <t>원하는 · 베이스오일</t>
        </is>
      </c>
      <c r="K476" s="234" t="inlineStr">
        <is>
          <t>✓ 호호바오일 (세이프 X)</t>
        </is>
      </c>
    </row>
    <row r="477" ht="30" customHeight="1" s="43">
      <c r="A477" s="100" t="inlineStr">
        <is>
          <t>약쑥추출물</t>
        </is>
      </c>
      <c r="B477" s="238" t="inlineStr">
        <is>
          <t>활성</t>
        </is>
      </c>
      <c r="C477" s="232" t="inlineStr">
        <is>
          <t>8%</t>
        </is>
      </c>
      <c r="D477" s="248" t="inlineStr">
        <is>
          <t>허브누리</t>
        </is>
      </c>
      <c r="E477" s="232" t="n">
        <v>1</v>
      </c>
      <c r="F477" s="100" t="inlineStr">
        <is>
          <t>8 ~ 8 ~ 8%</t>
        </is>
      </c>
      <c r="G477" s="100" t="inlineStr">
        <is>
          <t>사자발약쑥 추출물. 피부 열감 낮춤, 자극 완화 및 장벽 진정.</t>
        </is>
      </c>
      <c r="H477" s="100" t="inlineStr">
        <is>
          <t>기타(미분류)</t>
        </is>
      </c>
      <c r="I477" s="100" t="n"/>
      <c r="J477" s="197" t="n"/>
      <c r="K477" s="100" t="inlineStr"/>
    </row>
    <row r="478" ht="30" customHeight="1" s="43">
      <c r="A478" s="100" t="inlineStr">
        <is>
          <t>진한~녹차추출물</t>
        </is>
      </c>
      <c r="B478" s="238" t="inlineStr">
        <is>
          <t>활성</t>
        </is>
      </c>
      <c r="C478" s="232" t="inlineStr">
        <is>
          <t>10%</t>
        </is>
      </c>
      <c r="D478" s="248" t="inlineStr">
        <is>
          <t>허브누리</t>
        </is>
      </c>
      <c r="E478" s="232" t="n">
        <v>1</v>
      </c>
      <c r="F478" s="100" t="inlineStr">
        <is>
          <t>10 ~ 10 ~ 10%</t>
        </is>
      </c>
      <c r="G478" s="100" t="inlineStr">
        <is>
          <t>폴리페놀이 고농축된 녹차 추출물. 유수분 정돈 및 피부 안정.</t>
        </is>
      </c>
      <c r="H478" s="100" t="inlineStr">
        <is>
          <t>팩·마스크·패드</t>
        </is>
      </c>
      <c r="I478" s="100" t="n"/>
      <c r="J478" s="197" t="inlineStr">
        <is>
          <t>어성초추출물</t>
        </is>
      </c>
      <c r="K478" s="234" t="inlineStr">
        <is>
          <t>✓ 녹차추출물 (세이프 O)</t>
        </is>
      </c>
    </row>
    <row r="479" ht="30" customHeight="1" s="43">
      <c r="A479" s="100" t="inlineStr">
        <is>
          <t>천연비타민E</t>
        </is>
      </c>
      <c r="B479" s="238" t="inlineStr">
        <is>
          <t>활성</t>
        </is>
      </c>
      <c r="C479" s="232" t="inlineStr">
        <is>
          <t>1%</t>
        </is>
      </c>
      <c r="D479" s="248" t="inlineStr">
        <is>
          <t>허브누리</t>
        </is>
      </c>
      <c r="E479" s="232" t="n">
        <v>1</v>
      </c>
      <c r="F479" s="100" t="inlineStr">
        <is>
          <t>1 ~ 1 ~ 1%</t>
        </is>
      </c>
      <c r="G479" s="100" t="inlineStr">
        <is>
          <t>천연 d-알파 토코페롤. 산화 방지, 피부 보습 및 항산화 보호.</t>
        </is>
      </c>
      <c r="H479" s="100" t="inlineStr">
        <is>
          <t>토너·미스트</t>
        </is>
      </c>
      <c r="I479" s="100" t="n"/>
      <c r="J479" s="197" t="inlineStr">
        <is>
          <t>아르간 등 · 베이스오일</t>
        </is>
      </c>
      <c r="K479" s="100" t="inlineStr"/>
    </row>
    <row r="480" ht="30" customHeight="1" s="43">
      <c r="A480" s="100" t="inlineStr">
        <is>
          <t>추출물</t>
        </is>
      </c>
      <c r="B480" s="238" t="inlineStr">
        <is>
          <t>활성</t>
        </is>
      </c>
      <c r="C480" s="232" t="inlineStr">
        <is>
          <t>10%</t>
        </is>
      </c>
      <c r="D480" s="248" t="inlineStr">
        <is>
          <t>허브누리</t>
        </is>
      </c>
      <c r="E480" s="232" t="n">
        <v>1</v>
      </c>
      <c r="F480" s="100" t="inlineStr">
        <is>
          <t>10 ~ 10 ~ 10%</t>
        </is>
      </c>
      <c r="G480" s="100" t="inlineStr">
        <is>
          <t>피부 고민별 맞춤 첨가용 식물성 수용성 추출물.</t>
        </is>
      </c>
      <c r="H480" s="100" t="inlineStr">
        <is>
          <t>토너·미스트</t>
        </is>
      </c>
      <c r="I480" s="100" t="n"/>
      <c r="J480" s="197" t="n"/>
      <c r="K480" s="100" t="inlineStr"/>
    </row>
    <row r="481" ht="30" customHeight="1" s="43">
      <c r="A481" s="100" t="inlineStr">
        <is>
          <t>모이스틴</t>
        </is>
      </c>
      <c r="B481" s="238" t="inlineStr">
        <is>
          <t>활성</t>
        </is>
      </c>
      <c r="C481" s="232" t="inlineStr">
        <is>
          <t>5%</t>
        </is>
      </c>
      <c r="D481" s="248" t="inlineStr">
        <is>
          <t>허브누리</t>
        </is>
      </c>
      <c r="E481" s="232" t="n">
        <v>1</v>
      </c>
      <c r="F481" s="100" t="inlineStr">
        <is>
          <t>5 ~ 5 ~ 5%</t>
        </is>
      </c>
      <c r="G481" s="100" t="inlineStr">
        <is>
          <t>선인장 줄기 추출물. 천연 다당류 함유로 강력한 수분 보유력 제공.</t>
        </is>
      </c>
      <c r="H481" s="100" t="inlineStr">
        <is>
          <t>로션</t>
        </is>
      </c>
      <c r="I481" s="100" t="n"/>
      <c r="J481" s="197" t="inlineStr">
        <is>
          <t>리피듀어, 식물성글리세린</t>
        </is>
      </c>
      <c r="K481" s="100" t="inlineStr"/>
    </row>
    <row r="482" ht="30" customHeight="1" s="43">
      <c r="A482" s="100" t="inlineStr">
        <is>
          <t>코엔자임큐텐 지용성</t>
        </is>
      </c>
      <c r="B482" s="238" t="inlineStr">
        <is>
          <t>활성</t>
        </is>
      </c>
      <c r="C482" s="232" t="inlineStr">
        <is>
          <t>7%</t>
        </is>
      </c>
      <c r="D482" s="248" t="inlineStr">
        <is>
          <t>허브누리</t>
        </is>
      </c>
      <c r="E482" s="232" t="n">
        <v>1</v>
      </c>
      <c r="F482" s="100" t="inlineStr">
        <is>
          <t>7 ~ 7 ~ 7%</t>
        </is>
      </c>
      <c r="G482" s="100" t="inlineStr">
        <is>
          <t>지용성, 유비퀴논, 비타민 Q 라고 불림. · 심장, 피부 표피에 많은 양</t>
        </is>
      </c>
      <c r="H482" s="100" t="inlineStr">
        <is>
          <t>크림</t>
        </is>
      </c>
      <c r="I482" s="100" t="n"/>
      <c r="J482" s="197" t="inlineStr">
        <is>
          <t>콜라겐,플라센타</t>
        </is>
      </c>
      <c r="K482" s="100" t="inlineStr"/>
    </row>
    <row r="483" ht="30" customHeight="1" s="43">
      <c r="A483" s="100" t="inlineStr">
        <is>
          <t>코엔자임큐텐 수용성</t>
        </is>
      </c>
      <c r="B483" s="238" t="inlineStr">
        <is>
          <t>활성</t>
        </is>
      </c>
      <c r="C483" s="232" t="inlineStr">
        <is>
          <t>8%</t>
        </is>
      </c>
      <c r="D483" s="248" t="inlineStr">
        <is>
          <t>허브누리</t>
        </is>
      </c>
      <c r="E483" s="232" t="n">
        <v>1</v>
      </c>
      <c r="F483" s="100" t="inlineStr">
        <is>
          <t>8 ~ 8 ~ 8%</t>
        </is>
      </c>
      <c r="G483" s="100" t="inlineStr">
        <is>
          <t>수용성, 유비퀴논, 비타민 Q 라고 불림. · 심장, 피부 표피에 많은 양</t>
        </is>
      </c>
      <c r="H483" s="100" t="inlineStr">
        <is>
          <t>크림</t>
        </is>
      </c>
      <c r="I483" s="100" t="n"/>
      <c r="J483" s="197" t="inlineStr">
        <is>
          <t>콜라겐,플라센타</t>
        </is>
      </c>
      <c r="K483" s="100" t="inlineStr"/>
    </row>
    <row r="484" ht="45" customHeight="1" s="43">
      <c r="A484" s="100" t="inlineStr">
        <is>
          <t>비피다100발효여과물</t>
        </is>
      </c>
      <c r="B484" s="238" t="inlineStr">
        <is>
          <t>활성</t>
        </is>
      </c>
      <c r="C484" s="232" t="inlineStr">
        <is>
          <t>100%</t>
        </is>
      </c>
      <c r="D484" s="248" t="inlineStr">
        <is>
          <t>허브누리</t>
        </is>
      </c>
      <c r="E484" s="232" t="n">
        <v>1</v>
      </c>
      <c r="F484" s="100" t="inlineStr">
        <is>
          <t>100 ~ 100 ~ 100%</t>
        </is>
      </c>
      <c r="G484" s="100" t="inlineStr">
        <is>
          <t>100% 비피다 발효 원액. 피부 면역력 유도, 장벽 보충 및 끈적임 없는 보습.</t>
        </is>
      </c>
      <c r="H484" s="100" t="inlineStr">
        <is>
          <t>앰플·세럼</t>
        </is>
      </c>
      <c r="I484" s="100" t="n"/>
      <c r="J484" s="197" t="inlineStr">
        <is>
          <t>갈락토미세스 · 발효여과물</t>
        </is>
      </c>
      <c r="K484" s="100" t="inlineStr"/>
    </row>
    <row r="485" ht="30" customHeight="1" s="43">
      <c r="A485" s="100" t="inlineStr">
        <is>
          <t>팅크처</t>
        </is>
      </c>
      <c r="B485" s="238" t="inlineStr">
        <is>
          <t>활성</t>
        </is>
      </c>
      <c r="C485" s="232" t="n"/>
      <c r="D485" s="248" t="inlineStr">
        <is>
          <t>허브누리</t>
        </is>
      </c>
      <c r="E485" s="232" t="n">
        <v>1</v>
      </c>
      <c r="F485" s="100" t="n"/>
      <c r="G485" s="100" t="inlineStr">
        <is>
          <t>허브를 에탄올에浸漬하여 우려낸 고농축 액상 추출물.</t>
        </is>
      </c>
      <c r="H485" s="100" t="inlineStr">
        <is>
          <t>토너·미스트</t>
        </is>
      </c>
      <c r="I485" s="100" t="n"/>
      <c r="J485" s="197" t="inlineStr">
        <is>
          <t>수용성 추출물</t>
        </is>
      </c>
      <c r="K485" s="100" t="inlineStr"/>
    </row>
    <row r="486" ht="30" customHeight="1" s="43">
      <c r="A486" s="100" t="inlineStr">
        <is>
          <t>코엔자임텐 수용성</t>
        </is>
      </c>
      <c r="B486" s="238" t="inlineStr">
        <is>
          <t>활성</t>
        </is>
      </c>
      <c r="C486" s="232" t="inlineStr">
        <is>
          <t>4%</t>
        </is>
      </c>
      <c r="D486" s="248" t="inlineStr">
        <is>
          <t>허브누리</t>
        </is>
      </c>
      <c r="E486" s="232" t="n">
        <v>1</v>
      </c>
      <c r="F486" s="100" t="inlineStr">
        <is>
          <t>4 ~ 4 ~ 4%</t>
        </is>
      </c>
      <c r="G486" s="100" t="inlineStr">
        <is>
          <t>수용화 유비퀴논. 피부 표피 활력 및 콜라겐 파괴 방지.</t>
        </is>
      </c>
      <c r="H486" s="100" t="inlineStr">
        <is>
          <t>크림</t>
        </is>
      </c>
      <c r="I486" s="100" t="n"/>
      <c r="J486" s="197" t="inlineStr">
        <is>
          <t>콜라겐,플라센타</t>
        </is>
      </c>
      <c r="K486" s="100" t="inlineStr"/>
    </row>
    <row r="487" ht="30" customHeight="1" s="43">
      <c r="A487" s="100" t="inlineStr">
        <is>
          <t>히비스커스팅크처</t>
        </is>
      </c>
      <c r="B487" s="238" t="inlineStr">
        <is>
          <t>활성</t>
        </is>
      </c>
      <c r="C487" s="232" t="n"/>
      <c r="D487" s="248" t="inlineStr">
        <is>
          <t>허브누리</t>
        </is>
      </c>
      <c r="E487" s="232" t="n">
        <v>1</v>
      </c>
      <c r="F487" s="100" t="n"/>
      <c r="G487" s="100" t="inlineStr">
        <is>
          <t>히비스커스 꽃 팅크처 추출물. 천연 AHA 유기산 함유로 각질 정돈 및 항산화.</t>
        </is>
      </c>
      <c r="H487" s="100" t="inlineStr">
        <is>
          <t>토너·미스트</t>
        </is>
      </c>
      <c r="I487" s="100" t="n"/>
      <c r="J487" s="197" t="n"/>
      <c r="K487" s="100" t="inlineStr"/>
    </row>
    <row r="488" ht="30" customHeight="1" s="43">
      <c r="A488" s="100" t="inlineStr">
        <is>
          <t>포도씨유</t>
        </is>
      </c>
      <c r="B488" s="238" t="inlineStr">
        <is>
          <t>활성</t>
        </is>
      </c>
      <c r="C488" s="232" t="inlineStr">
        <is>
          <t>78%</t>
        </is>
      </c>
      <c r="D488" s="248" t="inlineStr">
        <is>
          <t>허브누리</t>
        </is>
      </c>
      <c r="E488" s="232" t="n">
        <v>1</v>
      </c>
      <c r="F488" s="100" t="inlineStr">
        <is>
          <t>78 ~ 78 ~ 78%</t>
        </is>
      </c>
      <c r="G488" s="100" t="inlineStr">
        <is>
          <t>포도 씨앗 압착 오일. 비타민 E가 풍부하고 산뜻하여 가벼운 보습에 적합.</t>
        </is>
      </c>
      <c r="H488" s="100" t="inlineStr">
        <is>
          <t>세정(클렌징)</t>
        </is>
      </c>
      <c r="I488" s="100" t="n"/>
      <c r="J488" s="197" t="inlineStr">
        <is>
          <t>해바라기오일</t>
        </is>
      </c>
      <c r="K488" s="100" t="inlineStr"/>
    </row>
    <row r="489" ht="30" customHeight="1" s="43">
      <c r="A489" s="100" t="inlineStr">
        <is>
          <t>뱀독펩타이드</t>
        </is>
      </c>
      <c r="B489" s="238" t="inlineStr">
        <is>
          <t>활성</t>
        </is>
      </c>
      <c r="C489" s="232" t="inlineStr">
        <is>
          <t>4%</t>
        </is>
      </c>
      <c r="D489" s="248" t="inlineStr">
        <is>
          <t>허브누리</t>
        </is>
      </c>
      <c r="E489" s="232" t="n">
        <v>1</v>
      </c>
      <c r="F489" s="100" t="inlineStr">
        <is>
          <t>4 ~ 4 ~ 4%</t>
        </is>
      </c>
      <c r="G489" s="100" t="inlineStr">
        <is>
          <t>씨네이크 펩타이드. 주름 유발 근육 이완 지원 및 바르는 리프팅 효과.</t>
        </is>
      </c>
      <c r="H489" s="100" t="inlineStr">
        <is>
          <t>앰플·세럼</t>
        </is>
      </c>
      <c r="I489" s="100" t="n"/>
      <c r="J489" s="197" t="inlineStr">
        <is>
          <t>아데노신 · EGF등</t>
        </is>
      </c>
      <c r="K489" s="100" t="inlineStr"/>
    </row>
    <row r="490" ht="30" customHeight="1" s="43">
      <c r="A490" s="100" t="inlineStr">
        <is>
          <t>에스피노질리아 추출물</t>
        </is>
      </c>
      <c r="B490" s="238" t="inlineStr">
        <is>
          <t>활성</t>
        </is>
      </c>
      <c r="C490" s="232" t="n"/>
      <c r="D490" s="248" t="inlineStr">
        <is>
          <t>허브누리</t>
        </is>
      </c>
      <c r="E490" s="232" t="n">
        <v>1</v>
      </c>
      <c r="F490" s="100" t="n"/>
      <c r="G490" s="100" t="inlineStr">
        <is>
          <t>멕시코 에스피노질리아 허브 추출물. 두피 비듬 완화 및 모발 건강 촉진.</t>
        </is>
      </c>
      <c r="H490" s="100" t="inlineStr">
        <is>
          <t>헤어세정</t>
        </is>
      </c>
      <c r="I490" s="100" t="n"/>
      <c r="J490" s="197" t="n"/>
      <c r="K490" s="100" t="inlineStr"/>
    </row>
    <row r="491" ht="30" customHeight="1" s="43">
      <c r="A491" s="100" t="inlineStr">
        <is>
          <t>네틀추출물</t>
        </is>
      </c>
      <c r="B491" s="238" t="inlineStr">
        <is>
          <t>활성</t>
        </is>
      </c>
      <c r="C491" s="232" t="n"/>
      <c r="D491" s="248" t="inlineStr">
        <is>
          <t>허브누리</t>
        </is>
      </c>
      <c r="E491" s="232" t="n">
        <v>1</v>
      </c>
      <c r="F491" s="100" t="n"/>
      <c r="G491" s="100" t="inlineStr">
        <is>
          <t>쐐기풀(네틀) 추출물. 두피 피지 조절, 모근 강화 및 유분 밸런스.</t>
        </is>
      </c>
      <c r="H491" s="100" t="inlineStr">
        <is>
          <t>헤어세정</t>
        </is>
      </c>
      <c r="I491" s="100" t="n"/>
      <c r="J491" s="197" t="n"/>
      <c r="K491" s="100" t="inlineStr"/>
    </row>
    <row r="492" ht="30" customHeight="1" s="43">
      <c r="A492" s="100" t="inlineStr">
        <is>
          <t>유근피</t>
        </is>
      </c>
      <c r="B492" s="238" t="inlineStr">
        <is>
          <t>활성</t>
        </is>
      </c>
      <c r="C492" s="232" t="n"/>
      <c r="D492" s="248" t="inlineStr">
        <is>
          <t>허브누리</t>
        </is>
      </c>
      <c r="E492" s="232" t="n">
        <v>1</v>
      </c>
      <c r="F492" s="100" t="n"/>
      <c r="G492" s="100" t="inlineStr">
        <is>
          <t>느릅나무 뿌리 껍질(유근피) 추출물. 천연 점액질 성분으로 피부 진정 및 보습.</t>
        </is>
      </c>
      <c r="H492" s="100" t="inlineStr">
        <is>
          <t>페이스·바디오일</t>
        </is>
      </c>
      <c r="I492" s="100" t="n"/>
      <c r="J492" s="197" t="n"/>
      <c r="K492" s="100" t="inlineStr"/>
    </row>
    <row r="493" ht="30" customHeight="1" s="43">
      <c r="A493" s="100" t="inlineStr">
        <is>
          <t>감국</t>
        </is>
      </c>
      <c r="B493" s="238" t="inlineStr">
        <is>
          <t>활성</t>
        </is>
      </c>
      <c r="C493" s="232" t="n"/>
      <c r="D493" s="248" t="inlineStr">
        <is>
          <t>허브누리</t>
        </is>
      </c>
      <c r="E493" s="232" t="n">
        <v>1</v>
      </c>
      <c r="F493" s="100" t="n"/>
      <c r="G493" s="100" t="inlineStr">
        <is>
          <t>감국(국화) 꽃 추출물. 피부 열감 낮춤, 항염 및 진정.</t>
        </is>
      </c>
      <c r="H493" s="100" t="inlineStr">
        <is>
          <t>페이스·바디오일</t>
        </is>
      </c>
      <c r="I493" s="100" t="n"/>
      <c r="J493" s="197" t="n"/>
      <c r="K493" s="100" t="inlineStr"/>
    </row>
    <row r="494" ht="30" customHeight="1" s="43">
      <c r="A494" s="100" t="inlineStr">
        <is>
          <t>알로에겔(국내거제산)</t>
        </is>
      </c>
      <c r="B494" s="238" t="inlineStr">
        <is>
          <t>활성</t>
        </is>
      </c>
      <c r="C494" s="232" t="inlineStr">
        <is>
          <t>19%</t>
        </is>
      </c>
      <c r="D494" s="248" t="inlineStr">
        <is>
          <t>허브누리</t>
        </is>
      </c>
      <c r="E494" s="232" t="n">
        <v>1</v>
      </c>
      <c r="F494" s="100" t="inlineStr">
        <is>
          <t>19 ~ 19 ~ 19%</t>
        </is>
      </c>
      <c r="G494" s="100" t="inlineStr">
        <is>
          <t>거제산 알로에 생잎 젤. 자극받은 피부 수분 공급 및 쿨링.</t>
        </is>
      </c>
      <c r="H494" s="100" t="inlineStr">
        <is>
          <t>기타(미분류)</t>
        </is>
      </c>
      <c r="I494" s="100" t="n"/>
      <c r="J494" s="197" t="n"/>
      <c r="K494" s="100" t="inlineStr"/>
    </row>
    <row r="495" ht="30" customHeight="1" s="43">
      <c r="A495" s="100" t="inlineStr">
        <is>
          <t>콤부차 발효여과물</t>
        </is>
      </c>
      <c r="B495" s="238" t="inlineStr">
        <is>
          <t>활성</t>
        </is>
      </c>
      <c r="C495" s="232" t="inlineStr">
        <is>
          <t>90%</t>
        </is>
      </c>
      <c r="D495" s="248" t="inlineStr">
        <is>
          <t>허브누리</t>
        </is>
      </c>
      <c r="E495" s="232" t="n">
        <v>1</v>
      </c>
      <c r="F495" s="100" t="inlineStr">
        <is>
          <t>90 ~ 90 ~ 90%</t>
        </is>
      </c>
      <c r="G495" s="100" t="inlineStr">
        <is>
          <t>홍차 발효 콤부차 여과물. 강력한 항산화, 피부 생기, 윤기 및 장벽 강화.</t>
        </is>
      </c>
      <c r="H495" s="100" t="inlineStr">
        <is>
          <t>팩·마스크·패드</t>
        </is>
      </c>
      <c r="I495" s="100" t="n"/>
      <c r="J495" s="197" t="n"/>
      <c r="K495" s="100" t="inlineStr"/>
    </row>
    <row r="496" ht="30" customHeight="1" s="43">
      <c r="A496" s="100" t="inlineStr">
        <is>
          <t>볼륨 펩타이드6</t>
        </is>
      </c>
      <c r="B496" s="238" t="inlineStr">
        <is>
          <t>활성</t>
        </is>
      </c>
      <c r="C496" s="232" t="inlineStr">
        <is>
          <t>5%</t>
        </is>
      </c>
      <c r="D496" s="248" t="inlineStr">
        <is>
          <t>허브누리</t>
        </is>
      </c>
      <c r="E496" s="232" t="n">
        <v>1</v>
      </c>
      <c r="F496" s="100" t="inlineStr">
        <is>
          <t>5 ~ 5 ~ 5%</t>
        </is>
      </c>
      <c r="G496" s="100" t="inlineStr">
        <is>
          <t>6가지 복합 펩타이드. 피부 탄력 강화 및 부위별 볼륨 부스팅 시너지.</t>
        </is>
      </c>
      <c r="H496" s="100" t="inlineStr">
        <is>
          <t>크림</t>
        </is>
      </c>
      <c r="I496" s="100" t="n"/>
      <c r="J496" s="197" t="n"/>
      <c r="K496" s="100" t="inlineStr"/>
    </row>
    <row r="497" ht="30" customHeight="1" s="43">
      <c r="A497" s="100" t="inlineStr">
        <is>
          <t>나이아신아마아드</t>
        </is>
      </c>
      <c r="B497" s="238" t="inlineStr">
        <is>
          <t>활성</t>
        </is>
      </c>
      <c r="C497" s="232" t="inlineStr">
        <is>
          <t>2%</t>
        </is>
      </c>
      <c r="D497" s="248" t="inlineStr">
        <is>
          <t>허브누리</t>
        </is>
      </c>
      <c r="E497" s="232" t="n">
        <v>1</v>
      </c>
      <c r="F497" s="100" t="inlineStr">
        <is>
          <t>2 ~ 2 ~ 2%</t>
        </is>
      </c>
      <c r="G497" s="100" t="inlineStr">
        <is>
          <t>비타민 B3 고시 미백 성분. 멜라닌 이동 차단 및 피부 톤 개선.</t>
        </is>
      </c>
      <c r="H497" s="100" t="inlineStr">
        <is>
          <t>앰플·세럼</t>
        </is>
      </c>
      <c r="I497" s="100" t="n"/>
      <c r="J497" s="197" t="inlineStr">
        <is>
          <t>화이트펩타이드</t>
        </is>
      </c>
      <c r="K497" s="100" t="inlineStr"/>
    </row>
    <row r="498" ht="45" customHeight="1" s="43">
      <c r="A498" s="100" t="inlineStr">
        <is>
          <t>아하바하파하 컴플렉스</t>
        </is>
      </c>
      <c r="B498" s="238" t="inlineStr">
        <is>
          <t>활성</t>
        </is>
      </c>
      <c r="C498" s="232" t="inlineStr">
        <is>
          <t>10%</t>
        </is>
      </c>
      <c r="D498" s="248" t="inlineStr">
        <is>
          <t>허브누리</t>
        </is>
      </c>
      <c r="E498" s="232" t="n">
        <v>1</v>
      </c>
      <c r="F498" s="100" t="inlineStr">
        <is>
          <t>10 ~ 10 ~ 10%</t>
        </is>
      </c>
      <c r="G498" s="100" t="inlineStr">
        <is>
          <t>AHA, BHA, PHA 복합 성분. 피부 표면과 모공 속 각질을 부드럽게 정리하는 저자극 화학적 각질 제거제.</t>
        </is>
      </c>
      <c r="H498" s="100" t="inlineStr">
        <is>
          <t>팩·마스크·패드</t>
        </is>
      </c>
      <c r="I498" s="100" t="n"/>
      <c r="J498" s="197" t="n"/>
      <c r="K498" s="100" t="inlineStr"/>
    </row>
    <row r="499" ht="45" customHeight="1" s="43">
      <c r="A499" s="100" t="inlineStr">
        <is>
          <t>로먼카모마일</t>
        </is>
      </c>
      <c r="B499" s="238" t="inlineStr">
        <is>
          <t>활성</t>
        </is>
      </c>
      <c r="C499" s="232" t="inlineStr">
        <is>
          <t>1%</t>
        </is>
      </c>
      <c r="D499" s="248" t="inlineStr">
        <is>
          <t>허브누리</t>
        </is>
      </c>
      <c r="E499" s="232" t="n">
        <v>1</v>
      </c>
      <c r="F499" s="100" t="inlineStr">
        <is>
          <t>1 ~ 1 ~ 1%</t>
        </is>
      </c>
      <c r="G499" s="100" t="inlineStr">
        <is>
          <t>로먼캐모마일 건조 꽃/추출물. 국화과 허브 성분으로 정서적 안정 및 피부 항염·진정.</t>
        </is>
      </c>
      <c r="H499" s="100" t="inlineStr">
        <is>
          <t>페이스·바디오일</t>
        </is>
      </c>
      <c r="I499" s="100" t="n"/>
      <c r="J499" s="197" t="inlineStr">
        <is>
          <t>라벤더에센셜오일, 저먼카모마일(을 사용할 경우 양을 반으로 줄여야함.강한향)</t>
        </is>
      </c>
      <c r="K499" s="100" t="inlineStr"/>
    </row>
    <row r="500" ht="30" customHeight="1" s="43">
      <c r="A500" s="100" t="inlineStr">
        <is>
          <t>재생, 항노화 기능성 원료</t>
        </is>
      </c>
      <c r="B500" s="238" t="inlineStr">
        <is>
          <t>활성</t>
        </is>
      </c>
      <c r="C500" s="232" t="inlineStr">
        <is>
          <t>5%</t>
        </is>
      </c>
      <c r="D500" s="248" t="inlineStr">
        <is>
          <t>허브누리</t>
        </is>
      </c>
      <c r="E500" s="232" t="n">
        <v>1</v>
      </c>
      <c r="F500" s="100" t="inlineStr">
        <is>
          <t>5 ~ 5 ~ 5%</t>
        </is>
      </c>
      <c r="G500" s="100" t="inlineStr">
        <is>
          <t>펩타이드, 아데노신 등 피부 재생 및 주름 개선을 지원하는 맞춤 기능성 첨가제.</t>
        </is>
      </c>
      <c r="H500" s="100" t="inlineStr">
        <is>
          <t>완제베이스+활성</t>
        </is>
      </c>
      <c r="I500" s="100" t="n"/>
      <c r="J500" s="197" t="inlineStr">
        <is>
          <t>4GF, 이데베논 · 트라넥삼산, 갈락토, 비피다 등</t>
        </is>
      </c>
      <c r="K500" s="100" t="inlineStr"/>
    </row>
    <row r="501" ht="30" customHeight="1" s="43">
      <c r="A501" s="100" t="inlineStr">
        <is>
          <t>L-멘톨</t>
        </is>
      </c>
      <c r="B501" s="238" t="inlineStr">
        <is>
          <t>활성</t>
        </is>
      </c>
      <c r="C501" s="232" t="inlineStr">
        <is>
          <t>1%</t>
        </is>
      </c>
      <c r="D501" s="248" t="inlineStr">
        <is>
          <t>허브누리</t>
        </is>
      </c>
      <c r="E501" s="232" t="n">
        <v>1</v>
      </c>
      <c r="F501" s="100" t="inlineStr">
        <is>
          <t>1 ~ 1 ~ 1%</t>
        </is>
      </c>
      <c r="G501" s="100" t="inlineStr">
        <is>
          <t>고순도 박하뇌 분말. 식약처 승인 쿨링 성분으로 강력한 상쾌함과 청량감 제공.</t>
        </is>
      </c>
      <c r="H501" s="100" t="inlineStr">
        <is>
          <t>헤어세정</t>
        </is>
      </c>
      <c r="I501" s="100" t="n"/>
      <c r="J501" s="197" t="n"/>
      <c r="K501" s="100" t="inlineStr"/>
    </row>
    <row r="502" ht="45" customHeight="1" s="43">
      <c r="A502" s="100" t="inlineStr">
        <is>
          <t>징크피리치온</t>
        </is>
      </c>
      <c r="B502" s="238" t="inlineStr">
        <is>
          <t>활성</t>
        </is>
      </c>
      <c r="C502" s="232" t="inlineStr">
        <is>
          <t>2%</t>
        </is>
      </c>
      <c r="D502" s="248" t="inlineStr">
        <is>
          <t>허브누리</t>
        </is>
      </c>
      <c r="E502" s="232" t="n">
        <v>1</v>
      </c>
      <c r="F502" s="100" t="inlineStr">
        <is>
          <t>2 ~ 2 ~ 2%</t>
        </is>
      </c>
      <c r="G502" s="100" t="inlineStr">
        <is>
          <t>비듬균(말라세지아) 증식을 억제하는 두피 케어 성분. 두피 가려움 및 비듬 완화.</t>
        </is>
      </c>
      <c r="H502" s="100" t="inlineStr">
        <is>
          <t>헤어세정</t>
        </is>
      </c>
      <c r="I502" s="100" t="n"/>
      <c r="J502" s="197" t="n"/>
      <c r="K502" s="100" t="inlineStr"/>
    </row>
    <row r="503" ht="45" customHeight="1" s="43">
      <c r="A503" s="100" t="inlineStr">
        <is>
          <t>7가지한방약재</t>
        </is>
      </c>
      <c r="B503" s="238" t="inlineStr">
        <is>
          <t>활성</t>
        </is>
      </c>
      <c r="C503" s="232" t="inlineStr">
        <is>
          <t>11%</t>
        </is>
      </c>
      <c r="D503" s="248" t="inlineStr">
        <is>
          <t>허브누리</t>
        </is>
      </c>
      <c r="E503" s="232" t="n">
        <v>1</v>
      </c>
      <c r="F503" s="100" t="inlineStr">
        <is>
          <t>11 ~ 11 ~ 11%</t>
        </is>
      </c>
      <c r="G503" s="100" t="inlineStr">
        <is>
          <t>박하, 감초, 하수오, 당귀, 약쑥, 삼백초, 측백 7가지 복합 한방 원료. 두피/피부 영양 공급.</t>
        </is>
      </c>
      <c r="H503" s="100" t="inlineStr">
        <is>
          <t>헤어세정</t>
        </is>
      </c>
      <c r="I503" s="100" t="n"/>
      <c r="J503" s="197" t="n"/>
      <c r="K503" s="100" t="inlineStr"/>
    </row>
    <row r="504" ht="45" customHeight="1" s="43">
      <c r="A504" s="100" t="inlineStr">
        <is>
          <t>폴리페놀</t>
        </is>
      </c>
      <c r="B504" s="238" t="inlineStr">
        <is>
          <t>활성</t>
        </is>
      </c>
      <c r="C504" s="232" t="n"/>
      <c r="D504" s="248" t="inlineStr">
        <is>
          <t>허브누리</t>
        </is>
      </c>
      <c r="E504" s="232" t="n">
        <v>1</v>
      </c>
      <c r="F504" s="100" t="n"/>
      <c r="G504" s="100" t="inlineStr">
        <is>
          <t>강력한 항산화 작용을 하는 식물성 활성 물질. 유해 산소 제거 및 피부 노화 방지.</t>
        </is>
      </c>
      <c r="H504" s="100" t="inlineStr">
        <is>
          <t>토너·미스트</t>
        </is>
      </c>
      <c r="I504" s="100" t="n"/>
      <c r="J504" s="197" t="n"/>
      <c r="K504" s="100" t="inlineStr"/>
    </row>
    <row r="505" ht="45" customHeight="1" s="43">
      <c r="A505" s="100" t="inlineStr">
        <is>
          <t>레드와인</t>
        </is>
      </c>
      <c r="B505" s="238" t="inlineStr">
        <is>
          <t>활성</t>
        </is>
      </c>
      <c r="C505" s="232" t="n"/>
      <c r="D505" s="248" t="inlineStr">
        <is>
          <t>허브누리</t>
        </is>
      </c>
      <c r="E505" s="232" t="n">
        <v>1</v>
      </c>
      <c r="F505" s="100" t="n"/>
      <c r="G505" s="100" t="inlineStr">
        <is>
          <t>레드와인 추출물(폴리페놀, 레스베라트롤 함유). 피부 생기 부여 및 항산화 안티에이징.</t>
        </is>
      </c>
      <c r="H505" s="100" t="inlineStr">
        <is>
          <t>토너·미스트</t>
        </is>
      </c>
      <c r="I505" s="100" t="n"/>
      <c r="J505" s="197" t="n"/>
      <c r="K505" s="100" t="inlineStr"/>
    </row>
    <row r="506" ht="45" customHeight="1" s="43">
      <c r="A506" s="100" t="inlineStr">
        <is>
          <t>황금</t>
        </is>
      </c>
      <c r="B506" s="238" t="inlineStr">
        <is>
          <t>활성</t>
        </is>
      </c>
      <c r="C506" s="232" t="n"/>
      <c r="D506" s="248" t="inlineStr">
        <is>
          <t>허브누리</t>
        </is>
      </c>
      <c r="E506" s="232" t="n">
        <v>1</v>
      </c>
      <c r="F506" s="100" t="n"/>
      <c r="G506" s="100" t="inlineStr">
        <is>
          <t>속썩은풀(황금) 뿌리 추출물. 바이칼린 성분으로 강력한 항염, 피부 진정 및 항산화.</t>
        </is>
      </c>
      <c r="H506" s="100" t="inlineStr">
        <is>
          <t>페이스·바디오일</t>
        </is>
      </c>
      <c r="I506" s="100" t="n"/>
      <c r="J506" s="197" t="n"/>
      <c r="K506" s="100" t="inlineStr"/>
    </row>
    <row r="507" ht="45" customHeight="1" s="43">
      <c r="A507" s="100" t="inlineStr">
        <is>
          <t>금은화</t>
        </is>
      </c>
      <c r="B507" s="238" t="inlineStr">
        <is>
          <t>활성</t>
        </is>
      </c>
      <c r="C507" s="232" t="n"/>
      <c r="D507" s="248" t="inlineStr">
        <is>
          <t>허브누리</t>
        </is>
      </c>
      <c r="E507" s="232" t="n">
        <v>1</v>
      </c>
      <c r="F507" s="100" t="n"/>
      <c r="G507" s="100" t="inlineStr">
        <is>
          <t>인동덩굴 꽃(금은화) 추출물. 소염, 항균 작용으로 피부 열감 진정 및 트러블 완화.</t>
        </is>
      </c>
      <c r="H507" s="100" t="inlineStr">
        <is>
          <t>페이스·바디오일</t>
        </is>
      </c>
      <c r="I507" s="100" t="n"/>
      <c r="J507" s="197" t="n"/>
      <c r="K507" s="100" t="inlineStr"/>
    </row>
    <row r="508" ht="45" customHeight="1" s="43">
      <c r="A508" s="100" t="inlineStr">
        <is>
          <t>진피</t>
        </is>
      </c>
      <c r="B508" s="238" t="inlineStr">
        <is>
          <t>활성</t>
        </is>
      </c>
      <c r="C508" s="232" t="n"/>
      <c r="D508" s="248" t="inlineStr">
        <is>
          <t>허브누리</t>
        </is>
      </c>
      <c r="E508" s="232" t="n">
        <v>1</v>
      </c>
      <c r="F508" s="100" t="n"/>
      <c r="G508" s="100" t="inlineStr">
        <is>
          <t>귤껍질(진피) 추출물. 비타민 C와 헤스페리딘 성분으로 피부 톤 정화 및 수렴 작용.</t>
        </is>
      </c>
      <c r="H508" s="100" t="inlineStr">
        <is>
          <t>페이스·바디오일</t>
        </is>
      </c>
      <c r="I508" s="100" t="n"/>
      <c r="J508" s="197" t="n"/>
      <c r="K508" s="100" t="inlineStr"/>
    </row>
    <row r="509" ht="45" customHeight="1" s="43">
      <c r="A509" s="100" t="inlineStr">
        <is>
          <t>당귀</t>
        </is>
      </c>
      <c r="B509" s="238" t="inlineStr">
        <is>
          <t>활성</t>
        </is>
      </c>
      <c r="C509" s="232" t="n"/>
      <c r="D509" s="248" t="inlineStr">
        <is>
          <t>허브누리</t>
        </is>
      </c>
      <c r="E509" s="232" t="n">
        <v>1</v>
      </c>
      <c r="F509" s="100" t="n"/>
      <c r="G509" s="100" t="inlineStr">
        <is>
          <t>참당귀 뿌리 추출 한방 성분. 피부 혈행 개선, 보습 및 건조한 피부 생기 부여.</t>
        </is>
      </c>
      <c r="H509" s="100" t="inlineStr">
        <is>
          <t>페이스·바디오일</t>
        </is>
      </c>
      <c r="I509" s="100" t="n"/>
      <c r="J509" s="197" t="n"/>
      <c r="K509" s="100" t="inlineStr"/>
    </row>
    <row r="510" ht="30" customHeight="1" s="43">
      <c r="A510" s="100" t="inlineStr">
        <is>
          <t>인플라신</t>
        </is>
      </c>
      <c r="B510" s="238" t="inlineStr">
        <is>
          <t>활성</t>
        </is>
      </c>
      <c r="C510" s="232" t="inlineStr">
        <is>
          <t>10%</t>
        </is>
      </c>
      <c r="D510" s="248" t="inlineStr">
        <is>
          <t>허브누리</t>
        </is>
      </c>
      <c r="E510" s="232" t="n">
        <v>1</v>
      </c>
      <c r="F510" s="100" t="inlineStr">
        <is>
          <t>10 ~ 10 ~ 10%</t>
        </is>
      </c>
      <c r="G510" s="100" t="inlineStr">
        <is>
          <t>식물 유래 소염·항염 특허 성분. 피부 자극 완화 및 민감 반응 즉각 진정.</t>
        </is>
      </c>
      <c r="H510" s="100" t="inlineStr">
        <is>
          <t>기타(미분류)</t>
        </is>
      </c>
      <c r="I510" s="100" t="n"/>
      <c r="J510" s="197" t="inlineStr">
        <is>
          <t>알란토인</t>
        </is>
      </c>
      <c r="K510" s="100" t="inlineStr"/>
    </row>
    <row r="511" ht="45" customHeight="1" s="43">
      <c r="A511" s="100" t="inlineStr">
        <is>
          <t>시카엑소좀</t>
        </is>
      </c>
      <c r="B511" s="238" t="inlineStr">
        <is>
          <t>활성</t>
        </is>
      </c>
      <c r="C511" s="232" t="inlineStr">
        <is>
          <t>10%</t>
        </is>
      </c>
      <c r="D511" s="248" t="inlineStr">
        <is>
          <t>허브누리</t>
        </is>
      </c>
      <c r="E511" s="232" t="n">
        <v>1</v>
      </c>
      <c r="F511" s="100" t="inlineStr">
        <is>
          <t>10 ~ 10 ~ 10%</t>
        </is>
      </c>
      <c r="G511" s="100" t="inlineStr">
        <is>
          <t>병풀 유래 세포외 소포체(엑소좀). 유효 성분을 피부 깊숙이 전달하여 뛰어난 재생, 탄력, 장벽 강화 지원.</t>
        </is>
      </c>
      <c r="H511" s="100" t="inlineStr">
        <is>
          <t>앰플·세럼</t>
        </is>
      </c>
      <c r="I511" s="100" t="n"/>
      <c r="J511" s="197" t="n"/>
      <c r="K511" s="100" t="inlineStr"/>
    </row>
    <row r="512" ht="75" customHeight="1" s="43">
      <c r="A512" s="100" t="inlineStr">
        <is>
          <t>라벤더에센셜오일
(= 라벤더 에센셜오일 · 라벤더EO · 라벤더에센셜오일 (불가리아))</t>
        </is>
      </c>
      <c r="B512" s="250" t="inlineStr">
        <is>
          <t>향</t>
        </is>
      </c>
      <c r="C512" s="232" t="inlineStr">
        <is>
          <t>1%</t>
        </is>
      </c>
      <c r="D512" s="248" t="inlineStr">
        <is>
          <t>허브누리</t>
        </is>
      </c>
      <c r="E512" s="232" t="n">
        <v>45</v>
      </c>
      <c r="F512" s="100" t="inlineStr">
        <is>
          <t>0 ~ 1 ~ 50%</t>
        </is>
      </c>
      <c r="G512" s="100" t="inlineStr">
        <is>
          <t>라벤더 꽃 수증기 증류 추출 천연 에센셜 오일. 피부 진정, 자극 완화, 유수분 밸런스 및 숙면·안정 아로마.</t>
        </is>
      </c>
      <c r="H512" s="100" t="inlineStr">
        <is>
          <t>기타(미분류) · 로션 · 밤·살브·연고 · 색조 · 생활화학 · 세정(클렌징) · 앰플·세럼 · 완제베이스+활성 · 입욕·스크럽 · 크림 · 토너·미스트 · 팩·마스크·패드 · 페이스·바디오일 · 헤어세정</t>
        </is>
      </c>
      <c r="I512" s="100" t="n"/>
      <c r="J512" s="197" t="inlineStr">
        <is>
          <t xml:space="preserve">AC클리어 · 블렌딩오일 · 네롤리,카모마일저먼 · (:일때 양을줄임-2방울) · 로먼카모마일 등 · 레몬, 오렌지 등 원하는 에센셜오일 · 로먼캐모마일EO · 등원하는 에센셜오일 · 로먼캐모마일에센셜오일 · 로즈마리 · 에센셜오일 · 만다린, 로먼캐모마일EO · 만다린, 오렌지 등 원하는 에센셜오일. 전체양의 1% · 만다린에센셜오일 · 베베보 · 블렌딩오일 · 스윗오렌지 · 네롤리EO 등 · 오렌지, 로먼카모마일EO등 · 원하는 · 아로마오일 · 원하는 · 에센셜오일 · 원하는 에센셜오일 · 원하는 에센셜오일 같은양 · 원하는 </t>
        </is>
      </c>
      <c r="K512" s="100" t="inlineStr"/>
    </row>
    <row r="513" ht="75" customHeight="1" s="43">
      <c r="A513" s="100" t="inlineStr">
        <is>
          <t>레몬에센셜오일
(= 레몬 에센셜오일 · 레몬EO · 레몬 EO)</t>
        </is>
      </c>
      <c r="B513" s="250" t="inlineStr">
        <is>
          <t>향</t>
        </is>
      </c>
      <c r="C513" s="232" t="inlineStr">
        <is>
          <t>1%</t>
        </is>
      </c>
      <c r="D513" s="248" t="inlineStr">
        <is>
          <t>허브누리</t>
        </is>
      </c>
      <c r="E513" s="232" t="n">
        <v>36</v>
      </c>
      <c r="F513" s="100" t="inlineStr">
        <is>
          <t>0 ~ 1 ~ 40%</t>
        </is>
      </c>
      <c r="G513" s="100" t="inlineStr">
        <is>
          <t>레몬 껍질 압착 추출 오일. 상큼한 향, 모공 수렴, 피부 청정 및 상쾌한 기분 전환.</t>
        </is>
      </c>
      <c r="H513" s="100" t="inlineStr">
        <is>
          <t>기타(미분류) · 밤·살브·연고 · 생활화학 · 세정(클렌징) · 앰플·세럼 · 완제베이스+활성 · 입욕·스크럽 · 젤 · 페이스·바디오일 · 헤어세정</t>
        </is>
      </c>
      <c r="I513" s="100" t="n"/>
      <c r="J513" s="197" t="inlineStr">
        <is>
          <t>라벤더, 티트리, 유칼립투스 등 원하는 에센셜오일 · 라벤더, 티트리, 편백 등 원하는 에센셜오일 · 만다린오일, 버가못FCF 등 · 무향 또는 · 원하는 EO · 버가못 EO등 · 스윗 오렌지 에센셜오일 · 오렌지, 버가못에센셜오일 · 오렌지EO등 원하는 에센셜오일 · 원하는 EO · 원하는 · 에센셜오일 · 원하는 에센셜오일 · 원하는 오일 · 페파민트(향이 강하기 때문에 양을 많이 줄이세요.), 라벤더, 유기농벌꿀플레이버, 유기농딸기플레이버오일 등 · 페퍼민트, 스피아민트 EO</t>
        </is>
      </c>
      <c r="K513" s="100" t="inlineStr"/>
    </row>
    <row r="514" ht="75" customHeight="1" s="43">
      <c r="A514" s="100" t="inlineStr">
        <is>
          <t>로즈제라늄EO
(= 로즈제라늄 에센셜오일 · 로즈 제라늄 EO · 로즈 제라늄EO · 로즈제라늄에센셜오일 · 로즈 제라늄에센셜오일 · 로즈제라늄 EO)</t>
        </is>
      </c>
      <c r="B514" s="250" t="inlineStr">
        <is>
          <t>향</t>
        </is>
      </c>
      <c r="C514" s="232" t="inlineStr">
        <is>
          <t>0%</t>
        </is>
      </c>
      <c r="D514" s="248" t="inlineStr">
        <is>
          <t>허브누리</t>
        </is>
      </c>
      <c r="E514" s="232" t="n">
        <v>25</v>
      </c>
      <c r="F514" s="100" t="inlineStr">
        <is>
          <t>0 ~ 0 ~ 5%</t>
        </is>
      </c>
      <c r="G514" s="100" t="inlineStr">
        <is>
          <t>제라늄 꽃/잎 증기 추출 오일. 피지 분비 균형 조절, 장미빛 플로럴 향 및 자극 진정.</t>
        </is>
      </c>
      <c r="H514" s="100" t="inlineStr">
        <is>
          <t>로션 · 밤·살브·연고 · 색조 · 생활화학 · 세정(클렌징) · 앰플·세럼 · 완제베이스+활성 · 젤 · 크림 · 토너·미스트 · 헤어세정</t>
        </is>
      </c>
      <c r="I514" s="100" t="n"/>
      <c r="J514" s="197" t="inlineStr">
        <is>
          <t>라벤더에센셜오일, 로즈, 자스민에센셜오일 등 · 로즈3%, 로즈엡솔루트, 로즈우드 등 원하는 에센셜오일 · 로즈파워블렌딩오일 · 원하는 · 에센셜오일 · 원하는 에센셜오일 · 원하는 에센셜오일. · 타입별 추천오일 · 아래 참고</t>
        </is>
      </c>
      <c r="K514" s="100" t="inlineStr"/>
    </row>
    <row r="515" ht="75" customHeight="1" s="43">
      <c r="A515" s="100" t="inlineStr">
        <is>
          <t>만다린EO
(= 만다린에센셜오일 · 만다린 에센셜오일)</t>
        </is>
      </c>
      <c r="B515" s="250" t="inlineStr">
        <is>
          <t>향</t>
        </is>
      </c>
      <c r="C515" s="232" t="inlineStr">
        <is>
          <t>1%</t>
        </is>
      </c>
      <c r="D515" s="248" t="inlineStr">
        <is>
          <t>허브누리</t>
        </is>
      </c>
      <c r="E515" s="232" t="n">
        <v>21</v>
      </c>
      <c r="F515" s="100" t="inlineStr">
        <is>
          <t>0 ~ 1 ~ 3%</t>
        </is>
      </c>
      <c r="G515" s="100" t="inlineStr">
        <is>
          <t>만다린 껍질 압착 오일. 마일드하고 달콤한 시트러스 향, 영유아 및 임산부 제품에 안전한 진정 오일.</t>
        </is>
      </c>
      <c r="H515" s="100" t="inlineStr">
        <is>
          <t>로션 · 생활화학 · 세정(클렌징) · 크림 · 토너·미스트 · 팩·마스크·패드 · 페이스·바디오일 · 헤어세정</t>
        </is>
      </c>
      <c r="I515" s="100" t="n"/>
      <c r="J515" s="197" t="inlineStr">
        <is>
          <t>네롤리에센셜오일 · 2방울 · 라벤더 · 로먼캐모마일 · 에센셜오일 · 라벤더EO원하는 오일 · 스윗오렌지 · 에센셜오일 등 · 오렌지, 버가못, 그레이프프룻 등 감귤류 오일 · 오렌지,라벤더 · 캐모마일로먼 · 오렌지EO · 오렌지에센셜오일 · 원하는 EO · 원하는 · 에센셜오일 · 원하는 아로마오일 · 원하는 에센셜 오일 · 원하는 에센셜오일</t>
        </is>
      </c>
      <c r="K515" s="100" t="inlineStr"/>
    </row>
    <row r="516" ht="75" customHeight="1" s="43">
      <c r="A516" s="100" t="inlineStr">
        <is>
          <t>네롤리에센셜오일
(= 네롤리 에센셜오일 · 네롤리EO · 네롤리 EO)</t>
        </is>
      </c>
      <c r="B516" s="250" t="inlineStr">
        <is>
          <t>향</t>
        </is>
      </c>
      <c r="C516" s="232" t="inlineStr">
        <is>
          <t>0%</t>
        </is>
      </c>
      <c r="D516" s="248" t="inlineStr">
        <is>
          <t>허브누리</t>
        </is>
      </c>
      <c r="E516" s="232" t="n">
        <v>21</v>
      </c>
      <c r="F516" s="100" t="inlineStr">
        <is>
          <t>0 ~ 0 ~ 2%</t>
        </is>
      </c>
      <c r="G516" s="100" t="inlineStr">
        <is>
          <t>비터오렌지 꽃 증기 추출 고급 오일. 피부 세포 재생, 건성·민감성 피부 케어 및 우아한 꽃향.</t>
        </is>
      </c>
      <c r="H516" s="100" t="inlineStr">
        <is>
          <t>로션 · 밤·살브·연고 · 생활화학 · 앰플·세럼 · 완제베이스+활성 · 젤 · 크림 · 페이스·바디오일</t>
        </is>
      </c>
      <c r="I516" s="100" t="n"/>
      <c r="J516" s="197" t="inlineStr">
        <is>
          <t>로즈 제라늄 · 로즈 in 호호바오일 · 로즈, 자스민 · 에센셜오일등 · 로즈, 자스민, 프랑킨센스, 로먼캐모마일, 라벤더 등 원하는에센셜오일 · 로즈, 자스민에센셜오일 등 · 로즈,자스민,제라늄,일랑일랑 등 · 로즈우드, 로즈, 자스민 · 오렌지에센셜오일10방울 · 원하는 · 에센셜오일 · 원하는 · 오일 · 원하는 에센셜오일 · 원하는 에센셜오일 · 또는 프러스런스향 1g</t>
        </is>
      </c>
      <c r="K516" s="100" t="inlineStr"/>
    </row>
    <row r="517" ht="75" customHeight="1" s="43">
      <c r="A517" s="100" t="inlineStr">
        <is>
          <t>에센셜오일
(= (라벤더) 에센셜오일 · (네놀리) 에센셜오일 · (로즈우드)에센셜오일 · 에센셜오일 (EO) · (레몬쥬스) 에센셜오일 · (레몬) 에센셜오일)</t>
        </is>
      </c>
      <c r="B517" s="250" t="inlineStr">
        <is>
          <t>향</t>
        </is>
      </c>
      <c r="C517" s="232" t="inlineStr">
        <is>
          <t>1%</t>
        </is>
      </c>
      <c r="D517" s="248" t="inlineStr">
        <is>
          <t>허브누리</t>
        </is>
      </c>
      <c r="E517" s="232" t="n">
        <v>15</v>
      </c>
      <c r="F517" s="100" t="inlineStr">
        <is>
          <t>0 ~ 1 ~ 100%</t>
        </is>
      </c>
      <c r="G517" s="100" t="inlineStr">
        <is>
          <t>기호와 목적에 맞게 선택하여 첨가하는 100% 순수 식물성 아로마 에센셜 오일.</t>
        </is>
      </c>
      <c r="H517" s="100" t="inlineStr">
        <is>
          <t>기타(미분류) · 로션 · 색조 · 생활화학 · 세정(클렌징) · 앰플·세럼 · 토너·미스트 · 팩·마스크·패드</t>
        </is>
      </c>
      <c r="I517" s="100" t="n"/>
      <c r="J517" s="197" t="inlineStr">
        <is>
          <t>네롤리,카모마일저먼 · (:일때 양을줄임-2방울) · 로먼카모마일 등 · 로즈, 자스민, 프랑킨센스, 로먼캐모마일, 라벤더 등 원하는에센셜오일 · 아로마테라피효과 · 원하는 에센셜오일 · 원하는 EO · 원하는 · 에센셜오일 · 원하는 에센셜오일 · 원하는 캔들향 · 자스민, 로즈엡솔루트 등 EO · 클린코튼, 그린티시트러스, 체리블라썸 향 등</t>
        </is>
      </c>
      <c r="K517" s="100" t="inlineStr"/>
    </row>
    <row r="518" ht="75" customHeight="1" s="43">
      <c r="A518" s="100" t="inlineStr">
        <is>
          <t>로즈우드EO
(= 로즈우드 에센셜오일 · 로즈우드에센셜오일 · 로즈우드 EO)</t>
        </is>
      </c>
      <c r="B518" s="250" t="inlineStr">
        <is>
          <t>향</t>
        </is>
      </c>
      <c r="C518" s="232" t="inlineStr">
        <is>
          <t>0%</t>
        </is>
      </c>
      <c r="D518" s="248" t="inlineStr">
        <is>
          <t>허브누리</t>
        </is>
      </c>
      <c r="E518" s="232" t="n">
        <v>15</v>
      </c>
      <c r="F518" s="100" t="inlineStr">
        <is>
          <t>0 ~ 0 ~ 10%</t>
        </is>
      </c>
      <c r="G518" s="100" t="inlineStr">
        <is>
          <t>로즈우드 심재 증기 추출 오일. 베이스 노트의 우디-플로럴 향, 피부 세포 활성화 및 안정.</t>
        </is>
      </c>
      <c r="H518" s="100" t="inlineStr">
        <is>
          <t>로션 · 밤·살브·연고 · 색조 · 생활화학 · 세정(클렌징) · 앰플·세럼 · 젤 · 크림 · 페이스·바디오일 · 헤어세정</t>
        </is>
      </c>
      <c r="I518" s="100" t="n"/>
      <c r="J518" s="197" t="inlineStr">
        <is>
          <t>라벤더 · 로먼캐모마일 등 · 원하는 에센셜오일 · 로즈3%, 로즈엡솔루트, 로즈제라늄 등 원하는 에센셜오일 · 원하는 · 에센셜오일 · 원하는 아로마오일 · 원하는 에센셜오일 · 원하는 향료 · 원하는에센셜오일</t>
        </is>
      </c>
      <c r="K518" s="100" t="inlineStr"/>
    </row>
    <row r="519" ht="75" customHeight="1" s="43">
      <c r="A519" s="100" t="inlineStr">
        <is>
          <t>티트리에센셜오일
(= 티트리EO · 티트리 EO · 티트리 에센셜오일)</t>
        </is>
      </c>
      <c r="B519" s="250" t="inlineStr">
        <is>
          <t>향</t>
        </is>
      </c>
      <c r="C519" s="232" t="inlineStr">
        <is>
          <t>2%</t>
        </is>
      </c>
      <c r="D519" s="248" t="inlineStr">
        <is>
          <t>허브누리</t>
        </is>
      </c>
      <c r="E519" s="232" t="n">
        <v>13</v>
      </c>
      <c r="F519" s="100" t="inlineStr">
        <is>
          <t>0 ~ 2 ~ 9%</t>
        </is>
      </c>
      <c r="G519" s="100" t="inlineStr">
        <is>
          <t>티트리 잎 증기 추출 오일. 강력한 항균, 피지 조절, 여드름 및 트러블 피부 집중 케어.</t>
        </is>
      </c>
      <c r="H519" s="100" t="inlineStr">
        <is>
          <t>기타(미분류) · 로션 · 밤·살브·연고 · 세정(클렌징) · 앰플·세럼 · 젤 · 페이스·바디오일 · 헤어세정</t>
        </is>
      </c>
      <c r="I519" s="100" t="n"/>
      <c r="J519" s="197" t="inlineStr">
        <is>
          <t>유칼립투스EO 등</t>
        </is>
      </c>
      <c r="K519" s="100" t="inlineStr"/>
    </row>
    <row r="520" ht="60" customHeight="1" s="43">
      <c r="A520" s="100" t="inlineStr">
        <is>
          <t>버가못FCF 에센셜오일
(= 버가못 FCF EO · 버가못 FCF 에센셜오일)</t>
        </is>
      </c>
      <c r="B520" s="250" t="inlineStr">
        <is>
          <t>향</t>
        </is>
      </c>
      <c r="C520" s="232" t="inlineStr">
        <is>
          <t>0%</t>
        </is>
      </c>
      <c r="D520" s="248" t="inlineStr">
        <is>
          <t>허브누리</t>
        </is>
      </c>
      <c r="E520" s="232" t="n">
        <v>12</v>
      </c>
      <c r="F520" s="100" t="inlineStr">
        <is>
          <t>0 ~ 0 ~ 0%</t>
        </is>
      </c>
      <c r="G520" s="100" t="inlineStr">
        <is>
          <t>광독성 원인 성분(버갑텐)을 제거한 버가못 껍질 오일. 안심하고 사용하는 감귤류 리프레시 아로마.</t>
        </is>
      </c>
      <c r="H520" s="100" t="inlineStr">
        <is>
          <t>로션 · 완제베이스+활성 · 크림</t>
        </is>
      </c>
      <c r="I520" s="100" t="n"/>
      <c r="J520" s="197" t="inlineStr">
        <is>
          <t>레몬, 라벤더, 유칼립투스 등 원하는 에센셜오일 · 만다린 · 스윗오렌지에센셜오일 · 원하는 · 에센셜오일 · 원하는 에센셜 오일 · 원하는 에센셜오일</t>
        </is>
      </c>
      <c r="K520" s="100" t="inlineStr"/>
    </row>
    <row r="521" ht="45" customHeight="1" s="43">
      <c r="A521" s="100" t="inlineStr">
        <is>
          <t>일랑일랑EO
(= 일랑일랑 에센셜오일)</t>
        </is>
      </c>
      <c r="B521" s="250" t="inlineStr">
        <is>
          <t>향</t>
        </is>
      </c>
      <c r="C521" s="232" t="inlineStr">
        <is>
          <t>0%</t>
        </is>
      </c>
      <c r="D521" s="248" t="inlineStr">
        <is>
          <t>허브누리</t>
        </is>
      </c>
      <c r="E521" s="232" t="n">
        <v>11</v>
      </c>
      <c r="F521" s="100" t="inlineStr">
        <is>
          <t>0 ~ 0 ~ 1%</t>
        </is>
      </c>
      <c r="G521" s="100" t="inlineStr">
        <is>
          <t>일랑일랑 꽃 수증기 증류 오일. 피지 분비 밸런싱, 이국적이고 감미로운 플로럴 아로마.</t>
        </is>
      </c>
      <c r="H521" s="100" t="inlineStr">
        <is>
          <t>로션 · 앰플·세럼 · 크림 · 페이스·바디오일 · 헤어세정</t>
        </is>
      </c>
      <c r="I521" s="100" t="n"/>
      <c r="J521" s="197" t="inlineStr">
        <is>
          <t>라벤더, 오렌지, 만다린EO · 로즈마리EO · 로즈제라늄 등 원하는 에센셜오일 · 원하는 아로마오일. · 원하는 에센셜오일</t>
        </is>
      </c>
      <c r="K521" s="100" t="inlineStr"/>
    </row>
    <row r="522" ht="60" customHeight="1" s="43">
      <c r="A522" s="100" t="inlineStr">
        <is>
          <t>오렌지 에센셜오일
(= 오렌지에센셜오일)</t>
        </is>
      </c>
      <c r="B522" s="250" t="inlineStr">
        <is>
          <t>향</t>
        </is>
      </c>
      <c r="C522" s="232" t="inlineStr">
        <is>
          <t>0%</t>
        </is>
      </c>
      <c r="D522" s="248" t="inlineStr">
        <is>
          <t>허브누리</t>
        </is>
      </c>
      <c r="E522" s="232" t="n">
        <v>11</v>
      </c>
      <c r="F522" s="100" t="inlineStr">
        <is>
          <t>0 ~ 0 ~ 2%</t>
        </is>
      </c>
      <c r="G522" s="100" t="inlineStr">
        <is>
          <t>스윗 오렌지 껍질 오일. 광독성 걱정 없는 상큼한 향, 피부 생기 부여 및 기분 고양.</t>
        </is>
      </c>
      <c r="H522" s="100" t="inlineStr">
        <is>
          <t>기타(미분류) · 로션 · 밤·살브·연고 · 세정(클렌징) · 앰플·세럼 · 입욕·스크럽 · 크림</t>
        </is>
      </c>
      <c r="I522" s="100" t="n"/>
      <c r="J522" s="197" t="inlineStr">
        <is>
          <t>레몬에센셜오일 등 · 원하는 에센셜오일 · 만다린에센셜오일 · 버가못, 레몬EO · 원하는 · 에센셜오일 · 원하는 에센셜오일</t>
        </is>
      </c>
      <c r="K522" s="100" t="inlineStr"/>
    </row>
    <row r="523" ht="75" customHeight="1" s="43">
      <c r="A523" s="100" t="inlineStr">
        <is>
          <t>로즈마리EO
(= 로즈마리에센셜오일 · 로즈마리 에센셜오일 · 로즈마리에센셜오일(버베논) · 로즈마리(베버논)EO)</t>
        </is>
      </c>
      <c r="B523" s="250" t="inlineStr">
        <is>
          <t>향</t>
        </is>
      </c>
      <c r="C523" s="232" t="inlineStr">
        <is>
          <t>1%</t>
        </is>
      </c>
      <c r="D523" s="248" t="inlineStr">
        <is>
          <t>허브누리</t>
        </is>
      </c>
      <c r="E523" s="232" t="n">
        <v>9</v>
      </c>
      <c r="F523" s="100" t="inlineStr">
        <is>
          <t>0 ~ 1 ~ 3%</t>
        </is>
      </c>
      <c r="G523" s="100" t="inlineStr">
        <is>
          <t>로즈마리 잎 증기 추출 오일. 두피 혈액 순환 촉진, 모근 강화, 두뇌 집중력 향상.</t>
        </is>
      </c>
      <c r="H523" s="100" t="inlineStr">
        <is>
          <t>기타(미분류) · 로션 · 밤·살브·연고 · 페이스·바디오일 · 헤어세정</t>
        </is>
      </c>
      <c r="I523" s="100" t="n"/>
      <c r="J523" s="197" t="inlineStr">
        <is>
          <t>원하는 에센셜오일 · 페파민트 등 · 페퍼민트, 편백EO</t>
        </is>
      </c>
      <c r="K523" s="100" t="inlineStr"/>
    </row>
    <row r="524" ht="45" customHeight="1" s="43">
      <c r="A524" s="100" t="inlineStr">
        <is>
          <t>딸기플레이버오일
(= 유기농 딸기 플레이버오일 · 유기농 딸기플레이버오일)</t>
        </is>
      </c>
      <c r="B524" s="250" t="inlineStr">
        <is>
          <t>향</t>
        </is>
      </c>
      <c r="C524" s="232" t="inlineStr">
        <is>
          <t>1%</t>
        </is>
      </c>
      <c r="D524" s="248" t="inlineStr">
        <is>
          <t>허브누리</t>
        </is>
      </c>
      <c r="E524" s="232" t="n">
        <v>9</v>
      </c>
      <c r="F524" s="100" t="inlineStr">
        <is>
          <t>1 ~ 1 ~ 3%</t>
        </is>
      </c>
      <c r="G524" s="100" t="inlineStr">
        <is>
          <t>립밤 및 립케어 제품용 안심 딸기 향 플레이버 오일. 달콤한 과일 향 부여.</t>
        </is>
      </c>
      <c r="H524" s="100" t="inlineStr">
        <is>
          <t>밤·살브·연고 · 색조 · 완제베이스+활성 · 페이스·바디오일</t>
        </is>
      </c>
      <c r="I524" s="100" t="n"/>
      <c r="J524" s="197" t="inlineStr">
        <is>
          <t>에센셜오일 · 원하는 EO · 원하는 · EO · 원하는 · 에센셜오일 · 원하는 플레이버오일, 에센셜오일 · 원하는 향 · 체리향을 비롯 원하는 플레이버오일,아로마오일 원하는 향</t>
        </is>
      </c>
      <c r="K524" s="100" t="inlineStr"/>
    </row>
    <row r="525" ht="75" customHeight="1" s="43">
      <c r="A525" s="100" t="inlineStr">
        <is>
          <t>버가못에센셜오일
(= 버가못 에센셜오일(FCF) · 버가못 에센셜오일 · 버가못 에센셜오일 (FCF))</t>
        </is>
      </c>
      <c r="B525" s="250" t="inlineStr">
        <is>
          <t>향</t>
        </is>
      </c>
      <c r="C525" s="232" t="inlineStr">
        <is>
          <t>1%</t>
        </is>
      </c>
      <c r="D525" s="248" t="inlineStr">
        <is>
          <t>허브누리</t>
        </is>
      </c>
      <c r="E525" s="232" t="n">
        <v>8</v>
      </c>
      <c r="F525" s="100" t="inlineStr">
        <is>
          <t>0 ~ 1 ~ 2%</t>
        </is>
      </c>
      <c r="G525" s="100" t="inlineStr">
        <is>
          <t>광독성을 제거한 버가못 오일. 피지 균형 조절 및 상쾌한 시트러스 아로마 케어.</t>
        </is>
      </c>
      <c r="H525" s="100" t="inlineStr">
        <is>
          <t>색조 · 세정(클렌징) · 완제베이스+활성 · 크림 · 페이스·바디오일 · 헤어세정</t>
        </is>
      </c>
      <c r="I525" s="100" t="n"/>
      <c r="J525" s="197" t="inlineStr">
        <is>
          <t>라벤더, 오렌지 등 원하는 에센셜오일 동량 · 라벤더, 티트리, 로먼 · 저먼캐모마일 · 레몬, 라벤더, 유칼립투스 등 원하는 에센셜오일 · 원하는 EO · 원하는 아로마오일 · 원하는 에센셜오일</t>
        </is>
      </c>
      <c r="K525" s="100" t="inlineStr"/>
    </row>
    <row r="526" ht="75" customHeight="1" s="43">
      <c r="A526" s="100" t="inlineStr">
        <is>
          <t>로먼캐모마일 에센셜오일
(= 로먼캐모마일에센셜오일 · 유기농 로먼 캐모마일EO · 로먼캐모마일EO · 로먼 캐모마일EO)</t>
        </is>
      </c>
      <c r="B526" s="250" t="inlineStr">
        <is>
          <t>향</t>
        </is>
      </c>
      <c r="C526" s="232" t="inlineStr">
        <is>
          <t>0%</t>
        </is>
      </c>
      <c r="D526" s="248" t="inlineStr">
        <is>
          <t>허브누리</t>
        </is>
      </c>
      <c r="E526" s="232" t="n">
        <v>8</v>
      </c>
      <c r="F526" s="100" t="inlineStr">
        <is>
          <t>0 ~ 0 ~ 1%</t>
        </is>
      </c>
      <c r="G526" s="100" t="inlineStr">
        <is>
          <t>로먼캐모마일 꽃 증기 추출 오일. 극민감·영유아 피부 자극 진정 및 정서적 안정.</t>
        </is>
      </c>
      <c r="H526" s="100" t="inlineStr">
        <is>
          <t>로션 · 완제베이스+활성 · 크림 · 페이스·바디오일 · 헤어세정</t>
        </is>
      </c>
      <c r="I526" s="100" t="n"/>
      <c r="J526" s="197" t="inlineStr">
        <is>
          <t>라벤더 에센셜오일 · 라벤더EO · 라벤더에센셜오일 · 네롤리에센셜오일 · 라벤더에센셜오일, 저먼카모마일(을 사용할 경우 양을 반으로 줄여야함.강한향) · 원하는 · 에센셜오일</t>
        </is>
      </c>
      <c r="K526" s="100" t="inlineStr"/>
    </row>
    <row r="527" ht="75" customHeight="1" s="43">
      <c r="A527" s="100" t="inlineStr">
        <is>
          <t>페파민트에센셜오일
(= 페파민트 EO · 페파민트 에센셜오일 · 페파민트에센셜오일(EO) · 페파민트EO)</t>
        </is>
      </c>
      <c r="B527" s="250" t="inlineStr">
        <is>
          <t>향</t>
        </is>
      </c>
      <c r="C527" s="232" t="inlineStr">
        <is>
          <t>1%</t>
        </is>
      </c>
      <c r="D527" s="248" t="inlineStr">
        <is>
          <t>허브누리</t>
        </is>
      </c>
      <c r="E527" s="232" t="n">
        <v>7</v>
      </c>
      <c r="F527" s="100" t="inlineStr">
        <is>
          <t>1 ~ 1 ~ 30%</t>
        </is>
      </c>
      <c r="G527" s="100" t="inlineStr">
        <is>
          <t>페퍼민트 잎 증기 추출 오일. 천연 멘톨 함유로 강한 쿨링, 답답함 해소 및 청량감.</t>
        </is>
      </c>
      <c r="H527" s="100" t="inlineStr">
        <is>
          <t>밤·살브·연고 · 세정(클렌징) · 완제베이스+활성 · 입욕·스크럽 · 페이스·바디오일 · 헤어세정</t>
        </is>
      </c>
      <c r="I527" s="100" t="n"/>
      <c r="J527" s="197" t="inlineStr">
        <is>
          <t>로즈마리 · 라벤더에센셜오일 등 · 스피아민트 · 스피아민트EO · 원하는 · 아로마오일 · 티트리(항균) · 스피아민트 등</t>
        </is>
      </c>
      <c r="K527" s="100" t="inlineStr"/>
    </row>
    <row r="528" ht="45" customHeight="1" s="43">
      <c r="A528" s="100" t="inlineStr">
        <is>
          <t>디퓨저 베이스</t>
        </is>
      </c>
      <c r="B528" s="250" t="inlineStr">
        <is>
          <t>향</t>
        </is>
      </c>
      <c r="C528" s="232" t="inlineStr">
        <is>
          <t>75%</t>
        </is>
      </c>
      <c r="D528" s="248" t="inlineStr">
        <is>
          <t>허브누리</t>
        </is>
      </c>
      <c r="E528" s="232" t="n">
        <v>7</v>
      </c>
      <c r="F528" s="100" t="inlineStr">
        <is>
          <t>70 ~ 75 ~ 97%</t>
        </is>
      </c>
      <c r="G528" s="100" t="inlineStr">
        <is>
          <t>알코올과 수용화 성분이 최적 배합된 디퓨저 전용 용매 베이스. 향의 균일한 분산 및 확산.</t>
        </is>
      </c>
      <c r="H528" s="100" t="inlineStr">
        <is>
          <t>생활화학</t>
        </is>
      </c>
      <c r="I528" s="100" t="n"/>
      <c r="J528" s="197" t="inlineStr">
        <is>
          <t>(식물성)에탄올 · 70% + 식물성 글리세린</t>
        </is>
      </c>
      <c r="K528" s="100" t="inlineStr"/>
    </row>
    <row r="529" ht="75" customHeight="1" s="43">
      <c r="A529" s="100" t="inlineStr">
        <is>
          <t>로즈앱솔루트EO
(= 로즈 앱솔루트 EO · 로즈 앱솔루트EO · 로즈앱솔루트 EO (로즈제라늄EO) · 로즈앱솔루트에센셜오일)</t>
        </is>
      </c>
      <c r="B529" s="250" t="inlineStr">
        <is>
          <t>향</t>
        </is>
      </c>
      <c r="C529" s="232" t="inlineStr">
        <is>
          <t>0%</t>
        </is>
      </c>
      <c r="D529" s="248" t="inlineStr">
        <is>
          <t>허브누리</t>
        </is>
      </c>
      <c r="E529" s="232" t="n">
        <v>7</v>
      </c>
      <c r="F529" s="100" t="inlineStr">
        <is>
          <t>0 ~ 0 ~ 1%</t>
        </is>
      </c>
      <c r="G529" s="100" t="inlineStr">
        <is>
          <t>다마스크 장미 꽃잎 용매 추출 고농축 오일. 생화에 가까운 깊고 진한 장미 향과 안티에이징.</t>
        </is>
      </c>
      <c r="H529" s="100" t="inlineStr">
        <is>
          <t>로션 · 밤·살브·연고 · 완제베이스+활성 · 크림 · 토너·미스트</t>
        </is>
      </c>
      <c r="I529" s="100" t="n"/>
      <c r="J529" s="197" t="inlineStr">
        <is>
          <t>로즈3% in 호호바오일 · 10방울 또는 · 로즈우드, 로즈제라늄 등 · 원하는 에센셜오일 · 로즈제라늄EO, 로즈우드EO등 원하는 에센셜오일 · 원하는 에센셜오일 · 자스민, 로즈우드에센셜오일 등</t>
        </is>
      </c>
      <c r="K529" s="100" t="inlineStr"/>
    </row>
    <row r="530" ht="45" customHeight="1" s="43">
      <c r="A530" s="100" t="inlineStr">
        <is>
          <t>버가못FCF
(= 버가못 FCF)</t>
        </is>
      </c>
      <c r="B530" s="250" t="inlineStr">
        <is>
          <t>향</t>
        </is>
      </c>
      <c r="C530" s="232" t="inlineStr">
        <is>
          <t>0%</t>
        </is>
      </c>
      <c r="D530" s="248" t="inlineStr">
        <is>
          <t>허브누리</t>
        </is>
      </c>
      <c r="E530" s="232" t="n">
        <v>7</v>
      </c>
      <c r="F530" s="100" t="inlineStr">
        <is>
          <t>0 ~ 0 ~ 0%</t>
        </is>
      </c>
      <c r="G530" s="100" t="inlineStr">
        <is>
          <t>감귤류, 피부진정 · 광독성 없음</t>
        </is>
      </c>
      <c r="H530" s="100" t="inlineStr">
        <is>
          <t>로션 · 완제베이스+활성 · 크림 · 토너·미스트 · 페이스·바디오일</t>
        </is>
      </c>
      <c r="I530" s="100" t="n"/>
      <c r="J530" s="197" t="inlineStr">
        <is>
          <t>레몬, 라벤더, 유칼립투스 등 원하는 에센셜오일 · 원하는 EO · 원하는 · 에센셜오일 · 원하는 아로마오일 · 원하는 에센셜오일</t>
        </is>
      </c>
      <c r="K530" s="100" t="inlineStr"/>
    </row>
    <row r="531" ht="45" customHeight="1" s="43">
      <c r="A531" s="100" t="inlineStr">
        <is>
          <t>프랑킨센스EO
(= 프랑킨센스에센셜오일)</t>
        </is>
      </c>
      <c r="B531" s="250" t="inlineStr">
        <is>
          <t>향</t>
        </is>
      </c>
      <c r="C531" s="232" t="inlineStr">
        <is>
          <t>0%</t>
        </is>
      </c>
      <c r="D531" s="248" t="inlineStr">
        <is>
          <t>허브누리</t>
        </is>
      </c>
      <c r="E531" s="232" t="n">
        <v>5</v>
      </c>
      <c r="F531" s="100" t="inlineStr">
        <is>
          <t>0 ~ 0 ~ 2%</t>
        </is>
      </c>
      <c r="G531" s="100" t="inlineStr">
        <is>
          <t>유향나무 수지 증기 추출 오일. 노화·건성 피부 재생, 트러블 완화 및 명상 아로마.</t>
        </is>
      </c>
      <c r="H531" s="100" t="inlineStr">
        <is>
          <t>밤·살브·연고 · 토너·미스트 · 페이스·바디오일</t>
        </is>
      </c>
      <c r="I531" s="100" t="n"/>
      <c r="J531" s="197" t="inlineStr">
        <is>
          <t>원하는 에센셜오일 · 티트리에센셜오일</t>
        </is>
      </c>
      <c r="K531" s="100" t="inlineStr"/>
    </row>
    <row r="532" ht="45" customHeight="1" s="43">
      <c r="A532" s="100" t="inlineStr">
        <is>
          <t>스피아민트에센셜오일
(= 스피아민트EO · 스피아민트 EO)</t>
        </is>
      </c>
      <c r="B532" s="250" t="inlineStr">
        <is>
          <t>향</t>
        </is>
      </c>
      <c r="C532" s="232" t="inlineStr">
        <is>
          <t>1%</t>
        </is>
      </c>
      <c r="D532" s="248" t="inlineStr">
        <is>
          <t>허브누리</t>
        </is>
      </c>
      <c r="E532" s="232" t="n">
        <v>5</v>
      </c>
      <c r="F532" s="100" t="inlineStr">
        <is>
          <t>0 ~ 1 ~ 20%</t>
        </is>
      </c>
      <c r="G532" s="100" t="inlineStr">
        <is>
          <t>스피아민트 잎 증기 추출 오일. 페퍼민트보다 부드럽고 달콤한 박하 향, 구강·두피 청량감.</t>
        </is>
      </c>
      <c r="H532" s="100" t="inlineStr">
        <is>
          <t>기타(미분류) · 밤·살브·연고 · 세정(클렌징) · 입욕·스크럽</t>
        </is>
      </c>
      <c r="I532" s="100" t="n"/>
      <c r="J532" s="197" t="inlineStr">
        <is>
          <t>페파민트에센셜오일</t>
        </is>
      </c>
      <c r="K532" s="100" t="inlineStr"/>
    </row>
    <row r="533" ht="45" customHeight="1" s="43">
      <c r="A533" s="100" t="inlineStr">
        <is>
          <t>저먼캐모마일EO
(= 저먼캐모마일 에센셜오일)</t>
        </is>
      </c>
      <c r="B533" s="250" t="inlineStr">
        <is>
          <t>향</t>
        </is>
      </c>
      <c r="C533" s="232" t="inlineStr">
        <is>
          <t>0%</t>
        </is>
      </c>
      <c r="D533" s="248" t="inlineStr">
        <is>
          <t>허브누리</t>
        </is>
      </c>
      <c r="E533" s="232" t="n">
        <v>5</v>
      </c>
      <c r="F533" s="100" t="inlineStr">
        <is>
          <t>0 ~ 0 ~ 1%</t>
        </is>
      </c>
      <c r="G533" s="100" t="inlineStr">
        <is>
          <t>저먼캐모마일 꽃 수증기 증류 오일. 카마줄렌 성분의 푸른 빛과 강한 트러블·항염 진정.</t>
        </is>
      </c>
      <c r="H533" s="100" t="inlineStr">
        <is>
          <t>로션 · 밤·살브·연고 · 페이스·바디오일</t>
        </is>
      </c>
      <c r="I533" s="100" t="n"/>
      <c r="J533" s="197" t="inlineStr">
        <is>
          <t>라벤더 에센셜오일 · 티트리EO</t>
        </is>
      </c>
      <c r="K533" s="100" t="inlineStr"/>
    </row>
    <row r="534" ht="45" customHeight="1" s="43">
      <c r="A534" s="100" t="inlineStr">
        <is>
          <t>스윗오렌지에센셜오일
(= 스윗 오렌지에센셜오일)</t>
        </is>
      </c>
      <c r="B534" s="250" t="inlineStr">
        <is>
          <t>향</t>
        </is>
      </c>
      <c r="C534" s="232" t="inlineStr">
        <is>
          <t>1%</t>
        </is>
      </c>
      <c r="D534" s="248" t="inlineStr">
        <is>
          <t>허브누리</t>
        </is>
      </c>
      <c r="E534" s="232" t="n">
        <v>4</v>
      </c>
      <c r="F534" s="100" t="inlineStr">
        <is>
          <t>0 ~ 1 ~ 4%</t>
        </is>
      </c>
      <c r="G534" s="100" t="inlineStr">
        <is>
          <t>스윗 오렌지 껍질 압착 오일. 광독성 걱정 없는 달콤하고 상큼한 시트러스 향.</t>
        </is>
      </c>
      <c r="H534" s="100" t="inlineStr">
        <is>
          <t>세정(클렌징) · 젤 · 토너·미스트 · 페이스·바디오일</t>
        </is>
      </c>
      <c r="I534" s="100" t="n"/>
      <c r="J534" s="197" t="inlineStr">
        <is>
          <t>레몬에센셜오일 등 · 원하는 에센셜오일 · 원하는 에센셜오일</t>
        </is>
      </c>
      <c r="K534" s="100" t="inlineStr"/>
    </row>
    <row r="535" ht="30" customHeight="1" s="43">
      <c r="A535" s="100" t="inlineStr">
        <is>
          <t>페퍼민트 에센셜오일
(= 페퍼민트EO)</t>
        </is>
      </c>
      <c r="B535" s="250" t="inlineStr">
        <is>
          <t>향</t>
        </is>
      </c>
      <c r="C535" s="232" t="inlineStr">
        <is>
          <t>1%</t>
        </is>
      </c>
      <c r="D535" s="248" t="inlineStr">
        <is>
          <t>허브누리</t>
        </is>
      </c>
      <c r="E535" s="232" t="n">
        <v>4</v>
      </c>
      <c r="F535" s="100" t="inlineStr">
        <is>
          <t>0 ~ 1 ~ 2%</t>
        </is>
      </c>
      <c r="G535" s="100" t="inlineStr">
        <is>
          <t>페퍼민트 천연 오일. 강력한 쿨링감, 두피 청량감 및 피지 케어.</t>
        </is>
      </c>
      <c r="H535" s="100" t="inlineStr">
        <is>
          <t>세정(클렌징) · 헤어세정</t>
        </is>
      </c>
      <c r="I535" s="100" t="n"/>
      <c r="J535" s="197" t="inlineStr">
        <is>
          <t>티트리(항균) · 스피아민트 등</t>
        </is>
      </c>
      <c r="K535" s="100" t="inlineStr"/>
    </row>
    <row r="536" ht="45" customHeight="1" s="43">
      <c r="A536" s="100" t="inlineStr">
        <is>
          <t>유칼립투스 에센셜오일
(= 유칼립투스에센셜오일)</t>
        </is>
      </c>
      <c r="B536" s="250" t="inlineStr">
        <is>
          <t>향</t>
        </is>
      </c>
      <c r="C536" s="232" t="inlineStr">
        <is>
          <t>2%</t>
        </is>
      </c>
      <c r="D536" s="248" t="inlineStr">
        <is>
          <t>허브누리</t>
        </is>
      </c>
      <c r="E536" s="232" t="n">
        <v>3</v>
      </c>
      <c r="F536" s="100" t="inlineStr">
        <is>
          <t>2 ~ 2 ~ 4%</t>
        </is>
      </c>
      <c r="G536" s="100" t="inlineStr">
        <is>
          <t>유칼립투스 잎 증기 추출 오일. 유칼립톨 성분으로 호흡기 시원함, 강력 항균 및 분위기 전환.</t>
        </is>
      </c>
      <c r="H536" s="100" t="inlineStr">
        <is>
          <t>밤·살브·연고 · 완제베이스+활성 · 페이스·바디오일</t>
        </is>
      </c>
      <c r="I536" s="100" t="n"/>
      <c r="J536" s="197" t="inlineStr">
        <is>
          <t>유칼립투스 라디에타 에센셜오일 (어린이용) · 제라늄EO, 시나몬EO · 페파민트EO 등 벌레퇴치효과있는 것 · 피부상태에 따라 티트리, 라벤더, 프랑킨센스 등</t>
        </is>
      </c>
      <c r="K536" s="100" t="inlineStr"/>
    </row>
    <row r="537" ht="45" customHeight="1" s="43">
      <c r="A537" s="100" t="inlineStr">
        <is>
          <t>편백에센셜오일
(= 편백 에센셜오일)</t>
        </is>
      </c>
      <c r="B537" s="250" t="inlineStr">
        <is>
          <t>향</t>
        </is>
      </c>
      <c r="C537" s="232" t="inlineStr">
        <is>
          <t>2%</t>
        </is>
      </c>
      <c r="D537" s="248" t="inlineStr">
        <is>
          <t>허브누리</t>
        </is>
      </c>
      <c r="E537" s="232" t="n">
        <v>3</v>
      </c>
      <c r="F537" s="100" t="inlineStr">
        <is>
          <t>0 ~ 2 ~ 2%</t>
        </is>
      </c>
      <c r="G537" s="100" t="inlineStr">
        <is>
          <t>편백나무 잎/가지 증기 추출 오일. 피톤치드 성분으로 우수한 항균, 피지 조절 및 숲속 향.</t>
        </is>
      </c>
      <c r="H537" s="100" t="inlineStr">
        <is>
          <t>로션 · 생활화학 · 페이스·바디오일</t>
        </is>
      </c>
      <c r="I537" s="100" t="n"/>
      <c r="J537" s="197" t="inlineStr">
        <is>
          <t>싸이프러스, 파인 등 원하는 에센셜오일 · 파인에센셜오일, 싸이프러스 등</t>
        </is>
      </c>
      <c r="K537" s="100" t="inlineStr"/>
    </row>
    <row r="538" ht="30" customHeight="1" s="43">
      <c r="A538" s="100" t="inlineStr">
        <is>
          <t>마조람에센셜오일</t>
        </is>
      </c>
      <c r="B538" s="250" t="inlineStr">
        <is>
          <t>향</t>
        </is>
      </c>
      <c r="C538" s="232" t="inlineStr">
        <is>
          <t>1%</t>
        </is>
      </c>
      <c r="D538" s="248" t="inlineStr">
        <is>
          <t>허브누리</t>
        </is>
      </c>
      <c r="E538" s="232" t="n">
        <v>3</v>
      </c>
      <c r="F538" s="100" t="inlineStr">
        <is>
          <t>1 ~ 1 ~ 1%</t>
        </is>
      </c>
      <c r="G538" s="100" t="inlineStr">
        <is>
          <t>마조람 허브 증기 추출 오일. 뭉친 근육 이완, 심신 정화 및 피부 자극 완화.</t>
        </is>
      </c>
      <c r="H538" s="100" t="inlineStr">
        <is>
          <t>밤·살브·연고 · 페이스·바디오일</t>
        </is>
      </c>
      <c r="I538" s="100" t="n"/>
      <c r="J538" s="197" t="inlineStr">
        <is>
          <t>라벤더에센셜오일</t>
        </is>
      </c>
      <c r="K538" s="100" t="inlineStr"/>
    </row>
    <row r="539" ht="30" customHeight="1" s="43">
      <c r="A539" s="100" t="inlineStr">
        <is>
          <t>로즈 듀에
(= 로즈듀에)</t>
        </is>
      </c>
      <c r="B539" s="250" t="inlineStr">
        <is>
          <t>향</t>
        </is>
      </c>
      <c r="C539" s="232" t="inlineStr">
        <is>
          <t>50%</t>
        </is>
      </c>
      <c r="D539" s="248" t="inlineStr">
        <is>
          <t>허브누리</t>
        </is>
      </c>
      <c r="E539" s="232" t="n">
        <v>3</v>
      </c>
      <c r="F539" s="100" t="inlineStr">
        <is>
          <t>7 ~ 50 ~ 100%</t>
        </is>
      </c>
      <c r="G539" s="100" t="inlineStr">
        <is>
          <t>싱그러운 장미 정원 분위기를 연출하는 석고방향제·디퓨저 전용 프리미엄 향료.</t>
        </is>
      </c>
      <c r="H539" s="100" t="inlineStr">
        <is>
          <t>생활화학 · 완제베이스+활성</t>
        </is>
      </c>
      <c r="I539" s="100" t="n"/>
      <c r="J539" s="197" t="inlineStr">
        <is>
          <t>원하는 향 · 천연 에센셜오일 · (라벤더, 유칼리투스, 레몬, 페파민트 ) · 피오니, 체리블라썸, 화이트 쟈스민 &amp;민트 등</t>
        </is>
      </c>
      <c r="K539" s="100" t="inlineStr"/>
    </row>
    <row r="540" ht="30" customHeight="1" s="43">
      <c r="A540" s="100" t="inlineStr">
        <is>
          <t>오렌지꽃 아로마수</t>
        </is>
      </c>
      <c r="B540" s="250" t="inlineStr">
        <is>
          <t>향</t>
        </is>
      </c>
      <c r="C540" s="232" t="inlineStr">
        <is>
          <t>3%</t>
        </is>
      </c>
      <c r="D540" s="248" t="inlineStr">
        <is>
          <t>허브누리</t>
        </is>
      </c>
      <c r="E540" s="232" t="n">
        <v>3</v>
      </c>
      <c r="F540" s="100" t="inlineStr">
        <is>
          <t>3 ~ 3 ~ 4%</t>
        </is>
      </c>
      <c r="G540" s="100" t="inlineStr">
        <is>
          <t>네롤리와 일랑일랑 에센셜 오일이 수용화되어 깔끔하게 섞이는 아로마 워터 처방.</t>
        </is>
      </c>
      <c r="H540" s="100" t="inlineStr">
        <is>
          <t>세정(클렌징) · 헤어세정</t>
        </is>
      </c>
      <c r="I540" s="100" t="n"/>
      <c r="J540" s="197" t="inlineStr">
        <is>
          <t>로즈플라워, 러블리레몬 · 그린프레쉬 아로마수 · 신생아일 · 경우 라벤더 · 유기농 로먼 · 캐모마일에 · 센셜오일 1ml · 원하는 아로마수</t>
        </is>
      </c>
      <c r="K540" s="100" t="inlineStr"/>
    </row>
    <row r="541" ht="45" customHeight="1" s="43">
      <c r="A541" s="100" t="inlineStr">
        <is>
          <t>향수 베이스
(= 향수베이스)</t>
        </is>
      </c>
      <c r="B541" s="250" t="inlineStr">
        <is>
          <t>향</t>
        </is>
      </c>
      <c r="C541" s="232" t="inlineStr">
        <is>
          <t>93%</t>
        </is>
      </c>
      <c r="D541" s="248" t="inlineStr">
        <is>
          <t>허브누리</t>
        </is>
      </c>
      <c r="E541" s="232" t="n">
        <v>3</v>
      </c>
      <c r="F541" s="100" t="inlineStr">
        <is>
          <t>92 ~ 93 ~ 93%</t>
        </is>
      </c>
      <c r="G541" s="100" t="inlineStr">
        <is>
          <t>식물성 발효 에탄올 기반의 향수/룸스프레이 전용 베이스. 향료의 가용화 및 맑은 확산력.</t>
        </is>
      </c>
      <c r="H541" s="100" t="inlineStr">
        <is>
          <t>완제베이스+활성</t>
        </is>
      </c>
      <c r="I541" s="100" t="n"/>
      <c r="J541" s="197" t="n"/>
      <c r="K541" s="100" t="inlineStr"/>
    </row>
    <row r="542" ht="30" customHeight="1" s="43">
      <c r="A542" s="100" t="inlineStr">
        <is>
          <t>레몬쥬스에센셜오일
(= 레몬쥬스EO)</t>
        </is>
      </c>
      <c r="B542" s="250" t="inlineStr">
        <is>
          <t>향</t>
        </is>
      </c>
      <c r="C542" s="232" t="inlineStr">
        <is>
          <t>1%</t>
        </is>
      </c>
      <c r="D542" s="248" t="inlineStr">
        <is>
          <t>허브누리</t>
        </is>
      </c>
      <c r="E542" s="232" t="n">
        <v>3</v>
      </c>
      <c r="F542" s="100" t="inlineStr">
        <is>
          <t>0 ~ 1 ~ 30%</t>
        </is>
      </c>
      <c r="G542" s="100" t="inlineStr">
        <is>
          <t>레몬, 레몬그라스, 로즈우드 에센셜 오일이 조화롭게 블렌딩된 상큼 달콤한 향.</t>
        </is>
      </c>
      <c r="H542" s="100" t="inlineStr">
        <is>
          <t>생활화학 · 세정(클렌징) · 젤</t>
        </is>
      </c>
      <c r="I542" s="100" t="n"/>
      <c r="J542" s="197" t="inlineStr">
        <is>
          <t>레몬, 만다린, 그레이프푸룻, 라임, 오렌지에센셜오일 · 원하는 · 에센셜오일 · 원하는 에센셜오일</t>
        </is>
      </c>
      <c r="K542" s="100" t="inlineStr"/>
    </row>
    <row r="543" ht="45" customHeight="1" s="43">
      <c r="A543" s="100" t="inlineStr">
        <is>
          <t>브라이트닝 블렌딩에센셜오일
(= 브라이트닝 블렌딩EO)</t>
        </is>
      </c>
      <c r="B543" s="250" t="inlineStr">
        <is>
          <t>향</t>
        </is>
      </c>
      <c r="C543" s="232" t="inlineStr">
        <is>
          <t>0%</t>
        </is>
      </c>
      <c r="D543" s="248" t="inlineStr">
        <is>
          <t>허브누리</t>
        </is>
      </c>
      <c r="E543" s="232" t="n">
        <v>3</v>
      </c>
      <c r="F543" s="100" t="inlineStr">
        <is>
          <t>0 ~ 0 ~ 100%</t>
        </is>
      </c>
      <c r="G543" s="100" t="inlineStr">
        <is>
          <t>네롤리, 프랑킨센스, 일랑일랑, 버가못 FCF 복합 오일. 피부 맑음 케어 및 진정.</t>
        </is>
      </c>
      <c r="H543" s="100" t="inlineStr">
        <is>
          <t>완제베이스+활성 · 크림</t>
        </is>
      </c>
      <c r="I543" s="100" t="n"/>
      <c r="J543" s="197" t="inlineStr">
        <is>
          <t>원하는 EO · 원하는 에센셜오일 · 원하는 에센오일</t>
        </is>
      </c>
      <c r="K543" s="100" t="inlineStr"/>
    </row>
    <row r="544" ht="30" customHeight="1" s="43">
      <c r="A544" s="100" t="inlineStr">
        <is>
          <t>브라이트닝 에센셜오일</t>
        </is>
      </c>
      <c r="B544" s="250" t="inlineStr">
        <is>
          <t>향</t>
        </is>
      </c>
      <c r="C544" s="232" t="inlineStr">
        <is>
          <t>0%</t>
        </is>
      </c>
      <c r="D544" s="248" t="inlineStr">
        <is>
          <t>허브누리</t>
        </is>
      </c>
      <c r="E544" s="232" t="n">
        <v>3</v>
      </c>
      <c r="F544" s="100" t="inlineStr">
        <is>
          <t>0 ~ 0 ~ 0%</t>
        </is>
      </c>
      <c r="G544" s="100" t="inlineStr">
        <is>
          <t>네롤리, 일랑일랑, 버가못FCF · 프랑킨센스 EO 블렌딩오일</t>
        </is>
      </c>
      <c r="H544" s="100" t="inlineStr">
        <is>
          <t>로션 · 완제베이스+활성 · 젤</t>
        </is>
      </c>
      <c r="I544" s="100" t="n"/>
      <c r="J544" s="197" t="inlineStr">
        <is>
          <t>원하는 EO</t>
        </is>
      </c>
      <c r="K544" s="100" t="inlineStr"/>
    </row>
    <row r="545" ht="45" customHeight="1" s="43">
      <c r="A545" s="100" t="inlineStr">
        <is>
          <t>시더우드에센셜오일</t>
        </is>
      </c>
      <c r="B545" s="250" t="inlineStr">
        <is>
          <t>향</t>
        </is>
      </c>
      <c r="C545" s="232" t="inlineStr">
        <is>
          <t>1%</t>
        </is>
      </c>
      <c r="D545" s="248" t="inlineStr">
        <is>
          <t>허브누리</t>
        </is>
      </c>
      <c r="E545" s="232" t="n">
        <v>3</v>
      </c>
      <c r="F545" s="100" t="inlineStr">
        <is>
          <t>1 ~ 1 ~ 1%</t>
        </is>
      </c>
      <c r="G545" s="100" t="inlineStr">
        <is>
          <t>시더우드 침엽 증기 추출 오일. 지루성 두피 및 비듬 균 억제, 우디한 수목 향.</t>
        </is>
      </c>
      <c r="H545" s="100" t="inlineStr">
        <is>
          <t>세정(클렌징) · 헤어세정</t>
        </is>
      </c>
      <c r="I545" s="100" t="n"/>
      <c r="J545" s="197" t="inlineStr">
        <is>
          <t>.라벤더, 로즈마리, 페파민트에센셜오일 등 두피 상태에 따라 선택 · 두피 상태에 따라 페파민트, 로즈마리,라벤더,티트리에센셜오일 등</t>
        </is>
      </c>
      <c r="K545" s="100" t="inlineStr"/>
    </row>
    <row r="546" ht="45" customHeight="1" s="43">
      <c r="A546" s="100" t="inlineStr">
        <is>
          <t>유칼립튜스 에센셜오일
(= 유칼립튜스EO · 유칼립튜스에센셜오일)</t>
        </is>
      </c>
      <c r="B546" s="250" t="inlineStr">
        <is>
          <t>향</t>
        </is>
      </c>
      <c r="C546" s="232" t="inlineStr">
        <is>
          <t>2%</t>
        </is>
      </c>
      <c r="D546" s="248" t="inlineStr">
        <is>
          <t>허브누리</t>
        </is>
      </c>
      <c r="E546" s="232" t="n">
        <v>3</v>
      </c>
      <c r="F546" s="100" t="inlineStr">
        <is>
          <t>1 ~ 2 ~ 2%</t>
        </is>
      </c>
      <c r="G546" s="100" t="inlineStr">
        <is>
          <t>유칼립투스 잎 오일. 기관지 시원함, 피지 수렴 및 벌레 기피 아로마.</t>
        </is>
      </c>
      <c r="H546" s="100" t="inlineStr">
        <is>
          <t>밤·살브·연고 · 생활화학 · 완제베이스+활성</t>
        </is>
      </c>
      <c r="I546" s="100" t="n"/>
      <c r="J546" s="197" t="inlineStr">
        <is>
          <t>제라늄EO, 시나몬EO · 페파민트EO 등 벌레퇴치효과있는 것</t>
        </is>
      </c>
      <c r="K546" s="100" t="inlineStr"/>
    </row>
    <row r="547" ht="45" customHeight="1" s="43">
      <c r="A547" s="100" t="inlineStr">
        <is>
          <t>주니퍼베리EO</t>
        </is>
      </c>
      <c r="B547" s="250" t="inlineStr">
        <is>
          <t>향</t>
        </is>
      </c>
      <c r="C547" s="232" t="n"/>
      <c r="D547" s="248" t="inlineStr">
        <is>
          <t>허브누리</t>
        </is>
      </c>
      <c r="E547" s="232" t="n">
        <v>3</v>
      </c>
      <c r="F547" s="100" t="n"/>
      <c r="G547" s="100" t="inlineStr">
        <is>
          <t>주니퍼베리 열매 증기 추출 오일. 피부 노폐물 정화, 모공 수렴 및 디톡스 아로마.</t>
        </is>
      </c>
      <c r="H547" s="100" t="inlineStr">
        <is>
          <t>밤·살브·연고 · 앰플·세럼 · 젤</t>
        </is>
      </c>
      <c r="I547" s="100" t="n"/>
      <c r="J547" s="197" t="inlineStr">
        <is>
          <t>원하는 에센셜오일</t>
        </is>
      </c>
      <c r="K547" s="100" t="inlineStr"/>
    </row>
    <row r="548" ht="30" customHeight="1" s="43">
      <c r="A548" s="100" t="inlineStr">
        <is>
          <t>로즈제라늄</t>
        </is>
      </c>
      <c r="B548" s="250" t="inlineStr">
        <is>
          <t>향</t>
        </is>
      </c>
      <c r="C548" s="232" t="inlineStr">
        <is>
          <t>1%</t>
        </is>
      </c>
      <c r="D548" s="248" t="inlineStr">
        <is>
          <t>허브누리</t>
        </is>
      </c>
      <c r="E548" s="232" t="n">
        <v>3</v>
      </c>
      <c r="F548" s="100" t="inlineStr">
        <is>
          <t>0 ~ 1 ~ 2%</t>
        </is>
      </c>
      <c r="G548" s="100" t="inlineStr">
        <is>
          <t>피지분비</t>
        </is>
      </c>
      <c r="H548" s="100" t="inlineStr">
        <is>
          <t>기타(미분류) · 세정(클렌징) · 크림</t>
        </is>
      </c>
      <c r="I548" s="100" t="n"/>
      <c r="J548" s="197" t="inlineStr">
        <is>
          <t>원하는 에센셜오일 · 원하는에센셜오일 동량 · 일랑일랑에센셜오일</t>
        </is>
      </c>
      <c r="K548" s="100" t="inlineStr"/>
    </row>
    <row r="549" ht="30" customHeight="1" s="43">
      <c r="A549" s="100" t="inlineStr">
        <is>
          <t>(로즈)제라늄 에센셜오일
(= 제라늄 에센셜오일)</t>
        </is>
      </c>
      <c r="B549" s="250" t="inlineStr">
        <is>
          <t>향</t>
        </is>
      </c>
      <c r="C549" s="232" t="inlineStr">
        <is>
          <t>0%</t>
        </is>
      </c>
      <c r="D549" s="248" t="inlineStr">
        <is>
          <t>허브누리</t>
        </is>
      </c>
      <c r="E549" s="232" t="n">
        <v>2</v>
      </c>
      <c r="F549" s="100" t="inlineStr">
        <is>
          <t>0 ~ 0 ~ 1%</t>
        </is>
      </c>
      <c r="G549" s="100" t="inlineStr">
        <is>
          <t>제라늄 꽃/잎 오일. 피지 분비 균형, 피부 유연 및 우아한 장미 향.</t>
        </is>
      </c>
      <c r="H549" s="100" t="inlineStr">
        <is>
          <t>크림</t>
        </is>
      </c>
      <c r="I549" s="100" t="n"/>
      <c r="J549" s="197" t="inlineStr">
        <is>
          <t>원하는 · 에센셜오일 · 원하는 에센셜오일</t>
        </is>
      </c>
      <c r="K549" s="100" t="inlineStr"/>
    </row>
    <row r="550" ht="45" customHeight="1" s="43">
      <c r="A550" s="100" t="inlineStr">
        <is>
          <t>휘기에 (무화과향)
(= 휘기에)</t>
        </is>
      </c>
      <c r="B550" s="250" t="inlineStr">
        <is>
          <t>향</t>
        </is>
      </c>
      <c r="C550" s="232" t="inlineStr">
        <is>
          <t>3%</t>
        </is>
      </c>
      <c r="D550" s="248" t="inlineStr">
        <is>
          <t>허브누리</t>
        </is>
      </c>
      <c r="E550" s="232" t="n">
        <v>2</v>
      </c>
      <c r="F550" s="100" t="inlineStr">
        <is>
          <t>3 ~ 3 ~ 3%</t>
        </is>
      </c>
      <c r="G550" s="100" t="inlineStr">
        <is>
          <t>무화과 나무의 잎과 열매 향이 어우러진 럭셔리 룸스프레이·디퓨저 전용 프래그런스.</t>
        </is>
      </c>
      <c r="H550" s="100" t="inlineStr">
        <is>
          <t>생활화학</t>
        </is>
      </c>
      <c r="I550" s="100" t="n"/>
      <c r="J550" s="197" t="inlineStr">
        <is>
          <t>원하는 에센셜오일 , 원하는 에센셜오일또는 로즈듀에,베이 등 프로그런스향.</t>
        </is>
      </c>
      <c r="K550" s="100" t="inlineStr"/>
    </row>
    <row r="551" ht="45" customHeight="1" s="43">
      <c r="A551" s="100" t="inlineStr">
        <is>
          <t>자스민 EO</t>
        </is>
      </c>
      <c r="B551" s="250" t="inlineStr">
        <is>
          <t>향</t>
        </is>
      </c>
      <c r="C551" s="232" t="inlineStr">
        <is>
          <t>0%</t>
        </is>
      </c>
      <c r="D551" s="248" t="inlineStr">
        <is>
          <t>허브누리</t>
        </is>
      </c>
      <c r="E551" s="232" t="n">
        <v>2</v>
      </c>
      <c r="F551" s="100" t="inlineStr">
        <is>
          <t>0 ~ 0 ~ 0%</t>
        </is>
      </c>
      <c r="G551" s="100" t="inlineStr">
        <is>
          <t>자스민 꽃 용매 추출 오일. 건조·민감 피부 회복, 우아하고 이국적인 플로럴 향.</t>
        </is>
      </c>
      <c r="H551" s="100" t="inlineStr">
        <is>
          <t>앰플·세럼 · 팩·마스크·패드</t>
        </is>
      </c>
      <c r="I551" s="100" t="n"/>
      <c r="J551" s="197" t="inlineStr">
        <is>
          <t>라벤더, 로즈제라늄, 로즈우드 등 원하는 EO</t>
        </is>
      </c>
      <c r="K551" s="100" t="inlineStr"/>
    </row>
    <row r="552" ht="30" customHeight="1" s="43">
      <c r="A552" s="100" t="inlineStr">
        <is>
          <t>체리블라썸 향
(= 체리블라썸향)</t>
        </is>
      </c>
      <c r="B552" s="250" t="inlineStr">
        <is>
          <t>향</t>
        </is>
      </c>
      <c r="C552" s="232" t="inlineStr">
        <is>
          <t>4%</t>
        </is>
      </c>
      <c r="D552" s="248" t="inlineStr">
        <is>
          <t>허브누리</t>
        </is>
      </c>
      <c r="E552" s="232" t="n">
        <v>2</v>
      </c>
      <c r="F552" s="100" t="inlineStr">
        <is>
          <t>0 ~ 4 ~ 8%</t>
        </is>
      </c>
      <c r="G552" s="100" t="inlineStr">
        <is>
          <t>프탈레이트 무첨가 체리블라썸 프래그런스. 화사하고 은은한 벚꽃 향 연출.</t>
        </is>
      </c>
      <c r="H552" s="100" t="inlineStr">
        <is>
          <t>로션 · 완제베이스+활성</t>
        </is>
      </c>
      <c r="I552" s="100" t="n"/>
      <c r="J552" s="197" t="inlineStr">
        <is>
          <t>원하는 에센오일 · 화이트 머스크 · 로즈듀에 · 잉글리쉬 페어 &amp; 프리지아 · 화이트쟈스민&amp;민트 · 잉글리쉬페어&amp;프리지아 · 라임 바질&amp; 만다린 그린티 시트러스</t>
        </is>
      </c>
      <c r="K552" s="100" t="inlineStr"/>
    </row>
    <row r="553" ht="45" customHeight="1" s="43">
      <c r="A553" s="100" t="inlineStr">
        <is>
          <t>마음을 전하는 카네이션 향
(= 마음을 전하는 카네이션향)</t>
        </is>
      </c>
      <c r="B553" s="250" t="inlineStr">
        <is>
          <t>향</t>
        </is>
      </c>
      <c r="C553" s="232" t="inlineStr">
        <is>
          <t>25%</t>
        </is>
      </c>
      <c r="D553" s="248" t="inlineStr">
        <is>
          <t>허브누리</t>
        </is>
      </c>
      <c r="E553" s="232" t="n">
        <v>2</v>
      </c>
      <c r="F553" s="100" t="inlineStr">
        <is>
          <t>24 ~ 25 ~ 25%</t>
        </is>
      </c>
      <c r="G553" s="100" t="inlineStr">
        <is>
          <t>프탈레이트 프리의 우아하고 깊은 카네이션 향 프래그런스 오일.</t>
        </is>
      </c>
      <c r="H553" s="100" t="inlineStr">
        <is>
          <t>생활화학</t>
        </is>
      </c>
      <c r="I553" s="100" t="n"/>
      <c r="J553" s="197" t="inlineStr">
        <is>
          <t>히아신스 향 외 · 원하는 향 · 히아신스, 로즈듀에 · 향 외 원하는 향</t>
        </is>
      </c>
      <c r="K553" s="100" t="inlineStr"/>
    </row>
    <row r="554" ht="30" customHeight="1" s="43">
      <c r="A554" s="100" t="inlineStr">
        <is>
          <t>네롤리 플라워겔
(= 네롤리플라워겔)</t>
        </is>
      </c>
      <c r="B554" s="250" t="inlineStr">
        <is>
          <t>향</t>
        </is>
      </c>
      <c r="C554" s="232" t="inlineStr">
        <is>
          <t>30%</t>
        </is>
      </c>
      <c r="D554" s="248" t="inlineStr">
        <is>
          <t>허브누리</t>
        </is>
      </c>
      <c r="E554" s="232" t="n">
        <v>2</v>
      </c>
      <c r="F554" s="100" t="inlineStr">
        <is>
          <t>10 ~ 30 ~ 50%</t>
        </is>
      </c>
      <c r="G554" s="100" t="inlineStr">
        <is>
          <t>오렌지꽃수와 네롤리 오일이 어우러져 민감 피부를 진정시키는 젤상 수상 원료.</t>
        </is>
      </c>
      <c r="H554" s="100" t="inlineStr">
        <is>
          <t>로션 · 완제베이스+활성</t>
        </is>
      </c>
      <c r="I554" s="100" t="n"/>
      <c r="J554" s="197" t="inlineStr">
        <is>
          <t>로즈 · 플라워겔 · 허브누리 · 베라겔 · 로즈플라워겔 · 알로에겔</t>
        </is>
      </c>
      <c r="K554" s="100" t="inlineStr"/>
    </row>
    <row r="555" ht="30" customHeight="1" s="43">
      <c r="A555" s="100" t="inlineStr">
        <is>
          <t>로즈파워 블렌딩에센셜오일</t>
        </is>
      </c>
      <c r="B555" s="250" t="inlineStr">
        <is>
          <t>향</t>
        </is>
      </c>
      <c r="C555" s="232" t="inlineStr">
        <is>
          <t>0%</t>
        </is>
      </c>
      <c r="D555" s="248" t="inlineStr">
        <is>
          <t>허브누리</t>
        </is>
      </c>
      <c r="E555" s="232" t="n">
        <v>2</v>
      </c>
      <c r="F555" s="100" t="inlineStr">
        <is>
          <t>0 ~ 0 ~ 0%</t>
        </is>
      </c>
      <c r="G555" s="100" t="inlineStr">
        <is>
          <t>로즈앱솔루트EO, 로즈제라늄EO · 로즈우드EO, 프랑킨센스EO · 블렌딩오일</t>
        </is>
      </c>
      <c r="H555" s="100" t="inlineStr">
        <is>
          <t>크림</t>
        </is>
      </c>
      <c r="I555" s="100" t="n"/>
      <c r="J555" s="197" t="inlineStr">
        <is>
          <t>원하는 에센오일</t>
        </is>
      </c>
      <c r="K555" s="100" t="inlineStr"/>
    </row>
    <row r="556" ht="30" customHeight="1" s="43">
      <c r="A556" s="100" t="inlineStr">
        <is>
          <t>클린 코튼향</t>
        </is>
      </c>
      <c r="B556" s="250" t="inlineStr">
        <is>
          <t>향</t>
        </is>
      </c>
      <c r="C556" s="232" t="inlineStr">
        <is>
          <t>0%</t>
        </is>
      </c>
      <c r="D556" s="248" t="inlineStr">
        <is>
          <t>허브누리</t>
        </is>
      </c>
      <c r="E556" s="232" t="n">
        <v>2</v>
      </c>
      <c r="F556" s="100" t="inlineStr">
        <is>
          <t>0 ~ 0 ~ 0%</t>
        </is>
      </c>
      <c r="G556" s="100" t="inlineStr">
        <is>
          <t>갓 세탁한 깨끗한 섬유의 포근함과 산뜻함을 주는 프래그런스 오일.</t>
        </is>
      </c>
      <c r="H556" s="100" t="inlineStr">
        <is>
          <t>생활화학</t>
        </is>
      </c>
      <c r="I556" s="100" t="n"/>
      <c r="J556" s="197" t="inlineStr">
        <is>
          <t>원하는 프러그런스향</t>
        </is>
      </c>
      <c r="K556" s="100" t="inlineStr"/>
    </row>
    <row r="557" ht="18" customHeight="1" s="43">
      <c r="A557" s="100" t="inlineStr">
        <is>
          <t>시트로넬라 에센셜오일</t>
        </is>
      </c>
      <c r="B557" s="250" t="inlineStr">
        <is>
          <t>향</t>
        </is>
      </c>
      <c r="C557" s="232" t="inlineStr">
        <is>
          <t>2%</t>
        </is>
      </c>
      <c r="D557" s="248" t="inlineStr">
        <is>
          <t>허브누리</t>
        </is>
      </c>
      <c r="E557" s="232" t="n">
        <v>2</v>
      </c>
      <c r="F557" s="100" t="inlineStr">
        <is>
          <t>1 ~ 2 ~ 3%</t>
        </is>
      </c>
      <c r="G557" s="100" t="inlineStr">
        <is>
          <t>벌레가 싫어하는 아로마향</t>
        </is>
      </c>
      <c r="H557" s="100" t="inlineStr">
        <is>
          <t>생활화학</t>
        </is>
      </c>
      <c r="I557" s="100" t="n"/>
      <c r="J557" s="197" t="inlineStr">
        <is>
          <t>레몬글라스EO · 시트로넬라 컴플렉스 블렌딩오일</t>
        </is>
      </c>
      <c r="K557" s="100" t="inlineStr"/>
    </row>
    <row r="558" ht="30" customHeight="1" s="43">
      <c r="A558" s="100" t="inlineStr">
        <is>
          <t>팔마로사 에센셜오일</t>
        </is>
      </c>
      <c r="B558" s="250" t="inlineStr">
        <is>
          <t>향</t>
        </is>
      </c>
      <c r="C558" s="232" t="inlineStr">
        <is>
          <t>0%</t>
        </is>
      </c>
      <c r="D558" s="248" t="inlineStr">
        <is>
          <t>허브누리</t>
        </is>
      </c>
      <c r="E558" s="232" t="n">
        <v>2</v>
      </c>
      <c r="F558" s="100" t="inlineStr">
        <is>
          <t>0 ~ 0 ~ 0%</t>
        </is>
      </c>
      <c r="G558" s="100" t="inlineStr">
        <is>
          <t>팔마로사 풀 증기 추출 오일. 장미와 유사한 향, 유수분 균형 조절 및 보습.</t>
        </is>
      </c>
      <c r="H558" s="100" t="inlineStr">
        <is>
          <t>세정(클렌징) · 크림</t>
        </is>
      </c>
      <c r="I558" s="100" t="n"/>
      <c r="J558" s="197" t="inlineStr">
        <is>
          <t>로즈제라늄 · 에센셜오일</t>
        </is>
      </c>
      <c r="K558" s="100" t="inlineStr"/>
    </row>
    <row r="559" ht="30" customHeight="1" s="43">
      <c r="A559" s="100" t="inlineStr">
        <is>
          <t>에탄올
(= 에탄올(변성))</t>
        </is>
      </c>
      <c r="B559" s="250" t="inlineStr">
        <is>
          <t>향</t>
        </is>
      </c>
      <c r="C559" s="232" t="inlineStr">
        <is>
          <t>9%</t>
        </is>
      </c>
      <c r="D559" s="248" t="inlineStr">
        <is>
          <t>허브누리</t>
        </is>
      </c>
      <c r="E559" s="232" t="n">
        <v>2</v>
      </c>
      <c r="F559" s="100" t="inlineStr">
        <is>
          <t>9 ~ 9 ~ 9%</t>
        </is>
      </c>
      <c r="G559" s="100" t="inlineStr">
        <is>
          <t>향료 성분의 발산과 확산을 돕는 휘발성 용매 베이스.</t>
        </is>
      </c>
      <c r="H559" s="100" t="inlineStr">
        <is>
          <t>기타(미분류) · 생활화학</t>
        </is>
      </c>
      <c r="I559" s="100" t="n"/>
      <c r="J559" s="197" t="inlineStr">
        <is>
          <t>에탄올</t>
        </is>
      </c>
      <c r="K559" s="100" t="inlineStr"/>
    </row>
    <row r="560" ht="30" customHeight="1" s="43">
      <c r="A560" s="100" t="inlineStr">
        <is>
          <t>그레이프프룻EO</t>
        </is>
      </c>
      <c r="B560" s="250" t="inlineStr">
        <is>
          <t>향</t>
        </is>
      </c>
      <c r="C560" s="232" t="n"/>
      <c r="D560" s="248" t="inlineStr">
        <is>
          <t>허브누리</t>
        </is>
      </c>
      <c r="E560" s="232" t="n">
        <v>2</v>
      </c>
      <c r="F560" s="100" t="n"/>
      <c r="G560" s="100" t="inlineStr">
        <is>
          <t>자몽 껍질 압착 오일. 상쾌한 시트러스 향, 모공 수렴 및 슬리밍 케어 아로마.</t>
        </is>
      </c>
      <c r="H560" s="100" t="inlineStr">
        <is>
          <t>젤</t>
        </is>
      </c>
      <c r="I560" s="100" t="n"/>
      <c r="J560" s="197" t="inlineStr">
        <is>
          <t>오렌지, 레몬에센셜오일</t>
        </is>
      </c>
      <c r="K560" s="100" t="inlineStr"/>
    </row>
    <row r="561" ht="30" customHeight="1" s="43">
      <c r="A561" s="100" t="inlineStr">
        <is>
          <t>라벤더에센셜오일 또는 베베보 블랜딩오일오일</t>
        </is>
      </c>
      <c r="B561" s="250" t="inlineStr">
        <is>
          <t>향</t>
        </is>
      </c>
      <c r="C561" s="232" t="inlineStr">
        <is>
          <t>0%</t>
        </is>
      </c>
      <c r="D561" s="248" t="inlineStr">
        <is>
          <t>허브누리</t>
        </is>
      </c>
      <c r="E561" s="232" t="n">
        <v>1</v>
      </c>
      <c r="F561" s="100" t="inlineStr">
        <is>
          <t>0 ~ 0 ~ 0%</t>
        </is>
      </c>
      <c r="G561" s="100" t="inlineStr">
        <is>
          <t>진정, 고농축 허브오일 · 아로마테라피 · 생략 가능</t>
        </is>
      </c>
      <c r="H561" s="100" t="inlineStr">
        <is>
          <t>완제베이스+활성</t>
        </is>
      </c>
      <c r="I561" s="100" t="n"/>
      <c r="J561" s="197" t="inlineStr">
        <is>
          <t>원하는 · 에센셜오일</t>
        </is>
      </c>
      <c r="K561" s="100" t="inlineStr"/>
    </row>
    <row r="562" ht="45" customHeight="1" s="43">
      <c r="A562" s="100" t="inlineStr">
        <is>
          <t>로먼카모마일에센셜오일</t>
        </is>
      </c>
      <c r="B562" s="250" t="inlineStr">
        <is>
          <t>향</t>
        </is>
      </c>
      <c r="C562" s="232" t="inlineStr">
        <is>
          <t>2%</t>
        </is>
      </c>
      <c r="D562" s="248" t="inlineStr">
        <is>
          <t>허브누리</t>
        </is>
      </c>
      <c r="E562" s="232" t="n">
        <v>1</v>
      </c>
      <c r="F562" s="100" t="inlineStr">
        <is>
          <t>2 ~ 2 ~ 2%</t>
        </is>
      </c>
      <c r="G562" s="100" t="inlineStr">
        <is>
          <t>로먼캐모마일 꽃 수증기 증류 오일. 민감·아기 피부 자극 진정에 뛰어난 천연 오일.</t>
        </is>
      </c>
      <c r="H562" s="100" t="inlineStr">
        <is>
          <t>페이스·바디오일</t>
        </is>
      </c>
      <c r="I562" s="100" t="n"/>
      <c r="J562" s="197" t="inlineStr">
        <is>
          <t>라벤더에센셜오일, 저먼카모마일(을 사용할 경우 양을 반으로 줄여야함.강한향)</t>
        </is>
      </c>
      <c r="K562" s="100" t="inlineStr"/>
    </row>
    <row r="563" ht="45" customHeight="1" s="43">
      <c r="A563" s="100" t="inlineStr">
        <is>
          <t>시더우드 컴플렉스 블랜딩 에센셜오일</t>
        </is>
      </c>
      <c r="B563" s="250" t="inlineStr">
        <is>
          <t>향</t>
        </is>
      </c>
      <c r="C563" s="232" t="inlineStr">
        <is>
          <t>1%</t>
        </is>
      </c>
      <c r="D563" s="248" t="inlineStr">
        <is>
          <t>허브누리</t>
        </is>
      </c>
      <c r="E563" s="232" t="n">
        <v>1</v>
      </c>
      <c r="F563" s="100" t="inlineStr">
        <is>
          <t>1 ~ 1 ~ 1%</t>
        </is>
      </c>
      <c r="G563" s="100" t="inlineStr">
        <is>
          <t>시더우드, 레몬그라스, 페퍼민트, 라벤더 블렌딩. 지루성 두피 및 비듬 완화 전용 아로마.</t>
        </is>
      </c>
      <c r="H563" s="100" t="inlineStr">
        <is>
          <t>헤어세정</t>
        </is>
      </c>
      <c r="I563" s="100" t="n"/>
      <c r="J563" s="197" t="inlineStr">
        <is>
          <t>시더우드 · 에센셜오일 · 민트쿨 컴플렉스 · 블랜딩오일</t>
        </is>
      </c>
      <c r="K563" s="100" t="inlineStr"/>
    </row>
    <row r="564" ht="30" customHeight="1" s="43">
      <c r="A564" s="100" t="inlineStr">
        <is>
          <t>로즈 앱솔루트</t>
        </is>
      </c>
      <c r="B564" s="250" t="inlineStr">
        <is>
          <t>향</t>
        </is>
      </c>
      <c r="C564" s="232" t="inlineStr">
        <is>
          <t>0%</t>
        </is>
      </c>
      <c r="D564" s="248" t="inlineStr">
        <is>
          <t>허브누리</t>
        </is>
      </c>
      <c r="E564" s="232" t="n">
        <v>1</v>
      </c>
      <c r="F564" s="100" t="inlineStr">
        <is>
          <t>0 ~ 0 ~ 0%</t>
        </is>
      </c>
      <c r="G564" s="100" t="inlineStr">
        <is>
          <t>다마스크 장미 꽃잎 고농축 용매 추출 오일. 진하고 매혹적인 생장미 향.</t>
        </is>
      </c>
      <c r="H564" s="100" t="inlineStr">
        <is>
          <t>크림</t>
        </is>
      </c>
      <c r="I564" s="100" t="n"/>
      <c r="J564" s="197" t="inlineStr">
        <is>
          <t>로즈3% in 호호바오일 · 10방울 또는 · 로즈우드, 로즈제라늄 등 · 원하는 에센셜오일</t>
        </is>
      </c>
      <c r="K564" s="100" t="inlineStr"/>
    </row>
    <row r="565" ht="30" customHeight="1" s="43">
      <c r="A565" s="100" t="inlineStr">
        <is>
          <t>초코향</t>
        </is>
      </c>
      <c r="B565" s="250" t="inlineStr">
        <is>
          <t>향</t>
        </is>
      </c>
      <c r="C565" s="232" t="inlineStr">
        <is>
          <t>1%</t>
        </is>
      </c>
      <c r="D565" s="248" t="inlineStr">
        <is>
          <t>허브누리</t>
        </is>
      </c>
      <c r="E565" s="232" t="n">
        <v>1</v>
      </c>
      <c r="F565" s="100" t="inlineStr">
        <is>
          <t>1 ~ 1 ~ 1%</t>
        </is>
      </c>
      <c r="G565" s="100" t="inlineStr">
        <is>
          <t>달콤하고 포근한 디저트 느낌의 초콜릿 향 프래그런스 오일.</t>
        </is>
      </c>
      <c r="H565" s="100" t="inlineStr">
        <is>
          <t>입욕·스크럽</t>
        </is>
      </c>
      <c r="I565" s="100" t="n"/>
      <c r="J565" s="197" t="inlineStr">
        <is>
          <t>허니향,원하는 에센셜오일이나 향</t>
        </is>
      </c>
      <c r="K565" s="100" t="inlineStr"/>
    </row>
    <row r="566" ht="30" customHeight="1" s="43">
      <c r="A566" s="100" t="inlineStr">
        <is>
          <t>그린 프레쉬 아로마수</t>
        </is>
      </c>
      <c r="B566" s="250" t="inlineStr">
        <is>
          <t>향</t>
        </is>
      </c>
      <c r="C566" s="232" t="inlineStr">
        <is>
          <t>3%</t>
        </is>
      </c>
      <c r="D566" s="248" t="inlineStr">
        <is>
          <t>허브누리</t>
        </is>
      </c>
      <c r="E566" s="232" t="n">
        <v>1</v>
      </c>
      <c r="F566" s="100" t="inlineStr">
        <is>
          <t>3 ~ 3 ~ 3%</t>
        </is>
      </c>
      <c r="G566" s="100" t="inlineStr">
        <is>
          <t>편백, 페퍼민트, 패출리 에센셜 오일이 가용화된 시원한 수목 향 아로마 워터.</t>
        </is>
      </c>
      <c r="H566" s="100" t="inlineStr">
        <is>
          <t>세정(클렌징)</t>
        </is>
      </c>
      <c r="I566" s="100" t="n"/>
      <c r="J566" s="197" t="inlineStr">
        <is>
          <t>피부타입에 · 맞는 아로마수 선택 · 러블리 로즈, 오렌지 플라워 등</t>
        </is>
      </c>
      <c r="K566" s="100" t="inlineStr"/>
    </row>
    <row r="567" ht="30" customHeight="1" s="43">
      <c r="A567" s="100" t="inlineStr">
        <is>
          <t>베이비 파우더</t>
        </is>
      </c>
      <c r="B567" s="250" t="inlineStr">
        <is>
          <t>향</t>
        </is>
      </c>
      <c r="C567" s="232" t="inlineStr">
        <is>
          <t>3%</t>
        </is>
      </c>
      <c r="D567" s="248" t="inlineStr">
        <is>
          <t>허브누리</t>
        </is>
      </c>
      <c r="E567" s="232" t="n">
        <v>1</v>
      </c>
      <c r="F567" s="100" t="inlineStr">
        <is>
          <t>3 ~ 3 ~ 3%</t>
        </is>
      </c>
      <c r="G567" s="100" t="inlineStr">
        <is>
          <t>프탈레이트 무첨가. 포근하고 부드러운 전형적인 베이비 파우더 향.</t>
        </is>
      </c>
      <c r="H567" s="100" t="inlineStr">
        <is>
          <t>생활화학</t>
        </is>
      </c>
      <c r="I567" s="100" t="n"/>
      <c r="J567" s="197" t="inlineStr">
        <is>
          <t>라벤더, 유칼립튜스 등 · 천연 에센셜오일 · 또는 베이비파우더, 클린코튼 등 프러그런스오일</t>
        </is>
      </c>
      <c r="K567" s="100" t="inlineStr"/>
    </row>
    <row r="568" ht="30" customHeight="1" s="43">
      <c r="A568" s="100" t="inlineStr">
        <is>
          <t>에이프릴 프레쉬</t>
        </is>
      </c>
      <c r="B568" s="250" t="inlineStr">
        <is>
          <t>향</t>
        </is>
      </c>
      <c r="C568" s="232" t="inlineStr">
        <is>
          <t>3%</t>
        </is>
      </c>
      <c r="D568" s="248" t="inlineStr">
        <is>
          <t>허브누리</t>
        </is>
      </c>
      <c r="E568" s="232" t="n">
        <v>1</v>
      </c>
      <c r="F568" s="100" t="inlineStr">
        <is>
          <t>3 ~ 3 ~ 3%</t>
        </is>
      </c>
      <c r="G568" s="100" t="inlineStr">
        <is>
          <t>프탈레이트 무첨가. 봄날의 은은하고 상쾌한 섬유 유연제 스타일 향.</t>
        </is>
      </c>
      <c r="H568" s="100" t="inlineStr">
        <is>
          <t>생활화학</t>
        </is>
      </c>
      <c r="I568" s="100" t="n"/>
      <c r="J568" s="197" t="inlineStr">
        <is>
          <t>천연 에센셜오일 · 또는 끌로에 우먼, 로즈듀에 등 · 프러그런스오일</t>
        </is>
      </c>
      <c r="K568" s="100" t="inlineStr"/>
    </row>
    <row r="569" ht="30" customHeight="1" s="43">
      <c r="A569" s="100" t="inlineStr">
        <is>
          <t>싸이프러스EO</t>
        </is>
      </c>
      <c r="B569" s="250" t="inlineStr">
        <is>
          <t>향</t>
        </is>
      </c>
      <c r="C569" s="232" t="inlineStr">
        <is>
          <t>0%</t>
        </is>
      </c>
      <c r="D569" s="248" t="inlineStr">
        <is>
          <t>허브누리</t>
        </is>
      </c>
      <c r="E569" s="232" t="n">
        <v>1</v>
      </c>
      <c r="F569" s="100" t="inlineStr">
        <is>
          <t>0 ~ 0 ~ 0%</t>
        </is>
      </c>
      <c r="G569" s="100" t="inlineStr">
        <is>
          <t>사이프러스 침엽 증기 추출 오일. 맑은 숲속 향, 피지 조절 및 유수분 정돈.</t>
        </is>
      </c>
      <c r="H569" s="100" t="inlineStr">
        <is>
          <t>생활화학</t>
        </is>
      </c>
      <c r="I569" s="100" t="n"/>
      <c r="J569" s="197" t="inlineStr">
        <is>
          <t>편백</t>
        </is>
      </c>
      <c r="K569" s="100" t="inlineStr"/>
    </row>
    <row r="570" ht="30" customHeight="1" s="43">
      <c r="A570" s="100" t="inlineStr">
        <is>
          <t>레몬글라스 EO</t>
        </is>
      </c>
      <c r="B570" s="250" t="inlineStr">
        <is>
          <t>향</t>
        </is>
      </c>
      <c r="C570" s="232" t="inlineStr">
        <is>
          <t>0%</t>
        </is>
      </c>
      <c r="D570" s="248" t="inlineStr">
        <is>
          <t>허브누리</t>
        </is>
      </c>
      <c r="E570" s="232" t="n">
        <v>1</v>
      </c>
      <c r="F570" s="100" t="inlineStr">
        <is>
          <t>0 ~ 0 ~ 0%</t>
        </is>
      </c>
      <c r="G570" s="100" t="inlineStr">
        <is>
          <t>레몬그라스 잎 증기 추출 오일. 강렬한 시트러스 향, 공기 정화 및 벌레 기피.</t>
        </is>
      </c>
      <c r="H570" s="100" t="inlineStr">
        <is>
          <t>생활화학</t>
        </is>
      </c>
      <c r="I570" s="100" t="n"/>
      <c r="J570" s="197" t="n"/>
      <c r="K570" s="100" t="inlineStr"/>
    </row>
    <row r="571" ht="30" customHeight="1" s="43">
      <c r="A571" s="100" t="inlineStr">
        <is>
          <t>로즈오또 EO 또는 로즈앱솔루트 EO</t>
        </is>
      </c>
      <c r="B571" s="250" t="inlineStr">
        <is>
          <t>향</t>
        </is>
      </c>
      <c r="C571" s="232" t="inlineStr">
        <is>
          <t>0%</t>
        </is>
      </c>
      <c r="D571" s="248" t="inlineStr">
        <is>
          <t>허브누리</t>
        </is>
      </c>
      <c r="E571" s="232" t="n">
        <v>1</v>
      </c>
      <c r="F571" s="100" t="inlineStr">
        <is>
          <t>0 ~ 0 ~ 0%</t>
        </is>
      </c>
      <c r="G571" s="100" t="inlineStr">
        <is>
          <t>장미 꽃잎 고농축 오일. 피로 회복, 안티에이징 및 우아한 장미 아로마.</t>
        </is>
      </c>
      <c r="H571" s="100" t="inlineStr">
        <is>
          <t>크림</t>
        </is>
      </c>
      <c r="I571" s="100" t="n"/>
      <c r="J571" s="197" t="inlineStr">
        <is>
          <t>로즈 제라늄 EO · 로즈우드EO 등</t>
        </is>
      </c>
      <c r="K571" s="100" t="inlineStr"/>
    </row>
    <row r="572" ht="30" customHeight="1" s="43">
      <c r="A572" s="100" t="inlineStr">
        <is>
          <t>레몬 EO 또는 오렌지EO</t>
        </is>
      </c>
      <c r="B572" s="250" t="inlineStr">
        <is>
          <t>향</t>
        </is>
      </c>
      <c r="C572" s="232" t="inlineStr">
        <is>
          <t>1%</t>
        </is>
      </c>
      <c r="D572" s="248" t="inlineStr">
        <is>
          <t>허브누리</t>
        </is>
      </c>
      <c r="E572" s="232" t="n">
        <v>1</v>
      </c>
      <c r="F572" s="100" t="inlineStr">
        <is>
          <t>1 ~ 1 ~ 1%</t>
        </is>
      </c>
      <c r="G572" s="100" t="inlineStr">
        <is>
          <t>레몬/오렌지 껍질 압착 천연 오일. 상큼한 향, 피부 생기 및 모공 케어.</t>
        </is>
      </c>
      <c r="H572" s="100" t="inlineStr">
        <is>
          <t>기타(미분류)</t>
        </is>
      </c>
      <c r="I572" s="100" t="n"/>
      <c r="J572" s="197" t="inlineStr">
        <is>
          <t>원하는 · 에센셜오일.</t>
        </is>
      </c>
      <c r="K572" s="100" t="inlineStr"/>
    </row>
    <row r="573" ht="30" customHeight="1" s="43">
      <c r="A573" s="100" t="inlineStr">
        <is>
          <t>레드 로지스</t>
        </is>
      </c>
      <c r="B573" s="250" t="inlineStr">
        <is>
          <t>향</t>
        </is>
      </c>
      <c r="C573" s="232" t="n"/>
      <c r="D573" s="248" t="inlineStr">
        <is>
          <t>허브누리</t>
        </is>
      </c>
      <c r="E573" s="232" t="n">
        <v>1</v>
      </c>
      <c r="F573" s="100" t="n"/>
      <c r="G573" s="100" t="inlineStr">
        <is>
          <t>프탈레이트 무첨가. 생화 장미 다발의 깊고 우아한 플로럴 향.</t>
        </is>
      </c>
      <c r="H573" s="100" t="inlineStr">
        <is>
          <t>완제베이스+활성</t>
        </is>
      </c>
      <c r="I573" s="100" t="n"/>
      <c r="J573" s="197" t="inlineStr">
        <is>
          <t>원하는 향</t>
        </is>
      </c>
      <c r="K573" s="100" t="inlineStr"/>
    </row>
    <row r="574" ht="30" customHeight="1" s="43">
      <c r="A574" s="100" t="inlineStr">
        <is>
          <t>향</t>
        </is>
      </c>
      <c r="B574" s="250" t="inlineStr">
        <is>
          <t>향</t>
        </is>
      </c>
      <c r="C574" s="232" t="n"/>
      <c r="D574" s="248" t="inlineStr">
        <is>
          <t>허브누리</t>
        </is>
      </c>
      <c r="E574" s="232" t="n">
        <v>1</v>
      </c>
      <c r="F574" s="100" t="n"/>
      <c r="G574" s="100" t="inlineStr">
        <is>
          <t>제품 콘셉트와 피부 고민에 맞춰 선택하여 사용하는 천연 에센셜 오일/향료.</t>
        </is>
      </c>
      <c r="H574" s="100" t="inlineStr">
        <is>
          <t>완제베이스+활성</t>
        </is>
      </c>
      <c r="I574" s="100" t="n"/>
      <c r="J574" s="197" t="inlineStr">
        <is>
          <t>허니향,원하는 에센셜오일이나 향</t>
        </is>
      </c>
      <c r="K574" s="100" t="inlineStr"/>
    </row>
    <row r="575" ht="45" customHeight="1" s="43">
      <c r="A575" s="100" t="inlineStr">
        <is>
          <t>룸스프레이 베이스</t>
        </is>
      </c>
      <c r="B575" s="250" t="inlineStr">
        <is>
          <t>향</t>
        </is>
      </c>
      <c r="C575" s="232" t="inlineStr">
        <is>
          <t>97%</t>
        </is>
      </c>
      <c r="D575" s="248" t="inlineStr">
        <is>
          <t>허브누리</t>
        </is>
      </c>
      <c r="E575" s="232" t="n">
        <v>1</v>
      </c>
      <c r="F575" s="100" t="inlineStr">
        <is>
          <t>97 ~ 97 ~ 97%</t>
        </is>
      </c>
      <c r="G575" s="100" t="inlineStr">
        <is>
          <t>향료 분리 현상 없이 맑게 섞이도록 설계된 향수 및 룸스프레이 전용 용매 베이스.</t>
        </is>
      </c>
      <c r="H575" s="100" t="inlineStr">
        <is>
          <t>생활화학</t>
        </is>
      </c>
      <c r="I575" s="100" t="n"/>
      <c r="J575" s="197" t="inlineStr">
        <is>
          <t>아로마베이스70 · (분리될 수 있지만 숙성기간이 지나면 섞입니다. )</t>
        </is>
      </c>
      <c r="K575" s="100" t="inlineStr"/>
    </row>
    <row r="576" ht="30" customHeight="1" s="43">
      <c r="A576" s="100" t="inlineStr">
        <is>
          <t>카네이션향</t>
        </is>
      </c>
      <c r="B576" s="250" t="inlineStr">
        <is>
          <t>향</t>
        </is>
      </c>
      <c r="C576" s="232" t="inlineStr">
        <is>
          <t>25%</t>
        </is>
      </c>
      <c r="D576" s="248" t="inlineStr">
        <is>
          <t>허브누리</t>
        </is>
      </c>
      <c r="E576" s="232" t="n">
        <v>1</v>
      </c>
      <c r="F576" s="100" t="inlineStr">
        <is>
          <t>25 ~ 25 ~ 25%</t>
        </is>
      </c>
      <c r="G576" s="100" t="inlineStr">
        <is>
          <t>프탈레이트 무첨가. 감사와 마음을 전하는 고소하고 우아한 카네이션 향.</t>
        </is>
      </c>
      <c r="H576" s="100" t="inlineStr">
        <is>
          <t>생활화학</t>
        </is>
      </c>
      <c r="I576" s="100" t="n"/>
      <c r="J576" s="197" t="inlineStr">
        <is>
          <t>히아신스 · 로즈듀에 · 레드로지스 등</t>
        </is>
      </c>
      <c r="K576" s="100" t="inlineStr"/>
    </row>
    <row r="577" ht="30" customHeight="1" s="43">
      <c r="A577" s="100" t="inlineStr">
        <is>
          <t>히아신스 향</t>
        </is>
      </c>
      <c r="B577" s="250" t="inlineStr">
        <is>
          <t>향</t>
        </is>
      </c>
      <c r="C577" s="232" t="inlineStr">
        <is>
          <t>0%</t>
        </is>
      </c>
      <c r="D577" s="248" t="inlineStr">
        <is>
          <t>허브누리</t>
        </is>
      </c>
      <c r="E577" s="232" t="n">
        <v>1</v>
      </c>
      <c r="F577" s="100" t="inlineStr">
        <is>
          <t>0 ~ 0 ~ 0%</t>
        </is>
      </c>
      <c r="G577" s="100" t="inlineStr">
        <is>
          <t>프탈레이트 무첨가. 봄 꽃밭의 화사하고 산뜻한 히아신스 플로럴 향.</t>
        </is>
      </c>
      <c r="H577" s="100" t="inlineStr">
        <is>
          <t>생활화학</t>
        </is>
      </c>
      <c r="I577" s="100" t="n"/>
      <c r="J577" s="197" t="inlineStr">
        <is>
          <t>원하는 향</t>
        </is>
      </c>
      <c r="K577" s="100" t="inlineStr"/>
    </row>
    <row r="578" ht="30" customHeight="1" s="43">
      <c r="A578" s="100" t="inlineStr">
        <is>
          <t>자몽EO (그레이프프룻)</t>
        </is>
      </c>
      <c r="B578" s="250" t="inlineStr">
        <is>
          <t>향</t>
        </is>
      </c>
      <c r="C578" s="232" t="inlineStr">
        <is>
          <t>2%</t>
        </is>
      </c>
      <c r="D578" s="248" t="inlineStr">
        <is>
          <t>허브누리</t>
        </is>
      </c>
      <c r="E578" s="232" t="n">
        <v>1</v>
      </c>
      <c r="F578" s="100" t="inlineStr">
        <is>
          <t>2 ~ 2 ~ 2%</t>
        </is>
      </c>
      <c r="G578" s="100" t="inlineStr">
        <is>
          <t>자몽 껍질 압착 오일. 상큼한 시트러스 향, 디톡스 및 유분 정돈.</t>
        </is>
      </c>
      <c r="H578" s="100" t="inlineStr">
        <is>
          <t>세정(클렌징)</t>
        </is>
      </c>
      <c r="I578" s="100" t="n"/>
      <c r="J578" s="197" t="inlineStr">
        <is>
          <t>슬림에 도움을 주는 에센셜오일 싸이프러스 · 제라늄 · 펜넬EO</t>
        </is>
      </c>
      <c r="K578" s="100" t="inlineStr"/>
    </row>
    <row r="579" ht="30" customHeight="1" s="43">
      <c r="A579" s="100" t="inlineStr">
        <is>
          <t>레몬쥬스</t>
        </is>
      </c>
      <c r="B579" s="250" t="inlineStr">
        <is>
          <t>향</t>
        </is>
      </c>
      <c r="C579" s="232" t="inlineStr">
        <is>
          <t>50%</t>
        </is>
      </c>
      <c r="D579" s="248" t="inlineStr">
        <is>
          <t>허브누리</t>
        </is>
      </c>
      <c r="E579" s="232" t="n">
        <v>1</v>
      </c>
      <c r="F579" s="100" t="inlineStr">
        <is>
          <t>50 ~ 50 ~ 50%</t>
        </is>
      </c>
      <c r="G579" s="100" t="inlineStr">
        <is>
          <t>레몬, 레몬글라스, 로즈우드 등 · 복합에센셜오일</t>
        </is>
      </c>
      <c r="H579" s="100" t="inlineStr">
        <is>
          <t>생활화학</t>
        </is>
      </c>
      <c r="I579" s="100" t="n"/>
      <c r="J579" s="197" t="inlineStr">
        <is>
          <t>원하는 · 에센셜오일</t>
        </is>
      </c>
      <c r="K579" s="100" t="inlineStr"/>
    </row>
    <row r="580" ht="45" customHeight="1" s="43">
      <c r="A580" s="100" t="inlineStr">
        <is>
          <t>베베보 블렌딩EO</t>
        </is>
      </c>
      <c r="B580" s="250" t="inlineStr">
        <is>
          <t>향</t>
        </is>
      </c>
      <c r="C580" s="232" t="inlineStr">
        <is>
          <t>0%</t>
        </is>
      </c>
      <c r="D580" s="248" t="inlineStr">
        <is>
          <t>허브누리</t>
        </is>
      </c>
      <c r="E580" s="232" t="n">
        <v>1</v>
      </c>
      <c r="F580" s="100" t="inlineStr">
        <is>
          <t>0 ~ 0 ~ 0%</t>
        </is>
      </c>
      <c r="G580" s="100" t="inlineStr">
        <is>
          <t>로먼캐모마일, 라벤더, 만다린 에센셜 오일 배합. 민감성 및 유아 전용 수면/진정 아로마.</t>
        </is>
      </c>
      <c r="H580" s="100" t="inlineStr">
        <is>
          <t>헤어세정</t>
        </is>
      </c>
      <c r="I580" s="100" t="n"/>
      <c r="J580" s="197" t="inlineStr">
        <is>
          <t>원하는 에센셜오일</t>
        </is>
      </c>
      <c r="K580" s="100" t="inlineStr"/>
    </row>
    <row r="581" ht="45" customHeight="1" s="43">
      <c r="A581" s="100" t="inlineStr">
        <is>
          <t>니아울리에센셜오일</t>
        </is>
      </c>
      <c r="B581" s="250" t="inlineStr">
        <is>
          <t>향</t>
        </is>
      </c>
      <c r="C581" s="232" t="inlineStr">
        <is>
          <t>1%</t>
        </is>
      </c>
      <c r="D581" s="248" t="inlineStr">
        <is>
          <t>허브누리</t>
        </is>
      </c>
      <c r="E581" s="232" t="n">
        <v>1</v>
      </c>
      <c r="F581" s="100" t="inlineStr">
        <is>
          <t>1 ~ 1 ~ 1%</t>
        </is>
      </c>
      <c r="G581" s="100" t="inlineStr">
        <is>
          <t>니아울리 잎 오일. 티트리와 유칼립투스보다 순한 항균, 피부 정화 및 자극 완화.</t>
        </is>
      </c>
      <c r="H581" s="100" t="inlineStr">
        <is>
          <t>젤</t>
        </is>
      </c>
      <c r="I581" s="100" t="n"/>
      <c r="J581" s="197" t="inlineStr">
        <is>
          <t>유칼립튜스, 티트리 등</t>
        </is>
      </c>
      <c r="K581" s="100" t="inlineStr"/>
    </row>
    <row r="582" ht="30" customHeight="1" s="43">
      <c r="A582" s="100" t="inlineStr">
        <is>
          <t>로즈마리 버베논 에센셜오일</t>
        </is>
      </c>
      <c r="B582" s="250" t="inlineStr">
        <is>
          <t>향</t>
        </is>
      </c>
      <c r="C582" s="232" t="inlineStr">
        <is>
          <t>2%</t>
        </is>
      </c>
      <c r="D582" s="248" t="inlineStr">
        <is>
          <t>허브누리</t>
        </is>
      </c>
      <c r="E582" s="232" t="n">
        <v>1</v>
      </c>
      <c r="F582" s="100" t="inlineStr">
        <is>
          <t>2 ~ 2 ~ 2%</t>
        </is>
      </c>
      <c r="G582" s="100" t="inlineStr">
        <is>
          <t>버베논 타입 로즈마리 오일. 두피 청정, 피부 재생 및 우수한 순화 작용.</t>
        </is>
      </c>
      <c r="H582" s="100" t="inlineStr">
        <is>
          <t>헤어세정</t>
        </is>
      </c>
      <c r="I582" s="100" t="n"/>
      <c r="J582" s="197" t="inlineStr">
        <is>
          <t>라벤더 · 에센셜오일</t>
        </is>
      </c>
      <c r="K582" s="100" t="inlineStr"/>
    </row>
    <row r="583" ht="30" customHeight="1" s="43">
      <c r="A583" s="100" t="inlineStr">
        <is>
          <t>클린코튼</t>
        </is>
      </c>
      <c r="B583" s="250" t="inlineStr">
        <is>
          <t>향</t>
        </is>
      </c>
      <c r="C583" s="232" t="inlineStr">
        <is>
          <t>1%</t>
        </is>
      </c>
      <c r="D583" s="248" t="inlineStr">
        <is>
          <t>허브누리</t>
        </is>
      </c>
      <c r="E583" s="232" t="n">
        <v>1</v>
      </c>
      <c r="F583" s="100" t="inlineStr">
        <is>
          <t>1 ~ 1 ~ 1%</t>
        </is>
      </c>
      <c r="G583" s="100" t="inlineStr">
        <is>
          <t>깨끗하게 말린 세탁물 느낌의 포근하고 깔끔한 합성 향료.</t>
        </is>
      </c>
      <c r="H583" s="100" t="inlineStr">
        <is>
          <t>생활화학</t>
        </is>
      </c>
      <c r="I583" s="100" t="n"/>
      <c r="J583" s="197" t="inlineStr">
        <is>
          <t>체리블라썸, 레드로지스, 그린티스트러스 등등</t>
        </is>
      </c>
      <c r="K583" s="100" t="inlineStr"/>
    </row>
    <row r="584" ht="30" customHeight="1" s="43">
      <c r="A584" s="100" t="inlineStr">
        <is>
          <t>버베논 로즈마리에센셜오일</t>
        </is>
      </c>
      <c r="B584" s="250" t="inlineStr">
        <is>
          <t>향</t>
        </is>
      </c>
      <c r="C584" s="232" t="inlineStr">
        <is>
          <t>1%</t>
        </is>
      </c>
      <c r="D584" s="248" t="inlineStr">
        <is>
          <t>허브누리</t>
        </is>
      </c>
      <c r="E584" s="232" t="n">
        <v>1</v>
      </c>
      <c r="F584" s="100" t="inlineStr">
        <is>
          <t>1 ~ 1 ~ 1%</t>
        </is>
      </c>
      <c r="G584" s="100" t="inlineStr">
        <is>
          <t>버베논 케모타입 로즈마리 오일. 피부 세포 활성화, 두피 순환 및 정화.</t>
        </is>
      </c>
      <c r="H584" s="100" t="inlineStr">
        <is>
          <t>헤어세정</t>
        </is>
      </c>
      <c r="I584" s="100" t="n"/>
      <c r="J584" s="197" t="inlineStr">
        <is>
          <t>페퍼민트, 편백EO</t>
        </is>
      </c>
      <c r="K584" s="100" t="inlineStr"/>
    </row>
    <row r="585" ht="30" customHeight="1" s="43">
      <c r="A585" s="100" t="inlineStr">
        <is>
          <t>아로마오일</t>
        </is>
      </c>
      <c r="B585" s="250" t="inlineStr">
        <is>
          <t>향</t>
        </is>
      </c>
      <c r="C585" s="232" t="inlineStr">
        <is>
          <t>1%</t>
        </is>
      </c>
      <c r="D585" s="248" t="inlineStr">
        <is>
          <t>허브누리</t>
        </is>
      </c>
      <c r="E585" s="232" t="n">
        <v>1</v>
      </c>
      <c r="F585" s="100" t="inlineStr">
        <is>
          <t>1 ~ 1 ~ 1%</t>
        </is>
      </c>
      <c r="G585" s="100" t="inlineStr">
        <is>
          <t>피부 고민과 맞춤 레시피에 맞춰 선택 첨가하는 천연 아로마 에센셜 오일.</t>
        </is>
      </c>
      <c r="H585" s="100" t="inlineStr">
        <is>
          <t>입욕·스크럽</t>
        </is>
      </c>
      <c r="I585" s="100" t="n"/>
      <c r="J585" s="197" t="inlineStr">
        <is>
          <t>허니향,원하는 에센셜오일이나 향</t>
        </is>
      </c>
      <c r="K585" s="100" t="inlineStr"/>
    </row>
    <row r="586" ht="45" customHeight="1" s="43">
      <c r="A586" s="100" t="inlineStr">
        <is>
          <t>로즈엡솔루트 에센셜오일</t>
        </is>
      </c>
      <c r="B586" s="250" t="inlineStr">
        <is>
          <t>향</t>
        </is>
      </c>
      <c r="C586" s="232" t="inlineStr">
        <is>
          <t>0%</t>
        </is>
      </c>
      <c r="D586" s="248" t="inlineStr">
        <is>
          <t>허브누리</t>
        </is>
      </c>
      <c r="E586" s="232" t="n">
        <v>1</v>
      </c>
      <c r="F586" s="100" t="inlineStr">
        <is>
          <t>0 ~ 0 ~ 0%</t>
        </is>
      </c>
      <c r="G586" s="100" t="inlineStr">
        <is>
          <t>다마스크 장미 꽃잎 고농축 추출 오일. 깊은 플로럴 향과 여성 건강·피부 재생 효과.</t>
        </is>
      </c>
      <c r="H586" s="100" t="inlineStr">
        <is>
          <t>밤·살브·연고</t>
        </is>
      </c>
      <c r="I586" s="100" t="n"/>
      <c r="J586" s="197" t="inlineStr">
        <is>
          <t>네롤리, 자스민,로즈우드 ..</t>
        </is>
      </c>
      <c r="K586" s="100" t="inlineStr"/>
    </row>
    <row r="587" ht="30" customHeight="1" s="43">
      <c r="A587" s="100" t="inlineStr">
        <is>
          <t>크리스탈방향볼</t>
        </is>
      </c>
      <c r="B587" s="250" t="inlineStr">
        <is>
          <t>향</t>
        </is>
      </c>
      <c r="C587" s="232" t="inlineStr">
        <is>
          <t>1%</t>
        </is>
      </c>
      <c r="D587" s="248" t="inlineStr">
        <is>
          <t>허브누리</t>
        </is>
      </c>
      <c r="E587" s="232" t="n">
        <v>1</v>
      </c>
      <c r="F587" s="100" t="inlineStr">
        <is>
          <t>1 ~ 1 ~ 1%</t>
        </is>
      </c>
      <c r="G587" s="100" t="inlineStr">
        <is>
          <t>물과 향료를 흡수하여 천연 향을 천연 휘발시키는 순수 흡수성 폴리머 볼.</t>
        </is>
      </c>
      <c r="H587" s="100" t="inlineStr">
        <is>
          <t>생활화학</t>
        </is>
      </c>
      <c r="I587" s="100" t="n"/>
      <c r="J587" s="197" t="n"/>
      <c r="K587" s="100" t="inlineStr"/>
    </row>
    <row r="588" ht="30" customHeight="1" s="43">
      <c r="A588" s="100" t="inlineStr">
        <is>
          <t>라임에센셜오일</t>
        </is>
      </c>
      <c r="B588" s="250" t="inlineStr">
        <is>
          <t>향</t>
        </is>
      </c>
      <c r="C588" s="232" t="inlineStr">
        <is>
          <t>1%</t>
        </is>
      </c>
      <c r="D588" s="248" t="inlineStr">
        <is>
          <t>허브누리</t>
        </is>
      </c>
      <c r="E588" s="232" t="n">
        <v>1</v>
      </c>
      <c r="F588" s="100" t="inlineStr">
        <is>
          <t>1 ~ 1 ~ 1%</t>
        </is>
      </c>
      <c r="G588" s="100" t="inlineStr">
        <is>
          <t>라임 껍질 압착 오일. 상큼하고 알싸한 시트러스 향, 기분 전환 및 수렴.</t>
        </is>
      </c>
      <c r="H588" s="100" t="inlineStr">
        <is>
          <t>기타(미분류)</t>
        </is>
      </c>
      <c r="I588" s="100" t="n"/>
      <c r="J588" s="197" t="inlineStr">
        <is>
          <t>버가못, 레몬EO</t>
        </is>
      </c>
      <c r="K588" s="100" t="inlineStr"/>
    </row>
    <row r="589" ht="30" customHeight="1" s="43">
      <c r="A589" s="100" t="inlineStr">
        <is>
          <t>로즈우드, 라벤더, 버가못 등 에센셜오일</t>
        </is>
      </c>
      <c r="B589" s="250" t="inlineStr">
        <is>
          <t>향</t>
        </is>
      </c>
      <c r="C589" s="232" t="inlineStr">
        <is>
          <t>1%</t>
        </is>
      </c>
      <c r="D589" s="248" t="inlineStr">
        <is>
          <t>허브누리</t>
        </is>
      </c>
      <c r="E589" s="232" t="n">
        <v>1</v>
      </c>
      <c r="F589" s="100" t="inlineStr">
        <is>
          <t>1 ~ 1 ~ 1%</t>
        </is>
      </c>
      <c r="G589" s="100" t="inlineStr">
        <is>
          <t>피부 진정, 스트레스 완화 및 유수분 조절을 돕는 에센셜 오일 배합.</t>
        </is>
      </c>
      <c r="H589" s="100" t="inlineStr">
        <is>
          <t>페이스·바디오일</t>
        </is>
      </c>
      <c r="I589" s="100" t="n"/>
      <c r="J589" s="197" t="inlineStr">
        <is>
          <t>원하는 에센셜오일</t>
        </is>
      </c>
      <c r="K589" s="100" t="inlineStr"/>
    </row>
    <row r="590" ht="30" customHeight="1" s="43">
      <c r="A590" s="100" t="inlineStr">
        <is>
          <t>원하는 플레이버오일</t>
        </is>
      </c>
      <c r="B590" s="250" t="inlineStr">
        <is>
          <t>향</t>
        </is>
      </c>
      <c r="C590" s="232" t="inlineStr">
        <is>
          <t>0%</t>
        </is>
      </c>
      <c r="D590" s="248" t="inlineStr">
        <is>
          <t>허브누리</t>
        </is>
      </c>
      <c r="E590" s="232" t="n">
        <v>1</v>
      </c>
      <c r="F590" s="100" t="inlineStr">
        <is>
          <t>0 ~ 0 ~ 0%</t>
        </is>
      </c>
      <c r="G590" s="100" t="inlineStr">
        <is>
          <t>립밤, 립케어용 맞춤 과일/디저트 향 플레이버 오일.</t>
        </is>
      </c>
      <c r="H590" s="100" t="inlineStr">
        <is>
          <t>밤·살브·연고</t>
        </is>
      </c>
      <c r="I590" s="100" t="n"/>
      <c r="J590" s="197" t="inlineStr">
        <is>
          <t>체리향을 비롯 원하는 플레이버오일,아로마오일 원하는 향</t>
        </is>
      </c>
      <c r="K590" s="100" t="inlineStr"/>
    </row>
    <row r="591" ht="30" customHeight="1" s="43">
      <c r="A591" s="100" t="inlineStr">
        <is>
          <t>피톤치드 (편백에센셜오일)</t>
        </is>
      </c>
      <c r="B591" s="250" t="inlineStr">
        <is>
          <t>향</t>
        </is>
      </c>
      <c r="C591" s="232" t="inlineStr">
        <is>
          <t>1%</t>
        </is>
      </c>
      <c r="D591" s="248" t="inlineStr">
        <is>
          <t>허브누리</t>
        </is>
      </c>
      <c r="E591" s="232" t="n">
        <v>1</v>
      </c>
      <c r="F591" s="100" t="inlineStr">
        <is>
          <t>1 ~ 1 ~ 1%</t>
        </is>
      </c>
      <c r="G591" s="100" t="inlineStr">
        <is>
          <t>편백나무 추출 천연 피톤치드 오일. 우수한 항균, 피지 정돈 및 삼림욕 효과.</t>
        </is>
      </c>
      <c r="H591" s="100" t="inlineStr">
        <is>
          <t>세정(클렌징)</t>
        </is>
      </c>
      <c r="I591" s="100" t="n"/>
      <c r="J591" s="197" t="inlineStr">
        <is>
          <t>파인EO</t>
        </is>
      </c>
      <c r="K591" s="100" t="inlineStr"/>
    </row>
    <row r="592" ht="45" customHeight="1" s="43">
      <c r="A592" s="100" t="inlineStr">
        <is>
          <t>카카오 스크럽 파우더</t>
        </is>
      </c>
      <c r="B592" s="250" t="inlineStr">
        <is>
          <t>향</t>
        </is>
      </c>
      <c r="C592" s="232" t="inlineStr">
        <is>
          <t>52%</t>
        </is>
      </c>
      <c r="D592" s="248" t="inlineStr">
        <is>
          <t>허브누리</t>
        </is>
      </c>
      <c r="E592" s="232" t="n">
        <v>1</v>
      </c>
      <c r="F592" s="100" t="inlineStr">
        <is>
          <t>52 ~ 52 ~ 52%</t>
        </is>
      </c>
      <c r="G592" s="100" t="inlineStr">
        <is>
          <t>유기농 설탕과 카카오 분말 배합. 폴리페놀 성분과 달콤한 초콜릿 향의 각질 스크럽.</t>
        </is>
      </c>
      <c r="H592" s="100" t="inlineStr">
        <is>
          <t>입욕·스크럽</t>
        </is>
      </c>
      <c r="I592" s="100" t="n"/>
      <c r="J592" s="197" t="inlineStr">
        <is>
          <t>원하는 분말</t>
        </is>
      </c>
      <c r="K592" s="100" t="inlineStr"/>
    </row>
    <row r="593" ht="30" customHeight="1" s="43">
      <c r="A593" s="100" t="inlineStr">
        <is>
          <t>체리플레이버오일</t>
        </is>
      </c>
      <c r="B593" s="250" t="inlineStr">
        <is>
          <t>향</t>
        </is>
      </c>
      <c r="C593" s="232" t="n"/>
      <c r="D593" s="248" t="inlineStr">
        <is>
          <t>허브누리</t>
        </is>
      </c>
      <c r="E593" s="232" t="n">
        <v>1</v>
      </c>
      <c r="F593" s="100" t="n"/>
      <c r="G593" s="100" t="inlineStr">
        <is>
          <t>립 케어 제형에 상큼하고 달콤한 체리 향을 부여하는 플레이버 오일.</t>
        </is>
      </c>
      <c r="H593" s="100" t="inlineStr">
        <is>
          <t>밤·살브·연고</t>
        </is>
      </c>
      <c r="I593" s="100" t="n"/>
      <c r="J593" s="197" t="inlineStr">
        <is>
          <t>원하는 플레이버오일</t>
        </is>
      </c>
      <c r="K593" s="100" t="inlineStr"/>
    </row>
    <row r="594" ht="30" customHeight="1" s="43">
      <c r="A594" s="100" t="inlineStr">
        <is>
          <t>싸이프러스</t>
        </is>
      </c>
      <c r="B594" s="250" t="inlineStr">
        <is>
          <t>향</t>
        </is>
      </c>
      <c r="C594" s="232" t="n"/>
      <c r="D594" s="248" t="inlineStr">
        <is>
          <t>허브누리</t>
        </is>
      </c>
      <c r="E594" s="232" t="n">
        <v>1</v>
      </c>
      <c r="F594" s="100" t="n"/>
      <c r="G594" s="100" t="inlineStr">
        <is>
          <t>사이프러스 침엽 오일. 맑은 상록수 숲속 향, 모공 수렴 및 유분 조절.</t>
        </is>
      </c>
      <c r="H594" s="100" t="inlineStr">
        <is>
          <t>젤</t>
        </is>
      </c>
      <c r="I594" s="100" t="n"/>
      <c r="J594" s="197" t="inlineStr">
        <is>
          <t>편백</t>
        </is>
      </c>
      <c r="K594" s="100" t="inlineStr"/>
    </row>
    <row r="595" ht="30" customHeight="1" s="43">
      <c r="A595" s="100" t="inlineStr">
        <is>
          <t>파인EO</t>
        </is>
      </c>
      <c r="B595" s="250" t="inlineStr">
        <is>
          <t>향</t>
        </is>
      </c>
      <c r="C595" s="232" t="n"/>
      <c r="D595" s="248" t="inlineStr">
        <is>
          <t>허브누리</t>
        </is>
      </c>
      <c r="E595" s="232" t="n">
        <v>1</v>
      </c>
      <c r="F595" s="100" t="n"/>
      <c r="G595" s="100" t="inlineStr">
        <is>
          <t>소나무 잎 증기 추출 오일. 상쾌한 피톤치드 수목 향, 공기 정화 및 항균.</t>
        </is>
      </c>
      <c r="H595" s="100" t="inlineStr">
        <is>
          <t>밤·살브·연고</t>
        </is>
      </c>
      <c r="I595" s="100" t="n"/>
      <c r="J595" s="197" t="inlineStr">
        <is>
          <t>원하는 에센셜오일</t>
        </is>
      </c>
      <c r="K595" s="100" t="inlineStr"/>
    </row>
    <row r="596" ht="45" customHeight="1" s="43">
      <c r="A596" s="100" t="inlineStr">
        <is>
          <t>클로브버드EO</t>
        </is>
      </c>
      <c r="B596" s="250" t="inlineStr">
        <is>
          <t>향</t>
        </is>
      </c>
      <c r="C596" s="232" t="n"/>
      <c r="D596" s="248" t="inlineStr">
        <is>
          <t>허브누리</t>
        </is>
      </c>
      <c r="E596" s="232" t="n">
        <v>1</v>
      </c>
      <c r="F596" s="100" t="n"/>
      <c r="G596" s="100" t="inlineStr">
        <is>
          <t>정향 꽃봉오리 증기 추출 오일. 유제놀 성분의 강한 항균, 자극 진정 및 스파이시 향.</t>
        </is>
      </c>
      <c r="H596" s="100" t="inlineStr">
        <is>
          <t>밤·살브·연고</t>
        </is>
      </c>
      <c r="I596" s="100" t="n"/>
      <c r="J596" s="197" t="inlineStr">
        <is>
          <t>원하는 에센셜오일</t>
        </is>
      </c>
      <c r="K596" s="100" t="inlineStr"/>
    </row>
    <row r="597" ht="45" customHeight="1" s="43">
      <c r="A597" s="100" t="inlineStr">
        <is>
          <t>로즈에센셜오일 3% (in jojoba oil)</t>
        </is>
      </c>
      <c r="B597" s="250" t="inlineStr">
        <is>
          <t>향</t>
        </is>
      </c>
      <c r="C597" s="232" t="inlineStr">
        <is>
          <t>14%</t>
        </is>
      </c>
      <c r="D597" s="248" t="inlineStr">
        <is>
          <t>허브누리</t>
        </is>
      </c>
      <c r="E597" s="232" t="n">
        <v>1</v>
      </c>
      <c r="F597" s="100" t="inlineStr">
        <is>
          <t>14 ~ 14 ~ 14%</t>
        </is>
      </c>
      <c r="G597" s="100" t="inlineStr">
        <is>
          <t>호호바 오일에 로즈 오일 3%가 희석된 아로마 오일. 피부 장벽 재생, 우울감 해소 및 여성 호르몬 밸런스.</t>
        </is>
      </c>
      <c r="H597" s="100" t="inlineStr">
        <is>
          <t>생활화학</t>
        </is>
      </c>
      <c r="I597" s="100" t="n"/>
      <c r="J597" s="197" t="n"/>
      <c r="K597" s="100" t="inlineStr"/>
    </row>
    <row r="598" ht="45" customHeight="1" s="43">
      <c r="A598" s="100" t="inlineStr">
        <is>
          <t>자스민에센셜오일 3% (in jojoba oil)</t>
        </is>
      </c>
      <c r="B598" s="250" t="inlineStr">
        <is>
          <t>향</t>
        </is>
      </c>
      <c r="C598" s="232" t="inlineStr">
        <is>
          <t>14%</t>
        </is>
      </c>
      <c r="D598" s="248" t="inlineStr">
        <is>
          <t>허브누리</t>
        </is>
      </c>
      <c r="E598" s="232" t="n">
        <v>1</v>
      </c>
      <c r="F598" s="100" t="inlineStr">
        <is>
          <t>14 ~ 14 ~ 14%</t>
        </is>
      </c>
      <c r="G598" s="100" t="inlineStr">
        <is>
          <t>호호바 오일에 자스민 오일 3%가 배합된 고급 아로마. 건조·손상 피부 진정 및 정서적 자신감 고양.</t>
        </is>
      </c>
      <c r="H598" s="100" t="inlineStr">
        <is>
          <t>생활화학</t>
        </is>
      </c>
      <c r="I598" s="100" t="n"/>
      <c r="J598" s="197" t="n"/>
      <c r="K598" s="100" t="inlineStr"/>
    </row>
    <row r="599" ht="45" customHeight="1" s="43">
      <c r="A599" s="100" t="inlineStr">
        <is>
          <t>계피에센셜오일 (시나몬오일)</t>
        </is>
      </c>
      <c r="B599" s="250" t="inlineStr">
        <is>
          <t>향</t>
        </is>
      </c>
      <c r="C599" s="232" t="inlineStr">
        <is>
          <t>2%</t>
        </is>
      </c>
      <c r="D599" s="248" t="inlineStr">
        <is>
          <t>허브누리</t>
        </is>
      </c>
      <c r="E599" s="232" t="n">
        <v>1</v>
      </c>
      <c r="F599" s="100" t="inlineStr">
        <is>
          <t>2 ~ 2 ~ 2%</t>
        </is>
      </c>
      <c r="G599" s="100" t="inlineStr">
        <is>
          <t>시남알데하이드 성분 80% 이상 함유. 강력한 천연 살균, 항진균, 방충 및 온열 효과. (직접 피부 사용 금지)</t>
        </is>
      </c>
      <c r="H599" s="100" t="inlineStr">
        <is>
          <t>기타(미분류)</t>
        </is>
      </c>
      <c r="I599" s="100" t="n"/>
      <c r="J599" s="197" t="n"/>
      <c r="K599" s="100" t="inlineStr"/>
    </row>
    <row r="600" ht="45" customHeight="1" s="43">
      <c r="A600" s="100" t="inlineStr">
        <is>
          <t>레몬글라스</t>
        </is>
      </c>
      <c r="B600" s="250" t="inlineStr">
        <is>
          <t>향</t>
        </is>
      </c>
      <c r="C600" s="232" t="n"/>
      <c r="D600" s="248" t="inlineStr">
        <is>
          <t>허브누리</t>
        </is>
      </c>
      <c r="E600" s="232" t="n">
        <v>1</v>
      </c>
      <c r="F600" s="100" t="n"/>
      <c r="G600" s="100" t="inlineStr">
        <is>
          <t>레몬글라스 잎 오일. 레몬 향의 시트러스 아로마, 공기 정화 및 천연 벌레 기피.</t>
        </is>
      </c>
      <c r="H600" s="100" t="inlineStr">
        <is>
          <t>헤어세정</t>
        </is>
      </c>
      <c r="I600" s="100" t="n"/>
      <c r="J600" s="197" t="n"/>
      <c r="K600" s="100" t="inlineStr"/>
    </row>
    <row r="601" ht="30" customHeight="1" s="43">
      <c r="A601" s="100" t="inlineStr">
        <is>
          <t>라벤더에센셜오일 또는 베베보 블랜딩오일</t>
        </is>
      </c>
      <c r="B601" s="250" t="inlineStr">
        <is>
          <t>향</t>
        </is>
      </c>
      <c r="C601" s="232" t="inlineStr">
        <is>
          <t>0%</t>
        </is>
      </c>
      <c r="D601" s="248" t="inlineStr">
        <is>
          <t>허브누리</t>
        </is>
      </c>
      <c r="E601" s="232" t="n">
        <v>1</v>
      </c>
      <c r="F601" s="100" t="inlineStr">
        <is>
          <t>0 ~ 0 ~ 0%</t>
        </is>
      </c>
      <c r="G601" s="100" t="inlineStr">
        <is>
          <t>진정, 고농축 허브오일 · 아로마테라피</t>
        </is>
      </c>
      <c r="H601" s="100" t="inlineStr">
        <is>
          <t>완제베이스+활성</t>
        </is>
      </c>
      <c r="I601" s="100" t="n"/>
      <c r="J601" s="197" t="inlineStr">
        <is>
          <t>원하는 · 에센셜오일</t>
        </is>
      </c>
      <c r="K601" s="100" t="inlineStr"/>
    </row>
    <row r="602" ht="45" customHeight="1" s="43">
      <c r="A602" s="100" t="inlineStr">
        <is>
          <t>블렌딩에센셜오일</t>
        </is>
      </c>
      <c r="B602" s="250" t="inlineStr">
        <is>
          <t>향</t>
        </is>
      </c>
      <c r="C602" s="232" t="inlineStr">
        <is>
          <t>0%</t>
        </is>
      </c>
      <c r="D602" s="248" t="inlineStr">
        <is>
          <t>허브누리</t>
        </is>
      </c>
      <c r="E602" s="232" t="n">
        <v>1</v>
      </c>
      <c r="F602" s="100" t="inlineStr">
        <is>
          <t>0 ~ 0 ~ 0%</t>
        </is>
      </c>
      <c r="G602" s="100" t="inlineStr">
        <is>
          <t>로즈파워 또는 브라이트닝 복합 에센셜 오일. 피부 맑음 및 아로마 테라피 시너지.</t>
        </is>
      </c>
      <c r="H602" s="100" t="inlineStr">
        <is>
          <t>크림</t>
        </is>
      </c>
      <c r="I602" s="100" t="n"/>
      <c r="J602" s="197" t="inlineStr">
        <is>
          <t>원하는 에센셜오일 , 원하는 에센셜오일또는 로즈듀에,베이 등 프로그런스향.</t>
        </is>
      </c>
      <c r="K602" s="100" t="inlineStr"/>
    </row>
    <row r="603" ht="30" customHeight="1" s="43">
      <c r="A603" s="100" t="inlineStr">
        <is>
          <t>그린티 시트러스</t>
        </is>
      </c>
      <c r="B603" s="250" t="inlineStr">
        <is>
          <t>향</t>
        </is>
      </c>
      <c r="C603" s="232" t="inlineStr">
        <is>
          <t>25%</t>
        </is>
      </c>
      <c r="D603" s="248" t="inlineStr">
        <is>
          <t>허브누리</t>
        </is>
      </c>
      <c r="E603" s="232" t="n">
        <v>1</v>
      </c>
      <c r="F603" s="100" t="inlineStr">
        <is>
          <t>25 ~ 25 ~ 25%</t>
        </is>
      </c>
      <c r="G603" s="100" t="inlineStr">
        <is>
          <t>프탈레이트 무첨가 프리미엄 향료 오일. 상큼한 시트러스와 은은한 녹차 향 조화.</t>
        </is>
      </c>
      <c r="H603" s="100" t="inlineStr">
        <is>
          <t>생활화학</t>
        </is>
      </c>
      <c r="I603" s="100" t="n"/>
      <c r="J603" s="197" t="inlineStr">
        <is>
          <t>바닐라, 핑크샌드, 클린코튼, 웨딩데이 등 원하는 향...</t>
        </is>
      </c>
      <c r="K603" s="100" t="inlineStr"/>
    </row>
    <row r="604" ht="30" customHeight="1" s="43">
      <c r="A604" s="100" t="inlineStr">
        <is>
          <t>끌로에 우먼</t>
        </is>
      </c>
      <c r="B604" s="250" t="inlineStr">
        <is>
          <t>향</t>
        </is>
      </c>
      <c r="C604" s="232" t="inlineStr">
        <is>
          <t>7%</t>
        </is>
      </c>
      <c r="D604" s="248" t="inlineStr">
        <is>
          <t>허브누리</t>
        </is>
      </c>
      <c r="E604" s="232" t="n">
        <v>1</v>
      </c>
      <c r="F604" s="100" t="inlineStr">
        <is>
          <t>7 ~ 7 ~ 7%</t>
        </is>
      </c>
      <c r="G604" s="100" t="inlineStr">
        <is>
          <t>프탈레이트 무첨가 고급 향료. 우아하고 여성스러운 파우더리 플로럴 향.</t>
        </is>
      </c>
      <c r="H604" s="100" t="inlineStr">
        <is>
          <t>밤·살브·연고</t>
        </is>
      </c>
      <c r="I604" s="100" t="n"/>
      <c r="J604" s="197" t="inlineStr">
        <is>
          <t>원하는 향이나 에센셜오일</t>
        </is>
      </c>
      <c r="K604" s="100" t="inlineStr"/>
    </row>
    <row r="605" ht="30" customHeight="1" s="43">
      <c r="A605" s="100" t="inlineStr">
        <is>
          <t>플라워 바디 겐조</t>
        </is>
      </c>
      <c r="B605" s="250" t="inlineStr">
        <is>
          <t>향</t>
        </is>
      </c>
      <c r="C605" s="232" t="inlineStr">
        <is>
          <t>25%</t>
        </is>
      </c>
      <c r="D605" s="248" t="inlineStr">
        <is>
          <t>허브누리</t>
        </is>
      </c>
      <c r="E605" s="232" t="n">
        <v>1</v>
      </c>
      <c r="F605" s="100" t="inlineStr">
        <is>
          <t>25 ~ 25 ~ 25%</t>
        </is>
      </c>
      <c r="G605" s="100" t="inlineStr">
        <is>
          <t>프탈레이트 무첨가 프래그런스 오일. 감각적인 플로럴 파우더 향 연출.</t>
        </is>
      </c>
      <c r="H605" s="100" t="inlineStr">
        <is>
          <t>생활화학</t>
        </is>
      </c>
      <c r="I605" s="100" t="n"/>
      <c r="J605" s="197" t="inlineStr">
        <is>
          <t>원하는 향</t>
        </is>
      </c>
      <c r="K605" s="100" t="inlineStr"/>
    </row>
    <row r="606" ht="45" customHeight="1" s="43">
      <c r="A606" s="100" t="inlineStr">
        <is>
          <t>립 컬러 베이스
(= 립컬러 베이스 · 립 컬러베이스 (액상))</t>
        </is>
      </c>
      <c r="B606" s="251" t="inlineStr">
        <is>
          <t>색소</t>
        </is>
      </c>
      <c r="C606" s="232" t="inlineStr">
        <is>
          <t>6%</t>
        </is>
      </c>
      <c r="D606" s="248" t="inlineStr">
        <is>
          <t>허브누리</t>
        </is>
      </c>
      <c r="E606" s="232" t="n">
        <v>4</v>
      </c>
      <c r="F606" s="100" t="inlineStr">
        <is>
          <t>0 ~ 6 ~ 35%</t>
        </is>
      </c>
      <c r="G606" s="100" t="inlineStr">
        <is>
          <t>적색, 황색 등 색소가 최적 비율로 사전 혼합된 립메이크업 전용 파우더/베이스.</t>
        </is>
      </c>
      <c r="H606" s="100" t="inlineStr">
        <is>
          <t>색조 · 완제베이스+활성</t>
        </is>
      </c>
      <c r="I606" s="100" t="n"/>
      <c r="J606" s="197" t="inlineStr">
        <is>
          <t>미리 만들어놓은 · 9가지 립컬러베이스 중 원하는 것 · 사용하던 립스틱 · 원하는 · 색상</t>
        </is>
      </c>
      <c r="K606" s="100" t="inlineStr"/>
    </row>
    <row r="607" ht="30" customHeight="1" s="43">
      <c r="A607" s="100" t="inlineStr">
        <is>
          <t>징크옥사이드 분산액
(= 징크옥사이드분산액)</t>
        </is>
      </c>
      <c r="B607" s="251" t="inlineStr">
        <is>
          <t>색소</t>
        </is>
      </c>
      <c r="C607" s="232" t="inlineStr">
        <is>
          <t>10%</t>
        </is>
      </c>
      <c r="D607" s="248" t="inlineStr">
        <is>
          <t>허브누리</t>
        </is>
      </c>
      <c r="E607" s="232" t="n">
        <v>3</v>
      </c>
      <c r="F607" s="100" t="inlineStr">
        <is>
          <t>5 ~ 10 ~ 10%</t>
        </is>
      </c>
      <c r="G607" s="100" t="inlineStr">
        <is>
          <t>무기 자외선 차단제. UV-A/UV-B 광범위 차단, 피부 진정 및 피지 조절.</t>
        </is>
      </c>
      <c r="H607" s="100" t="inlineStr">
        <is>
          <t>색조 · 크림 · 토너·미스트</t>
        </is>
      </c>
      <c r="I607" s="100" t="n"/>
      <c r="J607" s="197" t="inlineStr">
        <is>
          <t>칼라민파우더</t>
        </is>
      </c>
      <c r="K607" s="100" t="inlineStr"/>
    </row>
    <row r="608" ht="30" customHeight="1" s="43">
      <c r="A608" s="100" t="inlineStr">
        <is>
          <t>티타늄디옥사이드 분산액</t>
        </is>
      </c>
      <c r="B608" s="251" t="inlineStr">
        <is>
          <t>색소</t>
        </is>
      </c>
      <c r="C608" s="232" t="inlineStr">
        <is>
          <t>5%</t>
        </is>
      </c>
      <c r="D608" s="248" t="inlineStr">
        <is>
          <t>허브누리</t>
        </is>
      </c>
      <c r="E608" s="232" t="n">
        <v>3</v>
      </c>
      <c r="F608" s="100" t="inlineStr">
        <is>
          <t>5 ~ 5 ~ 6%</t>
        </is>
      </c>
      <c r="G608" s="100" t="inlineStr">
        <is>
          <t>무기 자외선 차단제 및 흰색 천연 색소. UV-B 차단 및 톤업, 커버력 부여.</t>
        </is>
      </c>
      <c r="H608" s="100" t="inlineStr">
        <is>
          <t>색조 · 크림 · 토너·미스트</t>
        </is>
      </c>
      <c r="I608" s="100" t="n"/>
      <c r="J608" s="197" t="n"/>
      <c r="K608" s="100" t="inlineStr"/>
    </row>
    <row r="609" ht="45" customHeight="1" s="43">
      <c r="A609" s="100" t="inlineStr">
        <is>
          <t>티타늄디옥사이드
(= 티타늄디옥사이드 (분산액))</t>
        </is>
      </c>
      <c r="B609" s="251" t="inlineStr">
        <is>
          <t>색소</t>
        </is>
      </c>
      <c r="C609" s="232" t="inlineStr">
        <is>
          <t>4%</t>
        </is>
      </c>
      <c r="D609" s="248" t="inlineStr">
        <is>
          <t>허브누리</t>
        </is>
      </c>
      <c r="E609" s="232" t="n">
        <v>3</v>
      </c>
      <c r="F609" s="100" t="inlineStr">
        <is>
          <t>4 ~ 4 ~ 5%</t>
        </is>
      </c>
      <c r="G609" s="100" t="inlineStr">
        <is>
          <t>광물, 돌가루일종, 자외선난반사제, 전체양의 최대 25%까지사용가능, 백탁현상 등 부작용있음</t>
        </is>
      </c>
      <c r="H609" s="100" t="inlineStr">
        <is>
          <t>크림</t>
        </is>
      </c>
      <c r="I609" s="100" t="n"/>
      <c r="J609" s="197" t="n"/>
      <c r="K609" s="100" t="inlineStr"/>
    </row>
    <row r="610" ht="30" customHeight="1" s="43">
      <c r="A610" s="100" t="inlineStr">
        <is>
          <t>실버펄</t>
        </is>
      </c>
      <c r="B610" s="251" t="inlineStr">
        <is>
          <t>색소</t>
        </is>
      </c>
      <c r="C610" s="232" t="inlineStr">
        <is>
          <t>1%</t>
        </is>
      </c>
      <c r="D610" s="248" t="inlineStr">
        <is>
          <t>허브누리</t>
        </is>
      </c>
      <c r="E610" s="232" t="n">
        <v>3</v>
      </c>
      <c r="F610" s="100" t="inlineStr">
        <is>
          <t>1 ~ 1 ~ 2%</t>
        </is>
      </c>
      <c r="G610" s="100" t="inlineStr">
        <is>
          <t>마이카/티타늄 기반 광택 Pearl. 입술, 샤워젤, 로션에 은은한 펄감 부여.</t>
        </is>
      </c>
      <c r="H610" s="100" t="inlineStr">
        <is>
          <t>색조 · 크림</t>
        </is>
      </c>
      <c r="I610" s="100" t="n"/>
      <c r="J610" s="197" t="n"/>
      <c r="K610" s="100" t="inlineStr"/>
    </row>
    <row r="611" ht="30" customHeight="1" s="43">
      <c r="A611" s="100" t="inlineStr">
        <is>
          <t>컬러믹스 파운데이션
(= 컬러믹스파운데이션)</t>
        </is>
      </c>
      <c r="B611" s="251" t="inlineStr">
        <is>
          <t>색소</t>
        </is>
      </c>
      <c r="C611" s="232" t="inlineStr">
        <is>
          <t>13%</t>
        </is>
      </c>
      <c r="D611" s="248" t="inlineStr">
        <is>
          <t>허브누리</t>
        </is>
      </c>
      <c r="E611" s="232" t="n">
        <v>2</v>
      </c>
      <c r="F611" s="100" t="inlineStr">
        <is>
          <t>13 ~ 13 ~ 13%</t>
        </is>
      </c>
      <c r="G611" s="100" t="inlineStr">
        <is>
          <t>티타늄디옥사이드 기반 색소 복합체. 파운데이션 및 BB크림용 커버 파우더.</t>
        </is>
      </c>
      <c r="H611" s="100" t="inlineStr">
        <is>
          <t>크림</t>
        </is>
      </c>
      <c r="I611" s="100" t="n"/>
      <c r="J611" s="197" t="n"/>
      <c r="K611" s="100" t="inlineStr"/>
    </row>
    <row r="612" ht="45" customHeight="1" s="43">
      <c r="A612" s="100" t="inlineStr">
        <is>
          <t>자초</t>
        </is>
      </c>
      <c r="B612" s="251" t="inlineStr">
        <is>
          <t>색소</t>
        </is>
      </c>
      <c r="C612" s="232" t="n"/>
      <c r="D612" s="248" t="inlineStr">
        <is>
          <t>허브누리</t>
        </is>
      </c>
      <c r="E612" s="232" t="n">
        <v>2</v>
      </c>
      <c r="F612" s="100" t="n"/>
      <c r="G612" s="100" t="inlineStr">
        <is>
          <t>천연 자색/붉은색 추출물(지치 뿌리). 항염·진정 효과 및 천연 입술/연고 착색.</t>
        </is>
      </c>
      <c r="H612" s="100" t="inlineStr">
        <is>
          <t>페이스·바디오일</t>
        </is>
      </c>
      <c r="I612" s="100" t="n"/>
      <c r="J612" s="197" t="n"/>
      <c r="K612" s="100" t="inlineStr"/>
    </row>
    <row r="613" ht="30" customHeight="1" s="43">
      <c r="A613" s="100" t="inlineStr">
        <is>
          <t>칼라믹스 파운데이션</t>
        </is>
      </c>
      <c r="B613" s="251" t="inlineStr">
        <is>
          <t>색소</t>
        </is>
      </c>
      <c r="C613" s="232" t="inlineStr">
        <is>
          <t>13%</t>
        </is>
      </c>
      <c r="D613" s="248" t="inlineStr">
        <is>
          <t>허브누리</t>
        </is>
      </c>
      <c r="E613" s="232" t="n">
        <v>1</v>
      </c>
      <c r="F613" s="100" t="inlineStr">
        <is>
          <t>13 ~ 13 ~ 13%</t>
        </is>
      </c>
      <c r="G613" s="100" t="inlineStr">
        <is>
          <t>티타늄디옥사이드 기반 색소 복합체. 파운데이션 및 BB크림용 커버 파우더.</t>
        </is>
      </c>
      <c r="H613" s="100" t="inlineStr">
        <is>
          <t>색조</t>
        </is>
      </c>
      <c r="I613" s="100" t="n"/>
      <c r="J613" s="197" t="n"/>
      <c r="K613" s="100" t="inlineStr"/>
    </row>
    <row r="614" ht="18" customHeight="1" s="43">
      <c r="A614" s="100" t="inlineStr">
        <is>
          <t>빨강 식용 색소</t>
        </is>
      </c>
      <c r="B614" s="251" t="inlineStr">
        <is>
          <t>색소</t>
        </is>
      </c>
      <c r="C614" s="232" t="inlineStr">
        <is>
          <t>0%</t>
        </is>
      </c>
      <c r="D614" s="248" t="inlineStr">
        <is>
          <t>허브누리</t>
        </is>
      </c>
      <c r="E614" s="232" t="n">
        <v>1</v>
      </c>
      <c r="F614" s="100" t="inlineStr">
        <is>
          <t>0 ~ 0 ~ 0%</t>
        </is>
      </c>
      <c r="G614" s="100" t="inlineStr">
        <is>
          <t>립밤/비누용 안전 착색제.</t>
        </is>
      </c>
      <c r="H614" s="100" t="inlineStr">
        <is>
          <t>생활화학</t>
        </is>
      </c>
      <c r="I614" s="100" t="n"/>
      <c r="J614" s="197" t="n"/>
      <c r="K614" s="100" t="inlineStr"/>
    </row>
    <row r="615" ht="30" customHeight="1" s="43">
      <c r="A615" s="100" t="inlineStr">
        <is>
          <t>티타늄디옥사이드 수용성 분산액</t>
        </is>
      </c>
      <c r="B615" s="251" t="inlineStr">
        <is>
          <t>색소</t>
        </is>
      </c>
      <c r="C615" s="232" t="inlineStr">
        <is>
          <t>6%</t>
        </is>
      </c>
      <c r="D615" s="248" t="inlineStr">
        <is>
          <t>허브누리</t>
        </is>
      </c>
      <c r="E615" s="232" t="n">
        <v>1</v>
      </c>
      <c r="F615" s="100" t="inlineStr">
        <is>
          <t>6 ~ 6 ~ 6%</t>
        </is>
      </c>
      <c r="G615" s="100" t="inlineStr">
        <is>
          <t>물리적 자외선차단제 잘 흔들어 사용.</t>
        </is>
      </c>
      <c r="H615" s="100" t="inlineStr">
        <is>
          <t>크림</t>
        </is>
      </c>
      <c r="I615" s="100" t="n"/>
      <c r="J615" s="197" t="n"/>
      <c r="K615" s="100" t="inlineStr"/>
    </row>
    <row r="616" ht="45" customHeight="1" s="43">
      <c r="A616" s="100" t="inlineStr">
        <is>
          <t>징크옥사이드 수용성 분산액</t>
        </is>
      </c>
      <c r="B616" s="251" t="inlineStr">
        <is>
          <t>색소</t>
        </is>
      </c>
      <c r="C616" s="232" t="inlineStr">
        <is>
          <t>8%</t>
        </is>
      </c>
      <c r="D616" s="248" t="inlineStr">
        <is>
          <t>허브누리</t>
        </is>
      </c>
      <c r="E616" s="232" t="n">
        <v>1</v>
      </c>
      <c r="F616" s="100" t="inlineStr">
        <is>
          <t>8 ~ 8 ~ 8%</t>
        </is>
      </c>
      <c r="G616" s="100" t="inlineStr">
        <is>
          <t>무기 자외선 차단제 수용성 분산액. UV-A/UV-B 광범위 차단, 피부 진정 및 피지 조절.</t>
        </is>
      </c>
      <c r="H616" s="100" t="inlineStr">
        <is>
          <t>크림</t>
        </is>
      </c>
      <c r="I616" s="100" t="n"/>
      <c r="J616" s="197" t="n"/>
      <c r="K616" s="100" t="inlineStr"/>
    </row>
    <row r="617" ht="18" customHeight="1" s="43">
      <c r="A617" s="100" t="inlineStr">
        <is>
          <t>비누용 색소</t>
        </is>
      </c>
      <c r="B617" s="251" t="inlineStr">
        <is>
          <t>색소</t>
        </is>
      </c>
      <c r="C617" s="232" t="inlineStr">
        <is>
          <t>2%</t>
        </is>
      </c>
      <c r="D617" s="248" t="inlineStr">
        <is>
          <t>허브누리</t>
        </is>
      </c>
      <c r="E617" s="232" t="n">
        <v>1</v>
      </c>
      <c r="F617" s="100" t="inlineStr">
        <is>
          <t>2 ~ 2 ~ 2%</t>
        </is>
      </c>
      <c r="G617" s="100" t="inlineStr">
        <is>
          <t>비누 및 화장품 제형 색내기용 첨가물.</t>
        </is>
      </c>
      <c r="H617" s="100" t="inlineStr">
        <is>
          <t>생활화학</t>
        </is>
      </c>
      <c r="I617" s="100" t="n"/>
      <c r="J617" s="197" t="n"/>
      <c r="K617" s="100" t="inlineStr"/>
    </row>
    <row r="618" ht="30" customHeight="1" s="43">
      <c r="A618" s="100" t="inlineStr">
        <is>
          <t>핑크클레이</t>
        </is>
      </c>
      <c r="B618" s="251" t="inlineStr">
        <is>
          <t>색소</t>
        </is>
      </c>
      <c r="C618" s="232" t="n"/>
      <c r="D618" s="248" t="inlineStr">
        <is>
          <t>허브누리</t>
        </is>
      </c>
      <c r="E618" s="232" t="n">
        <v>1</v>
      </c>
      <c r="F618" s="100" t="n"/>
      <c r="G618" s="100" t="inlineStr">
        <is>
          <t>미네랄이 풍부한 천연 점토. 모공 피지/노폐물 흡착 및 파스텔 핑크 톤 연출.</t>
        </is>
      </c>
      <c r="H618" s="100" t="inlineStr">
        <is>
          <t>로션</t>
        </is>
      </c>
      <c r="I618" s="100" t="n"/>
      <c r="J618" s="197" t="inlineStr">
        <is>
          <t>그린클레이, 카올린</t>
        </is>
      </c>
      <c r="K618" s="100" t="inlineStr"/>
    </row>
    <row r="619" ht="45" customHeight="1" s="43">
      <c r="A619" s="100" t="inlineStr">
        <is>
          <t>그린 클레이</t>
        </is>
      </c>
      <c r="B619" s="251" t="inlineStr">
        <is>
          <t>색소</t>
        </is>
      </c>
      <c r="C619" s="232" t="n"/>
      <c r="D619" s="248" t="inlineStr">
        <is>
          <t>허브누리</t>
        </is>
      </c>
      <c r="E619" s="232" t="n">
        <v>1</v>
      </c>
      <c r="F619" s="100" t="n"/>
      <c r="G619" s="100" t="inlineStr">
        <is>
          <t>미네랄이 풍부한 천연 점토. 모공 피지/노폐물 강력 흡착 및 파스텔 그린 톤 연출.</t>
        </is>
      </c>
      <c r="H619" s="100" t="inlineStr">
        <is>
          <t>젤</t>
        </is>
      </c>
      <c r="I619" s="100" t="n"/>
      <c r="J619" s="197" t="inlineStr">
        <is>
          <t>핑크클레이, 카올린</t>
        </is>
      </c>
      <c r="K619" s="100" t="inlineStr"/>
    </row>
    <row r="620" ht="45" customHeight="1" s="43">
      <c r="A620" s="100" t="inlineStr">
        <is>
          <t>카오링클레이</t>
        </is>
      </c>
      <c r="B620" s="251" t="inlineStr">
        <is>
          <t>색소</t>
        </is>
      </c>
      <c r="C620" s="232" t="inlineStr">
        <is>
          <t>16%</t>
        </is>
      </c>
      <c r="D620" s="248" t="inlineStr">
        <is>
          <t>허브누리</t>
        </is>
      </c>
      <c r="E620" s="232" t="n">
        <v>1</v>
      </c>
      <c r="F620" s="100" t="inlineStr">
        <is>
          <t>16 ~ 16 ~ 16%</t>
        </is>
      </c>
      <c r="G620" s="100" t="inlineStr">
        <is>
          <t>미네랄이 풍부한 화이트 클레이. 피지 컨트롤, 노폐물 흡착 및 천연 파우더 베이스.</t>
        </is>
      </c>
      <c r="H620" s="100" t="inlineStr">
        <is>
          <t>색조</t>
        </is>
      </c>
      <c r="I620" s="100" t="n"/>
      <c r="J620" s="197" t="inlineStr">
        <is>
          <t>화이트클레이</t>
        </is>
      </c>
      <c r="K620" s="100" t="inlineStr"/>
    </row>
    <row r="621" ht="30" customHeight="1" s="43">
      <c r="A621" s="100" t="inlineStr">
        <is>
          <t>제주 화산송이분말</t>
        </is>
      </c>
      <c r="B621" s="251" t="inlineStr">
        <is>
          <t>색소</t>
        </is>
      </c>
      <c r="C621" s="232" t="inlineStr">
        <is>
          <t>77%</t>
        </is>
      </c>
      <c r="D621" s="248" t="inlineStr">
        <is>
          <t>허브누리</t>
        </is>
      </c>
      <c r="E621" s="232" t="n">
        <v>1</v>
      </c>
      <c r="F621" s="100" t="inlineStr">
        <is>
          <t>77 ~ 77 ~ 77%</t>
        </is>
      </c>
      <c r="G621" s="100" t="inlineStr">
        <is>
          <t>제주 다공성 화산석 분말. 강한 노폐물 흡착, 미네랄 공급 및 모공 케어.</t>
        </is>
      </c>
      <c r="H621" s="100" t="inlineStr">
        <is>
          <t>젤</t>
        </is>
      </c>
      <c r="I621" s="100" t="n"/>
      <c r="J621" s="197" t="n"/>
      <c r="K621" s="100" t="inlineStr"/>
    </row>
    <row r="622" ht="18" customHeight="1" s="43">
      <c r="A622" s="100" t="inlineStr">
        <is>
          <t>립컬러 레드 7</t>
        </is>
      </c>
      <c r="B622" s="251" t="inlineStr">
        <is>
          <t>색소</t>
        </is>
      </c>
      <c r="C622" s="232" t="inlineStr">
        <is>
          <t>0%</t>
        </is>
      </c>
      <c r="D622" s="248" t="inlineStr">
        <is>
          <t>허브누리</t>
        </is>
      </c>
      <c r="E622" s="232" t="n">
        <v>1</v>
      </c>
      <c r="F622" s="100" t="inlineStr">
        <is>
          <t>0 ~ 0 ~ 0%</t>
        </is>
      </c>
      <c r="G622" s="100" t="inlineStr">
        <is>
          <t>레드 계열 화장품용 안전 착색제.</t>
        </is>
      </c>
      <c r="H622" s="100" t="inlineStr">
        <is>
          <t>완제베이스+활성</t>
        </is>
      </c>
      <c r="I622" s="100" t="n"/>
      <c r="J622" s="197" t="inlineStr">
        <is>
          <t>사용하던 립스틱 · 다양한 색은 · 아래 색조합 참고</t>
        </is>
      </c>
      <c r="K622" s="100" t="inlineStr"/>
    </row>
    <row r="623" ht="18" customHeight="1" s="43">
      <c r="A623" s="100" t="inlineStr">
        <is>
          <t>물에 갠 검은 색 물감</t>
        </is>
      </c>
      <c r="B623" s="251" t="inlineStr">
        <is>
          <t>색소</t>
        </is>
      </c>
      <c r="C623" s="232" t="inlineStr">
        <is>
          <t>4%</t>
        </is>
      </c>
      <c r="D623" s="248" t="inlineStr">
        <is>
          <t>허브누리</t>
        </is>
      </c>
      <c r="E623" s="232" t="n">
        <v>1</v>
      </c>
      <c r="F623" s="100" t="inlineStr">
        <is>
          <t>4 ~ 4 ~ 4%</t>
        </is>
      </c>
      <c r="G623" s="100" t="inlineStr">
        <is>
          <t>제형의 색상 조절 목적으로 소량 사용.</t>
        </is>
      </c>
      <c r="H623" s="100" t="inlineStr">
        <is>
          <t>생활화학</t>
        </is>
      </c>
      <c r="I623" s="100" t="n"/>
      <c r="J623" s="197" t="inlineStr">
        <is>
          <t>(원하는 색 아크릴, 포스터) 물감+물에 갠 것.</t>
        </is>
      </c>
      <c r="K623" s="100" t="inlineStr"/>
    </row>
    <row r="624" ht="30" customHeight="1" s="43">
      <c r="A624" s="100" t="inlineStr">
        <is>
          <t>립베이스 레드27</t>
        </is>
      </c>
      <c r="B624" s="251" t="inlineStr">
        <is>
          <t>색소</t>
        </is>
      </c>
      <c r="C624" s="232" t="inlineStr">
        <is>
          <t>3%</t>
        </is>
      </c>
      <c r="D624" s="248" t="inlineStr">
        <is>
          <t>허브누리</t>
        </is>
      </c>
      <c r="E624" s="232" t="n">
        <v>1</v>
      </c>
      <c r="F624" s="100" t="inlineStr">
        <is>
          <t>3 ~ 3 ~ 3%</t>
        </is>
      </c>
      <c r="G624" s="100" t="inlineStr">
        <is>
          <t>체온과 pH에 따라 반응하여 핑크빛 착색을 유도하는 립 메이크업 색소 파우더.</t>
        </is>
      </c>
      <c r="H624" s="100" t="inlineStr">
        <is>
          <t>색조</t>
        </is>
      </c>
      <c r="I624" s="100" t="n"/>
      <c r="J624" s="197" t="inlineStr">
        <is>
          <t>더 진한 색을 원하면 · 양을 추가하세요.</t>
        </is>
      </c>
      <c r="K624" s="100" t="inlineStr"/>
    </row>
    <row r="625" ht="30" customHeight="1" s="43">
      <c r="A625" s="100" t="inlineStr">
        <is>
          <t>립 컬러베이스 7</t>
        </is>
      </c>
      <c r="B625" s="251" t="inlineStr">
        <is>
          <t>색소</t>
        </is>
      </c>
      <c r="C625" s="232" t="inlineStr">
        <is>
          <t>11%</t>
        </is>
      </c>
      <c r="D625" s="248" t="inlineStr">
        <is>
          <t>허브누리</t>
        </is>
      </c>
      <c r="E625" s="232" t="n">
        <v>1</v>
      </c>
      <c r="F625" s="100" t="inlineStr">
        <is>
          <t>11 ~ 11 ~ 11%</t>
        </is>
      </c>
      <c r="G625" s="100" t="inlineStr">
        <is>
          <t>레드/핑크 계열 립스틱 및 발색 제품용 안전 합성 색소 파우더.</t>
        </is>
      </c>
      <c r="H625" s="100" t="inlineStr">
        <is>
          <t>색조</t>
        </is>
      </c>
      <c r="I625" s="100" t="n"/>
      <c r="J625" s="197" t="inlineStr">
        <is>
          <t>9가지 립컬러베이스 중 원하는 것</t>
        </is>
      </c>
      <c r="K625" s="100" t="inlineStr"/>
    </row>
    <row r="626" ht="30" customHeight="1" s="43">
      <c r="A626" s="100" t="inlineStr">
        <is>
          <t>레드 립 컬러</t>
        </is>
      </c>
      <c r="B626" s="251" t="inlineStr">
        <is>
          <t>색소</t>
        </is>
      </c>
      <c r="C626" s="232" t="inlineStr">
        <is>
          <t>19%</t>
        </is>
      </c>
      <c r="D626" s="248" t="inlineStr">
        <is>
          <t>허브누리</t>
        </is>
      </c>
      <c r="E626" s="232" t="n">
        <v>1</v>
      </c>
      <c r="F626" s="100" t="inlineStr">
        <is>
          <t>19 ~ 19 ~ 19%</t>
        </is>
      </c>
      <c r="G626" s="100" t="inlineStr">
        <is>
          <t>레드6, 레드27, 옐로우6 조합의 프리미엄 레드 립스틱 전용 발색 색소 믹스.</t>
        </is>
      </c>
      <c r="H626" s="100" t="inlineStr">
        <is>
          <t>색조</t>
        </is>
      </c>
      <c r="I626" s="100" t="n"/>
      <c r="J626" s="197" t="n"/>
      <c r="K626" s="100" t="inlineStr"/>
    </row>
    <row r="627" ht="30" customHeight="1" s="43">
      <c r="A627" s="100" t="inlineStr">
        <is>
          <t>벚꽃 립 컬러</t>
        </is>
      </c>
      <c r="B627" s="251" t="inlineStr">
        <is>
          <t>색소</t>
        </is>
      </c>
      <c r="C627" s="232" t="inlineStr">
        <is>
          <t>19%</t>
        </is>
      </c>
      <c r="D627" s="248" t="inlineStr">
        <is>
          <t>허브누리</t>
        </is>
      </c>
      <c r="E627" s="232" t="n">
        <v>1</v>
      </c>
      <c r="F627" s="100" t="inlineStr">
        <is>
          <t>19 ~ 19 ~ 19%</t>
        </is>
      </c>
      <c r="G627" s="100" t="inlineStr">
        <is>
          <t>레드27, 레드40, 화이트 혼합의 화사한 핑크 톤 립 메이크업 색소 믹스.</t>
        </is>
      </c>
      <c r="H627" s="100" t="inlineStr">
        <is>
          <t>색조</t>
        </is>
      </c>
      <c r="I627" s="100" t="n"/>
      <c r="J627" s="197" t="n"/>
      <c r="K627" s="100" t="inlineStr"/>
    </row>
    <row r="628" ht="30" customHeight="1" s="43">
      <c r="A628" s="100" t="inlineStr">
        <is>
          <t>피치코랄 립 컬러</t>
        </is>
      </c>
      <c r="B628" s="251" t="inlineStr">
        <is>
          <t>색소</t>
        </is>
      </c>
      <c r="C628" s="232" t="inlineStr">
        <is>
          <t>19%</t>
        </is>
      </c>
      <c r="D628" s="248" t="inlineStr">
        <is>
          <t>허브누리</t>
        </is>
      </c>
      <c r="E628" s="232" t="n">
        <v>1</v>
      </c>
      <c r="F628" s="100" t="inlineStr">
        <is>
          <t>19 ~ 19 ~ 19%</t>
        </is>
      </c>
      <c r="G628" s="100" t="inlineStr">
        <is>
          <t>레드6, 레드27, 화이트 혼합의 자연스러운 코랄 톤 립 색소 믹스.</t>
        </is>
      </c>
      <c r="H628" s="100" t="inlineStr">
        <is>
          <t>색조</t>
        </is>
      </c>
      <c r="I628" s="100" t="n"/>
      <c r="J628" s="197" t="n"/>
      <c r="K628" s="100" t="inlineStr"/>
    </row>
    <row r="629" ht="30" customHeight="1" s="43">
      <c r="A629" s="100" t="inlineStr">
        <is>
          <t>립 컬러</t>
        </is>
      </c>
      <c r="B629" s="251" t="inlineStr">
        <is>
          <t>색소</t>
        </is>
      </c>
      <c r="C629" s="232" t="inlineStr">
        <is>
          <t>6%</t>
        </is>
      </c>
      <c r="D629" s="248" t="inlineStr">
        <is>
          <t>허브누리</t>
        </is>
      </c>
      <c r="E629" s="232" t="n">
        <v>1</v>
      </c>
      <c r="F629" s="100" t="inlineStr">
        <is>
          <t>6 ~ 6 ~ 6%</t>
        </is>
      </c>
      <c r="G629" s="100" t="inlineStr">
        <is>
          <t>립밤, 립스틱 제형의 다채로운 발색을 위한 화장품 등급 립 전용 파우더 색소.</t>
        </is>
      </c>
      <c r="H629" s="100" t="inlineStr">
        <is>
          <t>색조</t>
        </is>
      </c>
      <c r="I629" s="100" t="n"/>
      <c r="J629" s="197" t="n"/>
      <c r="K629" s="100" t="inlineStr"/>
    </row>
    <row r="630" ht="30" customHeight="1" s="43">
      <c r="A630" s="100" t="inlineStr">
        <is>
          <t>헤나분말</t>
        </is>
      </c>
      <c r="B630" s="251" t="inlineStr">
        <is>
          <t>색소</t>
        </is>
      </c>
      <c r="C630" s="232" t="inlineStr">
        <is>
          <t>24%</t>
        </is>
      </c>
      <c r="D630" s="248" t="inlineStr">
        <is>
          <t>허브누리</t>
        </is>
      </c>
      <c r="E630" s="232" t="n">
        <v>1</v>
      </c>
      <c r="F630" s="100" t="inlineStr">
        <is>
          <t>24 ~ 24 ~ 24%</t>
        </is>
      </c>
      <c r="G630" s="100" t="inlineStr">
        <is>
          <t>100% 천연 헤나 잎 분말. 모발 영양 공급, 코팅 및 천연 염색 효과.</t>
        </is>
      </c>
      <c r="H630" s="100" t="inlineStr">
        <is>
          <t>색조</t>
        </is>
      </c>
      <c r="I630" s="100" t="n"/>
      <c r="J630" s="197" t="n"/>
      <c r="K630" s="100" t="inlineStr"/>
    </row>
    <row r="631" ht="30" customHeight="1" s="43">
      <c r="A631" s="100" t="inlineStr">
        <is>
          <t>페이스파우더 21호</t>
        </is>
      </c>
      <c r="B631" s="251" t="inlineStr">
        <is>
          <t>색소</t>
        </is>
      </c>
      <c r="C631" s="232" t="n"/>
      <c r="D631" s="248" t="inlineStr">
        <is>
          <t>허브누리</t>
        </is>
      </c>
      <c r="E631" s="232" t="n">
        <v>1</v>
      </c>
      <c r="F631" s="100" t="n"/>
      <c r="G631" s="100" t="inlineStr">
        <is>
          <t>21호 웜/쿨 톤 피부 표현을 위한 보송한 메이크업 커버 파우더.</t>
        </is>
      </c>
      <c r="H631" s="100" t="inlineStr">
        <is>
          <t>크림</t>
        </is>
      </c>
      <c r="I631" s="100" t="n"/>
      <c r="J631" s="197" t="inlineStr">
        <is>
          <t>티타늄디옥사이드, 마이카</t>
        </is>
      </c>
      <c r="K631" s="100" t="inlineStr"/>
    </row>
    <row r="632" ht="18" customHeight="1" s="43">
      <c r="A632" s="100" t="inlineStr">
        <is>
          <t>칼라믹스</t>
        </is>
      </c>
      <c r="B632" s="251" t="inlineStr">
        <is>
          <t>색소</t>
        </is>
      </c>
      <c r="C632" s="232" t="inlineStr">
        <is>
          <t>11%</t>
        </is>
      </c>
      <c r="D632" s="248" t="inlineStr">
        <is>
          <t>허브누리</t>
        </is>
      </c>
      <c r="E632" s="232" t="n">
        <v>1</v>
      </c>
      <c r="F632" s="100" t="inlineStr">
        <is>
          <t>11 ~ 11 ~ 11%</t>
        </is>
      </c>
      <c r="G632" s="100" t="inlineStr">
        <is>
          <t>피부톤에 맞게 믹스해놓은 컬러파우더</t>
        </is>
      </c>
      <c r="H632" s="100" t="inlineStr">
        <is>
          <t>크림</t>
        </is>
      </c>
      <c r="I632" s="100" t="n"/>
      <c r="J632" s="197" t="n"/>
      <c r="K632" s="100" t="inlineStr"/>
    </row>
    <row r="633" ht="75" customHeight="1" s="43">
      <c r="A633" s="100" t="inlineStr">
        <is>
          <t>천연한방보존제
(= 천연 한방보존제 · 천연한방 보존제)</t>
        </is>
      </c>
      <c r="B633" s="236" t="inlineStr">
        <is>
          <t>방부</t>
        </is>
      </c>
      <c r="C633" s="232" t="inlineStr">
        <is>
          <t>1%</t>
        </is>
      </c>
      <c r="D633" s="248" t="inlineStr">
        <is>
          <t>허브누리</t>
        </is>
      </c>
      <c r="E633" s="232" t="n">
        <v>175</v>
      </c>
      <c r="F633" s="100" t="inlineStr">
        <is>
          <t>1 ~ 1 ~ 25%</t>
        </is>
      </c>
      <c r="G633" s="100" t="inlineStr">
        <is>
          <t>황금, 황련, 모란뿌리 등 복합 식물 추출물. 세균 및 곰팡이 번식을 억제하는 천연 보존제.</t>
        </is>
      </c>
      <c r="H633" s="100" t="inlineStr">
        <is>
          <t>로션 · 색조 · 생활화학 · 세정(클렌징) · 앰플·세럼 · 완제베이스+활성 · 젤 · 크림 · 토너·미스트 · 팩·마스크·패드 · 헤어세정</t>
        </is>
      </c>
      <c r="I633" s="100" t="n"/>
      <c r="J633" s="197" t="inlineStr">
        <is>
          <t>1,2-헥산디올 · 1,2-헥산디올 2g · (로즈워터의 양을 57g으로 줄여주세요.) · 1,2-헥산디올 2g · (로즈워터의 양을 72g으로 줄여주세요.) · 1,2-헥산디올 2g · (알로에베라겔의 양을 84g으로 줄여주세요.) · 1,2-헥산디올 2g · (워터의 양을 93g으로 · 줄여주세요.) · 1,2-헥산디올 2g · (콜라겐펩타이드 4g으로 줄여주세요.) · 1,2-헥산디올0.4g (마치현추출물의 양을 3.8g으로 줄여주세요.) · 1,2-헥산디올0.6g · (갈락토미세스 발효여과물의 양을 12.4g로 줄여주세요.)</t>
        </is>
      </c>
      <c r="K633" s="100" t="inlineStr"/>
    </row>
    <row r="634" ht="75" customHeight="1" s="43">
      <c r="A634" s="100" t="inlineStr">
        <is>
          <t>1,2-헥산디올
(= 1,2 헥산디올 · 헥산디올 · 1,2 헥산 다이올 · 1.2-헥산디올 · 1,2 헥산 디올 · 1,2 헥산다이올)</t>
        </is>
      </c>
      <c r="B634" s="236" t="inlineStr">
        <is>
          <t>방부</t>
        </is>
      </c>
      <c r="C634" s="232" t="inlineStr">
        <is>
          <t>2%</t>
        </is>
      </c>
      <c r="D634" s="248" t="inlineStr">
        <is>
          <t>허브누리</t>
        </is>
      </c>
      <c r="E634" s="232" t="n">
        <v>84</v>
      </c>
      <c r="F634" s="100" t="inlineStr">
        <is>
          <t>1 ~ 2 ~ 4%</t>
        </is>
      </c>
      <c r="G634" s="100" t="inlineStr">
        <is>
          <t>다기능 습윤제이자 방부 보조제. 무방부 처방 제품에 세균 번식을 억제하면서 피부 수분을 공급함.</t>
        </is>
      </c>
      <c r="H634" s="100" t="inlineStr">
        <is>
          <t>기타(미분류) · 로션 · 생활화학 · 세정(클렌징) · 앰플·세럼 · 완제베이스+활성 · 젤 · 크림 · 토너·미스트 · 팩·마스크·패드 · 헤어세정</t>
        </is>
      </c>
      <c r="I634" s="100" t="n"/>
      <c r="J634" s="197" t="inlineStr">
        <is>
          <t>나트로틱스 · 천연한방보존제1g · (네롤리워터를 26g으로 늘려주세요) · 천연한방보존제1g · (네롤리워터를 52g으로 늘려주세요.) · 천연한방보존제1g · (네롤리워터의 양을 46g으로 늘려주세요.) · 천연한방보존제1g · (네롤리워터의 양을 59g으로 늘려주세요.) · 천연한방보존제1g · (네롤리워터의 양을 94g으로 늘려주세요.)</t>
        </is>
      </c>
      <c r="K634" s="234" t="inlineStr">
        <is>
          <t>✓ 1,2-헥산다이올 (세이프 O)</t>
        </is>
      </c>
    </row>
    <row r="635" ht="45" customHeight="1" s="43">
      <c r="A635" s="100" t="inlineStr">
        <is>
          <t>한방보존제</t>
        </is>
      </c>
      <c r="B635" s="236" t="inlineStr">
        <is>
          <t>방부</t>
        </is>
      </c>
      <c r="C635" s="232" t="inlineStr">
        <is>
          <t>2%</t>
        </is>
      </c>
      <c r="D635" s="248" t="inlineStr">
        <is>
          <t>허브누리</t>
        </is>
      </c>
      <c r="E635" s="232" t="n">
        <v>5</v>
      </c>
      <c r="F635" s="100" t="inlineStr">
        <is>
          <t>1 ~ 2 ~ 3%</t>
        </is>
      </c>
      <c r="G635" s="100" t="inlineStr">
        <is>
          <t>황금, 황련, 모란뿌리 등 복합 식물 추출물. 세균 및 곰팡이 번식을 억제하는 천연 보존제.</t>
        </is>
      </c>
      <c r="H635" s="100" t="inlineStr">
        <is>
          <t>앰플·세럼 · 젤 · 크림 · 토너·미스트</t>
        </is>
      </c>
      <c r="I635" s="100" t="n"/>
      <c r="J635" s="197" t="inlineStr">
        <is>
          <t>1,2 헥산다이올 2g (로즈플라워겔을 83g) · 1,2-헥산디올0.6g · (갈락토미세스 발효여과물의 양을 12.4g로 줄여주세요.) · 수용성 보존제 · 수용성보존제</t>
        </is>
      </c>
      <c r="K635" s="100" t="inlineStr"/>
    </row>
    <row r="636" ht="30" customHeight="1" s="43">
      <c r="A636" s="100" t="inlineStr">
        <is>
          <t>천연한방존제</t>
        </is>
      </c>
      <c r="B636" s="236" t="inlineStr">
        <is>
          <t>방부</t>
        </is>
      </c>
      <c r="C636" s="232" t="inlineStr">
        <is>
          <t>1%</t>
        </is>
      </c>
      <c r="D636" s="248" t="inlineStr">
        <is>
          <t>허브누리</t>
        </is>
      </c>
      <c r="E636" s="232" t="n">
        <v>3</v>
      </c>
      <c r="F636" s="100" t="inlineStr">
        <is>
          <t>1 ~ 1 ~ 1%</t>
        </is>
      </c>
      <c r="G636" s="100" t="inlineStr">
        <is>
          <t>황금, 모란뿌리 등 복합 한방 추출물 유래 천연 세균·곰팡이 번식 억제 보존제.</t>
        </is>
      </c>
      <c r="H636" s="100" t="inlineStr">
        <is>
          <t>완제베이스+활성 · 토너·미스트 · 헤어세정</t>
        </is>
      </c>
      <c r="I636" s="100" t="n"/>
      <c r="J636" s="197" t="inlineStr">
        <is>
          <t>1,2-헥산디올0.6g · (갈락토미세스 발효여과물의 양을 12.4g로 줄여주세요.) · 1,2-헥산디올1g · (갈락토미세스 발효여과물의 양을 59.5g으로 줄여주세요.) · 1,2-헥산디올2g · (네롤리워터의 양을 78g으로 줄여주세요.)</t>
        </is>
      </c>
      <c r="K636" s="100" t="inlineStr"/>
    </row>
    <row r="637" ht="45" customHeight="1" s="43">
      <c r="A637" s="100" t="inlineStr">
        <is>
          <t>나트로틱스</t>
        </is>
      </c>
      <c r="B637" s="236" t="inlineStr">
        <is>
          <t>방부</t>
        </is>
      </c>
      <c r="C637" s="232" t="inlineStr">
        <is>
          <t>2%</t>
        </is>
      </c>
      <c r="D637" s="248" t="inlineStr">
        <is>
          <t>허브누리</t>
        </is>
      </c>
      <c r="E637" s="232" t="n">
        <v>2</v>
      </c>
      <c r="F637" s="100" t="inlineStr">
        <is>
          <t>2 ~ 2 ~ 2%</t>
        </is>
      </c>
      <c r="G637" s="100" t="inlineStr">
        <is>
          <t>초피나무, 할미꽃, 어성초 등 천연 복합 추출물. 광범위한 항균 스펙트럼과 강력한 산화 방지, 피부 진정 효과 제공.</t>
        </is>
      </c>
      <c r="H637" s="100" t="inlineStr">
        <is>
          <t>로션 · 크림</t>
        </is>
      </c>
      <c r="I637" s="100" t="n"/>
      <c r="J637" s="197" t="inlineStr">
        <is>
          <t>수용성보존제, 천연한방보존제로 대체 · (이때 1g씩 넣고 대신 워터양을 45g으로 할 것) · 수용성보존제, 천연한방보존제로 대체 · (이때 1g씩 넣고 대신 워터양을 80g으로 할 것)</t>
        </is>
      </c>
      <c r="K637" s="100" t="inlineStr"/>
    </row>
    <row r="638" ht="45" customHeight="1" s="43">
      <c r="A638" s="100" t="inlineStr">
        <is>
          <t>수용성 보존제
(= 수용성보존제)</t>
        </is>
      </c>
      <c r="B638" s="236" t="inlineStr">
        <is>
          <t>방부</t>
        </is>
      </c>
      <c r="C638" s="232" t="inlineStr">
        <is>
          <t>1%</t>
        </is>
      </c>
      <c r="D638" s="248" t="inlineStr">
        <is>
          <t>허브누리</t>
        </is>
      </c>
      <c r="E638" s="232" t="n">
        <v>2</v>
      </c>
      <c r="F638" s="100" t="inlineStr">
        <is>
          <t>1 ~ 1 ~ 1%</t>
        </is>
      </c>
      <c r="G638" s="100" t="inlineStr">
        <is>
          <t>복합 식물 추출물 베이스로 스킨, 에센스 등 수성 제형에 용해되는 미생물 억제제.</t>
        </is>
      </c>
      <c r="H638" s="100" t="inlineStr">
        <is>
          <t>로션 · 팩·마스크·패드</t>
        </is>
      </c>
      <c r="I638" s="100" t="n"/>
      <c r="J638" s="197" t="inlineStr">
        <is>
          <t>천연한방보존제 · 천연한방보존제 · 나트로틱스 · (워터류1g 줄이고 2g)</t>
        </is>
      </c>
      <c r="K638" s="100" t="inlineStr"/>
    </row>
    <row r="639" ht="45" customHeight="1" s="43">
      <c r="A639" s="100" t="inlineStr">
        <is>
          <t>수용성 한방보존제</t>
        </is>
      </c>
      <c r="B639" s="236" t="inlineStr">
        <is>
          <t>방부</t>
        </is>
      </c>
      <c r="C639" s="232" t="inlineStr">
        <is>
          <t>1%</t>
        </is>
      </c>
      <c r="D639" s="248" t="inlineStr">
        <is>
          <t>허브누리</t>
        </is>
      </c>
      <c r="E639" s="232" t="n">
        <v>1</v>
      </c>
      <c r="F639" s="100" t="inlineStr">
        <is>
          <t>1 ~ 1 ~ 1%</t>
        </is>
      </c>
      <c r="G639" s="100" t="inlineStr">
        <is>
          <t>황금, 황련, 모란뿌리 등 복합 식물 추출물. 세균 및 곰팡이 번식을 억제하는 수용성 천연 보존제.</t>
        </is>
      </c>
      <c r="H639" s="100" t="inlineStr">
        <is>
          <t>앰플·세럼</t>
        </is>
      </c>
      <c r="I639" s="100" t="n"/>
      <c r="J639" s="197" t="inlineStr">
        <is>
          <t>천연한방보존제 · 나트로틱스 · (워터류1g 줄이고 2g)</t>
        </is>
      </c>
      <c r="K639" s="100" t="inlineStr"/>
    </row>
    <row r="640" ht="30" customHeight="1" s="43">
      <c r="A640" s="100" t="inlineStr">
        <is>
          <t>수용성천연방부제</t>
        </is>
      </c>
      <c r="B640" s="236" t="inlineStr">
        <is>
          <t>방부</t>
        </is>
      </c>
      <c r="C640" s="232" t="inlineStr">
        <is>
          <t>1%</t>
        </is>
      </c>
      <c r="D640" s="248" t="inlineStr">
        <is>
          <t>허브누리</t>
        </is>
      </c>
      <c r="E640" s="232" t="n">
        <v>1</v>
      </c>
      <c r="F640" s="100" t="inlineStr">
        <is>
          <t>1 ~ 1 ~ 1%</t>
        </is>
      </c>
      <c r="G640" s="100" t="inlineStr">
        <is>
          <t>스킨, 에센스 등 수성 제형에 깔끔하게 용해되는 식물 유래 미생물 억제제.</t>
        </is>
      </c>
      <c r="H640" s="100" t="inlineStr">
        <is>
          <t>크림</t>
        </is>
      </c>
      <c r="I640" s="100" t="n"/>
      <c r="J640" s="197" t="inlineStr">
        <is>
          <t>천연한방보존제</t>
        </is>
      </c>
      <c r="K640" s="100" t="inlineStr"/>
    </row>
    <row r="641" ht="30" customHeight="1" s="43">
      <c r="A641" s="100" t="inlineStr">
        <is>
          <t>수용성천연보존제</t>
        </is>
      </c>
      <c r="B641" s="236" t="inlineStr">
        <is>
          <t>방부</t>
        </is>
      </c>
      <c r="C641" s="232" t="inlineStr">
        <is>
          <t>1%</t>
        </is>
      </c>
      <c r="D641" s="248" t="inlineStr">
        <is>
          <t>허브누리</t>
        </is>
      </c>
      <c r="E641" s="232" t="n">
        <v>1</v>
      </c>
      <c r="F641" s="100" t="inlineStr">
        <is>
          <t>1 ~ 1 ~ 1%</t>
        </is>
      </c>
      <c r="G641" s="100" t="inlineStr">
        <is>
          <t>스킨, 에센스 등 수성 제형에 깔끔하게 용해되는 식물 유래 미생물 억제제.</t>
        </is>
      </c>
      <c r="H641" s="100" t="inlineStr">
        <is>
          <t>세정(클렌징)</t>
        </is>
      </c>
      <c r="I641" s="100" t="n"/>
      <c r="J641" s="197" t="inlineStr">
        <is>
          <t>천연한방 · 보존제</t>
        </is>
      </c>
      <c r="K641" s="100" t="inlineStr"/>
    </row>
    <row r="642" ht="60" customHeight="1" s="43">
      <c r="A642" s="100" t="inlineStr">
        <is>
          <t>쟁탄검</t>
        </is>
      </c>
      <c r="B642" s="237" t="inlineStr">
        <is>
          <t>점증/pH</t>
        </is>
      </c>
      <c r="C642" s="232" t="inlineStr">
        <is>
          <t>0%</t>
        </is>
      </c>
      <c r="D642" s="248" t="inlineStr">
        <is>
          <t>허브누리</t>
        </is>
      </c>
      <c r="E642" s="232" t="n">
        <v>17</v>
      </c>
      <c r="F642" s="100" t="inlineStr">
        <is>
          <t>0 ~ 0 ~ 0%</t>
        </is>
      </c>
      <c r="G642" s="100" t="inlineStr">
        <is>
          <t>사탕수수 발효 다당류 천연 점증제. 젤 제형의 점성과 점도를 높여줌. (과량 사용 시 밀림 현상 발생 가능)</t>
        </is>
      </c>
      <c r="H642" s="100" t="inlineStr">
        <is>
          <t>로션 · 생활화학 · 세정(클렌징) · 앰플·세럼 · 크림 · 팩·마스크·패드 · 헤어세정</t>
        </is>
      </c>
      <c r="I642" s="100" t="n"/>
      <c r="J642" s="197" t="n"/>
      <c r="K642" s="234" t="inlineStr">
        <is>
          <t>✓ 잔탄검 (세이프 O)</t>
        </is>
      </c>
    </row>
    <row r="643" ht="45" customHeight="1" s="43">
      <c r="A643" s="100" t="inlineStr">
        <is>
          <t>베이킹소다
(= 베이킹 소다)</t>
        </is>
      </c>
      <c r="B643" s="237" t="inlineStr">
        <is>
          <t>점증/pH</t>
        </is>
      </c>
      <c r="C643" s="232" t="inlineStr">
        <is>
          <t>45%</t>
        </is>
      </c>
      <c r="D643" s="248" t="inlineStr">
        <is>
          <t>허브누리</t>
        </is>
      </c>
      <c r="E643" s="232" t="n">
        <v>11</v>
      </c>
      <c r="F643" s="100" t="inlineStr">
        <is>
          <t>6 ~ 45 ~ 51%</t>
        </is>
      </c>
      <c r="G643" s="100" t="inlineStr">
        <is>
          <t>약알칼리성 미네랄 분말(중탄산나트륨). 피지와 노폐물을 중화·세정하고 물을 부드럽게(연수화) 만들어줌.</t>
        </is>
      </c>
      <c r="H643" s="100" t="inlineStr">
        <is>
          <t>생활화학 · 세정(클렌징) · 앰플·세럼 · 입욕·스크럽</t>
        </is>
      </c>
      <c r="I643" s="100" t="n"/>
      <c r="J643" s="197" t="n"/>
      <c r="K643" s="100" t="inlineStr"/>
    </row>
    <row r="644" ht="45" customHeight="1" s="43">
      <c r="A644" s="100" t="inlineStr">
        <is>
          <t>구연산
(= 구연산(식품용))</t>
        </is>
      </c>
      <c r="B644" s="237" t="inlineStr">
        <is>
          <t>점증/pH</t>
        </is>
      </c>
      <c r="C644" s="232" t="inlineStr">
        <is>
          <t>24%</t>
        </is>
      </c>
      <c r="D644" s="248" t="inlineStr">
        <is>
          <t>허브누리</t>
        </is>
      </c>
      <c r="E644" s="232" t="n">
        <v>8</v>
      </c>
      <c r="F644" s="100" t="inlineStr">
        <is>
          <t>23 ~ 24 ~ 25%</t>
        </is>
      </c>
      <c r="G644" s="100" t="inlineStr">
        <is>
          <t>천연 산도조절제(pH Adjuster). 약산성(pH 5.5) 피부 맞춤 조정 및 세정제 알칼리 성분 중화.</t>
        </is>
      </c>
      <c r="H644" s="100" t="inlineStr">
        <is>
          <t>입욕·스크럽 · 헤어세정</t>
        </is>
      </c>
      <c r="I644" s="100" t="n"/>
      <c r="J644" s="197" t="inlineStr">
        <is>
          <t>식초^^</t>
        </is>
      </c>
      <c r="K644" s="234" t="inlineStr">
        <is>
          <t>✓ 구연산 (세이프 O)</t>
        </is>
      </c>
    </row>
    <row r="645" ht="30" customHeight="1" s="43">
      <c r="A645" s="100" t="inlineStr">
        <is>
          <t>하이셀</t>
        </is>
      </c>
      <c r="B645" s="237" t="inlineStr">
        <is>
          <t>점증/pH</t>
        </is>
      </c>
      <c r="C645" s="232" t="inlineStr">
        <is>
          <t>1%</t>
        </is>
      </c>
      <c r="D645" s="248" t="inlineStr">
        <is>
          <t>허브누리</t>
        </is>
      </c>
      <c r="E645" s="232" t="n">
        <v>4</v>
      </c>
      <c r="F645" s="100" t="inlineStr">
        <is>
          <t>1 ~ 1 ~ 1%</t>
        </is>
      </c>
      <c r="G645" s="100" t="inlineStr">
        <is>
          <t>식물 셀룰로오스 유래 비이온성 점증제. 투명하고 매끈한 젤 형태를 구현함.</t>
        </is>
      </c>
      <c r="H645" s="100" t="inlineStr">
        <is>
          <t>기타(미분류) · 앰플·세럼 · 젤</t>
        </is>
      </c>
      <c r="I645" s="100" t="n"/>
      <c r="J645" s="197" t="n"/>
      <c r="K645" s="100" t="inlineStr"/>
    </row>
    <row r="646" ht="45" customHeight="1" s="43">
      <c r="A646" s="100" t="inlineStr">
        <is>
          <t>카보머 프리젤</t>
        </is>
      </c>
      <c r="B646" s="237" t="inlineStr">
        <is>
          <t>점증/pH</t>
        </is>
      </c>
      <c r="C646" s="232" t="inlineStr">
        <is>
          <t>30%</t>
        </is>
      </c>
      <c r="D646" s="248" t="inlineStr">
        <is>
          <t>허브누리</t>
        </is>
      </c>
      <c r="E646" s="232" t="n">
        <v>3</v>
      </c>
      <c r="F646" s="100" t="inlineStr">
        <is>
          <t>25 ~ 30 ~ 31%</t>
        </is>
      </c>
      <c r="G646" s="100" t="inlineStr">
        <is>
          <t>미리 중화하여 젤 형태로 만든 카보머 수용액. 복잡한 pH 조절 없이 손쉽게 깔끔한 수분 젤을 생성함.</t>
        </is>
      </c>
      <c r="H646" s="100" t="inlineStr">
        <is>
          <t>젤</t>
        </is>
      </c>
      <c r="I646" s="100" t="n"/>
      <c r="J646" s="197" t="n"/>
      <c r="K646" s="234" t="inlineStr">
        <is>
          <t>✓ 카보머 (세이프 O)</t>
        </is>
      </c>
    </row>
    <row r="647" ht="45" customHeight="1" s="43">
      <c r="A647" s="100" t="inlineStr">
        <is>
          <t>구연산수(10%)</t>
        </is>
      </c>
      <c r="B647" s="237" t="inlineStr">
        <is>
          <t>점증/pH</t>
        </is>
      </c>
      <c r="C647" s="232" t="inlineStr">
        <is>
          <t>2%</t>
        </is>
      </c>
      <c r="D647" s="248" t="inlineStr">
        <is>
          <t>허브누리</t>
        </is>
      </c>
      <c r="E647" s="232" t="n">
        <v>3</v>
      </c>
      <c r="F647" s="100" t="inlineStr">
        <is>
          <t>0 ~ 2 ~ 3%</t>
        </is>
      </c>
      <c r="G647" s="100" t="inlineStr">
        <is>
          <t>천연 산도조절제 수용액(10%). 약산성(pH 5.5) 피부 맞춤 조정 및 세정제 알칼리 성분 중화.</t>
        </is>
      </c>
      <c r="H647" s="100" t="inlineStr">
        <is>
          <t>생활화학 · 세정(클렌징) · 헤어세정</t>
        </is>
      </c>
      <c r="I647" s="100" t="n"/>
      <c r="J647" s="197" t="inlineStr">
        <is>
          <t>식초 · 식초^^</t>
        </is>
      </c>
      <c r="K647" s="234" t="inlineStr">
        <is>
          <t>✓ 구연산 (세이프 O)</t>
        </is>
      </c>
    </row>
    <row r="648" ht="45" customHeight="1" s="43">
      <c r="A648" s="100" t="inlineStr">
        <is>
          <t>글루카메이트</t>
        </is>
      </c>
      <c r="B648" s="237" t="inlineStr">
        <is>
          <t>점증/pH</t>
        </is>
      </c>
      <c r="C648" s="232" t="inlineStr">
        <is>
          <t>3%</t>
        </is>
      </c>
      <c r="D648" s="248" t="inlineStr">
        <is>
          <t>허브누리</t>
        </is>
      </c>
      <c r="E648" s="232" t="n">
        <v>2</v>
      </c>
      <c r="F648" s="100" t="inlineStr">
        <is>
          <t>3 ~ 3 ~ 4%</t>
        </is>
      </c>
      <c r="G648" s="100" t="inlineStr">
        <is>
          <t>옥수수 유래 비이온성 점증제. 샴푸/바디워시 자극을 낮추고 쫀쫀한 점도를 형성함 (가열 용해 필요).</t>
        </is>
      </c>
      <c r="H648" s="100" t="inlineStr">
        <is>
          <t>세정(클렌징) · 헤어세정</t>
        </is>
      </c>
      <c r="I648" s="100" t="n"/>
      <c r="J648" s="197" t="n"/>
      <c r="K648" s="100" t="inlineStr"/>
    </row>
    <row r="649" ht="45" customHeight="1" s="43">
      <c r="A649" s="100" t="inlineStr">
        <is>
          <t>소다</t>
        </is>
      </c>
      <c r="B649" s="237" t="inlineStr">
        <is>
          <t>점증/pH</t>
        </is>
      </c>
      <c r="C649" s="232" t="n"/>
      <c r="D649" s="248" t="inlineStr">
        <is>
          <t>허브누리</t>
        </is>
      </c>
      <c r="E649" s="232" t="n">
        <v>2</v>
      </c>
      <c r="F649" s="100" t="n"/>
      <c r="G649" s="100" t="inlineStr">
        <is>
          <t>약알칼리성 미네랄 분말(중탄산나트륨). 피지와 노폐물을 중화·세정하고 물을 부드럽게(연수화) 만들어줌.</t>
        </is>
      </c>
      <c r="H649" s="100" t="inlineStr">
        <is>
          <t>입욕·스크럽</t>
        </is>
      </c>
      <c r="I649" s="100" t="n"/>
      <c r="J649" s="197" t="n"/>
      <c r="K649" s="100" t="inlineStr"/>
    </row>
    <row r="650" ht="45" customHeight="1" s="43">
      <c r="A650" s="100" t="inlineStr">
        <is>
          <t>내추럴 셀룰로오즈</t>
        </is>
      </c>
      <c r="B650" s="237" t="inlineStr">
        <is>
          <t>점증/pH</t>
        </is>
      </c>
      <c r="C650" s="232" t="inlineStr">
        <is>
          <t>10%</t>
        </is>
      </c>
      <c r="D650" s="248" t="inlineStr">
        <is>
          <t>허브누리</t>
        </is>
      </c>
      <c r="E650" s="232" t="n">
        <v>1</v>
      </c>
      <c r="F650" s="100" t="inlineStr">
        <is>
          <t>10 ~ 10 ~ 10%</t>
        </is>
      </c>
      <c r="G650" s="100" t="inlineStr">
        <is>
          <t>식물 섬유질 유래 천연 스크럽 및 점증 성분. 고마주 타입 피지·각질 제거제 구현.</t>
        </is>
      </c>
      <c r="H650" s="100" t="inlineStr">
        <is>
          <t>젤</t>
        </is>
      </c>
      <c r="I650" s="100" t="n"/>
      <c r="J650" s="197" t="n"/>
      <c r="K650" s="100" t="inlineStr"/>
    </row>
    <row r="651" ht="30" customHeight="1" s="43">
      <c r="A651" s="100" t="inlineStr">
        <is>
          <t>주석산</t>
        </is>
      </c>
      <c r="B651" s="237" t="inlineStr">
        <is>
          <t>점증/pH</t>
        </is>
      </c>
      <c r="C651" s="232" t="inlineStr">
        <is>
          <t>20%</t>
        </is>
      </c>
      <c r="D651" s="248" t="inlineStr">
        <is>
          <t>허브누리</t>
        </is>
      </c>
      <c r="E651" s="232" t="n">
        <v>1</v>
      </c>
      <c r="F651" s="100" t="inlineStr">
        <is>
          <t>20 ~ 20 ~ 20%</t>
        </is>
      </c>
      <c r="G651" s="100" t="inlineStr">
        <is>
          <t>과일 유래 유기산. pH 조절 및 각질 연화 효과.</t>
        </is>
      </c>
      <c r="H651" s="100" t="inlineStr">
        <is>
          <t>입욕·스크럽</t>
        </is>
      </c>
      <c r="I651" s="100" t="n"/>
      <c r="J651" s="197" t="n"/>
      <c r="K651" s="100" t="inlineStr"/>
    </row>
    <row r="652" ht="45" customHeight="1" s="43">
      <c r="A652" s="100" t="inlineStr">
        <is>
          <t>구연산용액(10%)</t>
        </is>
      </c>
      <c r="B652" s="237" t="inlineStr">
        <is>
          <t>점증/pH</t>
        </is>
      </c>
      <c r="C652" s="232" t="inlineStr">
        <is>
          <t>10%</t>
        </is>
      </c>
      <c r="D652" s="248" t="inlineStr">
        <is>
          <t>허브누리</t>
        </is>
      </c>
      <c r="E652" s="232" t="n">
        <v>1</v>
      </c>
      <c r="F652" s="100" t="inlineStr">
        <is>
          <t>10 ~ 10 ~ 10%</t>
        </is>
      </c>
      <c r="G652" s="100" t="inlineStr">
        <is>
          <t>천연 산도조절제 수용액(10%). 약산성(pH 5.5) 피부 맞춤 조정 및 세정제 알칼리 성분 중화.</t>
        </is>
      </c>
      <c r="H652" s="100" t="inlineStr">
        <is>
          <t>세정(클렌징)</t>
        </is>
      </c>
      <c r="I652" s="100" t="n"/>
      <c r="J652" s="197" t="inlineStr">
        <is>
          <t>식초^^</t>
        </is>
      </c>
      <c r="K652" s="234" t="inlineStr">
        <is>
          <t>✓ 구연산 (세이프 O)</t>
        </is>
      </c>
    </row>
    <row r="653" ht="45" customHeight="1" s="43">
      <c r="A653" s="100" t="inlineStr">
        <is>
          <t>셀룰로오즈</t>
        </is>
      </c>
      <c r="B653" s="237" t="inlineStr">
        <is>
          <t>점증/pH</t>
        </is>
      </c>
      <c r="C653" s="232" t="n"/>
      <c r="D653" s="248" t="inlineStr">
        <is>
          <t>허브누리</t>
        </is>
      </c>
      <c r="E653" s="232" t="n">
        <v>1</v>
      </c>
      <c r="F653" s="100" t="n"/>
      <c r="G653" s="100" t="inlineStr">
        <is>
          <t>식물 섬유질 유래 천연 스크럽 및 점증 성분. 고마주 타입 피지·각질 제거제 구현.</t>
        </is>
      </c>
      <c r="H653" s="100" t="inlineStr">
        <is>
          <t>로션</t>
        </is>
      </c>
      <c r="I653" s="100" t="n"/>
      <c r="J653" s="197" t="n"/>
      <c r="K653" s="100" t="inlineStr"/>
    </row>
    <row r="654" ht="30" customHeight="1" s="43">
      <c r="A654" s="100" t="inlineStr">
        <is>
          <t>베이킹 파우더 (소다)</t>
        </is>
      </c>
      <c r="B654" s="237" t="inlineStr">
        <is>
          <t>점증/pH</t>
        </is>
      </c>
      <c r="C654" s="232" t="inlineStr">
        <is>
          <t>99%</t>
        </is>
      </c>
      <c r="D654" s="248" t="inlineStr">
        <is>
          <t>허브누리</t>
        </is>
      </c>
      <c r="E654" s="232" t="n">
        <v>1</v>
      </c>
      <c r="F654" s="100" t="inlineStr">
        <is>
          <t>99 ~ 99 ~ 99%</t>
        </is>
      </c>
      <c r="G654" s="100" t="inlineStr">
        <is>
          <t>약알칼리성 미네랄 분말. 피지·오염 물질 중화, 미세 연마 및 탈취 효과.</t>
        </is>
      </c>
      <c r="H654" s="100" t="inlineStr">
        <is>
          <t>기타(미분류)</t>
        </is>
      </c>
      <c r="I654" s="100" t="n"/>
      <c r="J654" s="197" t="n"/>
      <c r="K654" s="100" t="inlineStr"/>
    </row>
    <row r="655" ht="30" customHeight="1" s="43">
      <c r="A655" s="100" t="inlineStr">
        <is>
          <t>덴탈 점도 실리카</t>
        </is>
      </c>
      <c r="B655" s="237" t="inlineStr">
        <is>
          <t>점증/pH</t>
        </is>
      </c>
      <c r="C655" s="232" t="n"/>
      <c r="D655" s="248" t="inlineStr">
        <is>
          <t>허브누리</t>
        </is>
      </c>
      <c r="E655" s="232" t="n">
        <v>1</v>
      </c>
      <c r="F655" s="100" t="n"/>
      <c r="G655" s="100" t="inlineStr">
        <is>
          <t>치약 제형의 겔 구조를 형성하고 점도를 조절하는 덴탈 등급 실리카.</t>
        </is>
      </c>
      <c r="H655" s="100" t="inlineStr">
        <is>
          <t>세정(클렌징)</t>
        </is>
      </c>
      <c r="I655" s="100" t="n"/>
      <c r="J655" s="197" t="n"/>
      <c r="K655" s="100" t="inlineStr"/>
    </row>
    <row r="656" ht="75" customHeight="1" s="43">
      <c r="A656" s="100" t="inlineStr">
        <is>
          <t>토코페롤</t>
        </is>
      </c>
      <c r="B656" s="243" t="inlineStr">
        <is>
          <t>항산화</t>
        </is>
      </c>
      <c r="C656" s="232" t="n"/>
      <c r="D656" s="248" t="inlineStr">
        <is>
          <t>허브누리</t>
        </is>
      </c>
      <c r="E656" s="232" t="n">
        <v>10</v>
      </c>
      <c r="F656" s="100" t="n"/>
      <c r="G656" s="100" t="inlineStr">
        <is>
          <t>지용성 강력 항산화제(비타민 E). 오일의 산패를 막아 유상 제품의 유통기한을 연장하고 피부 탄력 개선.</t>
        </is>
      </c>
      <c r="H656" s="100" t="inlineStr">
        <is>
          <t>밤·살브·연고 · 세정(클렌징) · 앰플·세럼 · 크림 · 팩·마스크·패드 · 페이스·바디오일 · 헤어세정</t>
        </is>
      </c>
      <c r="I656" s="100" t="n"/>
      <c r="J656" s="197" t="inlineStr">
        <is>
          <t>카렌듈라,달맞이오일 · 보리지오일,동백오일 · 호호바오일 등</t>
        </is>
      </c>
      <c r="K656" s="234" t="inlineStr">
        <is>
          <t>✓ 토코페롤(비타민E) (세이프 O)</t>
        </is>
      </c>
    </row>
    <row r="657" ht="45" customHeight="1" s="43">
      <c r="A657" s="100" t="inlineStr">
        <is>
          <t>폴리쿼터</t>
        </is>
      </c>
      <c r="B657" s="252" t="inlineStr">
        <is>
          <t>컨디셔닝</t>
        </is>
      </c>
      <c r="C657" s="232" t="inlineStr">
        <is>
          <t>0%</t>
        </is>
      </c>
      <c r="D657" s="248" t="inlineStr">
        <is>
          <t>허브누리</t>
        </is>
      </c>
      <c r="E657" s="232" t="n">
        <v>1</v>
      </c>
      <c r="F657" s="100" t="inlineStr">
        <is>
          <t>0 ~ 0 ~ 0%</t>
        </is>
      </c>
      <c r="G657" s="100" t="inlineStr">
        <is>
          <t>양이온성 고분자 핑거링/컨디셔닝제. 모발 유연성 부여, 정전기 방지 및 피막 형성.</t>
        </is>
      </c>
      <c r="H657" s="100" t="inlineStr">
        <is>
          <t>헤어세정</t>
        </is>
      </c>
      <c r="I657" s="100" t="n"/>
      <c r="J657" s="197" t="n"/>
      <c r="K657" s="100" t="inlineStr"/>
    </row>
    <row r="658" ht="30" customHeight="1" s="43">
      <c r="A658" s="100" t="inlineStr">
        <is>
          <t>시너메이트</t>
        </is>
      </c>
      <c r="B658" s="246" t="inlineStr">
        <is>
          <t>자외선차단</t>
        </is>
      </c>
      <c r="C658" s="232" t="inlineStr">
        <is>
          <t>3%</t>
        </is>
      </c>
      <c r="D658" s="248" t="inlineStr">
        <is>
          <t>허브누리</t>
        </is>
      </c>
      <c r="E658" s="232" t="n">
        <v>4</v>
      </c>
      <c r="F658" s="100" t="inlineStr">
        <is>
          <t>3 ~ 3 ~ 5%</t>
        </is>
      </c>
      <c r="G658" s="100" t="inlineStr">
        <is>
          <t>유기계 자외선 흡수제. UV-B 차단 및 제형의 빛 안정도 향상.</t>
        </is>
      </c>
      <c r="H658" s="100" t="inlineStr">
        <is>
          <t>크림</t>
        </is>
      </c>
      <c r="I658" s="100" t="n"/>
      <c r="J658" s="197" t="inlineStr">
        <is>
          <t>민감한 피부의 경우 제외가능</t>
        </is>
      </c>
      <c r="K658" s="100" t="inlineStr"/>
    </row>
    <row r="659" ht="30" customHeight="1" s="43">
      <c r="A659" s="100" t="inlineStr">
        <is>
          <t>산화아연
(= 산화아연(분산액))</t>
        </is>
      </c>
      <c r="B659" s="246" t="inlineStr">
        <is>
          <t>자외선차단</t>
        </is>
      </c>
      <c r="C659" s="232" t="inlineStr">
        <is>
          <t>4%</t>
        </is>
      </c>
      <c r="D659" s="248" t="inlineStr">
        <is>
          <t>허브누리</t>
        </is>
      </c>
      <c r="E659" s="232" t="n">
        <v>2</v>
      </c>
      <c r="F659" s="100" t="inlineStr">
        <is>
          <t>3 ~ 4 ~ 4%</t>
        </is>
      </c>
      <c r="G659" s="100" t="inlineStr">
        <is>
          <t>징크옥사이드 무기 자외선 차단 및 피부 보호/수렴 미네랄 파우더.</t>
        </is>
      </c>
      <c r="H659" s="100" t="inlineStr">
        <is>
          <t>크림</t>
        </is>
      </c>
      <c r="I659" s="100" t="n"/>
      <c r="J659" s="197" t="inlineStr">
        <is>
          <t>칼라민파우더</t>
        </is>
      </c>
      <c r="K659" s="100" t="inlineStr"/>
    </row>
    <row r="660" ht="30" customHeight="1" s="43">
      <c r="A660" s="100" t="inlineStr">
        <is>
          <t>옥수수전분</t>
        </is>
      </c>
      <c r="B660" s="241" t="inlineStr">
        <is>
          <t>분말·스크럽</t>
        </is>
      </c>
      <c r="C660" s="232" t="inlineStr">
        <is>
          <t>23%</t>
        </is>
      </c>
      <c r="D660" s="248" t="inlineStr">
        <is>
          <t>허브누리</t>
        </is>
      </c>
      <c r="E660" s="232" t="n">
        <v>10</v>
      </c>
      <c r="F660" s="100" t="inlineStr">
        <is>
          <t>6 ~ 23 ~ 65%</t>
        </is>
      </c>
      <c r="G660" s="100" t="inlineStr">
        <is>
          <t>천연 흡습·유분 흡착 파우더. 제형 뭉침 방지 및 부드럽고 매끄러운 감촉 부여.</t>
        </is>
      </c>
      <c r="H660" s="100" t="inlineStr">
        <is>
          <t>색조 · 앰플·세럼 · 입욕·스크럽</t>
        </is>
      </c>
      <c r="I660" s="100" t="n"/>
      <c r="J660" s="197" t="inlineStr">
        <is>
          <t>라벤더, 유칼립튜스 등 · 천연 에센셜오일 · 또는 베이비파우더, 클린코튼 등 프러그런스오일 · 쌀가루, 감자전분,고구마전분</t>
        </is>
      </c>
      <c r="K660" s="100" t="inlineStr"/>
    </row>
    <row r="661" ht="30" customHeight="1" s="43">
      <c r="A661" s="100" t="inlineStr">
        <is>
          <t>오트밀분말</t>
        </is>
      </c>
      <c r="B661" s="241" t="inlineStr">
        <is>
          <t>분말·스크럽</t>
        </is>
      </c>
      <c r="C661" s="232" t="inlineStr">
        <is>
          <t>20%</t>
        </is>
      </c>
      <c r="D661" s="248" t="inlineStr">
        <is>
          <t>허브누리</t>
        </is>
      </c>
      <c r="E661" s="232" t="n">
        <v>3</v>
      </c>
      <c r="F661" s="100" t="inlineStr">
        <is>
          <t>20 ~ 20 ~ 20%</t>
        </is>
      </c>
      <c r="G661" s="100" t="inlineStr">
        <is>
          <t>귀리 유래 천연 가루. 아토피·건성 피부 진정, 보습 및 순한 고마주 스크럽.</t>
        </is>
      </c>
      <c r="H661" s="100" t="inlineStr">
        <is>
          <t>팩·마스크·패드</t>
        </is>
      </c>
      <c r="I661" s="100" t="n"/>
      <c r="J661" s="197" t="inlineStr">
        <is>
          <t>밀가루^^</t>
        </is>
      </c>
      <c r="K661" s="100" t="inlineStr"/>
    </row>
    <row r="662" ht="30" customHeight="1" s="43">
      <c r="A662" s="100" t="inlineStr">
        <is>
          <t>히말라야 핑크소금</t>
        </is>
      </c>
      <c r="B662" s="241" t="inlineStr">
        <is>
          <t>분말·스크럽</t>
        </is>
      </c>
      <c r="C662" s="232" t="inlineStr">
        <is>
          <t>100%</t>
        </is>
      </c>
      <c r="D662" s="248" t="inlineStr">
        <is>
          <t>허브누리</t>
        </is>
      </c>
      <c r="E662" s="232" t="n">
        <v>3</v>
      </c>
      <c r="F662" s="100" t="inlineStr">
        <is>
          <t>100 ~ 100 ~ 100%</t>
        </is>
      </c>
      <c r="G662" s="100" t="inlineStr">
        <is>
          <t>입자가 고운 히말라야 암염. 풍부한 미네랄 공급 및 각질 케어, 입욕제 성분.</t>
        </is>
      </c>
      <c r="H662" s="100" t="inlineStr">
        <is>
          <t>앰플·세럼 · 입욕·스크럽</t>
        </is>
      </c>
      <c r="I662" s="100" t="n"/>
      <c r="J662" s="197" t="n"/>
      <c r="K662" s="100" t="inlineStr"/>
    </row>
    <row r="663" ht="45" customHeight="1" s="43">
      <c r="A663" s="100" t="inlineStr">
        <is>
          <t>히말라아 핑크솔트 (굵은 소금)
(= 히말라아 핑크솔트 (가는 소금))</t>
        </is>
      </c>
      <c r="B663" s="241" t="inlineStr">
        <is>
          <t>분말·스크럽</t>
        </is>
      </c>
      <c r="C663" s="232" t="inlineStr">
        <is>
          <t>49%</t>
        </is>
      </c>
      <c r="D663" s="248" t="inlineStr">
        <is>
          <t>허브누리</t>
        </is>
      </c>
      <c r="E663" s="232" t="n">
        <v>2</v>
      </c>
      <c r="F663" s="100" t="inlineStr">
        <is>
          <t>49 ~ 49 ~ 49%</t>
        </is>
      </c>
      <c r="G663" s="100" t="inlineStr">
        <is>
          <t>미네랄 함유 암염. 산화철 성분으로 분홍빛을 띠며 입욕제, 스크럽제에 사용.</t>
        </is>
      </c>
      <c r="H663" s="100" t="inlineStr">
        <is>
          <t>입욕·스크럽</t>
        </is>
      </c>
      <c r="I663" s="100" t="n"/>
      <c r="J663" s="197" t="n"/>
      <c r="K663" s="100" t="inlineStr"/>
    </row>
    <row r="664" ht="45" customHeight="1" s="43">
      <c r="A664" s="100" t="inlineStr">
        <is>
          <t>어성초분말</t>
        </is>
      </c>
      <c r="B664" s="241" t="inlineStr">
        <is>
          <t>분말·스크럽</t>
        </is>
      </c>
      <c r="C664" s="232" t="inlineStr">
        <is>
          <t>13%</t>
        </is>
      </c>
      <c r="D664" s="248" t="inlineStr">
        <is>
          <t>허브누리</t>
        </is>
      </c>
      <c r="E664" s="232" t="n">
        <v>2</v>
      </c>
      <c r="F664" s="100" t="inlineStr">
        <is>
          <t>13 ~ 13 ~ 13%</t>
        </is>
      </c>
      <c r="G664" s="100" t="inlineStr">
        <is>
          <t>어성초(약모밀) 건조 분말. 쿠에르치트린 성분 함유로 강력한 항균, 여드름 및 트러블 완화.</t>
        </is>
      </c>
      <c r="H664" s="100" t="inlineStr">
        <is>
          <t>팩·마스크·패드</t>
        </is>
      </c>
      <c r="I664" s="100" t="n"/>
      <c r="J664" s="197" t="inlineStr">
        <is>
          <t>녹차, 병풀, 알란토인,카렌듈라추출물, 유기농 프레쉬 5솔루션 등</t>
        </is>
      </c>
      <c r="K664" s="100" t="inlineStr"/>
    </row>
    <row r="665" ht="45" customHeight="1" s="43">
      <c r="A665" s="100" t="inlineStr">
        <is>
          <t>(유기농) 설탕
(= 설탕)</t>
        </is>
      </c>
      <c r="B665" s="241" t="inlineStr">
        <is>
          <t>분말·스크럽</t>
        </is>
      </c>
      <c r="C665" s="232" t="inlineStr">
        <is>
          <t>51%</t>
        </is>
      </c>
      <c r="D665" s="248" t="inlineStr">
        <is>
          <t>허브누리</t>
        </is>
      </c>
      <c r="E665" s="232" t="n">
        <v>2</v>
      </c>
      <c r="F665" s="100" t="inlineStr">
        <is>
          <t>47 ~ 51 ~ 56%</t>
        </is>
      </c>
      <c r="G665" s="100" t="inlineStr">
        <is>
          <t>천연 습윤 작용을 하는 글루코스 입자. 물리적 자극 없이 피지·각질을 녹여내는 립/바디 스크럽 성분.</t>
        </is>
      </c>
      <c r="H665" s="100" t="inlineStr">
        <is>
          <t>입욕·스크럽</t>
        </is>
      </c>
      <c r="I665" s="100" t="n"/>
      <c r="J665" s="197" t="n"/>
      <c r="K665" s="100" t="inlineStr"/>
    </row>
    <row r="666" ht="45" customHeight="1" s="43">
      <c r="A666" s="100" t="inlineStr">
        <is>
          <t>카카오분말</t>
        </is>
      </c>
      <c r="B666" s="241" t="inlineStr">
        <is>
          <t>분말·스크럽</t>
        </is>
      </c>
      <c r="C666" s="232" t="inlineStr">
        <is>
          <t>5%</t>
        </is>
      </c>
      <c r="D666" s="248" t="inlineStr">
        <is>
          <t>허브누리</t>
        </is>
      </c>
      <c r="E666" s="232" t="n">
        <v>1</v>
      </c>
      <c r="F666" s="100" t="inlineStr">
        <is>
          <t>5 ~ 5 ~ 5%</t>
        </is>
      </c>
      <c r="G666" s="100" t="inlineStr">
        <is>
          <t>카카오 씨앗 유래 분말. 풍부한 폴리페놀 함유로 항산화 케어 및 천연 초콜릿 향/색상 부여.</t>
        </is>
      </c>
      <c r="H666" s="100" t="inlineStr">
        <is>
          <t>입욕·스크럽</t>
        </is>
      </c>
      <c r="I666" s="100" t="n"/>
      <c r="J666" s="197" t="inlineStr">
        <is>
          <t>원하는 분말</t>
        </is>
      </c>
      <c r="K666" s="100" t="inlineStr"/>
    </row>
    <row r="667" ht="30" customHeight="1" s="43">
      <c r="A667" s="100" t="inlineStr">
        <is>
          <t>덴탈 연마 실리카</t>
        </is>
      </c>
      <c r="B667" s="241" t="inlineStr">
        <is>
          <t>분말·스크럽</t>
        </is>
      </c>
      <c r="C667" s="232" t="n"/>
      <c r="D667" s="248" t="inlineStr">
        <is>
          <t>허브누리</t>
        </is>
      </c>
      <c r="E667" s="232" t="n">
        <v>1</v>
      </c>
      <c r="F667" s="100" t="n"/>
      <c r="G667" s="100" t="inlineStr">
        <is>
          <t>치약 제조용 치아 표면 착색 및 플라그를 제거하는 안심 덴탈 등급 연마 실리카.</t>
        </is>
      </c>
      <c r="H667" s="100" t="inlineStr">
        <is>
          <t>세정(클렌징)</t>
        </is>
      </c>
      <c r="I667" s="100" t="n"/>
      <c r="J667" s="197" t="n"/>
      <c r="K667" s="100" t="inlineStr"/>
    </row>
    <row r="668" ht="45" customHeight="1" s="43">
      <c r="A668" s="100" t="inlineStr">
        <is>
          <t>노니분말</t>
        </is>
      </c>
      <c r="B668" s="241" t="inlineStr">
        <is>
          <t>분말·스크럽</t>
        </is>
      </c>
      <c r="C668" s="232" t="inlineStr">
        <is>
          <t>13%</t>
        </is>
      </c>
      <c r="D668" s="248" t="inlineStr">
        <is>
          <t>허브누리</t>
        </is>
      </c>
      <c r="E668" s="232" t="n">
        <v>1</v>
      </c>
      <c r="F668" s="100" t="inlineStr">
        <is>
          <t>13 ~ 13 ~ 13%</t>
        </is>
      </c>
      <c r="G668" s="100" t="inlineStr">
        <is>
          <t>노니 열매 분말. 이리도이드 및 스코포레틴 성분 함유로 피부 항산화 및 자극 완화.</t>
        </is>
      </c>
      <c r="H668" s="100" t="inlineStr">
        <is>
          <t>팩·마스크·패드</t>
        </is>
      </c>
      <c r="I668" s="100" t="n"/>
      <c r="J668" s="197" t="n"/>
      <c r="K668" s="100" t="inlineStr"/>
    </row>
    <row r="669" ht="45" customHeight="1" s="43">
      <c r="A669" s="100" t="inlineStr">
        <is>
          <t>핑크솔트</t>
        </is>
      </c>
      <c r="B669" s="241" t="inlineStr">
        <is>
          <t>분말·스크럽</t>
        </is>
      </c>
      <c r="C669" s="232" t="inlineStr">
        <is>
          <t>6%</t>
        </is>
      </c>
      <c r="D669" s="248" t="inlineStr">
        <is>
          <t>허브누리</t>
        </is>
      </c>
      <c r="E669" s="232" t="n">
        <v>1</v>
      </c>
      <c r="F669" s="100" t="inlineStr">
        <is>
          <t>6 ~ 6 ~ 6%</t>
        </is>
      </c>
      <c r="G669" s="100" t="inlineStr">
        <is>
          <t>풍부한 철분과 미네랄을 함유한 히말라야 암염. 미세 입자로 자극 없는 입욕 및 각질 스크럽.</t>
        </is>
      </c>
      <c r="H669" s="100" t="inlineStr">
        <is>
          <t>입욕·스크럽</t>
        </is>
      </c>
      <c r="I669" s="100" t="n"/>
      <c r="J669" s="197" t="n"/>
      <c r="K669" s="100" t="inlineStr"/>
    </row>
    <row r="670" ht="45" customHeight="1" s="43">
      <c r="A670" s="100" t="inlineStr">
        <is>
          <t>로즈마리 분말</t>
        </is>
      </c>
      <c r="B670" s="241" t="inlineStr">
        <is>
          <t>분말·스크럽</t>
        </is>
      </c>
      <c r="C670" s="232" t="inlineStr">
        <is>
          <t>1%</t>
        </is>
      </c>
      <c r="D670" s="248" t="inlineStr">
        <is>
          <t>허브누리</t>
        </is>
      </c>
      <c r="E670" s="232" t="n">
        <v>1</v>
      </c>
      <c r="F670" s="100" t="inlineStr">
        <is>
          <t>1 ~ 1 ~ 1%</t>
        </is>
      </c>
      <c r="G670" s="100" t="inlineStr">
        <is>
          <t>건조 로즈마리 잎을 미세하게 간 분말. 항산화, 피지 조절 및 천연 스크럽/비누 첨가제.</t>
        </is>
      </c>
      <c r="H670" s="100" t="inlineStr">
        <is>
          <t>헤어세정</t>
        </is>
      </c>
      <c r="I670" s="100" t="n"/>
      <c r="J670" s="197" t="n"/>
      <c r="K670" s="100" t="inlineStr"/>
    </row>
    <row r="671" ht="30" customHeight="1" s="43">
      <c r="A671" s="100" t="inlineStr">
        <is>
          <t>핑크소금</t>
        </is>
      </c>
      <c r="B671" s="241" t="inlineStr">
        <is>
          <t>분말·스크럽</t>
        </is>
      </c>
      <c r="C671" s="232" t="inlineStr">
        <is>
          <t>60%</t>
        </is>
      </c>
      <c r="D671" s="248" t="inlineStr">
        <is>
          <t>허브누리</t>
        </is>
      </c>
      <c r="E671" s="232" t="n">
        <v>1</v>
      </c>
      <c r="F671" s="100" t="inlineStr">
        <is>
          <t>60 ~ 60 ~ 60%</t>
        </is>
      </c>
      <c r="G671" s="100" t="inlineStr">
        <is>
          <t>입자가 고운 히말라야 핑크 암염. 입욕제, 바디 스크럽용 천연 미네랄 소금.</t>
        </is>
      </c>
      <c r="H671" s="100" t="inlineStr">
        <is>
          <t>입욕·스크럽</t>
        </is>
      </c>
      <c r="I671" s="100" t="n"/>
      <c r="J671" s="197" t="n"/>
      <c r="K671" s="100" t="inlineStr"/>
    </row>
    <row r="672" ht="30" customHeight="1" s="43">
      <c r="A672" s="100" t="inlineStr">
        <is>
          <t>덴탈 실리카(연마용)</t>
        </is>
      </c>
      <c r="B672" s="241" t="inlineStr">
        <is>
          <t>분말·스크럽</t>
        </is>
      </c>
      <c r="C672" s="232" t="inlineStr">
        <is>
          <t>30%</t>
        </is>
      </c>
      <c r="D672" s="248" t="inlineStr">
        <is>
          <t>허브누리</t>
        </is>
      </c>
      <c r="E672" s="232" t="n">
        <v>1</v>
      </c>
      <c r="F672" s="100" t="inlineStr">
        <is>
          <t>30 ~ 30 ~ 30%</t>
        </is>
      </c>
      <c r="G672" s="100" t="inlineStr">
        <is>
          <t>치약용 안심 연마제. 치아 손상 없이 노폐물과 세균막(플라그) 제거.</t>
        </is>
      </c>
      <c r="H672" s="100" t="inlineStr">
        <is>
          <t>앰플·세럼</t>
        </is>
      </c>
      <c r="I672" s="100" t="n"/>
      <c r="J672" s="197" t="n"/>
      <c r="K672" s="100" t="inlineStr"/>
    </row>
    <row r="673" ht="45" customHeight="1" s="43">
      <c r="A673" s="100" t="inlineStr">
        <is>
          <t>살구분말</t>
        </is>
      </c>
      <c r="B673" s="241" t="inlineStr">
        <is>
          <t>분말·스크럽</t>
        </is>
      </c>
      <c r="C673" s="232" t="n"/>
      <c r="D673" s="248" t="inlineStr">
        <is>
          <t>허브누리</t>
        </is>
      </c>
      <c r="E673" s="232" t="n">
        <v>1</v>
      </c>
      <c r="F673" s="100" t="n"/>
      <c r="G673" s="100" t="inlineStr">
        <is>
          <t>살구 씨앗을 미세하게 파쇄한 천연 스크럽 분말. 묵은 각질과 모공 노폐물 부드럽게 제거.</t>
        </is>
      </c>
      <c r="H673" s="100" t="inlineStr">
        <is>
          <t>입욕·스크럽</t>
        </is>
      </c>
      <c r="I673" s="100" t="n"/>
      <c r="J673" s="197" t="inlineStr">
        <is>
          <t>호두분말, 살구씨오일</t>
        </is>
      </c>
      <c r="K673" s="100" t="inlineStr"/>
    </row>
    <row r="674" ht="45" customHeight="1" s="43">
      <c r="A674" s="100" t="inlineStr">
        <is>
          <t>유노하나</t>
        </is>
      </c>
      <c r="B674" s="241" t="inlineStr">
        <is>
          <t>분말·스크럽</t>
        </is>
      </c>
      <c r="C674" s="232" t="n"/>
      <c r="D674" s="248" t="inlineStr">
        <is>
          <t>허브누리</t>
        </is>
      </c>
      <c r="E674" s="232" t="n">
        <v>1</v>
      </c>
      <c r="F674" s="100" t="n"/>
      <c r="G674" s="100" t="inlineStr">
        <is>
          <t>일본 온천 유래 천연 미네랄 입욕 분말. 피부 유연성 증가, 보습 및 온열 효과.</t>
        </is>
      </c>
      <c r="H674" s="100" t="inlineStr">
        <is>
          <t>입욕·스크럽</t>
        </is>
      </c>
      <c r="I674" s="100" t="n"/>
      <c r="J674" s="197" t="inlineStr">
        <is>
          <t>엡솜솔트</t>
        </is>
      </c>
      <c r="K674" s="100" t="inlineStr"/>
    </row>
    <row r="675" ht="45" customHeight="1" s="43">
      <c r="A675" s="100" t="inlineStr">
        <is>
          <t>원두 커피 곱게 간 것</t>
        </is>
      </c>
      <c r="B675" s="241" t="inlineStr">
        <is>
          <t>분말·스크럽</t>
        </is>
      </c>
      <c r="C675" s="232" t="inlineStr">
        <is>
          <t>7%</t>
        </is>
      </c>
      <c r="D675" s="248" t="inlineStr">
        <is>
          <t>허브누리</t>
        </is>
      </c>
      <c r="E675" s="232" t="n">
        <v>1</v>
      </c>
      <c r="F675" s="100" t="inlineStr">
        <is>
          <t>7 ~ 7 ~ 7%</t>
        </is>
      </c>
      <c r="G675" s="100" t="inlineStr">
        <is>
          <t>미세하게 간 원두커피 가루. 카페인과 폴리페놀 함유로 피부 슬리밍, 바디 스크럽 및 탄력 케어.</t>
        </is>
      </c>
      <c r="H675" s="100" t="inlineStr">
        <is>
          <t>입욕·스크럽</t>
        </is>
      </c>
      <c r="I675" s="100" t="n"/>
      <c r="J675" s="197" t="n"/>
      <c r="K675" s="100" t="inlineStr"/>
    </row>
    <row r="676" ht="45" customHeight="1" s="43">
      <c r="A676" s="100" t="inlineStr">
        <is>
          <t>제주화산송이</t>
        </is>
      </c>
      <c r="B676" s="241" t="inlineStr">
        <is>
          <t>분말·스크럽</t>
        </is>
      </c>
      <c r="C676" s="232" t="inlineStr">
        <is>
          <t>38%</t>
        </is>
      </c>
      <c r="D676" s="248" t="inlineStr">
        <is>
          <t>허브누리</t>
        </is>
      </c>
      <c r="E676" s="232" t="n">
        <v>1</v>
      </c>
      <c r="F676" s="100" t="inlineStr">
        <is>
          <t>38 ~ 38 ~ 38%</t>
        </is>
      </c>
      <c r="G676" s="100" t="inlineStr">
        <is>
          <t>제주 섭씨 2,000도 화산 작용으로 형성된 다공성 미네랄 돌가루. 피지 및 모공 노폐물 강력 흡착.</t>
        </is>
      </c>
      <c r="H676" s="100" t="inlineStr">
        <is>
          <t>팩·마스크·패드</t>
        </is>
      </c>
      <c r="I676" s="100" t="n"/>
      <c r="J676" s="197" t="n"/>
      <c r="K676" s="100" t="inlineStr"/>
    </row>
    <row r="677" ht="45" customHeight="1" s="43">
      <c r="A677" s="100" t="inlineStr">
        <is>
          <t>시카 판테놀 바디&amp;핸드 로션베이스</t>
        </is>
      </c>
      <c r="B677" s="253" t="inlineStr">
        <is>
          <t>완제 베이스</t>
        </is>
      </c>
      <c r="C677" s="232" t="inlineStr">
        <is>
          <t>80%</t>
        </is>
      </c>
      <c r="D677" s="248" t="inlineStr">
        <is>
          <t>허브누리</t>
        </is>
      </c>
      <c r="E677" s="232" t="n">
        <v>12</v>
      </c>
      <c r="F677" s="100" t="inlineStr">
        <is>
          <t>80 ~ 80 ~ 80%</t>
        </is>
      </c>
      <c r="G677" s="100" t="inlineStr">
        <is>
          <t>슈퍼시카 4종과 덱스판테놀, 내추럴 바세린이 고농축 함유된 고보습 장벽 로션 베이스.</t>
        </is>
      </c>
      <c r="H677" s="100" t="inlineStr">
        <is>
          <t>완제베이스+활성</t>
        </is>
      </c>
      <c r="I677" s="100" t="n"/>
      <c r="J677" s="197" t="n"/>
      <c r="K677" s="234" t="inlineStr">
        <is>
          <t>✓ 판테놀(B5) (세이프 O)</t>
        </is>
      </c>
    </row>
    <row r="678" ht="30" customHeight="1" s="43">
      <c r="A678" s="100" t="inlineStr">
        <is>
          <t>워셔블클렌징리퀴드
(= 워셔블 클렌징리퀴드)</t>
        </is>
      </c>
      <c r="B678" s="253" t="inlineStr">
        <is>
          <t>완제 베이스</t>
        </is>
      </c>
      <c r="C678" s="232" t="inlineStr">
        <is>
          <t>25%</t>
        </is>
      </c>
      <c r="D678" s="248" t="inlineStr">
        <is>
          <t>허브누리</t>
        </is>
      </c>
      <c r="E678" s="232" t="n">
        <v>8</v>
      </c>
      <c r="F678" s="100" t="inlineStr">
        <is>
          <t>25 ~ 25 ~ 25%</t>
        </is>
      </c>
      <c r="G678" s="100" t="inlineStr">
        <is>
          <t>물에 깔끔하게 씻겨 나가는 클렌징 제형용 가용화·세정 보조 수상 성분.</t>
        </is>
      </c>
      <c r="H678" s="100" t="inlineStr">
        <is>
          <t>세정(클렌징)</t>
        </is>
      </c>
      <c r="I678" s="100" t="n"/>
      <c r="J678" s="197" t="n"/>
      <c r="K678" s="100" t="inlineStr"/>
    </row>
    <row r="679" ht="45" customHeight="1" s="43">
      <c r="A679" s="100" t="inlineStr">
        <is>
          <t>허브누리 순한 샴푸베이스</t>
        </is>
      </c>
      <c r="B679" s="253" t="inlineStr">
        <is>
          <t>완제 베이스</t>
        </is>
      </c>
      <c r="C679" s="232" t="inlineStr">
        <is>
          <t>79%</t>
        </is>
      </c>
      <c r="D679" s="248" t="inlineStr">
        <is>
          <t>허브누리</t>
        </is>
      </c>
      <c r="E679" s="232" t="n">
        <v>4</v>
      </c>
      <c r="F679" s="100" t="inlineStr">
        <is>
          <t>78 ~ 79 ~ 81%</t>
        </is>
      </c>
      <c r="G679" s="100" t="inlineStr">
        <is>
          <t>저자극 식물성 세정 성분과 진정 워터가 배합된 즉시 사용 가능한 샴푸 완제 베이스.</t>
        </is>
      </c>
      <c r="H679" s="100" t="inlineStr">
        <is>
          <t>헤어세정</t>
        </is>
      </c>
      <c r="I679" s="100" t="n"/>
      <c r="J679" s="197" t="n"/>
      <c r="K679" s="100" t="inlineStr"/>
    </row>
    <row r="680" ht="60" customHeight="1" s="43">
      <c r="A680" s="100" t="inlineStr">
        <is>
          <t>허브누리의 촉촉 화이트닝 수분크림베이스
(= 허브누리의 촉촉 화이트닝 수분크림 베이스)</t>
        </is>
      </c>
      <c r="B680" s="253" t="inlineStr">
        <is>
          <t>완제 베이스</t>
        </is>
      </c>
      <c r="C680" s="232" t="inlineStr">
        <is>
          <t>85%</t>
        </is>
      </c>
      <c r="D680" s="248" t="inlineStr">
        <is>
          <t>허브누리</t>
        </is>
      </c>
      <c r="E680" s="232" t="n">
        <v>4</v>
      </c>
      <c r="F680" s="100" t="inlineStr">
        <is>
          <t>80 ~ 85 ~ 98%</t>
        </is>
      </c>
      <c r="G680" s="100" t="inlineStr">
        <is>
          <t>식약처 인증 미백 기능성 성분이 함유된 촉촉한 수분 크림 완제 베이스.</t>
        </is>
      </c>
      <c r="H680" s="100" t="inlineStr">
        <is>
          <t>완제베이스+활성</t>
        </is>
      </c>
      <c r="I680" s="100" t="n"/>
      <c r="J680" s="197" t="n"/>
      <c r="K680" s="100" t="inlineStr"/>
    </row>
    <row r="681" ht="30" customHeight="1" s="43">
      <c r="A681" s="100" t="inlineStr">
        <is>
          <t>아르간 가득한 크림베이스</t>
        </is>
      </c>
      <c r="B681" s="253" t="inlineStr">
        <is>
          <t>완제 베이스</t>
        </is>
      </c>
      <c r="C681" s="232" t="inlineStr">
        <is>
          <t>90%</t>
        </is>
      </c>
      <c r="D681" s="248" t="inlineStr">
        <is>
          <t>허브누리</t>
        </is>
      </c>
      <c r="E681" s="232" t="n">
        <v>4</v>
      </c>
      <c r="F681" s="100" t="inlineStr">
        <is>
          <t>36 ~ 90 ~ 94%</t>
        </is>
      </c>
      <c r="G681" s="100" t="inlineStr">
        <is>
          <t>아르간 오일과 기능성 성분이 풍부하게 배합된 피부 장벽 강화 완제 크림 베이스.</t>
        </is>
      </c>
      <c r="H681" s="100" t="inlineStr">
        <is>
          <t>앰플·세럼 · 완제베이스+활성</t>
        </is>
      </c>
      <c r="I681" s="100" t="n"/>
      <c r="J681" s="197" t="n"/>
      <c r="K681" s="100" t="inlineStr"/>
    </row>
    <row r="682" ht="45" customHeight="1" s="43">
      <c r="A682" s="100" t="inlineStr">
        <is>
          <t>립밤 베이스
(= 립밤베이스)</t>
        </is>
      </c>
      <c r="B682" s="253" t="inlineStr">
        <is>
          <t>완제 베이스</t>
        </is>
      </c>
      <c r="C682" s="232" t="inlineStr">
        <is>
          <t>15%</t>
        </is>
      </c>
      <c r="D682" s="248" t="inlineStr">
        <is>
          <t>허브누리</t>
        </is>
      </c>
      <c r="E682" s="232" t="n">
        <v>3</v>
      </c>
      <c r="F682" s="100" t="inlineStr">
        <is>
          <t>7 ~ 15 ~ 34%</t>
        </is>
      </c>
      <c r="G682" s="100" t="inlineStr">
        <is>
          <t>식물성 오일과 왁스가 적정 비율로 블렌딩된 즉시 용해 사용 가능한 립밤 전용 베이스.</t>
        </is>
      </c>
      <c r="H682" s="100" t="inlineStr">
        <is>
          <t>색조 · 완제베이스+활성</t>
        </is>
      </c>
      <c r="I682" s="100" t="n"/>
      <c r="J682" s="197" t="inlineStr">
        <is>
          <t>립스틱 베이스 · 립스틱베이스</t>
        </is>
      </c>
      <c r="K682" s="100" t="inlineStr"/>
    </row>
    <row r="683" ht="30" customHeight="1" s="43">
      <c r="A683" s="100" t="inlineStr">
        <is>
          <t>촉촉 화이트닝 수분크림베이스</t>
        </is>
      </c>
      <c r="B683" s="253" t="inlineStr">
        <is>
          <t>완제 베이스</t>
        </is>
      </c>
      <c r="C683" s="232" t="inlineStr">
        <is>
          <t>60%</t>
        </is>
      </c>
      <c r="D683" s="248" t="inlineStr">
        <is>
          <t>허브누리</t>
        </is>
      </c>
      <c r="E683" s="232" t="n">
        <v>2</v>
      </c>
      <c r="F683" s="100" t="inlineStr">
        <is>
          <t>40 ~ 60 ~ 80%</t>
        </is>
      </c>
      <c r="G683" s="100" t="inlineStr">
        <is>
          <t>나이아신아마이드 등 미백 기능성 성분이 처방된 가벼운 수분 크림 베이스.</t>
        </is>
      </c>
      <c r="H683" s="100" t="inlineStr">
        <is>
          <t>완제베이스+활성</t>
        </is>
      </c>
      <c r="I683" s="100" t="n"/>
      <c r="J683" s="197" t="n"/>
      <c r="K683" s="100" t="inlineStr"/>
    </row>
    <row r="684" ht="45" customHeight="1" s="43">
      <c r="A684" s="100" t="inlineStr">
        <is>
          <t>투명 썬스틱베이스
(= 투명썬스틱 베이스)</t>
        </is>
      </c>
      <c r="B684" s="253" t="inlineStr">
        <is>
          <t>완제 베이스</t>
        </is>
      </c>
      <c r="C684" s="232" t="inlineStr">
        <is>
          <t>99%</t>
        </is>
      </c>
      <c r="D684" s="248" t="inlineStr">
        <is>
          <t>허브누리</t>
        </is>
      </c>
      <c r="E684" s="232" t="n">
        <v>2</v>
      </c>
      <c r="F684" s="100" t="inlineStr">
        <is>
          <t>98 ~ 99 ~ 99%</t>
        </is>
      </c>
      <c r="G684" s="100" t="inlineStr">
        <is>
          <t>유기 자외선 차단제(SPF50+ PA+++)가 투명 스틱 제형으로 성형된 썬스틱 베이스.</t>
        </is>
      </c>
      <c r="H684" s="100" t="inlineStr">
        <is>
          <t>완제베이스+활성</t>
        </is>
      </c>
      <c r="I684" s="100" t="n"/>
      <c r="J684" s="197" t="n"/>
      <c r="K684" s="100" t="inlineStr"/>
    </row>
    <row r="685" ht="30" customHeight="1" s="43">
      <c r="A685" s="100" t="inlineStr">
        <is>
          <t>미니멈 크림베이스</t>
        </is>
      </c>
      <c r="B685" s="253" t="inlineStr">
        <is>
          <t>완제 베이스</t>
        </is>
      </c>
      <c r="C685" s="232" t="inlineStr">
        <is>
          <t>90%</t>
        </is>
      </c>
      <c r="D685" s="248" t="inlineStr">
        <is>
          <t>허브누리</t>
        </is>
      </c>
      <c r="E685" s="232" t="n">
        <v>2</v>
      </c>
      <c r="F685" s="100" t="inlineStr">
        <is>
          <t>90 ~ 90 ~ 90%</t>
        </is>
      </c>
      <c r="G685" s="100" t="inlineStr">
        <is>
          <t>전성분을 최소화하여 민감성 피부에 적합한 저자극 베이직 크림 베이스.</t>
        </is>
      </c>
      <c r="H685" s="100" t="inlineStr">
        <is>
          <t>생활화학</t>
        </is>
      </c>
      <c r="I685" s="100" t="n"/>
      <c r="J685" s="197" t="n"/>
      <c r="K685" s="100" t="inlineStr"/>
    </row>
    <row r="686" ht="45" customHeight="1" s="43">
      <c r="A686" s="100" t="inlineStr">
        <is>
          <t>허브누리의 아주 순한 샴푸베이스</t>
        </is>
      </c>
      <c r="B686" s="253" t="inlineStr">
        <is>
          <t>완제 베이스</t>
        </is>
      </c>
      <c r="C686" s="232" t="inlineStr">
        <is>
          <t>80%</t>
        </is>
      </c>
      <c r="D686" s="248" t="inlineStr">
        <is>
          <t>허브누리</t>
        </is>
      </c>
      <c r="E686" s="232" t="n">
        <v>1</v>
      </c>
      <c r="F686" s="100" t="inlineStr">
        <is>
          <t>80 ~ 80 ~ 80%</t>
        </is>
      </c>
      <c r="G686" s="100" t="inlineStr">
        <is>
          <t>유기농 세정 성분과 수용성 보존제가 일체화되어 별도 방부제 없이 사용 가능한 샴푸베이스.</t>
        </is>
      </c>
      <c r="H686" s="100" t="inlineStr">
        <is>
          <t>헤어세정</t>
        </is>
      </c>
      <c r="I686" s="100" t="n"/>
      <c r="J686" s="197" t="n"/>
      <c r="K686" s="100" t="inlineStr"/>
    </row>
    <row r="687" ht="45" customHeight="1" s="43">
      <c r="A687" s="100" t="inlineStr">
        <is>
          <t>에센스 (4GF 재생 에센스)</t>
        </is>
      </c>
      <c r="B687" s="253" t="inlineStr">
        <is>
          <t>완제 베이스</t>
        </is>
      </c>
      <c r="C687" s="232" t="inlineStr">
        <is>
          <t>43%</t>
        </is>
      </c>
      <c r="D687" s="248" t="inlineStr">
        <is>
          <t>허브누리</t>
        </is>
      </c>
      <c r="E687" s="232" t="n">
        <v>1</v>
      </c>
      <c r="F687" s="100" t="inlineStr">
        <is>
          <t>43 ~ 43 ~ 43%</t>
        </is>
      </c>
      <c r="G687" s="100" t="inlineStr">
        <is>
          <t>EGF, FGF 등 4가지 성장인자가 배합된 고농축 점성 피부 재생 에센스 완제품.</t>
        </is>
      </c>
      <c r="H687" s="100" t="inlineStr">
        <is>
          <t>완제베이스+활성</t>
        </is>
      </c>
      <c r="I687" s="100" t="n"/>
      <c r="J687" s="197" t="inlineStr">
        <is>
          <t>원하는 에센스</t>
        </is>
      </c>
      <c r="K687" s="100" t="inlineStr"/>
    </row>
    <row r="688" ht="30" customHeight="1" s="43">
      <c r="A688" s="100" t="inlineStr">
        <is>
          <t>아르간크림베이스</t>
        </is>
      </c>
      <c r="B688" s="253" t="inlineStr">
        <is>
          <t>완제 베이스</t>
        </is>
      </c>
      <c r="C688" s="232" t="inlineStr">
        <is>
          <t>36%</t>
        </is>
      </c>
      <c r="D688" s="248" t="inlineStr">
        <is>
          <t>허브누리</t>
        </is>
      </c>
      <c r="E688" s="232" t="n">
        <v>1</v>
      </c>
      <c r="F688" s="100" t="inlineStr">
        <is>
          <t>36 ~ 36 ~ 36%</t>
        </is>
      </c>
      <c r="G688" s="100" t="inlineStr">
        <is>
          <t>아르간 오일이 고농축 함유된 고보습 영양 크림 베이스.</t>
        </is>
      </c>
      <c r="H688" s="100" t="inlineStr">
        <is>
          <t>완제베이스+활성</t>
        </is>
      </c>
      <c r="I688" s="100" t="n"/>
      <c r="J688" s="197" t="n"/>
      <c r="K688" s="100" t="inlineStr"/>
    </row>
    <row r="689" ht="45" customHeight="1" s="43">
      <c r="A689" s="100" t="inlineStr">
        <is>
          <t>블루밍 CC크림</t>
        </is>
      </c>
      <c r="B689" s="253" t="inlineStr">
        <is>
          <t>완제 베이스</t>
        </is>
      </c>
      <c r="C689" s="232" t="inlineStr">
        <is>
          <t>100%</t>
        </is>
      </c>
      <c r="D689" s="248" t="inlineStr">
        <is>
          <t>허브누리</t>
        </is>
      </c>
      <c r="E689" s="232" t="n">
        <v>1</v>
      </c>
      <c r="F689" s="100" t="inlineStr">
        <is>
          <t>100 ~ 100 ~ 100%</t>
        </is>
      </c>
      <c r="G689" s="100" t="inlineStr">
        <is>
          <t>자외선 차단, 피부 톤 보정 및 스킨케어 에센스 기능이 결합된 올인원 CC크림 베이스.</t>
        </is>
      </c>
      <c r="H689" s="100" t="inlineStr">
        <is>
          <t>로션</t>
        </is>
      </c>
      <c r="I689" s="100" t="n"/>
      <c r="J689" s="197" t="inlineStr">
        <is>
          <t>사용하고 남은 파운데이션, 썬크림, BB크림, CC크림</t>
        </is>
      </c>
      <c r="K689" s="100" t="inlineStr"/>
    </row>
    <row r="690" ht="45" customHeight="1" s="43">
      <c r="A690" s="100" t="inlineStr">
        <is>
          <t>24k 금설
(= 24K 금설)</t>
        </is>
      </c>
      <c r="B690" s="254" t="inlineStr">
        <is>
          <t>장식·건초</t>
        </is>
      </c>
      <c r="C690" s="232" t="inlineStr">
        <is>
          <t>0%</t>
        </is>
      </c>
      <c r="D690" s="248" t="inlineStr">
        <is>
          <t>허브누리</t>
        </is>
      </c>
      <c r="E690" s="232" t="n">
        <v>3</v>
      </c>
      <c r="F690" s="100" t="inlineStr">
        <is>
          <t>0 ~ 0 ~ 0%</t>
        </is>
      </c>
      <c r="G690" s="100" t="inlineStr">
        <is>
          <t>99.9% 순금 24K 박편. 피부 노폐물 정화, 이온 작용을 통한 피부 톤 및 탄력 개선.</t>
        </is>
      </c>
      <c r="H690" s="100" t="inlineStr">
        <is>
          <t>앰플·세럼</t>
        </is>
      </c>
      <c r="I690" s="100" t="n"/>
      <c r="J690" s="197" t="n"/>
      <c r="K690" s="100" t="inlineStr"/>
    </row>
    <row r="691" ht="45" customHeight="1" s="43">
      <c r="A691" s="100" t="inlineStr">
        <is>
          <t>계피</t>
        </is>
      </c>
      <c r="B691" s="254" t="inlineStr">
        <is>
          <t>장식·건초</t>
        </is>
      </c>
      <c r="C691" s="232" t="inlineStr">
        <is>
          <t>17%</t>
        </is>
      </c>
      <c r="D691" s="248" t="inlineStr">
        <is>
          <t>허브누리</t>
        </is>
      </c>
      <c r="E691" s="232" t="n">
        <v>1</v>
      </c>
      <c r="F691" s="100" t="inlineStr">
        <is>
          <t>17 ~ 17 ~ 17%</t>
        </is>
      </c>
      <c r="G691" s="100" t="inlineStr">
        <is>
          <t>비농약 자연농법 재배 계피 칩. 따뜻한 성질의 한방 원료 및 천연 방향, 살균 효과.</t>
        </is>
      </c>
      <c r="H691" s="100" t="inlineStr">
        <is>
          <t>생활화학</t>
        </is>
      </c>
      <c r="I691" s="100" t="n"/>
      <c r="J691" s="197" t="n"/>
      <c r="K691" s="100" t="inlineStr"/>
    </row>
    <row r="692" ht="45" customHeight="1" s="43">
      <c r="A692" s="100" t="inlineStr">
        <is>
          <t>금설</t>
        </is>
      </c>
      <c r="B692" s="254" t="inlineStr">
        <is>
          <t>장식·건초</t>
        </is>
      </c>
      <c r="C692" s="232" t="inlineStr">
        <is>
          <t>0%</t>
        </is>
      </c>
      <c r="D692" s="248" t="inlineStr">
        <is>
          <t>허브누리</t>
        </is>
      </c>
      <c r="E692" s="232" t="n">
        <v>1</v>
      </c>
      <c r="F692" s="100" t="inlineStr">
        <is>
          <t>0 ~ 0 ~ 0%</t>
        </is>
      </c>
      <c r="G692" s="100" t="inlineStr">
        <is>
          <t>99.9% 순금 24K 박편. 피부 노폐물 배출(디톡스), 피부 톤 개선 및 유효성분 흡수 보조.</t>
        </is>
      </c>
      <c r="H692" s="100" t="inlineStr">
        <is>
          <t>앰플·세럼</t>
        </is>
      </c>
      <c r="I692" s="100" t="n"/>
      <c r="J692" s="197" t="n"/>
      <c r="K692" s="100" t="inlineStr"/>
    </row>
    <row r="693" ht="45" customHeight="1" s="43">
      <c r="A693" s="100" t="inlineStr">
        <is>
          <t>라벤더건초</t>
        </is>
      </c>
      <c r="B693" s="254" t="inlineStr">
        <is>
          <t>장식·건초</t>
        </is>
      </c>
      <c r="C693" s="232" t="inlineStr">
        <is>
          <t>33%</t>
        </is>
      </c>
      <c r="D693" s="248" t="inlineStr">
        <is>
          <t>허브누리</t>
        </is>
      </c>
      <c r="E693" s="232" t="n">
        <v>1</v>
      </c>
      <c r="F693" s="100" t="inlineStr">
        <is>
          <t>33 ~ 33 ~ 33%</t>
        </is>
      </c>
      <c r="G693" s="100" t="inlineStr">
        <is>
          <t>말린 라벤더 꽃/잎. 편안한 휴식과 숙면을 돕는 천연 아로마 및 비누/사쉐 재료.</t>
        </is>
      </c>
      <c r="H693" s="100" t="inlineStr">
        <is>
          <t>생활화학</t>
        </is>
      </c>
      <c r="I693" s="100" t="n"/>
      <c r="J693" s="197" t="n"/>
      <c r="K693" s="100" t="inlineStr"/>
    </row>
    <row r="694" ht="45" customHeight="1" s="43">
      <c r="A694" s="100" t="inlineStr">
        <is>
          <t>캐모마일꽃건초</t>
        </is>
      </c>
      <c r="B694" s="254" t="inlineStr">
        <is>
          <t>장식·건초</t>
        </is>
      </c>
      <c r="C694" s="232" t="inlineStr">
        <is>
          <t>33%</t>
        </is>
      </c>
      <c r="D694" s="248" t="inlineStr">
        <is>
          <t>허브누리</t>
        </is>
      </c>
      <c r="E694" s="232" t="n">
        <v>1</v>
      </c>
      <c r="F694" s="100" t="inlineStr">
        <is>
          <t>33 ~ 33 ~ 33%</t>
        </is>
      </c>
      <c r="G694" s="100" t="inlineStr">
        <is>
          <t>말린 캐모마일 꽃봉오리. 달콤한 사과 향과 약리 성분으로 피부 진정 및 정서 안정.</t>
        </is>
      </c>
      <c r="H694" s="100" t="inlineStr">
        <is>
          <t>생활화학</t>
        </is>
      </c>
      <c r="I694" s="100" t="n"/>
      <c r="J694" s="197" t="n"/>
      <c r="K694" s="100" t="inlineStr"/>
    </row>
    <row r="695" ht="45" customHeight="1" s="43">
      <c r="A695" s="100" t="inlineStr">
        <is>
          <t>장미꽃봉우리</t>
        </is>
      </c>
      <c r="B695" s="254" t="inlineStr">
        <is>
          <t>장식·건초</t>
        </is>
      </c>
      <c r="C695" s="232" t="inlineStr">
        <is>
          <t>33%</t>
        </is>
      </c>
      <c r="D695" s="248" t="inlineStr">
        <is>
          <t>허브누리</t>
        </is>
      </c>
      <c r="E695" s="232" t="n">
        <v>1</v>
      </c>
      <c r="F695" s="100" t="inlineStr">
        <is>
          <t>33 ~ 33 ~ 33%</t>
        </is>
      </c>
      <c r="G695" s="100" t="inlineStr">
        <is>
          <t>말린 장미 꽃봉오리(Rosebud). 항산화 폴리페놀 함유, 피부 진정 및 비누/차 장식.</t>
        </is>
      </c>
      <c r="H695" s="100" t="inlineStr">
        <is>
          <t>생활화학</t>
        </is>
      </c>
      <c r="I695" s="100" t="n"/>
      <c r="J695" s="197" t="n"/>
      <c r="K695" s="100" t="inlineStr"/>
    </row>
    <row r="696" ht="30" customHeight="1" s="43">
      <c r="A696" s="100" t="inlineStr">
        <is>
          <t>친환경 석고</t>
        </is>
      </c>
      <c r="B696" s="255" t="inlineStr">
        <is>
          <t>생활·공예</t>
        </is>
      </c>
      <c r="C696" s="232" t="inlineStr">
        <is>
          <t>67%</t>
        </is>
      </c>
      <c r="D696" s="248" t="inlineStr">
        <is>
          <t>허브누리</t>
        </is>
      </c>
      <c r="E696" s="232" t="n">
        <v>5</v>
      </c>
      <c r="F696" s="100" t="inlineStr">
        <is>
          <t>45 ~ 67 ~ 69%</t>
        </is>
      </c>
      <c r="G696" s="100" t="inlineStr">
        <is>
          <t>99% 천연 원석 유래 친환경 석고. 방향제(석고방향제) 및 입욕/팩 베이스제.</t>
        </is>
      </c>
      <c r="H696" s="100" t="inlineStr">
        <is>
          <t>생활화학</t>
        </is>
      </c>
      <c r="I696" s="100" t="n"/>
      <c r="J696" s="197" t="inlineStr">
        <is>
          <t>젬마 석고</t>
        </is>
      </c>
      <c r="K696" s="100" t="inlineStr"/>
    </row>
    <row r="697" ht="45" customHeight="1" s="43">
      <c r="A697" s="100" t="inlineStr">
        <is>
          <t>천연 사쉐 스톤</t>
        </is>
      </c>
      <c r="B697" s="255" t="inlineStr">
        <is>
          <t>생활·공예</t>
        </is>
      </c>
      <c r="C697" s="232" t="inlineStr">
        <is>
          <t>50%</t>
        </is>
      </c>
      <c r="D697" s="248" t="inlineStr">
        <is>
          <t>허브누리</t>
        </is>
      </c>
      <c r="E697" s="232" t="n">
        <v>4</v>
      </c>
      <c r="F697" s="100" t="inlineStr">
        <is>
          <t>50 ~ 50 ~ 50%</t>
        </is>
      </c>
      <c r="G697" s="100" t="inlineStr">
        <is>
          <t>다공성 천연 운모/방향석. 에센셜 오일 및 향료를 머금어 천연 방향제(사쉐) 제작.</t>
        </is>
      </c>
      <c r="H697" s="100" t="inlineStr">
        <is>
          <t>생활화학</t>
        </is>
      </c>
      <c r="I697" s="100" t="n"/>
      <c r="J697" s="197" t="n"/>
      <c r="K697" s="100" t="inlineStr"/>
    </row>
    <row r="698" ht="30" customHeight="1" s="43">
      <c r="A698" s="100" t="inlineStr">
        <is>
          <t>디퓨저 전용 베이스</t>
        </is>
      </c>
      <c r="B698" s="255" t="inlineStr">
        <is>
          <t>생활·공예</t>
        </is>
      </c>
      <c r="C698" s="232" t="inlineStr">
        <is>
          <t>75%</t>
        </is>
      </c>
      <c r="D698" s="248" t="inlineStr">
        <is>
          <t>허브누리</t>
        </is>
      </c>
      <c r="E698" s="232" t="n">
        <v>3</v>
      </c>
      <c r="F698" s="100" t="inlineStr">
        <is>
          <t>35 ~ 75 ~ 97%</t>
        </is>
      </c>
      <c r="G698" s="100" t="inlineStr">
        <is>
          <t>향료와 균일하게 섞이고 발산력을 높인 디퓨저 제작용 고품질 용매 베이스.</t>
        </is>
      </c>
      <c r="H698" s="100" t="inlineStr">
        <is>
          <t>생활화학</t>
        </is>
      </c>
      <c r="I698" s="100" t="n"/>
      <c r="J698" s="197" t="inlineStr">
        <is>
          <t>(식물성)에탄올 · 70% + 식물성 글리세린</t>
        </is>
      </c>
      <c r="K698" s="100" t="inlineStr"/>
    </row>
    <row r="699" ht="30" customHeight="1" s="43">
      <c r="A699" s="100" t="inlineStr">
        <is>
          <t>친환경 석고 분말</t>
        </is>
      </c>
      <c r="B699" s="255" t="inlineStr">
        <is>
          <t>생활·공예</t>
        </is>
      </c>
      <c r="C699" s="232" t="inlineStr">
        <is>
          <t>71%</t>
        </is>
      </c>
      <c r="D699" s="248" t="inlineStr">
        <is>
          <t>허브누리</t>
        </is>
      </c>
      <c r="E699" s="232" t="n">
        <v>1</v>
      </c>
      <c r="F699" s="100" t="inlineStr">
        <is>
          <t>71 ~ 71 ~ 71%</t>
        </is>
      </c>
      <c r="G699" s="100" t="inlineStr">
        <is>
          <t>99% 천연 원석 가공 분말. 석고방향제 및 모형 제작용 친환경 석고 파우더.</t>
        </is>
      </c>
      <c r="H699" s="100" t="inlineStr">
        <is>
          <t>생활화학</t>
        </is>
      </c>
      <c r="I699" s="100" t="n"/>
      <c r="J699" s="197" t="inlineStr">
        <is>
          <t>젬마 석고</t>
        </is>
      </c>
      <c r="K699" s="100" t="inlineStr"/>
    </row>
    <row r="700" ht="30" customHeight="1" s="43">
      <c r="A700" s="100" t="inlineStr">
        <is>
          <t>에코 제습제</t>
        </is>
      </c>
      <c r="B700" s="255" t="inlineStr">
        <is>
          <t>생활·공예</t>
        </is>
      </c>
      <c r="C700" s="232" t="inlineStr">
        <is>
          <t>81%</t>
        </is>
      </c>
      <c r="D700" s="248" t="inlineStr">
        <is>
          <t>허브누리</t>
        </is>
      </c>
      <c r="E700" s="232" t="n">
        <v>1</v>
      </c>
      <c r="F700" s="100" t="inlineStr">
        <is>
          <t>81 ~ 81 ~ 81%</t>
        </is>
      </c>
      <c r="G700" s="100" t="inlineStr">
        <is>
          <t>염화칼슘과 숯 분말의 복합 제습제. 습기 제거 및 탈취·정화 효과.</t>
        </is>
      </c>
      <c r="H700" s="100" t="inlineStr">
        <is>
          <t>생활화학</t>
        </is>
      </c>
      <c r="I700" s="100" t="n"/>
      <c r="J700" s="197" t="n"/>
      <c r="K700" s="100" t="inlineStr"/>
    </row>
    <row r="701" ht="30" customHeight="1" s="43">
      <c r="A701" s="100" t="inlineStr">
        <is>
          <t>과탄산나트륨</t>
        </is>
      </c>
      <c r="B701" s="255" t="inlineStr">
        <is>
          <t>생활·공예</t>
        </is>
      </c>
      <c r="C701" s="232" t="inlineStr">
        <is>
          <t>45%</t>
        </is>
      </c>
      <c r="D701" s="248" t="inlineStr">
        <is>
          <t>허브누리</t>
        </is>
      </c>
      <c r="E701" s="232" t="n">
        <v>1</v>
      </c>
      <c r="F701" s="100" t="inlineStr">
        <is>
          <t>45 ~ 45 ~ 45%</t>
        </is>
      </c>
      <c r="G701" s="100" t="inlineStr">
        <is>
          <t>산소계 표백 및 세정제. 물과 반응하여 산소를 발생시켜 찌든 때 제거 및 살균.</t>
        </is>
      </c>
      <c r="H701" s="100" t="inlineStr">
        <is>
          <t>생활화학</t>
        </is>
      </c>
      <c r="I701" s="100" t="n"/>
      <c r="J701" s="197" t="n"/>
      <c r="K701" s="100" t="inlineStr"/>
    </row>
  </sheetData>
  <autoFilter ref="A3:K701"/>
  <mergeCells count="2">
    <mergeCell ref="A2:K2"/>
    <mergeCell ref="A1:K1"/>
  </mergeCells>
  <pageMargins left="0.75" right="0.75" top="1" bottom="1" header="0.5" footer="0.5"/>
</worksheet>
</file>

<file path=xl/worksheets/sheet8.xml><?xml version="1.0" encoding="utf-8"?>
<worksheet xmlns="http://schemas.openxmlformats.org/spreadsheetml/2006/main">
  <sheetPr>
    <tabColor rgb="FF548235"/>
    <outlinePr summaryBelow="1" summaryRight="1"/>
    <pageSetUpPr/>
  </sheetPr>
  <dimension ref="A1:F63"/>
  <sheetViews>
    <sheetView workbookViewId="0">
      <pane ySplit="3" topLeftCell="A4" activePane="bottomLeft" state="frozen"/>
      <selection pane="bottomLeft" activeCell="A1" sqref="A1"/>
    </sheetView>
  </sheetViews>
  <sheetFormatPr baseColWidth="10" defaultColWidth="8.83203125" defaultRowHeight="17"/>
  <cols>
    <col width="13" customWidth="1" style="43" min="1" max="1"/>
    <col width="20" customWidth="1" style="43" min="2" max="2"/>
    <col width="9" customWidth="1" style="43" min="3" max="3"/>
    <col width="10" customWidth="1" style="43" min="4" max="4"/>
    <col width="22" customWidth="1" style="43" min="5" max="5"/>
    <col width="34" customWidth="1" style="43" min="6" max="6"/>
  </cols>
  <sheetData>
    <row r="1" ht="30" customHeight="1" s="43">
      <c r="A1" s="55" t="inlineStr">
        <is>
          <t>입출고 — 사면 '구매', 버리면 '조정(음수)'. 한 줄씩 쌓기</t>
        </is>
      </c>
    </row>
    <row r="2" ht="58" customHeight="1" s="43">
      <c r="A2" s="57" t="inlineStr">
        <is>
          <t>원료를 사거나(구매) 버릴 때(조정) 한 줄씩 쌓는 장부. 여기 적으면 '원료' 시트의 현재고가 자동으로 오르내린다.   ┃ 컬럼: 날짜=기록일 · 원료=아래 칸 클릭해 드롭다운 선택 · 구분=구매 또는 조정 · 수량g=구매는 +, 흘림·폐기는 −(음수)로 · 출처·단가=어디서 얼마에 · 메모=로트·개봉일 등</t>
        </is>
      </c>
    </row>
    <row r="3">
      <c r="A3" s="87" t="inlineStr">
        <is>
          <t>날짜</t>
        </is>
      </c>
      <c r="B3" s="87" t="inlineStr">
        <is>
          <t>원료</t>
        </is>
      </c>
      <c r="C3" s="87" t="inlineStr">
        <is>
          <t>구분</t>
        </is>
      </c>
      <c r="D3" s="87" t="inlineStr">
        <is>
          <t>수량g</t>
        </is>
      </c>
      <c r="E3" s="87" t="inlineStr">
        <is>
          <t>출처·단가</t>
        </is>
      </c>
      <c r="F3" s="87" t="inlineStr">
        <is>
          <t>메모</t>
        </is>
      </c>
    </row>
    <row r="4">
      <c r="A4" s="14" t="n"/>
      <c r="B4" s="14" t="n"/>
      <c r="C4" s="14" t="n"/>
      <c r="D4" s="14" t="n"/>
      <c r="E4" s="14" t="n"/>
      <c r="F4" s="14" t="n"/>
    </row>
    <row r="5">
      <c r="A5" s="14" t="n"/>
      <c r="B5" s="14" t="n"/>
      <c r="C5" s="14" t="n"/>
      <c r="D5" s="14" t="n"/>
      <c r="E5" s="14" t="n"/>
      <c r="F5" s="14" t="n"/>
    </row>
    <row r="6">
      <c r="A6" s="14" t="n"/>
      <c r="B6" s="14" t="n"/>
      <c r="C6" s="14" t="n"/>
      <c r="D6" s="14" t="n"/>
      <c r="E6" s="14" t="n"/>
      <c r="F6" s="14" t="n"/>
    </row>
    <row r="7">
      <c r="A7" s="14" t="n"/>
      <c r="B7" s="14" t="n"/>
      <c r="C7" s="14" t="n"/>
      <c r="D7" s="14" t="n"/>
      <c r="E7" s="14" t="n"/>
      <c r="F7" s="14" t="n"/>
    </row>
    <row r="8">
      <c r="A8" s="14" t="n"/>
      <c r="B8" s="14" t="n"/>
      <c r="C8" s="14" t="n"/>
      <c r="D8" s="14" t="n"/>
      <c r="E8" s="14" t="n"/>
      <c r="F8" s="14" t="n"/>
    </row>
    <row r="9">
      <c r="A9" s="14" t="n"/>
      <c r="B9" s="14" t="n"/>
      <c r="C9" s="14" t="n"/>
      <c r="D9" s="14" t="n"/>
      <c r="E9" s="14" t="n"/>
      <c r="F9" s="14" t="n"/>
    </row>
    <row r="10">
      <c r="A10" s="14" t="n"/>
      <c r="B10" s="14" t="n"/>
      <c r="C10" s="14" t="n"/>
      <c r="D10" s="14" t="n"/>
      <c r="E10" s="14" t="n"/>
      <c r="F10" s="14" t="n"/>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c r="A21" s="14" t="n"/>
      <c r="B21" s="14" t="n"/>
      <c r="C21" s="14" t="n"/>
      <c r="D21" s="14" t="n"/>
      <c r="E21" s="14" t="n"/>
      <c r="F21" s="14" t="n"/>
    </row>
    <row r="22">
      <c r="A22" s="14" t="n"/>
      <c r="B22" s="14" t="n"/>
      <c r="C22" s="14" t="n"/>
      <c r="D22" s="14" t="n"/>
      <c r="E22" s="14" t="n"/>
      <c r="F22" s="14" t="n"/>
    </row>
    <row r="23">
      <c r="A23" s="14" t="n"/>
      <c r="B23" s="14" t="n"/>
      <c r="C23" s="14" t="n"/>
      <c r="D23" s="14" t="n"/>
      <c r="E23" s="14" t="n"/>
      <c r="F23" s="14" t="n"/>
    </row>
    <row r="24">
      <c r="A24" s="14" t="n"/>
      <c r="B24" s="14" t="n"/>
      <c r="C24" s="14" t="n"/>
      <c r="D24" s="14" t="n"/>
      <c r="E24" s="14" t="n"/>
      <c r="F24" s="14" t="n"/>
    </row>
    <row r="25">
      <c r="A25" s="14" t="n"/>
      <c r="B25" s="14" t="n"/>
      <c r="C25" s="14" t="n"/>
      <c r="D25" s="14" t="n"/>
      <c r="E25" s="14" t="n"/>
      <c r="F25" s="14" t="n"/>
    </row>
    <row r="26">
      <c r="A26" s="14" t="n"/>
      <c r="B26" s="14" t="n"/>
      <c r="C26" s="14" t="n"/>
      <c r="D26" s="14" t="n"/>
      <c r="E26" s="14" t="n"/>
      <c r="F26" s="14" t="n"/>
    </row>
    <row r="27">
      <c r="A27" s="14" t="n"/>
      <c r="B27" s="14" t="n"/>
      <c r="C27" s="14" t="n"/>
      <c r="D27" s="14" t="n"/>
      <c r="E27" s="14" t="n"/>
      <c r="F27" s="14" t="n"/>
    </row>
    <row r="28">
      <c r="A28" s="14" t="n"/>
      <c r="B28" s="14" t="n"/>
      <c r="C28" s="14" t="n"/>
      <c r="D28" s="14" t="n"/>
      <c r="E28" s="14" t="n"/>
      <c r="F28" s="14" t="n"/>
    </row>
    <row r="29">
      <c r="A29" s="14" t="n"/>
      <c r="B29" s="14" t="n"/>
      <c r="C29" s="14" t="n"/>
      <c r="D29" s="14" t="n"/>
      <c r="E29" s="14" t="n"/>
      <c r="F29" s="14" t="n"/>
    </row>
    <row r="30">
      <c r="A30" s="14" t="n"/>
      <c r="B30" s="14" t="n"/>
      <c r="C30" s="14" t="n"/>
      <c r="D30" s="14" t="n"/>
      <c r="E30" s="14" t="n"/>
      <c r="F30" s="14" t="n"/>
    </row>
    <row r="31">
      <c r="A31" s="14" t="n"/>
      <c r="B31" s="14" t="n"/>
      <c r="C31" s="14" t="n"/>
      <c r="D31" s="14" t="n"/>
      <c r="E31" s="14" t="n"/>
      <c r="F31" s="14" t="n"/>
    </row>
    <row r="32">
      <c r="A32" s="14" t="n"/>
      <c r="B32" s="14" t="n"/>
      <c r="C32" s="14" t="n"/>
      <c r="D32" s="14" t="n"/>
      <c r="E32" s="14" t="n"/>
      <c r="F32" s="14" t="n"/>
    </row>
    <row r="33">
      <c r="A33" s="14" t="n"/>
      <c r="B33" s="14" t="n"/>
      <c r="C33" s="14" t="n"/>
      <c r="D33" s="14" t="n"/>
      <c r="E33" s="14" t="n"/>
      <c r="F33" s="14" t="n"/>
    </row>
    <row r="34">
      <c r="A34" s="14" t="n"/>
      <c r="B34" s="14" t="n"/>
      <c r="C34" s="14" t="n"/>
      <c r="D34" s="14" t="n"/>
      <c r="E34" s="14" t="n"/>
      <c r="F34" s="14" t="n"/>
    </row>
    <row r="35">
      <c r="A35" s="14" t="n"/>
      <c r="B35" s="14" t="n"/>
      <c r="C35" s="14" t="n"/>
      <c r="D35" s="14" t="n"/>
      <c r="E35" s="14" t="n"/>
      <c r="F35" s="14" t="n"/>
    </row>
    <row r="36">
      <c r="A36" s="14" t="n"/>
      <c r="B36" s="14" t="n"/>
      <c r="C36" s="14" t="n"/>
      <c r="D36" s="14" t="n"/>
      <c r="E36" s="14" t="n"/>
      <c r="F36" s="14" t="n"/>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5">
      <c r="A55" s="14" t="n"/>
      <c r="B55" s="14" t="n"/>
      <c r="C55" s="14" t="n"/>
      <c r="D55" s="14" t="n"/>
      <c r="E55" s="14" t="n"/>
      <c r="F55" s="14" t="n"/>
    </row>
    <row r="56">
      <c r="A56" s="14" t="n"/>
      <c r="B56" s="14" t="n"/>
      <c r="C56" s="14" t="n"/>
      <c r="D56" s="14" t="n"/>
      <c r="E56" s="14" t="n"/>
      <c r="F56" s="14" t="n"/>
    </row>
    <row r="57">
      <c r="A57" s="14" t="n"/>
      <c r="B57" s="14" t="n"/>
      <c r="C57" s="14" t="n"/>
      <c r="D57" s="14" t="n"/>
      <c r="E57" s="14" t="n"/>
      <c r="F57" s="14" t="n"/>
    </row>
    <row r="58">
      <c r="A58" s="14" t="n"/>
      <c r="B58" s="14" t="n"/>
      <c r="C58" s="14" t="n"/>
      <c r="D58" s="14" t="n"/>
      <c r="E58" s="14" t="n"/>
      <c r="F58" s="14" t="n"/>
    </row>
    <row r="59">
      <c r="A59" s="14" t="n"/>
      <c r="B59" s="14" t="n"/>
      <c r="C59" s="14" t="n"/>
      <c r="D59" s="14" t="n"/>
      <c r="E59" s="14" t="n"/>
      <c r="F59" s="14" t="n"/>
    </row>
    <row r="60">
      <c r="A60" s="14" t="n"/>
      <c r="B60" s="14" t="n"/>
      <c r="C60" s="14" t="n"/>
      <c r="D60" s="14" t="n"/>
      <c r="E60" s="14" t="n"/>
      <c r="F60" s="14" t="n"/>
    </row>
    <row r="61">
      <c r="A61" s="14" t="n"/>
      <c r="B61" s="14" t="n"/>
      <c r="C61" s="14" t="n"/>
      <c r="D61" s="14" t="n"/>
      <c r="E61" s="14" t="n"/>
      <c r="F61" s="14" t="n"/>
    </row>
    <row r="62">
      <c r="A62" s="14" t="n"/>
      <c r="B62" s="14" t="n"/>
      <c r="C62" s="14" t="n"/>
      <c r="D62" s="14" t="n"/>
      <c r="E62" s="14" t="n"/>
      <c r="F62" s="14" t="n"/>
    </row>
    <row r="63">
      <c r="A63" s="14" t="n"/>
      <c r="B63" s="14" t="n"/>
      <c r="C63" s="14" t="n"/>
      <c r="D63" s="14" t="n"/>
      <c r="E63" s="14" t="n"/>
      <c r="F63" s="14" t="n"/>
    </row>
  </sheetData>
  <mergeCells count="2">
    <mergeCell ref="A2:F2"/>
    <mergeCell ref="A1:F1"/>
  </mergeCells>
  <dataValidations count="2">
    <dataValidation sqref="C4:C63" showDropDown="0" showInputMessage="0" showErrorMessage="0" allowBlank="1" type="list">
      <formula1>"구매,조정"</formula1>
    </dataValidation>
    <dataValidation sqref="B4:B63" showDropDown="0" showInputMessage="0" showErrorMessage="0" allowBlank="1" type="list">
      <formula1>=INDIRECT("원료표[원료]")</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FF548235"/>
    <outlinePr summaryBelow="1" summaryRight="1"/>
    <pageSetUpPr/>
  </sheetPr>
  <dimension ref="A1:L65"/>
  <sheetViews>
    <sheetView workbookViewId="0">
      <pane ySplit="3" topLeftCell="A4" activePane="bottomLeft" state="frozen"/>
      <selection pane="bottomLeft" activeCell="A1" sqref="A1"/>
    </sheetView>
  </sheetViews>
  <sheetFormatPr baseColWidth="10" defaultColWidth="8.83203125" defaultRowHeight="17"/>
  <cols>
    <col width="13" customWidth="1" style="43" min="1" max="1"/>
    <col width="20" customWidth="1" style="43" min="2" max="2"/>
    <col width="9" customWidth="1" style="43" min="3" max="3"/>
    <col width="16" customWidth="1" style="43" min="4" max="4"/>
    <col width="24" customWidth="1" style="43" min="5" max="5"/>
    <col width="8" customWidth="1" style="43" min="6" max="7"/>
    <col width="7" customWidth="1" style="43" min="8" max="8"/>
    <col width="20" customWidth="1" style="43" min="9" max="9"/>
    <col width="18" customWidth="1" style="43" min="10" max="10"/>
    <col width="10" customWidth="1" style="43" min="11" max="11"/>
    <col width="26" customWidth="1" style="43" min="12" max="12"/>
  </cols>
  <sheetData>
    <row r="1" ht="30" customHeight="1" s="43">
      <c r="A1" s="55" t="inlineStr">
        <is>
          <t>개발일지 — 제품+배치량g 적으면 재고 자동 차감 · 분리mm=원심 판정(LC-8S)</t>
        </is>
      </c>
    </row>
    <row r="2" ht="44" customHeight="1" s="43">
      <c r="A2" s="57" t="inlineStr">
        <is>
          <t>배치를 만들고 평가한 걸 한 줄씩 남기는 기록. '제품+배치량g'을 적으면 그 레시피대로 원료가 재고에서 자동 차감된다. 한 번에 한 가지만 바꾼다.   ┃ 컬럼: 제품=드롭다운 · 배치량g=만든 총량(재고 차감의 핵심) · 기준(base)=어느 버전에서 출발 · 바꾼것=이번에 바꾼 한 가지 · 유화ok=유화 성공(ok/실패) · 분리mm=원심(LC-8S) 분리층, 0이면 안정 · pH=측정값(5.0~5.5) · 판정=keeper/튜닝/접기(접은 것도 데이터)</t>
        </is>
      </c>
    </row>
    <row r="3">
      <c r="A3" s="87" t="inlineStr">
        <is>
          <t>날짜</t>
        </is>
      </c>
      <c r="B3" s="87" t="inlineStr">
        <is>
          <t>제품</t>
        </is>
      </c>
      <c r="C3" s="87" t="inlineStr">
        <is>
          <t>배치량g</t>
        </is>
      </c>
      <c r="D3" s="87" t="inlineStr">
        <is>
          <t>기준(base)</t>
        </is>
      </c>
      <c r="E3" s="87" t="inlineStr">
        <is>
          <t>바꾼것</t>
        </is>
      </c>
      <c r="F3" s="87" t="inlineStr">
        <is>
          <t>유화ok</t>
        </is>
      </c>
      <c r="G3" s="87" t="inlineStr">
        <is>
          <t>분리mm</t>
        </is>
      </c>
      <c r="H3" s="87" t="inlineStr">
        <is>
          <t>pH</t>
        </is>
      </c>
      <c r="I3" s="87" t="inlineStr">
        <is>
          <t>사용감</t>
        </is>
      </c>
      <c r="J3" s="87" t="inlineStr">
        <is>
          <t>이슈</t>
        </is>
      </c>
      <c r="K3" s="87" t="inlineStr">
        <is>
          <t>판정</t>
        </is>
      </c>
      <c r="L3" s="87" t="inlineStr">
        <is>
          <t>다음 아이디어</t>
        </is>
      </c>
    </row>
    <row r="4">
      <c r="A4" s="14" t="inlineStr">
        <is>
          <t>2026-09-07</t>
        </is>
      </c>
      <c r="B4" s="14" t="n"/>
      <c r="C4" s="14" t="n"/>
      <c r="D4" s="14" t="inlineStr">
        <is>
          <t>daily-lotion v2</t>
        </is>
      </c>
      <c r="E4" s="14" t="inlineStr">
        <is>
          <t>잔탄검 0.4→0.5 (점도 실험)</t>
        </is>
      </c>
      <c r="F4" s="14" t="inlineStr">
        <is>
          <t>ok</t>
        </is>
      </c>
      <c r="G4" s="14" t="n"/>
      <c r="H4" s="14" t="n">
        <v>5.2</v>
      </c>
      <c r="I4" s="14" t="inlineStr">
        <is>
          <t>약간 무거움</t>
        </is>
      </c>
      <c r="J4" s="14" t="inlineStr">
        <is>
          <t>스트링잉(실 늘어짐)</t>
        </is>
      </c>
      <c r="K4" s="14" t="inlineStr">
        <is>
          <t>접기</t>
        </is>
      </c>
      <c r="L4" s="14" t="inlineStr">
        <is>
          <t>잔탄 대신 스클레로튬검 시도</t>
        </is>
      </c>
    </row>
    <row r="5">
      <c r="A5" s="14" t="inlineStr">
        <is>
          <t>2026-09-07</t>
        </is>
      </c>
      <c r="B5" s="14" t="n"/>
      <c r="C5" s="14" t="n"/>
      <c r="D5" s="14" t="inlineStr">
        <is>
          <t>daily-lotion v2</t>
        </is>
      </c>
      <c r="E5" s="14" t="inlineStr">
        <is>
          <t>글리세린 5→3 + 베타인 2 추가</t>
        </is>
      </c>
      <c r="F5" s="14" t="inlineStr">
        <is>
          <t>ok</t>
        </is>
      </c>
      <c r="G5" s="14" t="n"/>
      <c r="H5" s="14" t="n">
        <v>5.1</v>
      </c>
      <c r="I5" s="14" t="inlineStr">
        <is>
          <t>산뜻·덜 끈적</t>
        </is>
      </c>
      <c r="J5" s="14" t="n"/>
      <c r="K5" s="14" t="inlineStr">
        <is>
          <t>keeper</t>
        </is>
      </c>
      <c r="L5" s="14" t="inlineStr">
        <is>
          <t>안정성 45C/RT 등록</t>
        </is>
      </c>
    </row>
    <row r="6">
      <c r="A6" s="14" t="n"/>
      <c r="B6" s="14" t="n"/>
      <c r="C6" s="14" t="n"/>
      <c r="D6" s="14" t="n"/>
      <c r="E6" s="14" t="n"/>
      <c r="F6" s="14" t="n"/>
      <c r="G6" s="14" t="n"/>
      <c r="H6" s="14" t="n"/>
      <c r="I6" s="14" t="n"/>
      <c r="J6" s="14" t="n"/>
      <c r="K6" s="14" t="n"/>
      <c r="L6" s="14" t="n"/>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row r="57">
      <c r="A57" s="14" t="n"/>
      <c r="B57" s="14" t="n"/>
      <c r="C57" s="14" t="n"/>
      <c r="D57" s="14" t="n"/>
      <c r="E57" s="14" t="n"/>
      <c r="F57" s="14" t="n"/>
      <c r="G57" s="14" t="n"/>
      <c r="H57" s="14" t="n"/>
      <c r="I57" s="14" t="n"/>
      <c r="J57" s="14" t="n"/>
      <c r="K57" s="14" t="n"/>
      <c r="L57" s="14" t="n"/>
    </row>
    <row r="58">
      <c r="A58" s="14" t="n"/>
      <c r="B58" s="14" t="n"/>
      <c r="C58" s="14" t="n"/>
      <c r="D58" s="14" t="n"/>
      <c r="E58" s="14" t="n"/>
      <c r="F58" s="14" t="n"/>
      <c r="G58" s="14" t="n"/>
      <c r="H58" s="14" t="n"/>
      <c r="I58" s="14" t="n"/>
      <c r="J58" s="14" t="n"/>
      <c r="K58" s="14" t="n"/>
      <c r="L58" s="14" t="n"/>
    </row>
    <row r="59">
      <c r="A59" s="14" t="n"/>
      <c r="B59" s="14" t="n"/>
      <c r="C59" s="14" t="n"/>
      <c r="D59" s="14" t="n"/>
      <c r="E59" s="14" t="n"/>
      <c r="F59" s="14" t="n"/>
      <c r="G59" s="14" t="n"/>
      <c r="H59" s="14" t="n"/>
      <c r="I59" s="14" t="n"/>
      <c r="J59" s="14" t="n"/>
      <c r="K59" s="14" t="n"/>
      <c r="L59" s="14" t="n"/>
    </row>
    <row r="60">
      <c r="A60" s="14" t="n"/>
      <c r="B60" s="14" t="n"/>
      <c r="C60" s="14" t="n"/>
      <c r="D60" s="14" t="n"/>
      <c r="E60" s="14" t="n"/>
      <c r="F60" s="14" t="n"/>
      <c r="G60" s="14" t="n"/>
      <c r="H60" s="14" t="n"/>
      <c r="I60" s="14" t="n"/>
      <c r="J60" s="14" t="n"/>
      <c r="K60" s="14" t="n"/>
      <c r="L60" s="14" t="n"/>
    </row>
    <row r="61">
      <c r="A61" s="14" t="n"/>
      <c r="B61" s="14" t="n"/>
      <c r="C61" s="14" t="n"/>
      <c r="D61" s="14" t="n"/>
      <c r="E61" s="14" t="n"/>
      <c r="F61" s="14" t="n"/>
      <c r="G61" s="14" t="n"/>
      <c r="H61" s="14" t="n"/>
      <c r="I61" s="14" t="n"/>
      <c r="J61" s="14" t="n"/>
      <c r="K61" s="14" t="n"/>
      <c r="L61" s="14" t="n"/>
    </row>
    <row r="62">
      <c r="A62" s="14" t="n"/>
      <c r="B62" s="14" t="n"/>
      <c r="C62" s="14" t="n"/>
      <c r="D62" s="14" t="n"/>
      <c r="E62" s="14" t="n"/>
      <c r="F62" s="14" t="n"/>
      <c r="G62" s="14" t="n"/>
      <c r="H62" s="14" t="n"/>
      <c r="I62" s="14" t="n"/>
      <c r="J62" s="14" t="n"/>
      <c r="K62" s="14" t="n"/>
      <c r="L62" s="14" t="n"/>
    </row>
    <row r="63">
      <c r="A63" s="14" t="n"/>
      <c r="B63" s="14" t="n"/>
      <c r="C63" s="14" t="n"/>
      <c r="D63" s="14" t="n"/>
      <c r="E63" s="14" t="n"/>
      <c r="F63" s="14" t="n"/>
      <c r="G63" s="14" t="n"/>
      <c r="H63" s="14" t="n"/>
      <c r="I63" s="14" t="n"/>
      <c r="J63" s="14" t="n"/>
      <c r="K63" s="14" t="n"/>
      <c r="L63" s="14" t="n"/>
    </row>
    <row r="64">
      <c r="A64" s="14" t="n"/>
      <c r="B64" s="14" t="n"/>
      <c r="C64" s="14" t="n"/>
      <c r="D64" s="14" t="n"/>
      <c r="E64" s="14" t="n"/>
      <c r="F64" s="14" t="n"/>
      <c r="G64" s="14" t="n"/>
      <c r="H64" s="14" t="n"/>
      <c r="I64" s="14" t="n"/>
      <c r="J64" s="14" t="n"/>
      <c r="K64" s="14" t="n"/>
      <c r="L64" s="14" t="n"/>
    </row>
    <row r="65">
      <c r="A65" s="14" t="n"/>
      <c r="B65" s="14" t="n"/>
      <c r="C65" s="14" t="n"/>
      <c r="D65" s="14" t="n"/>
      <c r="E65" s="14" t="n"/>
      <c r="F65" s="14" t="n"/>
      <c r="G65" s="14" t="n"/>
      <c r="H65" s="14" t="n"/>
      <c r="I65" s="14" t="n"/>
      <c r="J65" s="14" t="n"/>
      <c r="K65" s="14" t="n"/>
      <c r="L65" s="14" t="n"/>
    </row>
  </sheetData>
  <mergeCells count="2">
    <mergeCell ref="A2:L2"/>
    <mergeCell ref="A1:L1"/>
  </mergeCells>
  <dataValidations count="3">
    <dataValidation sqref="B4:B65" showDropDown="0" showInputMessage="0" showErrorMessage="0" allowBlank="1" type="list">
      <formula1>"시크 진정 토너,진정 밸런스 앰플,진정 수분 젤,딥 클렌징 오일 (닦아내기),워시오프 클렌징 오일,밸런스 진정 로션,시크 진정 밸런스 크림 (히어로),시크 진정 크림 (미니멀 3종)"</formula1>
    </dataValidation>
    <dataValidation sqref="F4:F65" showDropDown="0" showInputMessage="0" showErrorMessage="0" allowBlank="1" type="list">
      <formula1>"ok,실패"</formula1>
    </dataValidation>
    <dataValidation sqref="K4:K65" showDropDown="0" showInputMessage="0" showErrorMessage="0" allowBlank="1" type="list">
      <formula1>"keeper,튜닝,접기"</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FF548235"/>
    <outlinePr summaryBelow="1" summaryRight="1"/>
    <pageSetUpPr/>
  </sheetPr>
  <dimension ref="A1:F36"/>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10" defaultColWidth="8.83203125" defaultRowHeight="17"/>
  <cols>
    <col width="12" customWidth="1" style="43" min="1" max="1"/>
    <col width="26" customWidth="1" style="43" min="2" max="3"/>
    <col width="34" customWidth="1" style="43" min="4" max="4"/>
    <col width="8" customWidth="1" style="43" min="5" max="5"/>
    <col width="26" customWidth="1" style="43" min="6" max="6"/>
  </cols>
  <sheetData>
    <row r="1" ht="30" customHeight="1" s="43">
      <c r="A1" s="55" t="inlineStr">
        <is>
          <t>도구 모음 — 보유/추천 장비·소모품</t>
        </is>
      </c>
    </row>
    <row r="2" ht="44" customHeight="1" s="43">
      <c r="A2" s="57" t="inlineStr">
        <is>
          <t>실험에 쓰는 장비·소모품 모음. 분류·보유로 필터해서 '뭘 더 사야 하나'를 본다. '보유'·'메모'는 네가 고쳐도 재생성 때 보존된다.   ┃ 보유 값: 보유=가지고 있음 · 추천=있으면 좋음(필요 시 구매) · 소모품=떨어지면 보충 · 필수=없으면 시작 금지</t>
        </is>
      </c>
    </row>
    <row r="3">
      <c r="A3" s="87" t="inlineStr">
        <is>
          <t>분류</t>
        </is>
      </c>
      <c r="B3" s="87" t="inlineStr">
        <is>
          <t>도구</t>
        </is>
      </c>
      <c r="C3" s="87" t="inlineStr">
        <is>
          <t>권장규격·모델</t>
        </is>
      </c>
      <c r="D3" s="87" t="inlineStr">
        <is>
          <t>용도</t>
        </is>
      </c>
      <c r="E3" s="87" t="inlineStr">
        <is>
          <t>보유</t>
        </is>
      </c>
      <c r="F3" s="87" t="inlineStr">
        <is>
          <t>메모</t>
        </is>
      </c>
    </row>
    <row r="4" ht="36" customHeight="1" s="43">
      <c r="A4" s="4" t="inlineStr">
        <is>
          <t>계량</t>
        </is>
      </c>
      <c r="B4" s="4" t="inlineStr">
        <is>
          <t>정밀 저울</t>
        </is>
      </c>
      <c r="C4" s="88" t="inlineStr">
        <is>
          <t>0.01g(필요시 0.001g)·최대 ~200g</t>
        </is>
      </c>
      <c r="D4" s="88" t="inlineStr">
        <is>
          <t>활성·검·보존제·향 등 1% 이하 소량 계량</t>
        </is>
      </c>
      <c r="E4" s="7" t="inlineStr">
        <is>
          <t>보유</t>
        </is>
      </c>
      <c r="F4" s="88" t="n"/>
    </row>
    <row r="5" ht="18" customHeight="1" s="43">
      <c r="A5" s="4" t="inlineStr">
        <is>
          <t>계량</t>
        </is>
      </c>
      <c r="B5" s="4" t="inlineStr">
        <is>
          <t>벤치 저울</t>
        </is>
      </c>
      <c r="C5" s="88" t="inlineStr">
        <is>
          <t>0.1g·최대 2~3kg</t>
        </is>
      </c>
      <c r="D5" s="88" t="inlineStr">
        <is>
          <t>정제수·오일·베이스 등 대량 계량</t>
        </is>
      </c>
      <c r="E5" s="7" t="inlineStr">
        <is>
          <t>추천</t>
        </is>
      </c>
      <c r="F5" s="88" t="n"/>
    </row>
    <row r="6" ht="18" customHeight="1" s="43">
      <c r="A6" s="4" t="inlineStr">
        <is>
          <t>계량</t>
        </is>
      </c>
      <c r="B6" s="4" t="inlineStr">
        <is>
          <t>유산지(칭량지)·약포지</t>
        </is>
      </c>
      <c r="C6" s="88" t="inlineStr">
        <is>
          <t>소모품</t>
        </is>
      </c>
      <c r="D6" s="88" t="inlineStr">
        <is>
          <t>분말 깔고 TARE 계량(비커 안 더럽힘)</t>
        </is>
      </c>
      <c r="E6" s="7" t="inlineStr">
        <is>
          <t>소모품</t>
        </is>
      </c>
      <c r="F6" s="88" t="n"/>
    </row>
    <row r="7" ht="18" customHeight="1" s="43">
      <c r="A7" s="4" t="inlineStr">
        <is>
          <t>계량</t>
        </is>
      </c>
      <c r="B7" s="4" t="inlineStr">
        <is>
          <t>스패출러·약수저</t>
        </is>
      </c>
      <c r="C7" s="88" t="inlineStr">
        <is>
          <t>스테인리스</t>
        </is>
      </c>
      <c r="D7" s="88" t="inlineStr">
        <is>
          <t>원료 덜기</t>
        </is>
      </c>
      <c r="E7" s="7" t="inlineStr">
        <is>
          <t>보유</t>
        </is>
      </c>
      <c r="F7" s="88" t="n"/>
    </row>
    <row r="8" ht="18" customHeight="1" s="43">
      <c r="A8" s="4" t="inlineStr">
        <is>
          <t>계량</t>
        </is>
      </c>
      <c r="B8" s="4" t="inlineStr">
        <is>
          <t>메스실린더</t>
        </is>
      </c>
      <c r="C8" s="88" t="inlineStr">
        <is>
          <t>50·100mL</t>
        </is>
      </c>
      <c r="D8" s="88" t="inlineStr">
        <is>
          <t>액체 부피 참고(정밀은 저울로)</t>
        </is>
      </c>
      <c r="E8" s="7" t="inlineStr">
        <is>
          <t>추천</t>
        </is>
      </c>
      <c r="F8" s="88" t="n"/>
    </row>
    <row r="9" ht="18" customHeight="1" s="43">
      <c r="A9" s="4" t="inlineStr">
        <is>
          <t>가열·교반</t>
        </is>
      </c>
      <c r="B9" s="4" t="inlineStr">
        <is>
          <t>가열 자력교반기(핫플+스터러)</t>
        </is>
      </c>
      <c r="C9" s="88" t="inlineStr">
        <is>
          <t>HS5Pro + 온도프로브</t>
        </is>
      </c>
      <c r="D9" s="88" t="inlineStr">
        <is>
          <t>수상 가열·70~75℃ 유지·자석교반</t>
        </is>
      </c>
      <c r="E9" s="7" t="inlineStr">
        <is>
          <t>보유</t>
        </is>
      </c>
      <c r="F9" s="88" t="n"/>
    </row>
    <row r="10" ht="18" customHeight="1" s="43">
      <c r="A10" s="4" t="inlineStr">
        <is>
          <t>가열·교반</t>
        </is>
      </c>
      <c r="B10" s="4" t="inlineStr">
        <is>
          <t>자석교반자 + 회수막대</t>
        </is>
      </c>
      <c r="C10" s="88" t="inlineStr">
        <is>
          <t>PTFE 바</t>
        </is>
      </c>
      <c r="D10" s="88" t="inlineStr">
        <is>
          <t>교반 / 뜨거운 비커서 바 회수</t>
        </is>
      </c>
      <c r="E10" s="7" t="inlineStr">
        <is>
          <t>보유</t>
        </is>
      </c>
      <c r="F10" s="88" t="n"/>
    </row>
    <row r="11" ht="18" customHeight="1" s="43">
      <c r="A11" s="4" t="inlineStr">
        <is>
          <t>가열·교반</t>
        </is>
      </c>
      <c r="B11" s="4" t="inlineStr">
        <is>
          <t>중탕 냄비</t>
        </is>
      </c>
      <c r="C11" s="88" t="inlineStr">
        <is>
          <t>주방용</t>
        </is>
      </c>
      <c r="D11" s="88" t="inlineStr">
        <is>
          <t>유상 간접 가열(항온수조 대체)</t>
        </is>
      </c>
      <c r="E11" s="7" t="inlineStr">
        <is>
          <t>보유</t>
        </is>
      </c>
      <c r="F11" s="88" t="n"/>
    </row>
    <row r="12" ht="18" customHeight="1" s="43">
      <c r="A12" s="4" t="inlineStr">
        <is>
          <t>가열·교반</t>
        </is>
      </c>
      <c r="B12" s="4" t="inlineStr">
        <is>
          <t>디지털 온도계 2개</t>
        </is>
      </c>
      <c r="C12" s="88" t="inlineStr">
        <is>
          <t>프로브형</t>
        </is>
      </c>
      <c r="D12" s="88" t="inlineStr">
        <is>
          <t>수상=프로브, 유상=별도 온도계</t>
        </is>
      </c>
      <c r="E12" s="7" t="inlineStr">
        <is>
          <t>추천</t>
        </is>
      </c>
      <c r="F12" s="88" t="n"/>
    </row>
    <row r="13" ht="18" customHeight="1" s="43">
      <c r="A13" s="4" t="inlineStr">
        <is>
          <t>가열·교반</t>
        </is>
      </c>
      <c r="B13" s="4" t="inlineStr">
        <is>
          <t>시계접시·비커뚜껑</t>
        </is>
      </c>
      <c r="C13" s="88" t="inlineStr">
        <is>
          <t>유리</t>
        </is>
      </c>
      <c r="D13" s="88" t="inlineStr">
        <is>
          <t>가열 중 물 증발 방지</t>
        </is>
      </c>
      <c r="E13" s="7" t="inlineStr">
        <is>
          <t>추천</t>
        </is>
      </c>
      <c r="F13" s="88" t="n"/>
    </row>
    <row r="14" ht="18" customHeight="1" s="43">
      <c r="A14" s="4" t="inlineStr">
        <is>
          <t>가열·교반</t>
        </is>
      </c>
      <c r="B14" s="4" t="inlineStr">
        <is>
          <t>비커집게·내열장갑</t>
        </is>
      </c>
      <c r="C14" s="88" t="inlineStr">
        <is>
          <t>—</t>
        </is>
      </c>
      <c r="D14" s="88" t="inlineStr">
        <is>
          <t>70~75℃ 화상 방지</t>
        </is>
      </c>
      <c r="E14" s="7" t="inlineStr">
        <is>
          <t>추천</t>
        </is>
      </c>
      <c r="F14" s="88" t="n"/>
    </row>
    <row r="15" ht="18" customHeight="1" s="43">
      <c r="A15" s="4" t="inlineStr">
        <is>
          <t>유화·냉각</t>
        </is>
      </c>
      <c r="B15" s="4" t="inlineStr">
        <is>
          <t>호모나이저</t>
        </is>
      </c>
      <c r="C15" s="88" t="inlineStr">
        <is>
          <t>HZ-400</t>
        </is>
      </c>
      <c r="D15" s="88" t="inlineStr">
        <is>
          <t>유화(고전단) 전용 — 유화는 이것만</t>
        </is>
      </c>
      <c r="E15" s="7" t="inlineStr">
        <is>
          <t>보유</t>
        </is>
      </c>
      <c r="F15" s="88" t="n"/>
    </row>
    <row r="16" ht="18" customHeight="1" s="43">
      <c r="A16" s="4" t="inlineStr">
        <is>
          <t>유화·냉각</t>
        </is>
      </c>
      <c r="B16" s="4" t="inlineStr">
        <is>
          <t>오버헤드 교반기 + 패들</t>
        </is>
      </c>
      <c r="C16" s="88" t="inlineStr">
        <is>
          <t>OC-15S + 임펠러·클램프</t>
        </is>
      </c>
      <c r="D16" s="88" t="inlineStr">
        <is>
          <t>냉각 교반(저속·길게), 크림 필수</t>
        </is>
      </c>
      <c r="E16" s="7" t="inlineStr">
        <is>
          <t>보유</t>
        </is>
      </c>
      <c r="F16" s="88" t="n"/>
    </row>
    <row r="17" ht="18" customHeight="1" s="43">
      <c r="A17" s="4" t="inlineStr">
        <is>
          <t>측정·판정</t>
        </is>
      </c>
      <c r="B17" s="4" t="inlineStr">
        <is>
          <t>pH 미터</t>
        </is>
      </c>
      <c r="C17" s="88" t="inlineStr">
        <is>
          <t>+ 교정버퍼 4·7 + 보관액</t>
        </is>
      </c>
      <c r="D17" s="88" t="inlineStr">
        <is>
          <t>로션·크림 pH 측정·보정</t>
        </is>
      </c>
      <c r="E17" s="7" t="inlineStr">
        <is>
          <t>보유</t>
        </is>
      </c>
      <c r="F17" s="88" t="n"/>
    </row>
    <row r="18" ht="18" customHeight="1" s="43">
      <c r="A18" s="4" t="inlineStr">
        <is>
          <t>측정·판정</t>
        </is>
      </c>
      <c r="B18" s="4" t="inlineStr">
        <is>
          <t>pH 스트립</t>
        </is>
      </c>
      <c r="C18" s="88" t="inlineStr">
        <is>
          <t>0.2~0.5 눈금</t>
        </is>
      </c>
      <c r="D18" s="88" t="inlineStr">
        <is>
          <t>간이 pH(미터 백업)</t>
        </is>
      </c>
      <c r="E18" s="7" t="inlineStr">
        <is>
          <t>추천</t>
        </is>
      </c>
      <c r="F18" s="88" t="n"/>
    </row>
    <row r="19" ht="18" customHeight="1" s="43">
      <c r="A19" s="4" t="inlineStr">
        <is>
          <t>측정·판정</t>
        </is>
      </c>
      <c r="B19" s="4" t="inlineStr">
        <is>
          <t>원심분리기</t>
        </is>
      </c>
      <c r="C19" s="88" t="inlineStr">
        <is>
          <t>LC-8S(저속 8×15mL)</t>
        </is>
      </c>
      <c r="D19" s="88" t="inlineStr">
        <is>
          <t>당일 유화 분리 판정(분리mm)</t>
        </is>
      </c>
      <c r="E19" s="7" t="inlineStr">
        <is>
          <t>보유</t>
        </is>
      </c>
      <c r="F19" s="88" t="n"/>
    </row>
    <row r="20" ht="18" customHeight="1" s="43">
      <c r="A20" s="4" t="inlineStr">
        <is>
          <t>측정·판정</t>
        </is>
      </c>
      <c r="B20" s="4" t="inlineStr">
        <is>
          <t>15mL 코니컬 튜브 + 랙</t>
        </is>
      </c>
      <c r="C20" s="88" t="inlineStr">
        <is>
          <t>눈금 있는 것</t>
        </is>
      </c>
      <c r="D20" s="88" t="inlineStr">
        <is>
          <t>원심 샘플(10g×2 대칭)</t>
        </is>
      </c>
      <c r="E20" s="7" t="inlineStr">
        <is>
          <t>소모품</t>
        </is>
      </c>
      <c r="F20" s="88" t="n"/>
    </row>
    <row r="21" ht="18" customHeight="1" s="43">
      <c r="A21" s="4" t="inlineStr">
        <is>
          <t>유리기구</t>
        </is>
      </c>
      <c r="B21" s="4" t="inlineStr">
        <is>
          <t>비커</t>
        </is>
      </c>
      <c r="C21" s="88" t="inlineStr">
        <is>
          <t>100·250·500mL 각 2~3개</t>
        </is>
      </c>
      <c r="D21" s="88" t="inlineStr">
        <is>
          <t>계량·가열·혼합</t>
        </is>
      </c>
      <c r="E21" s="7" t="inlineStr">
        <is>
          <t>보유</t>
        </is>
      </c>
      <c r="F21" s="88" t="n"/>
    </row>
    <row r="22" ht="18" customHeight="1" s="43">
      <c r="A22" s="4" t="inlineStr">
        <is>
          <t>유리기구</t>
        </is>
      </c>
      <c r="B22" s="4" t="inlineStr">
        <is>
          <t>유리막대</t>
        </is>
      </c>
      <c r="C22" s="88" t="inlineStr">
        <is>
          <t>—</t>
        </is>
      </c>
      <c r="D22" s="88" t="inlineStr">
        <is>
          <t>젓기·검 선분산 개기</t>
        </is>
      </c>
      <c r="E22" s="7" t="inlineStr">
        <is>
          <t>보유</t>
        </is>
      </c>
      <c r="F22" s="88" t="n"/>
    </row>
    <row r="23" ht="18" customHeight="1" s="43">
      <c r="A23" s="4" t="inlineStr">
        <is>
          <t>소분·보관</t>
        </is>
      </c>
      <c r="B23" s="4" t="inlineStr">
        <is>
          <t>투명 유리 바이알</t>
        </is>
      </c>
      <c r="C23" s="88" t="inlineStr">
        <is>
          <t>20~30mL 다수</t>
        </is>
      </c>
      <c r="D23" s="88" t="inlineStr">
        <is>
          <t>안정성 소분(4조건+대조군)</t>
        </is>
      </c>
      <c r="E23" s="7" t="inlineStr">
        <is>
          <t>보유</t>
        </is>
      </c>
      <c r="F23" s="88" t="n"/>
    </row>
    <row r="24" ht="36" customHeight="1" s="43">
      <c r="A24" s="4" t="inlineStr">
        <is>
          <t>소분·보관</t>
        </is>
      </c>
      <c r="B24" s="4" t="inlineStr">
        <is>
          <t>시제품 용기</t>
        </is>
      </c>
      <c r="C24" s="88" t="inlineStr">
        <is>
          <t>로션=펌프/튜브, 크림=자/에어리스</t>
        </is>
      </c>
      <c r="D24" s="88" t="inlineStr">
        <is>
          <t>완제품 충전</t>
        </is>
      </c>
      <c r="E24" s="7" t="inlineStr">
        <is>
          <t>추천</t>
        </is>
      </c>
      <c r="F24" s="88" t="n"/>
    </row>
    <row r="25" ht="18" customHeight="1" s="43">
      <c r="A25" s="4" t="inlineStr">
        <is>
          <t>소분·보관</t>
        </is>
      </c>
      <c r="B25" s="4" t="inlineStr">
        <is>
          <t>스포이드</t>
        </is>
      </c>
      <c r="C25" s="88" t="inlineStr">
        <is>
          <t>일회용 PE / 유리(향 전용)</t>
        </is>
      </c>
      <c r="D25" s="88" t="inlineStr">
        <is>
          <t>소량·pH 적정</t>
        </is>
      </c>
      <c r="E25" s="7" t="inlineStr">
        <is>
          <t>소모품</t>
        </is>
      </c>
      <c r="F25" s="88" t="n"/>
    </row>
    <row r="26" ht="18" customHeight="1" s="43">
      <c r="A26" s="4" t="inlineStr">
        <is>
          <t>소분·보관</t>
        </is>
      </c>
      <c r="B26" s="4" t="inlineStr">
        <is>
          <t>라벨지 + 유성마커</t>
        </is>
      </c>
      <c r="C26" s="88" t="inlineStr">
        <is>
          <t>—</t>
        </is>
      </c>
      <c r="D26" s="88" t="inlineStr">
        <is>
          <t>배치·조건·날짜 기록</t>
        </is>
      </c>
      <c r="E26" s="7" t="inlineStr">
        <is>
          <t>소모품</t>
        </is>
      </c>
      <c r="F26" s="88" t="n"/>
    </row>
    <row r="27" ht="18" customHeight="1" s="43">
      <c r="A27" s="4" t="inlineStr">
        <is>
          <t>세척·위생</t>
        </is>
      </c>
      <c r="B27" s="4" t="inlineStr">
        <is>
          <t>70% 에탄올 + 분무기</t>
        </is>
      </c>
      <c r="C27" s="88" t="inlineStr">
        <is>
          <t>소모품</t>
        </is>
      </c>
      <c r="D27" s="88" t="inlineStr">
        <is>
          <t>도구·용기·손 소독(제일 중요)</t>
        </is>
      </c>
      <c r="E27" s="7" t="inlineStr">
        <is>
          <t>소모품</t>
        </is>
      </c>
      <c r="F27" s="88" t="n"/>
    </row>
    <row r="28" ht="18" customHeight="1" s="43">
      <c r="A28" s="4" t="inlineStr">
        <is>
          <t>세척·위생</t>
        </is>
      </c>
      <c r="B28" s="4" t="inlineStr">
        <is>
          <t>병솔·시험관솔</t>
        </is>
      </c>
      <c r="C28" s="88" t="inlineStr">
        <is>
          <t>호모헤드 전용솔 포함</t>
        </is>
      </c>
      <c r="D28" s="88" t="inlineStr">
        <is>
          <t>비커·튜브·호모헤드 세척</t>
        </is>
      </c>
      <c r="E28" s="7" t="inlineStr">
        <is>
          <t>보유</t>
        </is>
      </c>
      <c r="F28" s="88" t="n"/>
    </row>
    <row r="29" ht="18" customHeight="1" s="43">
      <c r="A29" s="4" t="inlineStr">
        <is>
          <t>세척·위생</t>
        </is>
      </c>
      <c r="B29" s="4" t="inlineStr">
        <is>
          <t>페그(젖병) 건조대</t>
        </is>
      </c>
      <c r="C29" s="88" t="inlineStr">
        <is>
          <t>—</t>
        </is>
      </c>
      <c r="D29" s="88" t="inlineStr">
        <is>
          <t>거꾸로 꽂아 완전 건조</t>
        </is>
      </c>
      <c r="E29" s="7" t="inlineStr">
        <is>
          <t>추천</t>
        </is>
      </c>
      <c r="F29" s="88" t="n"/>
    </row>
    <row r="30" ht="18" customHeight="1" s="43">
      <c r="A30" s="4" t="inlineStr">
        <is>
          <t>세척·위생</t>
        </is>
      </c>
      <c r="B30" s="4" t="inlineStr">
        <is>
          <t>정제수/증류수</t>
        </is>
      </c>
      <c r="C30" s="88" t="inlineStr">
        <is>
          <t>소모품</t>
        </is>
      </c>
      <c r="D30" s="88" t="inlineStr">
        <is>
          <t>최종 헹굼·처방 용수(수돗물 금지)</t>
        </is>
      </c>
      <c r="E30" s="7" t="inlineStr">
        <is>
          <t>소모품</t>
        </is>
      </c>
      <c r="F30" s="88" t="n"/>
    </row>
    <row r="31" ht="18" customHeight="1" s="43">
      <c r="A31" s="4" t="inlineStr">
        <is>
          <t>안정성 환경</t>
        </is>
      </c>
      <c r="B31" s="4" t="inlineStr">
        <is>
          <t>45℃ 인큐베이터/발효기</t>
        </is>
      </c>
      <c r="C31" s="88" t="inlineStr">
        <is>
          <t>챔버형</t>
        </is>
      </c>
      <c r="D31" s="88" t="inlineStr">
        <is>
          <t>가속 안정성 보관(45℃)</t>
        </is>
      </c>
      <c r="E31" s="7" t="inlineStr">
        <is>
          <t>보유</t>
        </is>
      </c>
      <c r="F31" s="88" t="n"/>
    </row>
    <row r="32" ht="18" customHeight="1" s="43">
      <c r="A32" s="4" t="inlineStr">
        <is>
          <t>안정성 환경</t>
        </is>
      </c>
      <c r="B32" s="4" t="inlineStr">
        <is>
          <t>냉장(4℃)·냉동</t>
        </is>
      </c>
      <c r="C32" s="88" t="inlineStr">
        <is>
          <t>주방 냉장고</t>
        </is>
      </c>
      <c r="D32" s="88" t="inlineStr">
        <is>
          <t>저온·동결융해 안정성</t>
        </is>
      </c>
      <c r="E32" s="7" t="inlineStr">
        <is>
          <t>보유</t>
        </is>
      </c>
      <c r="F32" s="88" t="n"/>
    </row>
    <row r="33" ht="18" customHeight="1" s="43">
      <c r="A33" s="4" t="inlineStr">
        <is>
          <t>안정성 환경</t>
        </is>
      </c>
      <c r="B33" s="4" t="inlineStr">
        <is>
          <t>컴프레서 와인셀러 15℃</t>
        </is>
      </c>
      <c r="C33" s="88" t="inlineStr">
        <is>
          <t>펠티어 말고 컴프레서</t>
        </is>
      </c>
      <c r="D33" s="88" t="inlineStr">
        <is>
          <t>원료 냉암 보관(여름 대비)</t>
        </is>
      </c>
      <c r="E33" s="7" t="inlineStr">
        <is>
          <t>추천</t>
        </is>
      </c>
      <c r="F33" s="88" t="n"/>
    </row>
    <row r="34" ht="18" customHeight="1" s="43">
      <c r="A34" s="4" t="inlineStr">
        <is>
          <t>안전</t>
        </is>
      </c>
      <c r="B34" s="4" t="inlineStr">
        <is>
          <t>ABC 분말 소화기</t>
        </is>
      </c>
      <c r="C34" s="88" t="inlineStr">
        <is>
          <t>작업 반경 내</t>
        </is>
      </c>
      <c r="D34" s="88" t="inlineStr">
        <is>
          <t>에탄올·발열 화재 대비</t>
        </is>
      </c>
      <c r="E34" s="7" t="inlineStr">
        <is>
          <t>추천</t>
        </is>
      </c>
      <c r="F34" s="88" t="n"/>
    </row>
    <row r="35" ht="18" customHeight="1" s="43">
      <c r="A35" s="4" t="inlineStr">
        <is>
          <t>안전</t>
        </is>
      </c>
      <c r="B35" s="4" t="inlineStr">
        <is>
          <t>니트릴 장갑·보안경</t>
        </is>
      </c>
      <c r="C35" s="88" t="inlineStr">
        <is>
          <t>소모품</t>
        </is>
      </c>
      <c r="D35" s="88" t="inlineStr">
        <is>
          <t>향료·산·열 보호</t>
        </is>
      </c>
      <c r="E35" s="7" t="inlineStr">
        <is>
          <t>소모품</t>
        </is>
      </c>
      <c r="F35" s="88" t="n"/>
    </row>
    <row r="36" ht="18" customHeight="1" s="43">
      <c r="A36" s="4" t="inlineStr">
        <is>
          <t>안전</t>
        </is>
      </c>
      <c r="B36" s="4" t="inlineStr">
        <is>
          <t>환기(창문/국소배기)</t>
        </is>
      </c>
      <c r="C36" s="88" t="inlineStr">
        <is>
          <t>—</t>
        </is>
      </c>
      <c r="D36" s="88" t="inlineStr">
        <is>
          <t>증기 배출(에탄올·향 작업)</t>
        </is>
      </c>
      <c r="E36" s="7" t="inlineStr">
        <is>
          <t>필수</t>
        </is>
      </c>
      <c r="F36" s="88" t="n"/>
    </row>
  </sheetData>
  <mergeCells count="2">
    <mergeCell ref="A2:F2"/>
    <mergeCell ref="A1:F1"/>
  </mergeCells>
  <dataValidations count="1">
    <dataValidation sqref="E4:E36" showDropDown="0" showInputMessage="0" showErrorMessage="0" allowBlank="1" type="list">
      <formula1>"보유,추천,소모품,필수,미보유"</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FF548235"/>
    <outlinePr summaryBelow="1" summaryRight="1"/>
    <pageSetUpPr/>
  </sheetPr>
  <dimension ref="A1:F36"/>
  <sheetViews>
    <sheetView workbookViewId="0">
      <pane xSplit="2" ySplit="3" topLeftCell="C4" activePane="bottomRight" state="frozen"/>
      <selection pane="topRight" activeCell="A1" sqref="A1"/>
      <selection pane="bottomLeft" activeCell="A1" sqref="A1"/>
      <selection pane="bottomRight" activeCell="A1" sqref="A1:F1"/>
    </sheetView>
  </sheetViews>
  <sheetFormatPr baseColWidth="10" defaultColWidth="8.83203125" defaultRowHeight="17"/>
  <cols>
    <col width="14" customWidth="1" style="43" min="1" max="1"/>
    <col width="24" customWidth="1" style="43" min="2" max="2"/>
    <col width="22" customWidth="1" style="43" min="3" max="3"/>
    <col width="38" customWidth="1" style="43" min="4" max="4"/>
    <col width="20" customWidth="1" style="43" min="5" max="5"/>
    <col width="28" customWidth="1" style="43" min="6" max="6"/>
  </cols>
  <sheetData>
    <row r="1" ht="30" customHeight="1" s="43">
      <c r="A1" s="55" t="inlineStr">
        <is>
          <t>트러블슈팅 — 이슈가 나면 어디를·뭘 바꾸나</t>
        </is>
      </c>
    </row>
    <row r="2" ht="44" customHeight="1" s="43">
      <c r="A2" s="57" t="inlineStr">
        <is>
          <t>개발일지에 적은 '사용감·이슈'가 여기 '증상'과 맞는 걸 찾아 '조정'대로 한 축만 바꾼다 → 그 조정을 개발일지 '다음 아이디어'에 적고 다시 만든다.   ┃ '관련 역할'은 원료 시트의 '역할' 값과 같다 — 원료 시트에서 그 역할로 필터하면 바꿀 후보 원료가 한눈에. ┃ %p=퍼센트포인트(%숫자를 그만큼↑/↓). ★한 번에 하나만.</t>
        </is>
      </c>
    </row>
    <row r="3">
      <c r="A3" s="87" t="inlineStr">
        <is>
          <t>유형</t>
        </is>
      </c>
      <c r="B3" s="87" t="inlineStr">
        <is>
          <t>증상(이슈)</t>
        </is>
      </c>
      <c r="C3" s="87" t="inlineStr">
        <is>
          <t>원인</t>
        </is>
      </c>
      <c r="D3" s="87" t="inlineStr">
        <is>
          <t>조정 — 한 번에 하나만</t>
        </is>
      </c>
      <c r="E3" s="87" t="inlineStr">
        <is>
          <t>관련 역할</t>
        </is>
      </c>
      <c r="F3" s="87" t="inlineStr">
        <is>
          <t>왜</t>
        </is>
      </c>
    </row>
    <row r="4" ht="54" customHeight="1" s="43">
      <c r="A4" s="7" t="inlineStr">
        <is>
          <t>유화안정</t>
        </is>
      </c>
      <c r="B4" s="88" t="inlineStr">
        <is>
          <t>층분리 — 물·기름이 갈라짐</t>
        </is>
      </c>
      <c r="C4" s="88" t="inlineStr">
        <is>
          <t>두 상 온도 안 맞음 / 유화 부족 / 유화제 부족</t>
        </is>
      </c>
      <c r="D4" s="88" t="inlineStr">
        <is>
          <t>①두 상 70~75℃ ±5℃로 다시 맞춰 유화 ②호모(HZ-400) 더 오래·날 충분히 잠기게 ③그래도면 유화제(몬타노브68) 0.5%p↑</t>
        </is>
      </c>
      <c r="E4" s="88" t="inlineStr">
        <is>
          <t>유화제</t>
        </is>
      </c>
      <c r="F4" s="88" t="inlineStr">
        <is>
          <t>유화는 온도·전단(호모)·유화제 세 박자. 하나씩 점검.</t>
        </is>
      </c>
    </row>
    <row r="5" ht="36" customHeight="1" s="43">
      <c r="A5" s="7" t="inlineStr">
        <is>
          <t>유화안정</t>
        </is>
      </c>
      <c r="B5" s="88" t="inlineStr">
        <is>
          <t>시간 지나 윗면 기름뜸(오일링)·크리밍</t>
        </is>
      </c>
      <c r="C5" s="88" t="inlineStr">
        <is>
          <t>유화 약함 / 점도 낮아 기름방울이 뜸</t>
        </is>
      </c>
      <c r="D5" s="88" t="inlineStr">
        <is>
          <t>점증제(잔탄검) 0.1%p↑ 먼저. 그래도면 유화제 소폭↑</t>
        </is>
      </c>
      <c r="E5" s="88" t="inlineStr">
        <is>
          <t>점증제</t>
        </is>
      </c>
      <c r="F5" s="88" t="inlineStr">
        <is>
          <t>점도가 높으면 기름방울이 떠오르지 못한다.</t>
        </is>
      </c>
    </row>
    <row r="6" ht="36" customHeight="1" s="43">
      <c r="A6" s="7" t="inlineStr">
        <is>
          <t>텍스처</t>
        </is>
      </c>
      <c r="B6" s="88" t="inlineStr">
        <is>
          <t>너무 묽다</t>
        </is>
      </c>
      <c r="C6" s="88" t="inlineStr">
        <is>
          <t>점증·유상 부족</t>
        </is>
      </c>
      <c r="D6" s="88" t="inlineStr">
        <is>
          <t>잔탄검 0.1%p↑ 또는 세틸알코올 0.5%p↑ (둘 중 하나만)</t>
        </is>
      </c>
      <c r="E6" s="88" t="inlineStr">
        <is>
          <t>점증제 / 유상·에몰리언트</t>
        </is>
      </c>
      <c r="F6" s="88" t="inlineStr">
        <is>
          <t>점증제·지방알코올이 '되기'를 만든다.</t>
        </is>
      </c>
    </row>
    <row r="7" ht="36" customHeight="1" s="43">
      <c r="A7" s="7" t="inlineStr">
        <is>
          <t>텍스처</t>
        </is>
      </c>
      <c r="B7" s="88" t="inlineStr">
        <is>
          <t>너무 되다·뻑뻑</t>
        </is>
      </c>
      <c r="C7" s="88" t="inlineStr">
        <is>
          <t>점증·유상 과다</t>
        </is>
      </c>
      <c r="D7" s="88" t="inlineStr">
        <is>
          <t>잔탄검 또는 세틸알코올 0.1~0.5%p↓, 줄인 만큼 정제수↑</t>
        </is>
      </c>
      <c r="E7" s="88" t="inlineStr">
        <is>
          <t>점증제 / 유상·에몰리언트</t>
        </is>
      </c>
      <c r="F7" s="88" t="inlineStr">
        <is>
          <t>되기를 만든 걸 반대로 줄인다.</t>
        </is>
      </c>
    </row>
    <row r="8" ht="36" customHeight="1" s="43">
      <c r="A8" s="7" t="inlineStr">
        <is>
          <t>텍스처</t>
        </is>
      </c>
      <c r="B8" s="88" t="inlineStr">
        <is>
          <t>뭉침(피시아이, 쌀알 덩어리)</t>
        </is>
      </c>
      <c r="C8" s="88" t="inlineStr">
        <is>
          <t>검(잔탄)을 물에 바로 넣음</t>
        </is>
      </c>
      <c r="D8" s="88" t="inlineStr">
        <is>
          <t>잔탄검을 글리세린에 먼저 개어(선분산) 넣기</t>
        </is>
      </c>
      <c r="E8" s="88" t="inlineStr">
        <is>
          <t>점증제</t>
        </is>
      </c>
      <c r="F8" s="88" t="inlineStr">
        <is>
          <t>검은 물 만나기 전에 분산시켜야 안 뭉친다.</t>
        </is>
      </c>
    </row>
    <row r="9" ht="36" customHeight="1" s="43">
      <c r="A9" s="7" t="inlineStr">
        <is>
          <t>피부감</t>
        </is>
      </c>
      <c r="B9" s="88" t="inlineStr">
        <is>
          <t>끈적인다</t>
        </is>
      </c>
      <c r="C9" s="88" t="inlineStr">
        <is>
          <t>글리세린(폴리올) 과다</t>
        </is>
      </c>
      <c r="D9" s="88" t="inlineStr">
        <is>
          <t>글리세린 1%p↓ + 그만큼 베타인/프로판디올로 대체  ← (문서의 그 예시!)</t>
        </is>
      </c>
      <c r="E9" s="88" t="inlineStr">
        <is>
          <t>보습</t>
        </is>
      </c>
      <c r="F9" s="88" t="inlineStr">
        <is>
          <t>같은 보습이라도 폴리올 종류를 바꾸면 끈적임↓.</t>
        </is>
      </c>
    </row>
    <row r="10" ht="36" customHeight="1" s="43">
      <c r="A10" s="7" t="inlineStr">
        <is>
          <t>피부감</t>
        </is>
      </c>
      <c r="B10" s="88" t="inlineStr">
        <is>
          <t>무겁다·번들거림(지성엔 특히)</t>
        </is>
      </c>
      <c r="C10" s="88" t="inlineStr">
        <is>
          <t>오일·유화제 과다</t>
        </is>
      </c>
      <c r="D10" s="88" t="inlineStr">
        <is>
          <t>오일(스쿠알란/MCT) 1~2%p↓, 산뜻함 필요하면 디메치콘 소폭↑</t>
        </is>
      </c>
      <c r="E10" s="88" t="inlineStr">
        <is>
          <t>유상·에몰리언트 / 감촉·실리콘</t>
        </is>
      </c>
      <c r="F10" s="88" t="inlineStr">
        <is>
          <t>유분을 줄이고 실리콘으로 매끈함만 유지.</t>
        </is>
      </c>
    </row>
    <row r="11" ht="36" customHeight="1" s="43">
      <c r="A11" s="7" t="inlineStr">
        <is>
          <t>피부감</t>
        </is>
      </c>
      <c r="B11" s="88" t="inlineStr">
        <is>
          <t>밀린다(하얗게 말림·피딩)</t>
        </is>
      </c>
      <c r="C11" s="88" t="inlineStr">
        <is>
          <t>점증제·고분자 겹침 / 도포량 많음</t>
        </is>
      </c>
      <c r="D11" s="88" t="inlineStr">
        <is>
          <t>잔탄검 소폭↓ 또는 한 번에 바르는 양 줄이기</t>
        </is>
      </c>
      <c r="E11" s="88" t="inlineStr">
        <is>
          <t>점증제</t>
        </is>
      </c>
      <c r="F11" s="88" t="inlineStr">
        <is>
          <t>고분자가 겹치면 비비면서 밀려 나온다.</t>
        </is>
      </c>
    </row>
    <row r="12" ht="36" customHeight="1" s="43">
      <c r="A12" s="7" t="inlineStr">
        <is>
          <t>피부감</t>
        </is>
      </c>
      <c r="B12" s="88" t="inlineStr">
        <is>
          <t>자극·따가움</t>
        </is>
      </c>
      <c r="C12" s="88" t="inlineStr">
        <is>
          <t>활성 농도 높음 / pH 낮음</t>
        </is>
      </c>
      <c r="D12" s="88" t="inlineStr">
        <is>
          <t>나이아신아마이드 등 활성 %↓(2%부터 시작), pH 5.0~5.5 확인</t>
        </is>
      </c>
      <c r="E12" s="88" t="inlineStr">
        <is>
          <t>활성 / pH조절</t>
        </is>
      </c>
      <c r="F12" s="88" t="inlineStr">
        <is>
          <t>민감 피부는 농도·산도를 낮춰 적응시킨다.</t>
        </is>
      </c>
    </row>
    <row r="13" ht="36" customHeight="1" s="43">
      <c r="A13" s="7" t="inlineStr">
        <is>
          <t>pH</t>
        </is>
      </c>
      <c r="B13" s="88" t="inlineStr">
        <is>
          <t>pH 높다(&gt;6)</t>
        </is>
      </c>
      <c r="C13" s="88" t="inlineStr">
        <is>
          <t>산 부족</t>
        </is>
      </c>
      <c r="D13" s="88" t="inlineStr">
        <is>
          <t>구연산 희석액(물:구연산 9:1) 한 방울씩 + 재측정</t>
        </is>
      </c>
      <c r="E13" s="88" t="inlineStr">
        <is>
          <t>pH조절</t>
        </is>
      </c>
      <c r="F13" s="88" t="inlineStr">
        <is>
          <t>피부는 약산성(5.0~5.5)이 편하다.</t>
        </is>
      </c>
    </row>
    <row r="14" ht="36" customHeight="1" s="43">
      <c r="A14" s="7" t="inlineStr">
        <is>
          <t>pH</t>
        </is>
      </c>
      <c r="B14" s="88" t="inlineStr">
        <is>
          <t>pH 낮다(&lt;4.5)</t>
        </is>
      </c>
      <c r="C14" s="88" t="inlineStr">
        <is>
          <t>산 과다</t>
        </is>
      </c>
      <c r="D14" s="88" t="inlineStr">
        <is>
          <t>정제수로 약간 희석. 보통 레시피대로면 이 문제는 잘 안 난다</t>
        </is>
      </c>
      <c r="E14" s="88" t="inlineStr">
        <is>
          <t>pH조절 / 용제</t>
        </is>
      </c>
      <c r="F14" s="88" t="inlineStr">
        <is>
          <t>과도한 산은 자극이 된다.</t>
        </is>
      </c>
    </row>
    <row r="15" ht="36" customHeight="1" s="43">
      <c r="A15" s="7" t="inlineStr">
        <is>
          <t>방부·오염</t>
        </is>
      </c>
      <c r="B15" s="88" t="inlineStr">
        <is>
          <t>곰팡이·점액·시큼한 냄새(물 제품)</t>
        </is>
      </c>
      <c r="C15" s="88" t="inlineStr">
        <is>
          <t>방부 부족 / 소독 미흡</t>
        </is>
      </c>
      <c r="D15" s="88" t="inlineStr">
        <is>
          <t>방부(페녹시에탄올+헥산다이올) 들어갔는지 확인, 도구 소독 철저, 1개월 내 사용</t>
        </is>
      </c>
      <c r="E15" s="88" t="inlineStr">
        <is>
          <t>방부제</t>
        </is>
      </c>
      <c r="F15" s="88" t="inlineStr">
        <is>
          <t>물+영양(글리세린·추출물)=미생물 배지.</t>
        </is>
      </c>
    </row>
    <row r="16" ht="36" customHeight="1" s="43">
      <c r="A16" s="7" t="inlineStr">
        <is>
          <t>산패</t>
        </is>
      </c>
      <c r="B16" s="88" t="inlineStr">
        <is>
          <t>쩐내 — 기름 냄새가 변함</t>
        </is>
      </c>
      <c r="C16" s="88" t="inlineStr">
        <is>
          <t>오일 산화</t>
        </is>
      </c>
      <c r="D16" s="88" t="inlineStr">
        <is>
          <t>토코페롤 0.5~1% 추가, 차광·서늘 보관, 신선한 오일 사용</t>
        </is>
      </c>
      <c r="E16" s="88" t="inlineStr">
        <is>
          <t>항산화제</t>
        </is>
      </c>
      <c r="F16" s="88" t="inlineStr">
        <is>
          <t>항산화제가 산패를 늦춘다.</t>
        </is>
      </c>
    </row>
    <row r="17" ht="36" customHeight="1" s="43">
      <c r="A17" s="7" t="inlineStr">
        <is>
          <t>향·색</t>
        </is>
      </c>
      <c r="B17" s="88" t="inlineStr">
        <is>
          <t>배치마다 냄새·색이 다름</t>
        </is>
      </c>
      <c r="C17" s="88" t="inlineStr">
        <is>
          <t>도구에 향·색 이염 / 원료 로트 차이</t>
        </is>
      </c>
      <c r="D17" s="88" t="inlineStr">
        <is>
          <t>향·색 도구는 전용으로, 알코올 선세척, 같은 로트 사용</t>
        </is>
      </c>
      <c r="E17" s="88" t="inlineStr">
        <is>
          <t>(공정·도구)</t>
        </is>
      </c>
      <c r="F17" s="88" t="inlineStr">
        <is>
          <t>숨은 변수를 없애야 재현된다.</t>
        </is>
      </c>
    </row>
    <row r="18" ht="36" customHeight="1" s="43">
      <c r="A18" s="7" t="inlineStr">
        <is>
          <t>기포</t>
        </is>
      </c>
      <c r="B18" s="88" t="inlineStr">
        <is>
          <t>거품·기포가 많다</t>
        </is>
      </c>
      <c r="C18" s="88" t="inlineStr">
        <is>
          <t>과교반·공기 유입</t>
        </is>
      </c>
      <c r="D18" s="88" t="inlineStr">
        <is>
          <t>저속으로 바꾸고, 잔열에 30분~1시간 정치</t>
        </is>
      </c>
      <c r="E18" s="88" t="inlineStr">
        <is>
          <t>(공정)</t>
        </is>
      </c>
      <c r="F18" s="88" t="inlineStr">
        <is>
          <t>소용돌이가 깊으면 공기를 말아 넣는다.</t>
        </is>
      </c>
    </row>
    <row r="20" ht="24" customHeight="1" s="43">
      <c r="A20" s="62" t="inlineStr">
        <is>
          <t>원료 역할별 선택 가이드 — '무엇을·언제·왜' 고르나 (보유 원료 기준)</t>
        </is>
      </c>
    </row>
    <row r="21" ht="44" customHeight="1" s="43">
      <c r="A21" s="63" t="inlineStr">
        <is>
          <t>같은 역할이라도 물성(pH·수상/유상·사용감·안정성·세이프)에 맞춰 고른다 — 아무거나 바꿔 쓰면 안 됨. '상'=섞는 단계(A수상·B유상·C냉각·pH). 수치는 100g당 출발점(대략), ±조정은 위 트러블슈팅 표 참고.</t>
        </is>
      </c>
    </row>
    <row r="22" ht="30" customHeight="1" s="43">
      <c r="A22" s="60" t="inlineStr">
        <is>
          <t>역할 (상)</t>
        </is>
      </c>
      <c r="B22" s="60" t="inlineStr">
        <is>
          <t>핵심 기능</t>
        </is>
      </c>
      <c r="C22" s="60" t="inlineStr">
        <is>
          <t>선택 기준 (무엇을 볼까)</t>
        </is>
      </c>
      <c r="D22" s="60" t="inlineStr">
        <is>
          <t>상황별 선택 — 보유 원료</t>
        </is>
      </c>
      <c r="E22" s="140" t="inlineStr">
        <is>
          <t>주의 · 조정</t>
        </is>
      </c>
      <c r="F22" s="59" t="n"/>
    </row>
    <row r="23" ht="104" customHeight="1" s="43">
      <c r="A23" s="86" t="inlineStr">
        <is>
          <t>용제 (A)</t>
        </is>
      </c>
      <c r="B23" s="58" t="inlineStr">
        <is>
          <t>제품의 바탕이 되는 물. 전체 양·농도를 맞추는 '잔량'.</t>
        </is>
      </c>
      <c r="C23" s="58" t="inlineStr">
        <is>
          <t>· 보통 정제수 고정
· 무수(오일only) 제형이면 생략</t>
        </is>
      </c>
      <c r="D23" s="58" t="inlineStr">
        <is>
          <t>· 정제수 — 마지막에 100g을 채우는 잔량으로 사용</t>
        </is>
      </c>
      <c r="E23" s="141" t="inlineStr">
        <is>
          <t>· 물이 들어가면 방부제 필수
· 되기엔 직접 관여 안 함</t>
        </is>
      </c>
      <c r="F23" s="59" t="n"/>
    </row>
    <row r="24" ht="104" customHeight="1" s="43">
      <c r="A24" s="86" t="inlineStr">
        <is>
          <t>보습 (A)</t>
        </is>
      </c>
      <c r="B24" s="58" t="inlineStr">
        <is>
          <t>수분을 끌어당기거나 붙잡아 촉촉하게.</t>
        </is>
      </c>
      <c r="C24" s="58" t="inlineStr">
        <is>
          <t>· 끈적임/사용감
· 분자량(히알루론산)
· 성분 중복 피하기
· 사용 %</t>
        </is>
      </c>
      <c r="D24" s="58" t="inlineStr">
        <is>
          <t>· 기본·범용: 글리세린 (3~5g)
· 산뜻·덜 끈적: 프로판디올 / 베타인
· 즉각 쫀쫀·수분막: 다중 히알루론산 (0.1~1g, 분말은 전날 불림)</t>
        </is>
      </c>
      <c r="E24" s="141" t="inlineStr">
        <is>
          <t>· 글리세린 과다 → 끈적 → 종류 바꾸거나 %↓
· 보습제 중복 시 총량 과하지 않게</t>
        </is>
      </c>
      <c r="F24" s="59" t="n"/>
    </row>
    <row r="25" ht="104" customHeight="1" s="43">
      <c r="A25" s="86" t="inlineStr">
        <is>
          <t>활성 (A/C)</t>
        </is>
      </c>
      <c r="B25" s="58" t="inlineStr">
        <is>
          <t>효능을 내는 성분(피지·진정·톤·장벽).</t>
        </is>
      </c>
      <c r="C25" s="58" t="inlineStr">
        <is>
          <t>· 목표 효능
· 자극도(농도)
· 배합 pH
· 열·산화 안정성</t>
        </is>
      </c>
      <c r="D25" s="58" t="inlineStr">
        <is>
          <t>· 피지·모공·톤: 나이아신아마이드 (2g부터 ↑)
· 진정·장벽: 베타글루칸/마데카소사이드/판테놀/알란토인
· 항산화·진정(수용성): 녹차추출물
· 피지조절: 아연피카</t>
        </is>
      </c>
      <c r="E25" s="141" t="inlineStr">
        <is>
          <t>· 따갑/자극 → 고농도 활성부터 %↓(민감하면 2%부터)
· 열 약한 것(녹차·베타글루칸·마데카)은 식혀서 C상 투입</t>
        </is>
      </c>
      <c r="F25" s="59" t="n"/>
    </row>
    <row r="26" ht="104" customHeight="1" s="43">
      <c r="A26" s="86" t="inlineStr">
        <is>
          <t>점증제 (A)</t>
        </is>
      </c>
      <c r="B26" s="58" t="inlineStr">
        <is>
          <t>되기(점도)를 만든다.</t>
        </is>
      </c>
      <c r="C26" s="58" t="inlineStr">
        <is>
          <t>· 목표 점도
· 분산 방법(뭉침 방지)
· 사용감(끈적 가능)</t>
        </is>
      </c>
      <c r="D26" s="58" t="inlineStr">
        <is>
          <t>· 잔탄검 0.2~0.5g — 반드시 글리세린에 선분산 후 물에</t>
        </is>
      </c>
      <c r="E26" s="141" t="inlineStr">
        <is>
          <t>· 뭉침(피쉬아이) → 선분산 필수
· 묽으면 0.1%p↑, 되면 ↓</t>
        </is>
      </c>
      <c r="F26" s="59" t="n"/>
    </row>
    <row r="27" ht="104" customHeight="1" s="43">
      <c r="A27" s="86" t="inlineStr">
        <is>
          <t>유상·에몰리언트 (B)</t>
        </is>
      </c>
      <c r="B27" s="58" t="inlineStr">
        <is>
          <t>오일·지방알코올로 발림·영양·바디·보호막.</t>
        </is>
      </c>
      <c r="C27" s="58" t="inlineStr">
        <is>
          <t>· 무게감(가벼움↔리치)
· 산패 안정성
· 세안성
· 세이프(말라세지아) 여부</t>
        </is>
      </c>
      <c r="D27" s="58" t="inlineStr">
        <is>
          <t>· 가볍고 산뜻: 스쿠알란/MCT오일 (3~5g)
· 바디·되기 보강: 세틸알코올 (2g)
· 영양·리치: 시어버터 (비세이프)
· 피부친화 균형: 호호바오일 (비세이프)</t>
        </is>
      </c>
      <c r="E27" s="141" t="inlineStr">
        <is>
          <t>· 무겁/번들 → %↓ / 묽으면 세틸↑
· 산화취약 오일엔 토코페롤 병용
· 세이프 라인은 스쿠알란·MCT·세틸 중심</t>
        </is>
      </c>
      <c r="F27" s="59" t="n"/>
    </row>
    <row r="28" ht="104" customHeight="1" s="43">
      <c r="A28" s="86" t="inlineStr">
        <is>
          <t>감촉·실리콘 (B)</t>
        </is>
      </c>
      <c r="B28" s="58" t="inlineStr">
        <is>
          <t>매끈한 발림과 얇은 보호막.</t>
        </is>
      </c>
      <c r="C28" s="58" t="inlineStr">
        <is>
          <t>· 산뜻함 vs 헹굼성</t>
        </is>
      </c>
      <c r="D28" s="58" t="inlineStr">
        <is>
          <t>· 디메치콘 1~3g</t>
        </is>
      </c>
      <c r="E28" s="141" t="inlineStr">
        <is>
          <t>· 과다 시 헹굼성 ↓ → %↓</t>
        </is>
      </c>
      <c r="F28" s="59" t="n"/>
    </row>
    <row r="29" ht="104" customHeight="1" s="43">
      <c r="A29" s="86" t="inlineStr">
        <is>
          <t>유화제 (B)</t>
        </is>
      </c>
      <c r="B29" s="58" t="inlineStr">
        <is>
          <t>물과 기름이 분리되지 않게 잡아준다.</t>
        </is>
      </c>
      <c r="C29" s="58" t="inlineStr">
        <is>
          <t>· 유화 타입(O/W)
· 계열/HLB
· 세이프 여부
· 사용감</t>
        </is>
      </c>
      <c r="D29" s="58" t="inlineStr">
        <is>
          <t>· 메인 O/W 유화: 몬타노브68 4g (글루코사이드계, 말라세지아-세이프)
· (올리브유화왁스는 비세이프 → 히어로 라인 제외)</t>
        </is>
      </c>
      <c r="E29" s="141" t="inlineStr">
        <is>
          <t>· 층분리 → ①수·유상 온도 맞추기 ②호모믹싱 먼저, 그래도면 유화제 %↑</t>
        </is>
      </c>
      <c r="F29" s="59" t="n"/>
    </row>
    <row r="30" ht="104" customHeight="1" s="43">
      <c r="A30" s="86" t="inlineStr">
        <is>
          <t>가용화제 (B)</t>
        </is>
      </c>
      <c r="B30" s="58" t="inlineStr">
        <is>
          <t>소량 오일·향을 물에 투명하게 풀거나, 워시오프로 헹궈지게.</t>
        </is>
      </c>
      <c r="C30" s="58" t="inlineStr">
        <is>
          <t>· 가용화 대상량
· 투명도/헹굼성</t>
        </is>
      </c>
      <c r="D30" s="58" t="inlineStr">
        <is>
          <t>· 폴리글리세릴-4 카프레이트 (※미보유 — 구매 필요)</t>
        </is>
      </c>
      <c r="E30" s="141" t="inlineStr">
        <is>
          <t>· 안 헹궈지거나 뿌예지면 %↑</t>
        </is>
      </c>
      <c r="F30" s="59" t="n"/>
    </row>
    <row r="31" ht="104" customHeight="1" s="43">
      <c r="A31" s="86" t="inlineStr">
        <is>
          <t>항산화제 (B)</t>
        </is>
      </c>
      <c r="B31" s="58" t="inlineStr">
        <is>
          <t>오일이 산패(쩐내)하는 걸 늦춘다.</t>
        </is>
      </c>
      <c r="C31" s="58" t="inlineStr">
        <is>
          <t>· 오일 함량·산화취약도</t>
        </is>
      </c>
      <c r="D31" s="58" t="inlineStr">
        <is>
          <t>· 토코페롤(비타민E) 0.5~1g (산화취약 오일 있을 때)</t>
        </is>
      </c>
      <c r="E31" s="141" t="inlineStr">
        <is>
          <t>· 쩐내·변색 → 추가 + 차광 보관
· 법적 사용한도 20%</t>
        </is>
      </c>
      <c r="F31" s="59" t="n"/>
    </row>
    <row r="32" ht="104" customHeight="1" s="43">
      <c r="A32" s="86" t="inlineStr">
        <is>
          <t>방부제 (C)</t>
        </is>
      </c>
      <c r="B32" s="58" t="inlineStr">
        <is>
          <t>세균·곰팡이를 막는다. 물 든 제품 필수.</t>
        </is>
      </c>
      <c r="C32" s="58" t="inlineStr">
        <is>
          <t>· 제품 pH에서 작동?
· 수용성(수상 분배)
· 배합 적합성
· 제품유형 허용
· 광범위 커버(조합)</t>
        </is>
      </c>
      <c r="D32" s="58" t="inlineStr">
        <is>
          <t>· 물 든 제품: 페녹시에탄올 0.7g + 1,2-헥산다이올 1g 조합
· 무수(오일only): 방부제 불필요</t>
        </is>
      </c>
      <c r="E32" s="141" t="inlineStr">
        <is>
          <t>· 오염 시 함량·소독·용기 점검
· 페녹시 법적 사용한도 1.0%
· 하나로 세균+곰팡이 다 못 잡음 → 조합</t>
        </is>
      </c>
      <c r="F32" s="59" t="n"/>
    </row>
    <row r="33" ht="104" customHeight="1" s="43">
      <c r="A33" s="86" t="inlineStr">
        <is>
          <t>pH조절 (pH)</t>
        </is>
      </c>
      <c r="B33" s="58" t="inlineStr">
        <is>
          <t>산도를 피부에 맞춘다 (목표 5.0~5.5).</t>
        </is>
      </c>
      <c r="C33" s="58" t="inlineStr">
        <is>
          <t>· 목표 pH
· 미량으로 조절(희석액)</t>
        </is>
      </c>
      <c r="D33" s="58" t="inlineStr">
        <is>
          <t>· 구연산 희석액을 한 방울씩(pH 높을 때) / 낮으면 정제수로 희석</t>
        </is>
      </c>
      <c r="E33" s="141" t="inlineStr">
        <is>
          <t>· 흡습성 → 방습 보관
· 제형 완성 후 '마지막'에 미세조정</t>
        </is>
      </c>
      <c r="F33" s="59" t="n"/>
    </row>
    <row r="34" ht="34" customHeight="1" s="43">
      <c r="A34" s="61" t="inlineStr">
        <is>
          <t>핵심 원칙: 역할은 '빈칸', 성분은 '후보'. 같은 역할이라도 ①들어갈 상 ②제품 pH ③사용감 ④안정성 ⑤세이프로 고른다. 바꿀 땐 같은 역할 안에서 물성이 비슷한 것으로.</t>
        </is>
      </c>
    </row>
    <row r="36">
      <c r="A36" s="53" t="inlineStr">
        <is>
          <t>▼ 불량 판정 레퍼런스 — 만든 결과를 눈으로 대조 (①정상 ②층분리 ③오일링·크리밍 ④피시아이 ⑤이물질오염 ⑥기포)</t>
        </is>
      </c>
    </row>
  </sheetData>
  <mergeCells count="18">
    <mergeCell ref="A2:F2"/>
    <mergeCell ref="E30:F30"/>
    <mergeCell ref="E32:F32"/>
    <mergeCell ref="E24:F24"/>
    <mergeCell ref="E25:F25"/>
    <mergeCell ref="A36:F36"/>
    <mergeCell ref="A1:F1"/>
    <mergeCell ref="E33:F33"/>
    <mergeCell ref="E29:F29"/>
    <mergeCell ref="E27:F27"/>
    <mergeCell ref="E28:F28"/>
    <mergeCell ref="E23:F23"/>
    <mergeCell ref="E22:F22"/>
    <mergeCell ref="A34:F34"/>
    <mergeCell ref="A20:F20"/>
    <mergeCell ref="E26:F26"/>
    <mergeCell ref="A21:F21"/>
    <mergeCell ref="E31:F31"/>
  </mergeCell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12.xml><?xml version="1.0" encoding="utf-8"?>
<worksheet xmlns="http://schemas.openxmlformats.org/spreadsheetml/2006/main">
  <sheetPr>
    <tabColor rgb="FF548235"/>
    <outlinePr summaryBelow="1" summaryRight="1"/>
    <pageSetUpPr/>
  </sheetPr>
  <dimension ref="A1:D187"/>
  <sheetViews>
    <sheetView workbookViewId="0">
      <pane ySplit="2" topLeftCell="A3" activePane="bottomLeft" state="frozen"/>
      <selection pane="bottomLeft" activeCell="A1" sqref="A1:D1"/>
    </sheetView>
  </sheetViews>
  <sheetFormatPr baseColWidth="10" defaultColWidth="8.83203125" defaultRowHeight="17"/>
  <cols>
    <col width="38" customWidth="1" style="43" min="1" max="1"/>
    <col width="52" customWidth="1" style="43" min="2" max="2"/>
    <col width="34" customWidth="1" style="43" min="3" max="3"/>
    <col width="5" customWidth="1" style="43" min="4" max="4"/>
  </cols>
  <sheetData>
    <row r="1" ht="26" customHeight="1" s="43">
      <c r="A1" s="48" t="inlineStr">
        <is>
          <t>화장품 사용제한 원료 (식약처 고시) — 교재 86~99쪽</t>
        </is>
      </c>
    </row>
    <row r="2" ht="46" customHeight="1" s="43">
      <c r="A2" s="63" t="inlineStr">
        <is>
          <t>판매 가능한 화장품은 이 사용한도를 지켜야 한다. ①보존제 ②자외선 차단 ③염모제 ④기타 성분 + 착향제 알레르기 유발물질 25종 + 천연·유기농 기준. 보유 원료와의 매칭은 '원료' 시트의 '법적 사용한도(고시)' 열 참고(페녹시에탄올 1.0%, 토코페롤 20%, 아연피카/Zinc PCA 1%).  ★=기출·빈출(우선 암기), 나머지는 검색용 레퍼런스.</t>
        </is>
      </c>
    </row>
    <row r="4" ht="22" customHeight="1" s="43">
      <c r="A4" s="64" t="inlineStr">
        <is>
          <t>① 보존제</t>
        </is>
      </c>
    </row>
    <row r="5" ht="18" customHeight="1" s="43">
      <c r="A5" s="60" t="inlineStr">
        <is>
          <t>원료명</t>
        </is>
      </c>
      <c r="B5" s="60" t="inlineStr">
        <is>
          <t>사용한도</t>
        </is>
      </c>
      <c r="C5" s="60" t="inlineStr">
        <is>
          <t>비고</t>
        </is>
      </c>
      <c r="D5" s="21" t="inlineStr">
        <is>
          <t>★</t>
        </is>
      </c>
    </row>
    <row r="6">
      <c r="A6" s="58" t="inlineStr">
        <is>
          <t>소듐라우로일사코시네이트</t>
        </is>
      </c>
      <c r="B6" s="58" t="inlineStr">
        <is>
          <t>사용 후 씻어내는 제품에 허용</t>
        </is>
      </c>
      <c r="C6" s="58" t="inlineStr">
        <is>
          <t>기타 제품에는 사용금지</t>
        </is>
      </c>
      <c r="D6" s="7" t="n"/>
    </row>
    <row r="7" ht="48" customHeight="1" s="43">
      <c r="A7" s="58" t="inlineStr">
        <is>
          <t>메칠이소치아졸리논</t>
        </is>
      </c>
      <c r="B7" s="58" t="inlineStr">
        <is>
          <t>사용 후 씻어내는 제품에 0.0015%
(단, 메칠클로로이소치아졸리논과 메칠이소치아졸리논 혼합물과 병행 사용 금지)</t>
        </is>
      </c>
      <c r="C7" s="58" t="inlineStr">
        <is>
          <t>기타 제품에는 사용금지</t>
        </is>
      </c>
      <c r="D7" s="7" t="n"/>
    </row>
    <row r="8" ht="48" customHeight="1" s="43">
      <c r="A8" s="58" t="inlineStr">
        <is>
          <t>메칠클로로이소치아졸리논과 메칠이소치아졸리논 혼합물
(염화마그네슘과 질산마그네슘 포함)</t>
        </is>
      </c>
      <c r="B8" s="58" t="inlineStr">
        <is>
          <t>사용 후 씻어내는 제품에 0.0015%
(메칠클로로이소치아졸리논:메칠이소치아졸리논 = 3:1 혼합물로서)</t>
        </is>
      </c>
      <c r="C8" s="58" t="inlineStr">
        <is>
          <t>기타 제품에는 사용금지</t>
        </is>
      </c>
      <c r="D8" s="22" t="inlineStr">
        <is>
          <t>★</t>
        </is>
      </c>
    </row>
    <row r="9" ht="112" customHeight="1" s="43">
      <c r="A9" s="58" t="inlineStr">
        <is>
          <t>아이오도프로피닐부틸카바메이트(IPBC)</t>
        </is>
      </c>
      <c r="B9" s="58" t="inlineStr">
        <is>
          <t>· 사용 후 씻어내는 제품에 0.02%
· 사용 후 씻어내지 않는 제품에 0.01%
· 다만, 데오드란트에 배합할 경우에는 0.0075%</t>
        </is>
      </c>
      <c r="C9" s="58" t="inlineStr">
        <is>
          <t>· 입술에 사용되는 제품, 에어로졸(스프레이에 한함) 제품, 바디로션 및 바디크림에는 사용금지
· 영유아용 제품류 또는 13세 이하 어린이가 사용할 수 있음을 특정하여 표시하는 제품에는 사용금지(목욕용제품, 샤워젤류 및 샴푸류는 제외)</t>
        </is>
      </c>
      <c r="D9" s="22" t="inlineStr">
        <is>
          <t>★</t>
        </is>
      </c>
    </row>
    <row r="10">
      <c r="A10" s="58" t="inlineStr">
        <is>
          <t>p-클로로-m-크레졸</t>
        </is>
      </c>
      <c r="B10" s="58" t="inlineStr">
        <is>
          <t>0.04%</t>
        </is>
      </c>
      <c r="C10" s="58" t="inlineStr">
        <is>
          <t>점막에 사용되는 제품에는 사용금지</t>
        </is>
      </c>
      <c r="D10" s="7" t="n"/>
    </row>
    <row r="11">
      <c r="A11" s="58" t="inlineStr">
        <is>
          <t>4,4-디메칠-1,3-옥사졸리딘</t>
        </is>
      </c>
      <c r="B11" s="58" t="inlineStr">
        <is>
          <t>0.05% (다만, 제품의 pH는 6.0을 넘어야 함)</t>
        </is>
      </c>
      <c r="C11" s="58" t="n"/>
      <c r="D11" s="7" t="n"/>
    </row>
    <row r="12">
      <c r="A12" s="58" t="inlineStr">
        <is>
          <t>알킬이소퀴놀리늄브로마이드</t>
        </is>
      </c>
      <c r="B12" s="58" t="inlineStr">
        <is>
          <t>사용 후 씻어내지 않는 제품에 0.05%</t>
        </is>
      </c>
      <c r="C12" s="58" t="n"/>
      <c r="D12" s="7" t="n"/>
    </row>
    <row r="13">
      <c r="A13" s="58" t="inlineStr">
        <is>
          <t>클로로펜</t>
        </is>
      </c>
      <c r="B13" s="58" t="inlineStr">
        <is>
          <t>0.05%</t>
        </is>
      </c>
      <c r="C13" s="58" t="n"/>
      <c r="D13" s="7" t="n"/>
    </row>
    <row r="14" ht="32" customHeight="1" s="43">
      <c r="A14" s="58" t="inlineStr">
        <is>
          <t>폴리에이치씨엘</t>
        </is>
      </c>
      <c r="B14" s="58" t="inlineStr">
        <is>
          <t>0.05%</t>
        </is>
      </c>
      <c r="C14" s="58" t="inlineStr">
        <is>
          <t>에어로졸(스프레이에 한함) 제품에는 사용금지</t>
        </is>
      </c>
      <c r="D14" s="7" t="n"/>
    </row>
    <row r="15">
      <c r="A15" s="58" t="inlineStr">
        <is>
          <t>세틸피리디늄클로라이드</t>
        </is>
      </c>
      <c r="B15" s="58" t="inlineStr">
        <is>
          <t>0.08%</t>
        </is>
      </c>
      <c r="C15" s="58" t="n"/>
      <c r="D15" s="7" t="n"/>
    </row>
    <row r="16" ht="32" customHeight="1" s="43">
      <c r="A16" s="58" t="inlineStr">
        <is>
          <t>2-브로모-2-나이트로프로판-1,3-디올(브로노폴)</t>
        </is>
      </c>
      <c r="B16" s="58" t="inlineStr">
        <is>
          <t>0.1%</t>
        </is>
      </c>
      <c r="C16" s="58" t="inlineStr">
        <is>
          <t>아민류나 아마이드류를 함유하고 있는 제품에는 사용금지</t>
        </is>
      </c>
      <c r="D16" s="7" t="n"/>
    </row>
    <row r="17" ht="32" customHeight="1" s="43">
      <c r="A17" s="58" t="inlineStr">
        <is>
          <t>5-브로모-5-나이트로-1,3-디옥산</t>
        </is>
      </c>
      <c r="B17" s="58" t="inlineStr">
        <is>
          <t>사용 후 씻어내는 제품에 0.1%
(다만, 아민류나 아마이드류를 함유하고 있는 제품에는 사용금지)</t>
        </is>
      </c>
      <c r="C17" s="58" t="inlineStr">
        <is>
          <t>기타 제품에는 사용금지</t>
        </is>
      </c>
      <c r="D17" s="7" t="n"/>
    </row>
    <row r="18" ht="32" customHeight="1" s="43">
      <c r="A18" s="58" t="inlineStr">
        <is>
          <t>글루타랄</t>
        </is>
      </c>
      <c r="B18" s="58" t="inlineStr">
        <is>
          <t>0.1%</t>
        </is>
      </c>
      <c r="C18" s="58" t="inlineStr">
        <is>
          <t>에어로졸(스프레이에 한함) 제품에는 사용금지</t>
        </is>
      </c>
      <c r="D18" s="7" t="n"/>
    </row>
    <row r="19">
      <c r="A19" s="58" t="inlineStr">
        <is>
          <t>디브로모헥사미딘 및 그 염류</t>
        </is>
      </c>
      <c r="B19" s="58" t="inlineStr">
        <is>
          <t>디브로모헥사미딘으로서 0.1%</t>
        </is>
      </c>
      <c r="C19" s="58" t="n"/>
      <c r="D19" s="7" t="n"/>
    </row>
    <row r="20" ht="32" customHeight="1" s="43">
      <c r="A20" s="58" t="inlineStr">
        <is>
          <t>벤잘코늄클로라이드, 브로마이드 및 사카리네이트</t>
        </is>
      </c>
      <c r="B20" s="58" t="inlineStr">
        <is>
          <t>· 사용 후 씻어내는 제품에 벤잘코늄클로라이드로서 0.1%
· 기타 제품에 벤잘코늄클로라이드로서 0.05%</t>
        </is>
      </c>
      <c r="C20" s="58" t="inlineStr">
        <is>
          <t>분사형 제품에는 벤잘코늄클로라이드는 사용금지</t>
        </is>
      </c>
      <c r="D20" s="22" t="inlineStr">
        <is>
          <t>★</t>
        </is>
      </c>
    </row>
    <row r="21">
      <c r="A21" s="58" t="inlineStr">
        <is>
          <t>벤제토늄클로라이드</t>
        </is>
      </c>
      <c r="B21" s="58" t="inlineStr">
        <is>
          <t>0.1%</t>
        </is>
      </c>
      <c r="C21" s="58" t="inlineStr">
        <is>
          <t>점막에 사용되는 제품에는 사용금지</t>
        </is>
      </c>
      <c r="D21" s="7" t="n"/>
    </row>
    <row r="22" ht="32" customHeight="1" s="43">
      <c r="A22" s="58" t="inlineStr">
        <is>
          <t>브로모클로로펜
(6,6-디브로모-4,4-디클로로-2,2'-메칠렌-디페놀)</t>
        </is>
      </c>
      <c r="B22" s="58" t="inlineStr">
        <is>
          <t>0.1%</t>
        </is>
      </c>
      <c r="C22" s="58" t="n"/>
      <c r="D22" s="7" t="n"/>
    </row>
    <row r="23">
      <c r="A23" s="58" t="inlineStr">
        <is>
          <t>소듐아이오데이트</t>
        </is>
      </c>
      <c r="B23" s="58" t="inlineStr">
        <is>
          <t>사용 후 씻어내는 제품에 0.1%</t>
        </is>
      </c>
      <c r="C23" s="58" t="inlineStr">
        <is>
          <t>기타 제품에는 사용금지</t>
        </is>
      </c>
      <c r="D23" s="7" t="n"/>
    </row>
    <row r="24" ht="48" customHeight="1" s="43">
      <c r="A24" s="58" t="inlineStr">
        <is>
          <t>알킬(C12-C22)트리메칠암모늄 브로마이드 및 클로라이드
(브롬화세트리모늄 포함)</t>
        </is>
      </c>
      <c r="B24" s="58" t="inlineStr">
        <is>
          <t>두발용 제품류를 제외한 화장품에 0.1%</t>
        </is>
      </c>
      <c r="C24" s="58" t="n"/>
      <c r="D24" s="7" t="n"/>
    </row>
    <row r="25">
      <c r="A25" s="58" t="inlineStr">
        <is>
          <t>이소프로필메칠페놀</t>
        </is>
      </c>
      <c r="B25" s="58" t="inlineStr">
        <is>
          <t>0.1%</t>
        </is>
      </c>
      <c r="C25" s="58" t="n"/>
      <c r="D25" s="7" t="n"/>
    </row>
    <row r="26" ht="32" customHeight="1" s="43">
      <c r="A26" s="58" t="inlineStr">
        <is>
          <t>클로헥시딘, 그 디글루코네이트, 디아세테이트 및 디하이드로클로라이드</t>
        </is>
      </c>
      <c r="B26" s="58" t="inlineStr">
        <is>
          <t>· 점막에 사용하지 않고 씻어내는 제품에 클로헥시딘으로서 0.1%
· 기타 제품에 클로헥시딘으로서 0.05%</t>
        </is>
      </c>
      <c r="C26" s="58" t="n"/>
      <c r="D26" s="7" t="n"/>
    </row>
    <row r="27">
      <c r="A27" s="58" t="inlineStr">
        <is>
          <t>헥사미딘 및 그 염류</t>
        </is>
      </c>
      <c r="B27" s="58" t="inlineStr">
        <is>
          <t>헥사미딘으로서 0.1%</t>
        </is>
      </c>
      <c r="C27" s="58" t="n"/>
      <c r="D27" s="7" t="n"/>
    </row>
    <row r="28">
      <c r="A28" s="58" t="inlineStr">
        <is>
          <t>헥세티딘</t>
        </is>
      </c>
      <c r="B28" s="58" t="inlineStr">
        <is>
          <t>사용 후 씻어내는 제품에 0.1%</t>
        </is>
      </c>
      <c r="C28" s="58" t="inlineStr">
        <is>
          <t>기타 제품에는 사용금지</t>
        </is>
      </c>
      <c r="D28" s="22" t="inlineStr">
        <is>
          <t>★</t>
        </is>
      </c>
    </row>
    <row r="29">
      <c r="A29" s="58" t="inlineStr">
        <is>
          <t>2,4-디클로로벤질알코올</t>
        </is>
      </c>
      <c r="B29" s="58" t="inlineStr">
        <is>
          <t>0.15%</t>
        </is>
      </c>
      <c r="C29" s="58" t="n"/>
      <c r="D29" s="7" t="n"/>
    </row>
    <row r="30">
      <c r="A30" s="58" t="inlineStr">
        <is>
          <t>3,4-디클로로벤질알코올</t>
        </is>
      </c>
      <c r="B30" s="58" t="inlineStr">
        <is>
          <t>0.15%</t>
        </is>
      </c>
      <c r="C30" s="58" t="n"/>
      <c r="D30" s="7" t="n"/>
    </row>
    <row r="31">
      <c r="A31" s="58" t="inlineStr">
        <is>
          <t>메텐아민</t>
        </is>
      </c>
      <c r="B31" s="58" t="inlineStr">
        <is>
          <t>0.15%</t>
        </is>
      </c>
      <c r="C31" s="58" t="n"/>
      <c r="D31" s="7" t="n"/>
    </row>
    <row r="32">
      <c r="A32" s="58" t="inlineStr">
        <is>
          <t>벤질헤미포름알</t>
        </is>
      </c>
      <c r="B32" s="58" t="inlineStr">
        <is>
          <t>사용 후 씻어내는 제품에 0.15%</t>
        </is>
      </c>
      <c r="C32" s="58" t="inlineStr">
        <is>
          <t>기타 제품에는 사용금지</t>
        </is>
      </c>
      <c r="D32" s="7" t="n"/>
    </row>
    <row r="33">
      <c r="A33" s="58" t="inlineStr">
        <is>
          <t>비페닐-2-올(o-페닐페놀) 및 그 염류</t>
        </is>
      </c>
      <c r="B33" s="58" t="inlineStr">
        <is>
          <t>페놀로서 0.15%</t>
        </is>
      </c>
      <c r="C33" s="58" t="n"/>
      <c r="D33" s="7" t="n"/>
    </row>
    <row r="34">
      <c r="A34" s="58" t="inlineStr">
        <is>
          <t>무기설파이트 및 하이드로젠설파이트류</t>
        </is>
      </c>
      <c r="B34" s="58" t="inlineStr">
        <is>
          <t>유리 SO₂로 0.2%</t>
        </is>
      </c>
      <c r="C34" s="58" t="n"/>
      <c r="D34" s="7" t="n"/>
    </row>
    <row r="35">
      <c r="A35" s="58" t="inlineStr">
        <is>
          <t>엠디엠하이단토인</t>
        </is>
      </c>
      <c r="B35" s="58" t="inlineStr">
        <is>
          <t>0.2%</t>
        </is>
      </c>
      <c r="C35" s="58" t="n"/>
      <c r="D35" s="7" t="n"/>
    </row>
    <row r="36" ht="32" customHeight="1" s="43">
      <c r="A36" s="58" t="inlineStr">
        <is>
          <t>운데실레닉애씨드 및 그 염류 및 모노에탄올아마이드</t>
        </is>
      </c>
      <c r="B36" s="58" t="inlineStr">
        <is>
          <t>사용 후 씻어내는 제품에 산으로서 0.2%</t>
        </is>
      </c>
      <c r="C36" s="58" t="inlineStr">
        <is>
          <t>기타 제품에는 사용금지</t>
        </is>
      </c>
      <c r="D36" s="7" t="n"/>
    </row>
    <row r="37">
      <c r="A37" s="58" t="inlineStr">
        <is>
          <t>쿼터늄-15</t>
        </is>
      </c>
      <c r="B37" s="58" t="inlineStr">
        <is>
          <t>0.2%</t>
        </is>
      </c>
      <c r="C37" s="58" t="n"/>
      <c r="D37" s="7" t="n"/>
    </row>
    <row r="38" ht="48" customHeight="1" s="43">
      <c r="A38" s="58" t="inlineStr">
        <is>
          <t>트리클로카반</t>
        </is>
      </c>
      <c r="B38" s="58" t="inlineStr">
        <is>
          <t>0.2%
(다만, 원료 중 3,3',4,4'-테트라클로로아조벤젠 1ppm 미만, 3,3',4,4'-테트라클로로아족시벤젠 1ppm 미만을 함유하여야 함)</t>
        </is>
      </c>
      <c r="C38" s="58" t="n"/>
      <c r="D38" s="7" t="n"/>
    </row>
    <row r="39" ht="32" customHeight="1" s="43">
      <c r="A39" s="58" t="inlineStr">
        <is>
          <t>알킬디아미노에칠글라이신하이드로클로라이드용액(30%)</t>
        </is>
      </c>
      <c r="B39" s="58" t="inlineStr">
        <is>
          <t>0.3%</t>
        </is>
      </c>
      <c r="C39" s="58" t="n"/>
      <c r="D39" s="7" t="n"/>
    </row>
    <row r="40">
      <c r="A40" s="58" t="inlineStr">
        <is>
          <t>클로페네신</t>
        </is>
      </c>
      <c r="B40" s="58" t="inlineStr">
        <is>
          <t>0.3%</t>
        </is>
      </c>
      <c r="C40" s="58" t="n"/>
      <c r="D40" s="7" t="n"/>
    </row>
    <row r="41">
      <c r="A41" s="58" t="inlineStr">
        <is>
          <t>테트라브로모-o-크레졸</t>
        </is>
      </c>
      <c r="B41" s="58" t="inlineStr">
        <is>
          <t>0.3%</t>
        </is>
      </c>
      <c r="C41" s="58" t="n"/>
      <c r="D41" s="7" t="n"/>
    </row>
    <row r="42" ht="48" customHeight="1" s="43">
      <c r="A42" s="58" t="inlineStr">
        <is>
          <t>트리클로산</t>
        </is>
      </c>
      <c r="B42" s="58" t="inlineStr">
        <is>
          <t>사용 후 씻어내는 인체세정용 제품류, 데오드란트(스프레이 제품 제외), 페이스파우더, 피부결점을 감추기 위해 국소적으로 사용하는 파운데이션(예: 블레미쉬 스킨컨실러)에 0.3%</t>
        </is>
      </c>
      <c r="C42" s="58" t="inlineStr">
        <is>
          <t>기타 제품에는 사용금지</t>
        </is>
      </c>
      <c r="D42" s="7" t="n"/>
    </row>
    <row r="43" ht="32" customHeight="1" s="43">
      <c r="A43" s="58" t="inlineStr">
        <is>
          <t>에칠라우로일알지네이트 하이드로클로라이드</t>
        </is>
      </c>
      <c r="B43" s="58" t="inlineStr">
        <is>
          <t>0.4%</t>
        </is>
      </c>
      <c r="C43" s="58" t="inlineStr">
        <is>
          <t>입술에 사용되는 제품 및 에어로졸(스프레이에 한함) 제품에는 사용금지</t>
        </is>
      </c>
      <c r="D43" s="7" t="n"/>
    </row>
    <row r="44">
      <c r="A44" s="58" t="inlineStr">
        <is>
          <t>디아졸리디닐우레아</t>
        </is>
      </c>
      <c r="B44" s="58" t="inlineStr">
        <is>
          <t>0.5%</t>
        </is>
      </c>
      <c r="C44" s="58" t="n"/>
      <c r="D44" s="7" t="n"/>
    </row>
    <row r="45" ht="48" customHeight="1" s="43">
      <c r="A45" s="58" t="inlineStr">
        <is>
          <t>벤조익애씨드, 그 염류 및 에스테르류</t>
        </is>
      </c>
      <c r="B45" s="58" t="inlineStr">
        <is>
          <t>산으로서 0.5%
(다만, 벤조익애씨드 및 그 소듐염은 사용 후 씻어내는 제품에는 산으로서 2.5%)</t>
        </is>
      </c>
      <c r="C45" s="58" t="n"/>
      <c r="D45" s="7" t="n"/>
    </row>
    <row r="46" ht="48" customHeight="1" s="43">
      <c r="A46" s="58" t="inlineStr">
        <is>
          <t>살리실릭애씨드 및 그 염류</t>
        </is>
      </c>
      <c r="B46" s="58" t="inlineStr">
        <is>
          <t>살리실릭애씨드로서 0.5%</t>
        </is>
      </c>
      <c r="C46" s="58" t="inlineStr">
        <is>
          <t>영유아용 제품류 또는 13세 이하 어린이가 사용할 수 있음을 특정하여 표시하는 제품에는 사용금지(다만, 샴푸는 제외)</t>
        </is>
      </c>
      <c r="D46" s="22" t="inlineStr">
        <is>
          <t>★</t>
        </is>
      </c>
    </row>
    <row r="47">
      <c r="A47" s="58" t="inlineStr">
        <is>
          <t>소듐하이드록시메칠아미노아세테이트</t>
        </is>
      </c>
      <c r="B47" s="58" t="inlineStr">
        <is>
          <t>0.5%</t>
        </is>
      </c>
      <c r="C47" s="58" t="n"/>
      <c r="D47" s="7" t="n"/>
    </row>
    <row r="48">
      <c r="A48" s="58" t="inlineStr">
        <is>
          <t>징크피리치온</t>
        </is>
      </c>
      <c r="B48" s="58" t="inlineStr">
        <is>
          <t>사용 후 씻어내는 제품에 0.5%</t>
        </is>
      </c>
      <c r="C48" s="58" t="inlineStr">
        <is>
          <t>기타 제품에는 사용금지</t>
        </is>
      </c>
      <c r="D48" s="22" t="inlineStr">
        <is>
          <t>★</t>
        </is>
      </c>
    </row>
    <row r="49" ht="32" customHeight="1" s="43">
      <c r="A49" s="58" t="inlineStr">
        <is>
          <t>클로로부탄올</t>
        </is>
      </c>
      <c r="B49" s="58" t="inlineStr">
        <is>
          <t>0.5%</t>
        </is>
      </c>
      <c r="C49" s="58" t="inlineStr">
        <is>
          <t>에어로졸(스프레이에 한함) 제품에는 사용금지</t>
        </is>
      </c>
      <c r="D49" s="22" t="inlineStr">
        <is>
          <t>★</t>
        </is>
      </c>
    </row>
    <row r="50">
      <c r="A50" s="58" t="inlineStr">
        <is>
          <t>클로로자이레놀</t>
        </is>
      </c>
      <c r="B50" s="58" t="inlineStr">
        <is>
          <t>0.5%</t>
        </is>
      </c>
      <c r="C50" s="58" t="n"/>
      <c r="D50" s="7" t="n"/>
    </row>
    <row r="51">
      <c r="A51" s="58" t="inlineStr">
        <is>
          <t>클림바졸</t>
        </is>
      </c>
      <c r="B51" s="58" t="inlineStr">
        <is>
          <t>두발용 제품에 0.5%</t>
        </is>
      </c>
      <c r="C51" s="58" t="inlineStr">
        <is>
          <t>기타 제품에는 사용금지</t>
        </is>
      </c>
      <c r="D51" s="7" t="n"/>
    </row>
    <row r="52">
      <c r="A52" s="58" t="inlineStr">
        <is>
          <t>포믹애씨드 및 소듐포메이트</t>
        </is>
      </c>
      <c r="B52" s="58" t="inlineStr">
        <is>
          <t>포믹애씨드로서 0.5%</t>
        </is>
      </c>
      <c r="C52" s="58" t="n"/>
      <c r="D52" s="7" t="n"/>
    </row>
    <row r="53">
      <c r="A53" s="58" t="inlineStr">
        <is>
          <t>피리딘-2-올 1-옥사이드</t>
        </is>
      </c>
      <c r="B53" s="58" t="inlineStr">
        <is>
          <t>0.5%</t>
        </is>
      </c>
      <c r="C53" s="58" t="n"/>
      <c r="D53" s="7" t="n"/>
    </row>
    <row r="54" ht="32" customHeight="1" s="43">
      <c r="A54" s="58" t="inlineStr">
        <is>
          <t>데하이드로아세틱애씨드 및 그 염류</t>
        </is>
      </c>
      <c r="B54" s="58" t="inlineStr">
        <is>
          <t>데하이드로아세틱애씨드로서 0.6%</t>
        </is>
      </c>
      <c r="C54" s="58" t="inlineStr">
        <is>
          <t>에어로졸(스프레이에 한함) 제품에는 사용금지</t>
        </is>
      </c>
      <c r="D54" s="7" t="n"/>
    </row>
    <row r="55">
      <c r="A55" s="58" t="inlineStr">
        <is>
          <t>디엠디엠하이단토인</t>
        </is>
      </c>
      <c r="B55" s="58" t="inlineStr">
        <is>
          <t>0.6%</t>
        </is>
      </c>
      <c r="C55" s="58" t="n"/>
      <c r="D55" s="7" t="n"/>
    </row>
    <row r="56">
      <c r="A56" s="58" t="inlineStr">
        <is>
          <t>소르빅애씨드 및 그 염류</t>
        </is>
      </c>
      <c r="B56" s="58" t="inlineStr">
        <is>
          <t>소르빅애씨드로서 0.6%</t>
        </is>
      </c>
      <c r="C56" s="58" t="n"/>
      <c r="D56" s="7" t="n"/>
    </row>
    <row r="57">
      <c r="A57" s="58" t="inlineStr">
        <is>
          <t>이미다졸리디닐우레아</t>
        </is>
      </c>
      <c r="B57" s="58" t="inlineStr">
        <is>
          <t>0.6%</t>
        </is>
      </c>
      <c r="C57" s="58" t="n"/>
      <c r="D57" s="22" t="inlineStr">
        <is>
          <t>★</t>
        </is>
      </c>
    </row>
    <row r="58" ht="48" customHeight="1" s="43">
      <c r="A58" s="58" t="inlineStr">
        <is>
          <t>p-하이드록시벤조익애씨드, 그 염류 및 에스테르류
(다만, 에스테르류 중 페닐은 제외)</t>
        </is>
      </c>
      <c r="B58" s="58" t="inlineStr">
        <is>
          <t>· 단일성분일 경우 0.4%(산으로서)
· 혼합사용의 경우 0.8%(산으로서)</t>
        </is>
      </c>
      <c r="C58" s="58" t="n"/>
      <c r="D58" s="22" t="inlineStr">
        <is>
          <t>★</t>
        </is>
      </c>
    </row>
    <row r="59" ht="32" customHeight="1" s="43">
      <c r="A59" s="58" t="inlineStr">
        <is>
          <t>보레이트류</t>
        </is>
      </c>
      <c r="B59" s="58" t="inlineStr">
        <is>
          <t>밀납, 백납의 유화 목적으로 사용 시 0.76%
(밀납, 백납 배합량의 1/2를 초과할 수 없음)</t>
        </is>
      </c>
      <c r="C59" s="58" t="inlineStr">
        <is>
          <t>기타 목적에는 사용금지</t>
        </is>
      </c>
      <c r="D59" s="7" t="n"/>
    </row>
    <row r="60">
      <c r="A60" s="58" t="inlineStr">
        <is>
          <t>프로피오닉애씨드 및 그 염류</t>
        </is>
      </c>
      <c r="B60" s="58" t="inlineStr">
        <is>
          <t>프로피오닉애씨드로서 0.9%</t>
        </is>
      </c>
      <c r="C60" s="58" t="n"/>
      <c r="D60" s="7" t="n"/>
    </row>
    <row r="61">
      <c r="A61" s="58" t="inlineStr">
        <is>
          <t>벤질알코올</t>
        </is>
      </c>
      <c r="B61" s="58" t="inlineStr">
        <is>
          <t>1.0% (다만, 두발염색용 제품류에 용제로서 사용할 경우에는 10%)</t>
        </is>
      </c>
      <c r="C61" s="58" t="n"/>
      <c r="D61" s="22" t="inlineStr">
        <is>
          <t>★</t>
        </is>
      </c>
    </row>
    <row r="62">
      <c r="A62" s="58" t="inlineStr">
        <is>
          <t>페녹시에탄올</t>
        </is>
      </c>
      <c r="B62" s="58" t="inlineStr">
        <is>
          <t>1.0%</t>
        </is>
      </c>
      <c r="C62" s="58" t="n"/>
      <c r="D62" s="22" t="inlineStr">
        <is>
          <t>★</t>
        </is>
      </c>
    </row>
    <row r="63">
      <c r="A63" s="58" t="inlineStr">
        <is>
          <t>페녹시이소프로판올</t>
        </is>
      </c>
      <c r="B63" s="58" t="inlineStr">
        <is>
          <t>사용 후 씻어내는 제품에 1.0%</t>
        </is>
      </c>
      <c r="C63" s="58" t="inlineStr">
        <is>
          <t>기타 제품에는 사용금지</t>
        </is>
      </c>
      <c r="D63" s="7" t="n"/>
    </row>
    <row r="64">
      <c r="A64" s="58" t="inlineStr">
        <is>
          <t>피록톤올아민</t>
        </is>
      </c>
      <c r="B64" s="58" t="inlineStr">
        <is>
          <t>사용 후 씻어내는 제품에 1.0%, 기타 제품에 0.5%</t>
        </is>
      </c>
      <c r="C64" s="58" t="n"/>
      <c r="D64" s="7" t="n"/>
    </row>
    <row r="65" ht="30" customHeight="1" s="43">
      <c r="A65" s="61" t="inlineStr">
        <is>
          <t>· 염류의 예: 소듐, 포타슘, 칼슘, 마그네슘, 암모늄, 에탄올아민, 클로라이드, 브로마이드, 설페이트, 아세테이트, 베타인 등
· 에스테르류: 메칠, 에칠, 프로필, 이소프로필, 부틸, 이소부틸, 페닐
· 관련 성분(파라벤류): 메칠·에칠·프로필·부틸·이소부틸·이소프로필파라벤 및 그 소듐/포타슘/칼슘염, 4-하이드록시벤조익애씨드 등</t>
        </is>
      </c>
    </row>
    <row r="67" ht="22" customHeight="1" s="43">
      <c r="A67" s="64" t="inlineStr">
        <is>
          <t>② 자외선 차단 성분</t>
        </is>
      </c>
    </row>
    <row r="68" ht="18" customHeight="1" s="43">
      <c r="A68" s="60" t="inlineStr">
        <is>
          <t>성분명</t>
        </is>
      </c>
      <c r="B68" s="60" t="inlineStr">
        <is>
          <t>사용한도</t>
        </is>
      </c>
      <c r="C68" s="60" t="n"/>
      <c r="D68" s="21" t="inlineStr">
        <is>
          <t>★</t>
        </is>
      </c>
    </row>
    <row r="69">
      <c r="A69" s="58" t="inlineStr">
        <is>
          <t>드로메트리졸</t>
        </is>
      </c>
      <c r="B69" s="58" t="inlineStr">
        <is>
          <t>1.0%</t>
        </is>
      </c>
      <c r="C69" s="58" t="n"/>
      <c r="D69" s="22" t="inlineStr">
        <is>
          <t>★</t>
        </is>
      </c>
    </row>
    <row r="70" ht="32" customHeight="1" s="43">
      <c r="A70" s="58" t="inlineStr">
        <is>
          <t>메톡시프로필아미노사이클로헥세닐리덴에톡시에틸사이아노아세테이트</t>
        </is>
      </c>
      <c r="B70" s="58" t="inlineStr">
        <is>
          <t>3.0%</t>
        </is>
      </c>
      <c r="C70" s="58" t="n"/>
      <c r="D70" s="7" t="n"/>
    </row>
    <row r="71">
      <c r="A71" s="58" t="inlineStr">
        <is>
          <t>벤조페논-8(디옥시벤존)</t>
        </is>
      </c>
      <c r="B71" s="58" t="inlineStr">
        <is>
          <t>3.0%</t>
        </is>
      </c>
      <c r="C71" s="58" t="n"/>
      <c r="D71" s="7" t="n"/>
    </row>
    <row r="72">
      <c r="A72" s="58" t="inlineStr">
        <is>
          <t>4-메칠벤질리덴캠퍼</t>
        </is>
      </c>
      <c r="B72" s="58" t="inlineStr">
        <is>
          <t>4.0%</t>
        </is>
      </c>
      <c r="C72" s="58" t="n"/>
      <c r="D72" s="7" t="n"/>
    </row>
    <row r="73">
      <c r="A73" s="58" t="inlineStr">
        <is>
          <t>페닐벤즈이미다졸설포닉애씨드</t>
        </is>
      </c>
      <c r="B73" s="58" t="inlineStr">
        <is>
          <t>4.0%</t>
        </is>
      </c>
      <c r="C73" s="58" t="n"/>
      <c r="D73" s="7" t="n"/>
    </row>
    <row r="74">
      <c r="A74" s="58" t="inlineStr">
        <is>
          <t>벤조페논-3(옥시벤존)</t>
        </is>
      </c>
      <c r="B74" s="58" t="inlineStr">
        <is>
          <t>2.4% (얼굴, 손 및 입술에 사용되는 제품은 5%)</t>
        </is>
      </c>
      <c r="C74" s="58" t="n"/>
      <c r="D74" s="22" t="inlineStr">
        <is>
          <t>★</t>
        </is>
      </c>
    </row>
    <row r="75">
      <c r="A75" s="58" t="inlineStr">
        <is>
          <t>벤조페논-4</t>
        </is>
      </c>
      <c r="B75" s="58" t="inlineStr">
        <is>
          <t>5.0%</t>
        </is>
      </c>
      <c r="C75" s="58" t="n"/>
      <c r="D75" s="7" t="n"/>
    </row>
    <row r="76">
      <c r="A76" s="58" t="inlineStr">
        <is>
          <t>에칠디하이드록시프로필파바</t>
        </is>
      </c>
      <c r="B76" s="58" t="inlineStr">
        <is>
          <t>5.0%</t>
        </is>
      </c>
      <c r="C76" s="58" t="n"/>
      <c r="D76" s="7" t="n"/>
    </row>
    <row r="77">
      <c r="A77" s="58" t="inlineStr">
        <is>
          <t>에칠헥실살리실레이트</t>
        </is>
      </c>
      <c r="B77" s="58" t="inlineStr">
        <is>
          <t>5.0%</t>
        </is>
      </c>
      <c r="C77" s="58" t="n"/>
      <c r="D77" s="7" t="n"/>
    </row>
    <row r="78">
      <c r="A78" s="58" t="inlineStr">
        <is>
          <t>에칠헥실트리아존</t>
        </is>
      </c>
      <c r="B78" s="58" t="inlineStr">
        <is>
          <t>5.0%</t>
        </is>
      </c>
      <c r="C78" s="58" t="n"/>
      <c r="D78" s="7" t="n"/>
    </row>
    <row r="79">
      <c r="A79" s="58" t="inlineStr">
        <is>
          <t>디갈로일트리올리에이트</t>
        </is>
      </c>
      <c r="B79" s="58" t="inlineStr">
        <is>
          <t>5.0%</t>
        </is>
      </c>
      <c r="C79" s="58" t="n"/>
      <c r="D79" s="7" t="n"/>
    </row>
    <row r="80">
      <c r="A80" s="58" t="inlineStr">
        <is>
          <t>멘틸안트라닐레이트</t>
        </is>
      </c>
      <c r="B80" s="58" t="inlineStr">
        <is>
          <t>5.0%</t>
        </is>
      </c>
      <c r="C80" s="58" t="n"/>
      <c r="D80" s="7" t="n"/>
    </row>
    <row r="81">
      <c r="A81" s="58" t="inlineStr">
        <is>
          <t>부틸메톡시디벤조일메탄</t>
        </is>
      </c>
      <c r="B81" s="58" t="inlineStr">
        <is>
          <t>5.0%</t>
        </is>
      </c>
      <c r="C81" s="58" t="n"/>
      <c r="D81" s="22" t="inlineStr">
        <is>
          <t>★</t>
        </is>
      </c>
    </row>
    <row r="82">
      <c r="A82" s="58" t="inlineStr">
        <is>
          <t>시녹세이트</t>
        </is>
      </c>
      <c r="B82" s="58" t="inlineStr">
        <is>
          <t>5.0%</t>
        </is>
      </c>
      <c r="C82" s="58" t="n"/>
      <c r="D82" s="22" t="inlineStr">
        <is>
          <t>★</t>
        </is>
      </c>
    </row>
    <row r="83">
      <c r="A83" s="58" t="inlineStr">
        <is>
          <t>에칠헥실메톡시신나메이트</t>
        </is>
      </c>
      <c r="B83" s="58" t="inlineStr">
        <is>
          <t>7.5%</t>
        </is>
      </c>
      <c r="C83" s="58" t="n"/>
      <c r="D83" s="22" t="inlineStr">
        <is>
          <t>★</t>
        </is>
      </c>
    </row>
    <row r="84">
      <c r="A84" s="58" t="inlineStr">
        <is>
          <t>에칠헥실디메칠파바</t>
        </is>
      </c>
      <c r="B84" s="58" t="inlineStr">
        <is>
          <t>8.0%</t>
        </is>
      </c>
      <c r="C84" s="58" t="n"/>
      <c r="D84" s="7" t="n"/>
    </row>
    <row r="85">
      <c r="A85" s="58" t="inlineStr">
        <is>
          <t>옥토크릴렌</t>
        </is>
      </c>
      <c r="B85" s="58" t="inlineStr">
        <is>
          <t>10%</t>
        </is>
      </c>
      <c r="C85" s="58" t="n"/>
      <c r="D85" s="22" t="inlineStr">
        <is>
          <t>★</t>
        </is>
      </c>
    </row>
    <row r="86">
      <c r="A86" s="58" t="inlineStr">
        <is>
          <t>호모살레이트</t>
        </is>
      </c>
      <c r="B86" s="58" t="inlineStr">
        <is>
          <t>10%</t>
        </is>
      </c>
      <c r="C86" s="58" t="n"/>
      <c r="D86" s="22" t="inlineStr">
        <is>
          <t>★</t>
        </is>
      </c>
    </row>
    <row r="87">
      <c r="A87" s="58" t="inlineStr">
        <is>
          <t>이소아밀-p-메톡시신나메이트</t>
        </is>
      </c>
      <c r="B87" s="58" t="inlineStr">
        <is>
          <t>10%</t>
        </is>
      </c>
      <c r="C87" s="58" t="n"/>
      <c r="D87" s="7" t="n"/>
    </row>
    <row r="88">
      <c r="A88" s="58" t="inlineStr">
        <is>
          <t>비스에칠헥실옥시페놀메톡시페닐트리아진</t>
        </is>
      </c>
      <c r="B88" s="58" t="inlineStr">
        <is>
          <t>10%</t>
        </is>
      </c>
      <c r="C88" s="58" t="n"/>
      <c r="D88" s="22" t="inlineStr">
        <is>
          <t>★</t>
        </is>
      </c>
    </row>
    <row r="89">
      <c r="A89" s="58" t="inlineStr">
        <is>
          <t>디에칠헥실부타미도트리아존</t>
        </is>
      </c>
      <c r="B89" s="58" t="inlineStr">
        <is>
          <t>10%</t>
        </is>
      </c>
      <c r="C89" s="58" t="n"/>
      <c r="D89" s="7" t="n"/>
    </row>
    <row r="90">
      <c r="A90" s="58" t="inlineStr">
        <is>
          <t>폴리실리콘-15(디메치코디에칠벤잘말로네이트)</t>
        </is>
      </c>
      <c r="B90" s="58" t="inlineStr">
        <is>
          <t>10%</t>
        </is>
      </c>
      <c r="C90" s="58" t="n"/>
      <c r="D90" s="7" t="n"/>
    </row>
    <row r="91">
      <c r="A91" s="58" t="inlineStr">
        <is>
          <t>메칠렌비스-벤조트리아졸릴테트라메칠부틸페놀</t>
        </is>
      </c>
      <c r="B91" s="58" t="inlineStr">
        <is>
          <t>10%</t>
        </is>
      </c>
      <c r="C91" s="58" t="n"/>
      <c r="D91" s="7" t="n"/>
    </row>
    <row r="92">
      <c r="A92" s="58" t="inlineStr">
        <is>
          <t>디에칠아미노하이드록시벤조일헥실벤조에이트</t>
        </is>
      </c>
      <c r="B92" s="58" t="inlineStr">
        <is>
          <t>10%</t>
        </is>
      </c>
      <c r="C92" s="58" t="n"/>
      <c r="D92" s="7" t="n"/>
    </row>
    <row r="93">
      <c r="A93" s="58" t="inlineStr">
        <is>
          <t>테레프탈릴리덴디캠퍼설포닉애씨드 및 그 염류</t>
        </is>
      </c>
      <c r="B93" s="58" t="inlineStr">
        <is>
          <t>산으로서 10%</t>
        </is>
      </c>
      <c r="C93" s="58" t="n"/>
      <c r="D93" s="7" t="n"/>
    </row>
    <row r="94">
      <c r="A94" s="58" t="inlineStr">
        <is>
          <t>디소듐페닐디벤즈이미다졸테트라설포네이트</t>
        </is>
      </c>
      <c r="B94" s="58" t="inlineStr">
        <is>
          <t>산으로서 10%</t>
        </is>
      </c>
      <c r="C94" s="58" t="n"/>
      <c r="D94" s="7" t="n"/>
    </row>
    <row r="95">
      <c r="A95" s="58" t="inlineStr">
        <is>
          <t>티이에이-살리실레이트</t>
        </is>
      </c>
      <c r="B95" s="58" t="inlineStr">
        <is>
          <t>12%</t>
        </is>
      </c>
      <c r="C95" s="58" t="n"/>
      <c r="D95" s="7" t="n"/>
    </row>
    <row r="96">
      <c r="A96" s="58" t="inlineStr">
        <is>
          <t>드로메트리졸트리실록산</t>
        </is>
      </c>
      <c r="B96" s="58" t="inlineStr">
        <is>
          <t>15%</t>
        </is>
      </c>
      <c r="C96" s="58" t="n"/>
      <c r="D96" s="7" t="n"/>
    </row>
    <row r="97">
      <c r="A97" s="58" t="inlineStr">
        <is>
          <t>징크옥사이드</t>
        </is>
      </c>
      <c r="B97" s="58" t="inlineStr">
        <is>
          <t>25% (자외선 산란제)</t>
        </is>
      </c>
      <c r="C97" s="58" t="n"/>
      <c r="D97" s="22" t="inlineStr">
        <is>
          <t>★</t>
        </is>
      </c>
    </row>
    <row r="98">
      <c r="A98" s="58" t="inlineStr">
        <is>
          <t>티타늄디옥사이드</t>
        </is>
      </c>
      <c r="B98" s="58" t="inlineStr">
        <is>
          <t>25% (자외선 산란제)</t>
        </is>
      </c>
      <c r="C98" s="58" t="n"/>
      <c r="D98" s="22" t="inlineStr">
        <is>
          <t>★</t>
        </is>
      </c>
    </row>
    <row r="99" ht="30" customHeight="1" s="43">
      <c r="A99" s="61" t="inlineStr">
        <is>
          <t>· 제품의 변색 방지를 목적으로 그 사용 농도가 0.5% 미만인 것은 자외선 차단 제품으로 인정하지 않음
· 염류 — 양이온: 소듐·포타슘·칼슘·마그네슘·암모늄·에탄올아민 / 음이온: 클로라이드·브로마이드·설페이트·아세테이트</t>
        </is>
      </c>
    </row>
    <row r="101" ht="22" customHeight="1" s="43">
      <c r="A101" s="64" t="inlineStr">
        <is>
          <t>③ 주요 염모제 성분</t>
        </is>
      </c>
    </row>
    <row r="102" ht="18" customHeight="1" s="43">
      <c r="A102" s="60" t="inlineStr">
        <is>
          <t>성분명</t>
        </is>
      </c>
      <c r="B102" s="60" t="inlineStr">
        <is>
          <t>사용할 때 농도 상한</t>
        </is>
      </c>
      <c r="C102" s="60" t="n"/>
      <c r="D102" s="21" t="inlineStr">
        <is>
          <t>★</t>
        </is>
      </c>
    </row>
    <row r="103">
      <c r="A103" s="58" t="inlineStr">
        <is>
          <t>5-아미노-6-클로로-o-크레솔</t>
        </is>
      </c>
      <c r="B103" s="58" t="inlineStr">
        <is>
          <t>산화염모제에 1.0%, 비산화염모제에 0.5%</t>
        </is>
      </c>
      <c r="C103" s="58" t="n"/>
      <c r="D103" s="7" t="n"/>
    </row>
    <row r="104">
      <c r="A104" s="58" t="inlineStr">
        <is>
          <t>p-아미노페놀</t>
        </is>
      </c>
      <c r="B104" s="58" t="inlineStr">
        <is>
          <t>산화염모제에 0.9%</t>
        </is>
      </c>
      <c r="C104" s="58" t="n"/>
      <c r="D104" s="7" t="n"/>
    </row>
    <row r="105">
      <c r="A105" s="58" t="inlineStr">
        <is>
          <t>톨루엔-2,5-디아민</t>
        </is>
      </c>
      <c r="B105" s="58" t="inlineStr">
        <is>
          <t>산화염모제에 2.0%</t>
        </is>
      </c>
      <c r="C105" s="58" t="n"/>
      <c r="D105" s="7" t="n"/>
    </row>
    <row r="106">
      <c r="A106" s="58" t="inlineStr">
        <is>
          <t>황산 톨루엔-2,5-디아민</t>
        </is>
      </c>
      <c r="B106" s="58" t="inlineStr">
        <is>
          <t>산화염모제에 3.6%</t>
        </is>
      </c>
      <c r="C106" s="58" t="n"/>
      <c r="D106" s="7" t="n"/>
    </row>
    <row r="107">
      <c r="A107" s="58" t="inlineStr">
        <is>
          <t>황산 m-페닐렌디아민</t>
        </is>
      </c>
      <c r="B107" s="58" t="inlineStr">
        <is>
          <t>산화염모제에 3.0%</t>
        </is>
      </c>
      <c r="C107" s="58" t="n"/>
      <c r="D107" s="7" t="n"/>
    </row>
    <row r="108">
      <c r="A108" s="58" t="inlineStr">
        <is>
          <t>황산 p-페닐렌디아민</t>
        </is>
      </c>
      <c r="B108" s="58" t="inlineStr">
        <is>
          <t>산화염모제에 3.8%</t>
        </is>
      </c>
      <c r="C108" s="58" t="n"/>
      <c r="D108" s="22" t="inlineStr">
        <is>
          <t>★</t>
        </is>
      </c>
    </row>
    <row r="109">
      <c r="A109" s="58" t="inlineStr">
        <is>
          <t>레조시놀</t>
        </is>
      </c>
      <c r="B109" s="58" t="inlineStr">
        <is>
          <t>산화염모제에 2.0%</t>
        </is>
      </c>
      <c r="C109" s="58" t="n"/>
      <c r="D109" s="7" t="n"/>
    </row>
    <row r="110">
      <c r="A110" s="58" t="inlineStr">
        <is>
          <t>황산 m-아미노페놀</t>
        </is>
      </c>
      <c r="B110" s="58" t="inlineStr">
        <is>
          <t>산화염모제에 2.0%</t>
        </is>
      </c>
      <c r="C110" s="58" t="n"/>
      <c r="D110" s="7" t="n"/>
    </row>
    <row r="111">
      <c r="A111" s="58" t="inlineStr">
        <is>
          <t>황산 o-아미노페놀</t>
        </is>
      </c>
      <c r="B111" s="58" t="inlineStr">
        <is>
          <t>산화염모제에 3.0%</t>
        </is>
      </c>
      <c r="C111" s="58" t="n"/>
      <c r="D111" s="7" t="n"/>
    </row>
    <row r="112">
      <c r="A112" s="58" t="inlineStr">
        <is>
          <t>황산 p-아미노페놀</t>
        </is>
      </c>
      <c r="B112" s="58" t="inlineStr">
        <is>
          <t>산화염모제에 1.3%</t>
        </is>
      </c>
      <c r="C112" s="58" t="n"/>
      <c r="D112" s="7" t="n"/>
    </row>
    <row r="113">
      <c r="A113" s="58" t="inlineStr">
        <is>
          <t>2-메칠레조시놀</t>
        </is>
      </c>
      <c r="B113" s="58" t="inlineStr">
        <is>
          <t>산화염모제에 0.5%</t>
        </is>
      </c>
      <c r="C113" s="58" t="n"/>
      <c r="D113" s="7" t="n"/>
    </row>
    <row r="114">
      <c r="A114" s="58" t="inlineStr">
        <is>
          <t>몰식자산</t>
        </is>
      </c>
      <c r="B114" s="58" t="inlineStr">
        <is>
          <t>산화염모제에 4.0%</t>
        </is>
      </c>
      <c r="C114" s="58" t="n"/>
      <c r="D114" s="7" t="n"/>
    </row>
    <row r="115" ht="32" customHeight="1" s="43">
      <c r="A115" s="58" t="inlineStr">
        <is>
          <t>과붕산나트륨, 과붕산나트륨일수화물, 과산화수소수, 과탄산나트륨</t>
        </is>
      </c>
      <c r="B115" s="58" t="inlineStr">
        <is>
          <t>염모제(탈염·탈색 포함)에서 과산화수소로서 12%</t>
        </is>
      </c>
      <c r="C115" s="58" t="n"/>
      <c r="D115" s="22" t="inlineStr">
        <is>
          <t>★</t>
        </is>
      </c>
    </row>
    <row r="117" ht="22" customHeight="1" s="43">
      <c r="A117" s="64" t="inlineStr">
        <is>
          <t>④ 주요 기타 성분</t>
        </is>
      </c>
    </row>
    <row r="118" ht="18" customHeight="1" s="43">
      <c r="A118" s="60" t="inlineStr">
        <is>
          <t>원료명</t>
        </is>
      </c>
      <c r="B118" s="60" t="inlineStr">
        <is>
          <t>사용한도</t>
        </is>
      </c>
      <c r="C118" s="60" t="inlineStr">
        <is>
          <t>비고</t>
        </is>
      </c>
      <c r="D118" s="21" t="inlineStr">
        <is>
          <t>★</t>
        </is>
      </c>
    </row>
    <row r="119" ht="32" customHeight="1" s="43">
      <c r="A119" s="58" t="inlineStr">
        <is>
          <t>과산화수소 및 과산화수소 생성 물질</t>
        </is>
      </c>
      <c r="B119" s="58" t="inlineStr">
        <is>
          <t>· 두발용 제품류에 과산화수소로서 3.0%
· 손톱 경화용 제품에 과산화수소로서 2.0%</t>
        </is>
      </c>
      <c r="C119" s="58" t="inlineStr">
        <is>
          <t>기타 제품에는 사용금지</t>
        </is>
      </c>
      <c r="D119" s="22" t="inlineStr">
        <is>
          <t>★</t>
        </is>
      </c>
    </row>
    <row r="120">
      <c r="A120" s="58" t="inlineStr">
        <is>
          <t>땅콩 오일, 추출물 및 유도체</t>
        </is>
      </c>
      <c r="B120" s="58" t="inlineStr">
        <is>
          <t>원료 중 땅콩단백질의 최대 농도는 0.5ppm을 초과하지 않아야 함</t>
        </is>
      </c>
      <c r="C120" s="58" t="n"/>
      <c r="D120" s="7" t="n"/>
    </row>
    <row r="121" ht="48" customHeight="1" s="43">
      <c r="A121" s="58" t="inlineStr">
        <is>
          <t>리튬하이드록사이드</t>
        </is>
      </c>
      <c r="B121" s="58" t="inlineStr">
        <is>
          <t>· 헤어스트레이트너 제품에 4.5%
· 제모제에서 pH 조정 목적으로 사용되는 경우 최종 제품의 pH는 12.7 이하</t>
        </is>
      </c>
      <c r="C121" s="58" t="inlineStr">
        <is>
          <t>기타 제품에는 사용금지</t>
        </is>
      </c>
      <c r="D121" s="7" t="n"/>
    </row>
    <row r="122" ht="64" customHeight="1" s="43">
      <c r="A122" s="58" t="inlineStr">
        <is>
          <t>만수국꽃 추출물 또는 오일, 만수국아재비꽃 추출물 또는 오일</t>
        </is>
      </c>
      <c r="B122" s="58" t="inlineStr">
        <is>
          <t>· 사용 후 씻어내는 제품에 0.1%
· 사용 후 씻어내지 않는 제품에 0.01%
(두 꽃의 추출물 또는 오일을 혼합할 때에도 해당)
· 원료 중 알파 테르티에닐(테르티오펜) 함량은 0.35% 이하</t>
        </is>
      </c>
      <c r="C122" s="58" t="inlineStr">
        <is>
          <t>자외선 차단 제품 또는 자외선을 이용한 태닝 제품에는 사용금지</t>
        </is>
      </c>
      <c r="D122" s="7" t="n"/>
    </row>
    <row r="123" ht="64" customHeight="1" s="43">
      <c r="A123" s="58" t="inlineStr">
        <is>
          <t>머스크자일렌</t>
        </is>
      </c>
      <c r="B123" s="58" t="inlineStr">
        <is>
          <t>· 향수류
· 향료 원액 8% 초과 제품에 1.0%
· 향료 원액 8% 이하 제품에 0.4%
· 기타 제품에 0.03%</t>
        </is>
      </c>
      <c r="C123" s="58" t="n"/>
      <c r="D123" s="22" t="inlineStr">
        <is>
          <t>★</t>
        </is>
      </c>
    </row>
    <row r="124" ht="64" customHeight="1" s="43">
      <c r="A124" s="58" t="inlineStr">
        <is>
          <t>머스크케톤</t>
        </is>
      </c>
      <c r="B124" s="58" t="inlineStr">
        <is>
          <t>· 향수류
· 향료 원액 8% 초과 제품에 1.4%
· 향료 원액 8% 이하 제품에 0.56%
· 기타 제품에 0.042%</t>
        </is>
      </c>
      <c r="C124" s="58" t="n"/>
      <c r="D124" s="22" t="inlineStr">
        <is>
          <t>★</t>
        </is>
      </c>
    </row>
    <row r="125">
      <c r="A125" s="58" t="inlineStr">
        <is>
          <t>비타민 E(토코페롤)</t>
        </is>
      </c>
      <c r="B125" s="58" t="inlineStr">
        <is>
          <t>20%</t>
        </is>
      </c>
      <c r="C125" s="58" t="n"/>
      <c r="D125" s="22" t="inlineStr">
        <is>
          <t>★</t>
        </is>
      </c>
    </row>
    <row r="126" ht="80" customHeight="1" s="43">
      <c r="A126" s="58" t="inlineStr">
        <is>
          <t>베헨트리모늄 클로라이드</t>
        </is>
      </c>
      <c r="B126" s="58" t="inlineStr">
        <is>
          <t>(단일성분 또는 세트리모늄클로라이드·스테아트리모늄클로라이드와 혼합사용의 합으로서)
· 사용 후 씻어내는 두발용 제품류 및 두발염색용 제품류에 5.0%
· 사용 후 씻어내지 않는 두발용 제품류 및 두발염색용 제품류에 3.0%</t>
        </is>
      </c>
      <c r="C126" s="58" t="inlineStr">
        <is>
          <t>세트리모늄/스테아트리모늄클로라이드와 혼합 사용 시 그 합이 '씻어내지 않는 두발용'에 1.0% 이하, '씻어내는 두발용 및 두발염색용'에 2.5% 이하이어야 함</t>
        </is>
      </c>
      <c r="D126" s="22" t="inlineStr">
        <is>
          <t>★</t>
        </is>
      </c>
    </row>
    <row r="127" ht="64" customHeight="1" s="43">
      <c r="A127" s="58" t="inlineStr">
        <is>
          <t>살리실릭애씨드 및 그 염류</t>
        </is>
      </c>
      <c r="B127" s="58" t="inlineStr">
        <is>
          <t>· 인체 세정용 제품류에 살리실릭애씨드로서 2.0%
· 사용 후 씻어내는 두발용 제품류에 살리실릭애씨드로서 3.0%</t>
        </is>
      </c>
      <c r="C127" s="58" t="inlineStr">
        <is>
          <t>· 영유아용 또는 13세 이하 어린이용 특정표시 제품에는 사용금지(샴푸 제외)
· 기능성화장품 유효성분 외 기타 제품에는 사용금지</t>
        </is>
      </c>
      <c r="D127" s="22" t="inlineStr">
        <is>
          <t>★</t>
        </is>
      </c>
    </row>
    <row r="128" ht="64" customHeight="1" s="43">
      <c r="A128" s="58" t="inlineStr">
        <is>
          <t>세트리모늄클로라이드, 스테아트리모늄클로라이드</t>
        </is>
      </c>
      <c r="B128" s="58" t="inlineStr">
        <is>
          <t>(단일성분 또는 혼합사용의 합으로서)
· 사용 후 씻어내는 두발용 제품류 및 두발염색용 제품류에 2.5%
· 사용 후 씻어내지 않는 두발용 제품류 및 두발염색용 제품류에 1.0%</t>
        </is>
      </c>
      <c r="C128" s="58" t="n"/>
      <c r="D128" s="7" t="n"/>
    </row>
    <row r="129" ht="32" customHeight="1" s="43">
      <c r="A129" s="58" t="inlineStr">
        <is>
          <t>소합향나무(Liquidambar orientalis) 발삼오일 및 추출물</t>
        </is>
      </c>
      <c r="B129" s="58" t="inlineStr">
        <is>
          <t>0.6%</t>
        </is>
      </c>
      <c r="C129" s="58" t="n"/>
      <c r="D129" s="7" t="n"/>
    </row>
    <row r="130" ht="32" customHeight="1" s="43">
      <c r="A130" s="58" t="inlineStr">
        <is>
          <t>수용성 징크 염류(징크 4-하이드록시벤젠설포네이트와 징크피리치온 제외)</t>
        </is>
      </c>
      <c r="B130" s="58" t="inlineStr">
        <is>
          <t>징크로서 1%</t>
        </is>
      </c>
      <c r="C130" s="58" t="n"/>
      <c r="D130" s="7" t="n"/>
    </row>
    <row r="131" ht="80" customHeight="1" s="43">
      <c r="A131" s="58" t="inlineStr">
        <is>
          <t>시스테인, 아세틸시스테인 및 그 염류</t>
        </is>
      </c>
      <c r="B131" s="58" t="inlineStr">
        <is>
          <t>퍼머넌트웨이브용 제품에 시스테인으로서 3.0~7.5%
(다만, 가온2욕식 퍼머넌트웨이브용 제품의 경우에는 시스테인으로서 1.5~5.5%, 안정제로서 치오글라이콜릭애씨드 1.0%를 배합할 수 있으며, 치오글라이콜릭애씨드의 양을 최대 1.0%로 했을 때 주성분인 시스테인의 양은 6.5%를 초과할 수 없음)</t>
        </is>
      </c>
      <c r="C131" s="58" t="n"/>
      <c r="D131" s="7" t="n"/>
    </row>
    <row r="132">
      <c r="A132" s="58" t="inlineStr">
        <is>
          <t>실버나이트레이트</t>
        </is>
      </c>
      <c r="B132" s="58" t="inlineStr">
        <is>
          <t>속눈썹 및 눈썹 착색 용도의 제품에 4%</t>
        </is>
      </c>
      <c r="C132" s="58" t="inlineStr">
        <is>
          <t>기타 제품에는 사용금지</t>
        </is>
      </c>
      <c r="D132" s="7" t="n"/>
    </row>
    <row r="133">
      <c r="A133" s="58" t="inlineStr">
        <is>
          <t>암모니아</t>
        </is>
      </c>
      <c r="B133" s="58" t="inlineStr">
        <is>
          <t>6.0%</t>
        </is>
      </c>
      <c r="C133" s="58" t="n"/>
      <c r="D133" s="7" t="n"/>
    </row>
    <row r="134">
      <c r="A134" s="58" t="inlineStr">
        <is>
          <t>에탄올·붕사·라우릴황산나트륨(4:1:1) 혼합물</t>
        </is>
      </c>
      <c r="B134" s="58" t="inlineStr">
        <is>
          <t>외음부 세정제에 12%</t>
        </is>
      </c>
      <c r="C134" s="58" t="inlineStr">
        <is>
          <t>기타 제품에는 사용금지</t>
        </is>
      </c>
      <c r="D134" s="7" t="n"/>
    </row>
    <row r="135">
      <c r="A135" s="58" t="inlineStr">
        <is>
          <t>우레아</t>
        </is>
      </c>
      <c r="B135" s="58" t="inlineStr">
        <is>
          <t>10%</t>
        </is>
      </c>
      <c r="C135" s="58" t="n"/>
      <c r="D135" s="22" t="inlineStr">
        <is>
          <t>★</t>
        </is>
      </c>
    </row>
    <row r="136" ht="32" customHeight="1" s="43">
      <c r="A136" s="58" t="inlineStr">
        <is>
          <t>징크피리치온</t>
        </is>
      </c>
      <c r="B136" s="58" t="inlineStr">
        <is>
          <t>비듬 및 가려움을 덜어주고 씻어내는 제품(샴푸, 린스) 및 탈모 증상의 완화에 도움을 주는 화장품에 징크피리치온으로서 1.0%</t>
        </is>
      </c>
      <c r="C136" s="58" t="inlineStr">
        <is>
          <t>기타 제품에는 사용금지</t>
        </is>
      </c>
      <c r="D136" s="22" t="inlineStr">
        <is>
          <t>★</t>
        </is>
      </c>
    </row>
    <row r="137" ht="112" customHeight="1" s="43">
      <c r="A137" s="58" t="inlineStr">
        <is>
          <t>치오글라이콜릭애씨드, 그 염류 및 에스테르류</t>
        </is>
      </c>
      <c r="B137" s="58" t="inlineStr">
        <is>
          <t>· 퍼머넌트웨이브용 및 헤어스트레이트너 제품에 치오글라이콜릭애씨드로서 11%
(다만, 가온 2욕식 헤어스트레이트너 제품은 5%, 발열 2욕식 퍼머넌트웨이브용 제품은 19%에 해당하는 양)
· 제모용 제품에 치오글라이콜릭애씨드로서 5%
· 염모제에 치오글라이콜릭애씨드로서 1%
· 사용 후 씻어내는 두발용 제품류에 2%</t>
        </is>
      </c>
      <c r="C137" s="58" t="n"/>
      <c r="D137" s="7" t="n"/>
    </row>
    <row r="138" ht="48" customHeight="1" s="43">
      <c r="A138" s="58" t="inlineStr">
        <is>
          <t>칼슘하이드록사이드</t>
        </is>
      </c>
      <c r="B138" s="58" t="inlineStr">
        <is>
          <t>· 헤어스트레이트너 제품에 7%
· 제모제에서 pH 조정 목적으로 사용되는 경우 최종 제품의 pH는 12.7 이하</t>
        </is>
      </c>
      <c r="C138" s="58" t="inlineStr">
        <is>
          <t>기타 제품에는 사용금지</t>
        </is>
      </c>
      <c r="D138" s="7" t="n"/>
    </row>
    <row r="139" ht="32" customHeight="1" s="43">
      <c r="A139" s="58" t="inlineStr">
        <is>
          <t>곰미포르에리트리아엥글러(Commiphora erythrea engler var. glabrescens) 검추출물 및 오일</t>
        </is>
      </c>
      <c r="B139" s="58" t="inlineStr">
        <is>
          <t>0.6%</t>
        </is>
      </c>
      <c r="C139" s="58" t="n"/>
      <c r="D139" s="7" t="n"/>
    </row>
    <row r="140">
      <c r="A140" s="58" t="inlineStr">
        <is>
          <t>쿠민(Cuminum cyminum) 열매 오일 및 추출물</t>
        </is>
      </c>
      <c r="B140" s="58" t="inlineStr">
        <is>
          <t>사용 후 씻어내지 않는 제품에 쿠민 오일로서 0.4%</t>
        </is>
      </c>
      <c r="C140" s="58" t="n"/>
      <c r="D140" s="7" t="n"/>
    </row>
    <row r="141" ht="32" customHeight="1" s="43">
      <c r="A141" s="58" t="inlineStr">
        <is>
          <t>퀴닌 및 그 염류</t>
        </is>
      </c>
      <c r="B141" s="58" t="inlineStr">
        <is>
          <t>· 샴푸에 퀴닌염으로서 0.5%
· 헤어로션에 퀴닌염으로서 0.2%</t>
        </is>
      </c>
      <c r="C141" s="58" t="inlineStr">
        <is>
          <t>기타 제품에는 사용금지</t>
        </is>
      </c>
      <c r="D141" s="7" t="n"/>
    </row>
    <row r="142">
      <c r="A142" s="58" t="inlineStr">
        <is>
          <t>클로라민T</t>
        </is>
      </c>
      <c r="B142" s="58" t="inlineStr">
        <is>
          <t>0.2%</t>
        </is>
      </c>
      <c r="C142" s="58" t="n"/>
      <c r="D142" s="7" t="n"/>
    </row>
    <row r="143">
      <c r="A143" s="58" t="inlineStr">
        <is>
          <t>톨루엔</t>
        </is>
      </c>
      <c r="B143" s="58" t="inlineStr">
        <is>
          <t>손발톱용 제품류에 25%</t>
        </is>
      </c>
      <c r="C143" s="58" t="inlineStr">
        <is>
          <t>기타 제품에는 사용금지</t>
        </is>
      </c>
      <c r="D143" s="22" t="inlineStr">
        <is>
          <t>★</t>
        </is>
      </c>
    </row>
    <row r="144">
      <c r="A144" s="58" t="inlineStr">
        <is>
          <t>트리알킬아민, 트리알칸올아민 및 그 염류</t>
        </is>
      </c>
      <c r="B144" s="58" t="inlineStr">
        <is>
          <t>사용 후 씻어내지 않는 제품에 2.5%</t>
        </is>
      </c>
      <c r="C144" s="58" t="n"/>
      <c r="D144" s="7" t="n"/>
    </row>
    <row r="145" ht="32" customHeight="1" s="43">
      <c r="A145" s="58" t="inlineStr">
        <is>
          <t>트리클로산</t>
        </is>
      </c>
      <c r="B145" s="58" t="inlineStr">
        <is>
          <t>사용 후 씻어내는 제품류에 0.3%</t>
        </is>
      </c>
      <c r="C145" s="58" t="inlineStr">
        <is>
          <t>기능성화장품 유효성분 외 기타 제품에는 사용금지</t>
        </is>
      </c>
      <c r="D145" s="7" t="n"/>
    </row>
    <row r="146" ht="32" customHeight="1" s="43">
      <c r="A146" s="58" t="inlineStr">
        <is>
          <t>페루발삼(Myroxylon pereirae의 수지) 추출물, 증류물</t>
        </is>
      </c>
      <c r="B146" s="58" t="inlineStr">
        <is>
          <t>0.4%</t>
        </is>
      </c>
      <c r="C146" s="58" t="n"/>
      <c r="D146" s="7" t="n"/>
    </row>
    <row r="147" ht="48" customHeight="1" s="43">
      <c r="A147" s="58" t="inlineStr">
        <is>
          <t>폴리아크릴아마이드류</t>
        </is>
      </c>
      <c r="B147" s="58" t="inlineStr">
        <is>
          <t>· 사용 후 씻어내지 않는 바디 화장품에 잔류 아크릴아마이드로서 0.00001%
· 기타 제품에 잔류 아크릴아마이드로서 0.00005%</t>
        </is>
      </c>
      <c r="C147" s="58" t="n"/>
      <c r="D147" s="7" t="n"/>
    </row>
    <row r="148" ht="32" customHeight="1" s="43">
      <c r="A148" s="58" t="inlineStr">
        <is>
          <t>풍나무(Liquidambar styraciflua) 발삼 오일 및 추출물</t>
        </is>
      </c>
      <c r="B148" s="58" t="inlineStr">
        <is>
          <t>0.6%</t>
        </is>
      </c>
      <c r="C148" s="58" t="n"/>
      <c r="D148" s="7" t="n"/>
    </row>
    <row r="149">
      <c r="A149" s="58" t="inlineStr">
        <is>
          <t>하이드롤라이즈드밀단백질</t>
        </is>
      </c>
      <c r="B149" s="58" t="inlineStr">
        <is>
          <t>원료 중 펩타이드의 최대 평균분자량은 3.5 kDa 이하이어야 함</t>
        </is>
      </c>
      <c r="C149" s="58" t="n"/>
      <c r="D149" s="7" t="n"/>
    </row>
    <row r="150" ht="30" customHeight="1" s="43">
      <c r="A150" s="61" t="inlineStr">
        <is>
          <t>· 그 밖의 원료는 화장품책임판매업자의 안전성에 대한 책임하에 사용할 수 있음</t>
        </is>
      </c>
    </row>
    <row r="152" ht="22" customHeight="1" s="43">
      <c r="A152" s="64" t="inlineStr">
        <is>
          <t>착향제(향료) 성분 중 알레르기 유발 물질 25종</t>
        </is>
      </c>
    </row>
    <row r="153" ht="18" customHeight="1" s="43">
      <c r="A153" s="60" t="inlineStr">
        <is>
          <t>성분명 (한글)</t>
        </is>
      </c>
      <c r="B153" s="60" t="inlineStr">
        <is>
          <t>영문</t>
        </is>
      </c>
      <c r="C153" s="60" t="n"/>
      <c r="D153" s="21" t="inlineStr">
        <is>
          <t>★</t>
        </is>
      </c>
    </row>
    <row r="154">
      <c r="A154" s="58" t="inlineStr">
        <is>
          <t>아밀신남알</t>
        </is>
      </c>
      <c r="B154" s="58" t="inlineStr">
        <is>
          <t>Amyl cinnamal</t>
        </is>
      </c>
      <c r="C154" s="58" t="n"/>
      <c r="D154" s="7" t="n"/>
    </row>
    <row r="155">
      <c r="A155" s="58" t="inlineStr">
        <is>
          <t>벤질알코올</t>
        </is>
      </c>
      <c r="B155" s="58" t="inlineStr">
        <is>
          <t>Benzyl alcohol</t>
        </is>
      </c>
      <c r="C155" s="58" t="n"/>
      <c r="D155" s="22" t="inlineStr">
        <is>
          <t>★</t>
        </is>
      </c>
    </row>
    <row r="156">
      <c r="A156" s="58" t="inlineStr">
        <is>
          <t>신나밀알코올</t>
        </is>
      </c>
      <c r="B156" s="58" t="inlineStr">
        <is>
          <t>Cinnamyl alcohol</t>
        </is>
      </c>
      <c r="C156" s="58" t="n"/>
      <c r="D156" s="7" t="n"/>
    </row>
    <row r="157">
      <c r="A157" s="58" t="inlineStr">
        <is>
          <t>시트랄</t>
        </is>
      </c>
      <c r="B157" s="58" t="inlineStr">
        <is>
          <t>Citral</t>
        </is>
      </c>
      <c r="C157" s="58" t="n"/>
      <c r="D157" s="22" t="inlineStr">
        <is>
          <t>★</t>
        </is>
      </c>
    </row>
    <row r="158">
      <c r="A158" s="58" t="inlineStr">
        <is>
          <t>유제놀</t>
        </is>
      </c>
      <c r="B158" s="58" t="inlineStr">
        <is>
          <t>Eugenol</t>
        </is>
      </c>
      <c r="C158" s="58" t="n"/>
      <c r="D158" s="22" t="inlineStr">
        <is>
          <t>★</t>
        </is>
      </c>
    </row>
    <row r="159">
      <c r="A159" s="58" t="inlineStr">
        <is>
          <t>하이드록시시트로넬알</t>
        </is>
      </c>
      <c r="B159" s="58" t="inlineStr">
        <is>
          <t>Hydroxycitronellal</t>
        </is>
      </c>
      <c r="C159" s="58" t="n"/>
      <c r="D159" s="7" t="n"/>
    </row>
    <row r="160">
      <c r="A160" s="58" t="inlineStr">
        <is>
          <t>아이소유제놀</t>
        </is>
      </c>
      <c r="B160" s="58" t="inlineStr">
        <is>
          <t>Isoeugenol</t>
        </is>
      </c>
      <c r="C160" s="58" t="n"/>
      <c r="D160" s="7" t="n"/>
    </row>
    <row r="161">
      <c r="A161" s="58" t="inlineStr">
        <is>
          <t>아밀신나밀알코올</t>
        </is>
      </c>
      <c r="B161" s="58" t="inlineStr">
        <is>
          <t>Amylcinnamyl alcohol</t>
        </is>
      </c>
      <c r="C161" s="58" t="n"/>
      <c r="D161" s="7" t="n"/>
    </row>
    <row r="162">
      <c r="A162" s="58" t="inlineStr">
        <is>
          <t>벤질살리실레이트</t>
        </is>
      </c>
      <c r="B162" s="58" t="inlineStr">
        <is>
          <t>Benzyl salicylate</t>
        </is>
      </c>
      <c r="C162" s="58" t="n"/>
      <c r="D162" s="7" t="n"/>
    </row>
    <row r="163">
      <c r="A163" s="58" t="inlineStr">
        <is>
          <t>신남알</t>
        </is>
      </c>
      <c r="B163" s="58" t="inlineStr">
        <is>
          <t>Cinnamal</t>
        </is>
      </c>
      <c r="C163" s="58" t="n"/>
      <c r="D163" s="22" t="inlineStr">
        <is>
          <t>★</t>
        </is>
      </c>
    </row>
    <row r="164">
      <c r="A164" s="58" t="inlineStr">
        <is>
          <t>쿠마린</t>
        </is>
      </c>
      <c r="B164" s="58" t="inlineStr">
        <is>
          <t>Coumarin</t>
        </is>
      </c>
      <c r="C164" s="58" t="n"/>
      <c r="D164" s="22" t="inlineStr">
        <is>
          <t>★</t>
        </is>
      </c>
    </row>
    <row r="165">
      <c r="A165" s="58" t="inlineStr">
        <is>
          <t>제라니올</t>
        </is>
      </c>
      <c r="B165" s="58" t="inlineStr">
        <is>
          <t>Geraniol</t>
        </is>
      </c>
      <c r="C165" s="58" t="n"/>
      <c r="D165" s="22" t="inlineStr">
        <is>
          <t>★</t>
        </is>
      </c>
    </row>
    <row r="166">
      <c r="A166" s="58" t="inlineStr">
        <is>
          <t>아니스알코올</t>
        </is>
      </c>
      <c r="B166" s="58" t="inlineStr">
        <is>
          <t>Anise alcohol</t>
        </is>
      </c>
      <c r="C166" s="58" t="n"/>
      <c r="D166" s="7" t="n"/>
    </row>
    <row r="167">
      <c r="A167" s="58" t="inlineStr">
        <is>
          <t>벤질신나메이트</t>
        </is>
      </c>
      <c r="B167" s="58" t="inlineStr">
        <is>
          <t>Benzyl cinnamate</t>
        </is>
      </c>
      <c r="C167" s="58" t="n"/>
      <c r="D167" s="7" t="n"/>
    </row>
    <row r="168">
      <c r="A168" s="58" t="inlineStr">
        <is>
          <t>파네솔</t>
        </is>
      </c>
      <c r="B168" s="58" t="inlineStr">
        <is>
          <t>Farnesol</t>
        </is>
      </c>
      <c r="C168" s="58" t="n"/>
      <c r="D168" s="7" t="n"/>
    </row>
    <row r="169">
      <c r="A169" s="58" t="inlineStr">
        <is>
          <t>부틸페닐메칠프로피오날</t>
        </is>
      </c>
      <c r="B169" s="58" t="inlineStr">
        <is>
          <t>Butylphenyl methylpropional</t>
        </is>
      </c>
      <c r="C169" s="58" t="n"/>
      <c r="D169" s="7" t="n"/>
    </row>
    <row r="170">
      <c r="A170" s="58" t="inlineStr">
        <is>
          <t>리날룰</t>
        </is>
      </c>
      <c r="B170" s="58" t="inlineStr">
        <is>
          <t>Linalool</t>
        </is>
      </c>
      <c r="C170" s="58" t="n"/>
      <c r="D170" s="22" t="inlineStr">
        <is>
          <t>★</t>
        </is>
      </c>
    </row>
    <row r="171">
      <c r="A171" s="58" t="inlineStr">
        <is>
          <t>벤질벤조에이트</t>
        </is>
      </c>
      <c r="B171" s="58" t="inlineStr">
        <is>
          <t>Benzyl benzoate</t>
        </is>
      </c>
      <c r="C171" s="58" t="n"/>
      <c r="D171" s="7" t="n"/>
    </row>
    <row r="172">
      <c r="A172" s="58" t="inlineStr">
        <is>
          <t>시트로넬올</t>
        </is>
      </c>
      <c r="B172" s="58" t="inlineStr">
        <is>
          <t>Citronellol</t>
        </is>
      </c>
      <c r="C172" s="58" t="n"/>
      <c r="D172" s="7" t="n"/>
    </row>
    <row r="173">
      <c r="A173" s="58" t="inlineStr">
        <is>
          <t>헥실신남알</t>
        </is>
      </c>
      <c r="B173" s="58" t="inlineStr">
        <is>
          <t>Hexyl cinnamal</t>
        </is>
      </c>
      <c r="C173" s="58" t="n"/>
      <c r="D173" s="7" t="n"/>
    </row>
    <row r="174">
      <c r="A174" s="58" t="inlineStr">
        <is>
          <t>리모넨</t>
        </is>
      </c>
      <c r="B174" s="58" t="inlineStr">
        <is>
          <t>Limonene</t>
        </is>
      </c>
      <c r="C174" s="58" t="n"/>
      <c r="D174" s="22" t="inlineStr">
        <is>
          <t>★</t>
        </is>
      </c>
    </row>
    <row r="175">
      <c r="A175" s="58" t="inlineStr">
        <is>
          <t>메칠2-옥티노에이트</t>
        </is>
      </c>
      <c r="B175" s="58" t="inlineStr">
        <is>
          <t>Methyl 2-octynoate</t>
        </is>
      </c>
      <c r="C175" s="58" t="n"/>
      <c r="D175" s="7" t="n"/>
    </row>
    <row r="176">
      <c r="A176" s="58" t="inlineStr">
        <is>
          <t>알파-아이소메칠아이오논</t>
        </is>
      </c>
      <c r="B176" s="58" t="inlineStr">
        <is>
          <t>Alpha-isomethyl ionone</t>
        </is>
      </c>
      <c r="C176" s="58" t="n"/>
      <c r="D176" s="7" t="n"/>
    </row>
    <row r="177">
      <c r="A177" s="58" t="inlineStr">
        <is>
          <t>참나무이끼추출물</t>
        </is>
      </c>
      <c r="B177" s="58" t="inlineStr">
        <is>
          <t>Evernia prunastri (Oak moss) extract</t>
        </is>
      </c>
      <c r="C177" s="58" t="n"/>
      <c r="D177" s="22" t="inlineStr">
        <is>
          <t>★</t>
        </is>
      </c>
    </row>
    <row r="178">
      <c r="A178" s="58" t="inlineStr">
        <is>
          <t>나무이끼추출물</t>
        </is>
      </c>
      <c r="B178" s="58" t="inlineStr">
        <is>
          <t>Evernia furfuracea (Tree moss) extract</t>
        </is>
      </c>
      <c r="C178" s="58" t="n"/>
      <c r="D178" s="22" t="inlineStr">
        <is>
          <t>★</t>
        </is>
      </c>
    </row>
    <row r="179" ht="30" customHeight="1" s="43">
      <c r="A179" s="61" t="inlineStr">
        <is>
          <t>표시 지침: ① 착향제 구성 성분 중 고시된 알레르기 유발 성분은 '향료'로 표시 불가, 해당 성분명을 기재(해당 25종). ② 사용 후 씻어내는 제품 0.01% 초과 / 씻어내지 않는 제품 0.001% 초과 함유 시에만 표시. ③ 내용량 10mL(g) 초과 50mL(g) 이하 화장품은 면적 부족 시 생략 가능(홈페이지 등에서 확인 가능하게). ④ 소용량이라도 표시 면적이 충분하면 표시. ⑤ 책임판매업자 홈페이지·온라인 판매처에도 표시. 예) 바디워시(300g)에 리날룰 0.3g → 0.3÷300×100=0.1% &gt; 0.01% 이므로 표시 대상.</t>
        </is>
      </c>
    </row>
    <row r="181" ht="22" customHeight="1" s="43">
      <c r="A181" s="64" t="inlineStr">
        <is>
          <t>천연화장품 및 유기농화장품의 원료 기준 (요점)</t>
        </is>
      </c>
    </row>
    <row r="182" ht="30" customHeight="1" s="43">
      <c r="A182" s="61" t="inlineStr">
        <is>
          <t>■ 원료 조성 — 천연화장품: 중량 기준 천연 함량 95% 이상. / 유기농화장품: 유기농 함량 10% 이상 + (유기농 포함) 천연 함량 95% 이상.</t>
        </is>
      </c>
    </row>
    <row r="183" ht="30" customHeight="1" s="43">
      <c r="A183" s="61" t="inlineStr">
        <is>
          <t>■ 천연 함량 비율(%) = 물 비율 + 천연 원료 비율 + 천연 유래 원료 비율. (물·미네랄·미네랄 유래 원료는 유기농 함량 비율 계산에 포함하지 않음)</t>
        </is>
      </c>
    </row>
    <row r="184" ht="30" customHeight="1" s="43">
      <c r="A184" s="61" t="inlineStr">
        <is>
          <t>■ 허용 합성원료 — ① 합성 보존제 및 변성제: 최대 5% (벤조익애씨드·소르빅애씨드·살리실릭애씨드·데하이드로아세틱애씨드 및 그 염류, 벤질알코올, 데나토늄벤조에이트, 3급부틸알코올, 이소프로필알코올, 테트라소듐글루타메이트디아세테이트 등). ② 천연 유래+석유화학 부분 포함 원료: 최대 2%.</t>
        </is>
      </c>
    </row>
    <row r="185" ht="30" customHeight="1" s="43">
      <c r="A185" s="61" t="inlineStr">
        <is>
          <t>■ 용기·포장 — 폴리염화비닐(PVC), 폴리스티렌폼(Polystyrene Foam) 사용 불가.</t>
        </is>
      </c>
    </row>
    <row r="186" ht="30" customHeight="1" s="43">
      <c r="A186" s="61" t="inlineStr">
        <is>
          <t>■ 금지 공정 — 탈색·탈취, 방사선 조사, 설폰화, 에칠렌옥사이드·프로필렌옥사이드 등 알켄옥사이드 사용, 수은화합물 처리, 포름알데하이드 사용 / 유전자 변형 원료 배합 / 니트로스아민류 배합·생성 / 1~100나노미터 비수용성·생체지속성 물질 배합 / 공기·산소·질소·이산화탄소·아르곤 외의 분사제 사용.</t>
        </is>
      </c>
    </row>
    <row r="187" ht="30" customHeight="1" s="43">
      <c r="A187" s="61" t="inlineStr">
        <is>
          <t>■ 오염물질 10종(원료가 오염되어서는 안 됨): 중금속, 방향족 탄화수소, 농약, 다이옥신 및 폴리염화비페닐, 방사능, 유전자변형 생물체, 곰팡이 독소, 의약 잔류물, 질산염, 니트로사민.</t>
        </is>
      </c>
    </row>
  </sheetData>
  <mergeCells count="18">
    <mergeCell ref="A1:D1"/>
    <mergeCell ref="A150:D150"/>
    <mergeCell ref="A181:D181"/>
    <mergeCell ref="A67:D67"/>
    <mergeCell ref="A184:D184"/>
    <mergeCell ref="A4:D4"/>
    <mergeCell ref="A101:D101"/>
    <mergeCell ref="A187:D187"/>
    <mergeCell ref="A186:D186"/>
    <mergeCell ref="A179:D179"/>
    <mergeCell ref="A65:D65"/>
    <mergeCell ref="A2:D2"/>
    <mergeCell ref="A182:D182"/>
    <mergeCell ref="A152:D152"/>
    <mergeCell ref="A99:D99"/>
    <mergeCell ref="A117:D117"/>
    <mergeCell ref="A183:D183"/>
    <mergeCell ref="A185:D185"/>
  </mergeCells>
  <pageMargins left="0.75" right="0.75" top="1" bottom="1" header="0.5" footer="0.5"/>
</worksheet>
</file>

<file path=xl/worksheets/sheet13.xml><?xml version="1.0" encoding="utf-8"?>
<worksheet xmlns="http://schemas.openxmlformats.org/spreadsheetml/2006/main">
  <sheetPr>
    <tabColor rgb="FF548235"/>
    <outlinePr summaryBelow="1" summaryRight="1"/>
    <pageSetUpPr/>
  </sheetPr>
  <dimension ref="A1:C51"/>
  <sheetViews>
    <sheetView workbookViewId="0">
      <pane ySplit="2" topLeftCell="A3" activePane="bottomLeft" state="frozen"/>
      <selection pane="bottomLeft" activeCell="A1" sqref="A1:C1"/>
    </sheetView>
  </sheetViews>
  <sheetFormatPr baseColWidth="10" defaultColWidth="8.83203125" defaultRowHeight="17"/>
  <cols>
    <col width="30" customWidth="1" style="43" min="1" max="1"/>
    <col width="52" customWidth="1" style="43" min="2" max="2"/>
    <col width="46" customWidth="1" style="43" min="3" max="3"/>
  </cols>
  <sheetData>
    <row r="1" ht="26" customHeight="1" s="43">
      <c r="A1" s="70" t="inlineStr">
        <is>
          <t>유통화장품 안전관리 기준 + OEM 시험성적서 검수 (교재 148~151쪽)</t>
        </is>
      </c>
    </row>
    <row r="2" ht="52" customHeight="1" s="43">
      <c r="A2" s="69" t="inlineStr">
        <is>
          <t>판매되는 모든 화장품이 '출고 전' 반드시 맞춰야 하는 법적 품질선. 나는 집에서 처방·사용감·pH·소량 안정성을 '개발'하고, 양산·공식 시험은 OEM 공장이 한다 → 이 기준은 내가 'OEM에서 받는 시험성적서(CoA)를 대조·합불 판정'하는 잣대다. §1=법적 한도표(암기+대조용), §2=로트별 검수 체크리스트(실무).</t>
        </is>
      </c>
    </row>
    <row r="4" ht="22" customHeight="1" s="43">
      <c r="A4" s="68" t="inlineStr">
        <is>
          <t>§1. 유통화장품 안전관리 기준 (법적 한도 — 출고 전 충족 필수)</t>
        </is>
      </c>
    </row>
    <row r="5" ht="20" customHeight="1" s="43">
      <c r="A5" s="67" t="inlineStr">
        <is>
          <t>① 비의도적 유래물질 검출 허용한도 (원료에 미량 섞여 들어오는 유해물질)</t>
        </is>
      </c>
    </row>
    <row r="6" ht="28" customHeight="1" s="43">
      <c r="A6" s="60" t="inlineStr">
        <is>
          <t>항목</t>
        </is>
      </c>
      <c r="B6" s="60" t="inlineStr">
        <is>
          <t>검출 허용한도</t>
        </is>
      </c>
      <c r="C6" s="60" t="inlineStr">
        <is>
          <t>쉽게 말하면 · 다도기 포인트</t>
        </is>
      </c>
    </row>
    <row r="7" ht="34" customHeight="1" s="43">
      <c r="A7" s="24" t="inlineStr">
        <is>
          <t>납 (Pb)</t>
        </is>
      </c>
      <c r="B7" s="24" t="inlineStr">
        <is>
          <t>점토를 원료로 한 분말제품 50µg/g 이하 / 그 밖의 제품 20µg/g 이하</t>
        </is>
      </c>
      <c r="C7" s="24" t="inlineStr">
        <is>
          <t>대표 중금속. 토너·크림(비분말)은 20 기준.</t>
        </is>
      </c>
    </row>
    <row r="8" ht="34" customHeight="1" s="43">
      <c r="A8" s="24" t="inlineStr">
        <is>
          <t>니켈 (Ni)</t>
        </is>
      </c>
      <c r="B8" s="24" t="inlineStr">
        <is>
          <t>눈화장용 35 / 색조화장용 30 / 그 밖의 제품 10µg/g 이하</t>
        </is>
      </c>
      <c r="C8" s="24" t="inlineStr">
        <is>
          <t>유형별로 다름. 기초(토너·크림)는 10.</t>
        </is>
      </c>
    </row>
    <row r="9" ht="34" customHeight="1" s="43">
      <c r="A9" s="24" t="inlineStr">
        <is>
          <t>비소 (As)</t>
        </is>
      </c>
      <c r="B9" s="24" t="inlineStr">
        <is>
          <t>10µg/g 이하</t>
        </is>
      </c>
      <c r="C9" s="24" t="inlineStr">
        <is>
          <t>—</t>
        </is>
      </c>
    </row>
    <row r="10" ht="34" customHeight="1" s="43">
      <c r="A10" s="24" t="inlineStr">
        <is>
          <t>안티몬 (Sb)</t>
        </is>
      </c>
      <c r="B10" s="24" t="inlineStr">
        <is>
          <t>10µg/g 이하</t>
        </is>
      </c>
      <c r="C10" s="24" t="inlineStr">
        <is>
          <t>—</t>
        </is>
      </c>
    </row>
    <row r="11" ht="34" customHeight="1" s="43">
      <c r="A11" s="24" t="inlineStr">
        <is>
          <t>카드뮴 (Cd)</t>
        </is>
      </c>
      <c r="B11" s="24" t="inlineStr">
        <is>
          <t>5µg/g 이하</t>
        </is>
      </c>
      <c r="C11" s="24" t="inlineStr">
        <is>
          <t>—</t>
        </is>
      </c>
    </row>
    <row r="12" ht="34" customHeight="1" s="43">
      <c r="A12" s="24" t="inlineStr">
        <is>
          <t>수은 (Hg)</t>
        </is>
      </c>
      <c r="B12" s="24" t="inlineStr">
        <is>
          <t>1µg/g 이하</t>
        </is>
      </c>
      <c r="C12" s="24" t="inlineStr">
        <is>
          <t>가장 엄격(1). 미백 불법첨가 단골 → 수입품 주의.</t>
        </is>
      </c>
    </row>
    <row r="13" ht="34" customHeight="1" s="43">
      <c r="A13" s="24" t="inlineStr">
        <is>
          <t>디옥산</t>
        </is>
      </c>
      <c r="B13" s="24" t="inlineStr">
        <is>
          <t>100µg/g 이하</t>
        </is>
      </c>
      <c r="C13" s="24" t="inlineStr">
        <is>
          <t>계면활성제 제조 부산물. 세정 라인 확장 시 체크.</t>
        </is>
      </c>
    </row>
    <row r="14" ht="34" customHeight="1" s="43">
      <c r="A14" s="24" t="inlineStr">
        <is>
          <t>메탄올</t>
        </is>
      </c>
      <c r="B14" s="24" t="inlineStr">
        <is>
          <t>0.2(v/v)% 이하 / 물휴지는 0.002% 이하</t>
        </is>
      </c>
      <c r="C14" s="24" t="inlineStr">
        <is>
          <t>에탄올 변성 유래. 소독용 에탄올 품질 확인.</t>
        </is>
      </c>
    </row>
    <row r="15" ht="34" customHeight="1" s="43">
      <c r="A15" s="24" t="inlineStr">
        <is>
          <t>포름알데하이드</t>
        </is>
      </c>
      <c r="B15" s="24" t="inlineStr">
        <is>
          <t>2,000µg/g 이하 / 물휴지는 20µg/g 이하</t>
        </is>
      </c>
      <c r="C15" s="24" t="inlineStr">
        <is>
          <t>포름알데하이드 방출 보존제(DMDM하이단토인 등) 미사용이면 안전.</t>
        </is>
      </c>
    </row>
    <row r="16" ht="34" customHeight="1" s="43">
      <c r="A16" s="24" t="inlineStr">
        <is>
          <t>프탈레이트류 (DBP·BBP·DEHP에 한함)</t>
        </is>
      </c>
      <c r="B16" s="24" t="inlineStr">
        <is>
          <t>총 합으로서 100µg/g 이하</t>
        </is>
      </c>
      <c r="C16" s="24" t="inlineStr">
        <is>
          <t>향·가소제 유래. 다도기 무향 → 리스크 낮음.</t>
        </is>
      </c>
    </row>
    <row r="17" ht="30" customHeight="1" s="43">
      <c r="A17" s="65" t="inlineStr">
        <is>
          <t>※ 검출 '허용'한도 = 일부러 넣는 게 아니라 원료·공정에서 불가피하게 미량 유입되는 것의 상한. OEM 로트별 시험성적서로 확인.</t>
        </is>
      </c>
    </row>
    <row r="18" ht="20" customHeight="1" s="43">
      <c r="A18" s="67" t="inlineStr">
        <is>
          <t>② 미생물 허용한도 (완제품 오염 상한)</t>
        </is>
      </c>
    </row>
    <row r="19" ht="28" customHeight="1" s="43">
      <c r="A19" s="60" t="inlineStr">
        <is>
          <t>제품 유형</t>
        </is>
      </c>
      <c r="B19" s="60" t="inlineStr">
        <is>
          <t>허용 한도</t>
        </is>
      </c>
      <c r="C19" s="60" t="inlineStr">
        <is>
          <t>메모</t>
        </is>
      </c>
    </row>
    <row r="20" ht="32" customHeight="1" s="43">
      <c r="A20" s="24" t="inlineStr">
        <is>
          <t>영유아용 제품류 · 눈화장용 제품류</t>
        </is>
      </c>
      <c r="B20" s="24" t="inlineStr">
        <is>
          <t>총호기성생균수 500 CFU/g(mL) 이하</t>
        </is>
      </c>
      <c r="C20" s="24" t="inlineStr">
        <is>
          <t>가장 엄격(500).</t>
        </is>
      </c>
    </row>
    <row r="21" ht="32" customHeight="1" s="43">
      <c r="A21" s="24" t="inlineStr">
        <is>
          <t>물휴지</t>
        </is>
      </c>
      <c r="B21" s="24" t="inlineStr">
        <is>
          <t>세균 및 진균수 각각 100 CFU/g(mL) 이하</t>
        </is>
      </c>
      <c r="C21" s="24" t="inlineStr">
        <is>
          <t>—</t>
        </is>
      </c>
    </row>
    <row r="22" ht="32" customHeight="1" s="43">
      <c r="A22" s="24" t="inlineStr">
        <is>
          <t>기타 화장품 (토너·크림·앰플 등)</t>
        </is>
      </c>
      <c r="B22" s="24" t="inlineStr">
        <is>
          <t>총호기성생균수 1,000 CFU/g(mL) 이하</t>
        </is>
      </c>
      <c r="C22" s="24" t="inlineStr">
        <is>
          <t>다도기 기초라인 = 이 기준(1,000).</t>
        </is>
      </c>
    </row>
    <row r="23" ht="32" customHeight="1" s="43">
      <c r="A23" s="24" t="inlineStr">
        <is>
          <t>대장균 · 녹농균 · 황색포도상구균</t>
        </is>
      </c>
      <c r="B23" s="24" t="inlineStr">
        <is>
          <t>불검출</t>
        </is>
      </c>
      <c r="C23" s="24" t="inlineStr">
        <is>
          <t>3종 병원균은 하나도 나오면 안 됨(절대 기준).</t>
        </is>
      </c>
    </row>
    <row r="24" ht="30" customHeight="1" s="43">
      <c r="A24" s="65" t="inlineStr">
        <is>
          <t>※ 집 개발 단계에서도 도구 70% 에탄올 소독·방부(페녹시+헥산다이올)·1개월 내 사용으로 오염을 줄이지만, 공식 수치는 OEM 미생물 시험으로 입증.</t>
        </is>
      </c>
    </row>
    <row r="25" ht="20" customHeight="1" s="43">
      <c r="A25" s="67" t="inlineStr">
        <is>
          <t>③ 내용량 기준</t>
        </is>
      </c>
    </row>
    <row r="26" ht="28" customHeight="1" s="43">
      <c r="A26" s="60" t="inlineStr">
        <is>
          <t>항목</t>
        </is>
      </c>
      <c r="B26" s="60" t="inlineStr">
        <is>
          <t>기준</t>
        </is>
      </c>
      <c r="C26" s="60" t="n"/>
    </row>
    <row r="27" ht="32" customHeight="1" s="43">
      <c r="A27" s="24" t="inlineStr">
        <is>
          <t>1차 시험</t>
        </is>
      </c>
      <c r="B27" s="24" t="inlineStr">
        <is>
          <t>제품 3개의 평균 내용량이 표기량의 97% 이상</t>
        </is>
      </c>
      <c r="C27" s="24" t="n"/>
    </row>
    <row r="28" ht="32" customHeight="1" s="43">
      <c r="A28" s="24" t="inlineStr">
        <is>
          <t>미달 시 재시험</t>
        </is>
      </c>
      <c r="B28" s="24" t="inlineStr">
        <is>
          <t>6개를 더 취해(총 9개) 평균 내용량이 표기량의 97% 이상</t>
        </is>
      </c>
      <c r="C28" s="24" t="n"/>
    </row>
    <row r="29" ht="28" customHeight="1" s="43">
      <c r="A29" s="24" t="inlineStr">
        <is>
          <t>예시</t>
        </is>
      </c>
      <c r="B29" s="24" t="inlineStr">
        <is>
          <t>'50mL' 표기 → 실제 평균 48.5mL 이상이어야 함</t>
        </is>
      </c>
      <c r="C29" s="24" t="n"/>
    </row>
    <row r="30" ht="20" customHeight="1" s="43">
      <c r="A30" s="67" t="inlineStr">
        <is>
          <t>④ pH 기준 및 유형별 추가 기준</t>
        </is>
      </c>
    </row>
    <row r="31" ht="28" customHeight="1" s="43">
      <c r="A31" s="60" t="inlineStr">
        <is>
          <t>유형</t>
        </is>
      </c>
      <c r="B31" s="60" t="inlineStr">
        <is>
          <t>기준</t>
        </is>
      </c>
      <c r="C31" s="60" t="inlineStr">
        <is>
          <t>메모</t>
        </is>
      </c>
    </row>
    <row r="32" ht="34" customHeight="1" s="43">
      <c r="A32" s="24" t="inlineStr">
        <is>
          <t>액상 제품 (기초·색조·눈·두발(샴푸·린스 제외)·면도 등 중 액·로션·크림류)</t>
        </is>
      </c>
      <c r="B32" s="24" t="inlineStr">
        <is>
          <t>pH 3.0 ~ 9.0</t>
        </is>
      </c>
      <c r="C32" s="24" t="inlineStr">
        <is>
          <t>물로 씻어내는 제품·분체 등 적용 곤란 제품은 제외. ★다도기는 5.0~5.5로 더 좁게.</t>
        </is>
      </c>
    </row>
    <row r="33" ht="34" customHeight="1" s="43">
      <c r="A33" s="24" t="inlineStr">
        <is>
          <t>화장비누</t>
        </is>
      </c>
      <c r="B33" s="24" t="inlineStr">
        <is>
          <t>유리알칼리 0.1% 이하</t>
        </is>
      </c>
      <c r="C33" s="24" t="inlineStr">
        <is>
          <t>비누 라인 확장 시.</t>
        </is>
      </c>
    </row>
    <row r="34" ht="34" customHeight="1" s="43">
      <c r="A34" s="24" t="inlineStr">
        <is>
          <t>퍼머넌트웨이브용 · 헤어스트레이트너</t>
        </is>
      </c>
      <c r="B34" s="24" t="inlineStr">
        <is>
          <t>주원료 함량·pH·환원 후 티오글라이콜릭애씨드 등 보고 기준 적합</t>
        </is>
      </c>
      <c r="C34" s="24" t="inlineStr">
        <is>
          <t>두발 라인(해당 없음, 참고).</t>
        </is>
      </c>
    </row>
    <row r="35" ht="34" customHeight="1" s="43">
      <c r="A35" s="24" t="inlineStr">
        <is>
          <t>제모제 · 염모제(산화·탈색)</t>
        </is>
      </c>
      <c r="B35" s="24" t="inlineStr">
        <is>
          <t>pH·중금속·주성분 함량 등 유형별 세부 기준 적합</t>
        </is>
      </c>
      <c r="C35" s="24" t="inlineStr">
        <is>
          <t>해당 없음, 시험 참고용.</t>
        </is>
      </c>
    </row>
    <row r="37" ht="22" customHeight="1" s="43">
      <c r="A37" s="68" t="inlineStr">
        <is>
          <t>§2. OEM 시험성적서(CoA)·서류 검수 체크리스트 (집=개발 / 공장=양산·시험)</t>
        </is>
      </c>
    </row>
    <row r="38" ht="44" customHeight="1" s="43">
      <c r="A38" s="66" t="inlineStr">
        <is>
          <t>나의 역할 분담 — 집(R&amp;D): 처방 확정·사용감·pH·소량 안정성(45℃/냉장/동결융해) 관찰·개발일지. / OEM(제조): CGMP 양산·공식 시험성적서·안정성 데이터·충진. 아래는 'OEM에 요구하고 받아서 대조'할 목록. '☐'에 체크하며 쓴다.</t>
        </is>
      </c>
    </row>
    <row r="39" ht="28" customHeight="1" s="43">
      <c r="A39" s="60" t="inlineStr">
        <is>
          <t>받을 서류 / 확인 항목</t>
        </is>
      </c>
      <c r="B39" s="60" t="inlineStr">
        <is>
          <t>왜 필요한가 · 합불 기준</t>
        </is>
      </c>
      <c r="C39" s="60" t="inlineStr">
        <is>
          <t>언제 · 다도기 포인트</t>
        </is>
      </c>
    </row>
    <row r="40" ht="40" customHeight="1" s="43">
      <c r="A40" s="24" t="inlineStr">
        <is>
          <t>☐ 제조원 CGMP 적합 여부</t>
        </is>
      </c>
      <c r="B40" s="24" t="inlineStr">
        <is>
          <t>우수화장품 제조·품질관리기준 업소인지. 추적성·일관성의 전제</t>
        </is>
      </c>
      <c r="C40" s="24" t="inlineStr">
        <is>
          <t>계약 전. 제조번호 체계·제조일·사용기한 관리 확인</t>
        </is>
      </c>
    </row>
    <row r="41" ht="40" customHeight="1" s="43">
      <c r="A41" s="24" t="inlineStr">
        <is>
          <t>☐ 전성분(함량순) + 처방 대조</t>
        </is>
      </c>
      <c r="B41" s="24" t="inlineStr">
        <is>
          <t>내 처방 %표 = 전성분 초안. 국내 배합금지·사용제한 한도 초과 없는지</t>
        </is>
      </c>
      <c r="C41" s="24" t="inlineStr">
        <is>
          <t>샘플/양산 전. '사용제한원료' 시트와 교차 확인</t>
        </is>
      </c>
    </row>
    <row r="42" ht="40" customHeight="1" s="43">
      <c r="A42" s="24" t="inlineStr">
        <is>
          <t>☐ 미생물 시험성적서 (로트별)</t>
        </is>
      </c>
      <c r="B42" s="24" t="inlineStr">
        <is>
          <t>§1-② 한도 충족(기타 1,000 CFU/g, 3균 불검출)</t>
        </is>
      </c>
      <c r="C42" s="24" t="inlineStr">
        <is>
          <t>양산 로트마다. 비용 부담 주체 계약 명시</t>
        </is>
      </c>
    </row>
    <row r="43" ht="40" customHeight="1" s="43">
      <c r="A43" s="24" t="inlineStr">
        <is>
          <t>☐ 중금속·비의도 유래물질 성적서</t>
        </is>
      </c>
      <c r="B43" s="24" t="inlineStr">
        <is>
          <t>§1-① 충족(납·비소·수은·디옥산·포름알데하이드 등)</t>
        </is>
      </c>
      <c r="C43" s="24" t="inlineStr">
        <is>
          <t>로트별. 원료 CoA도 함께 요청</t>
        </is>
      </c>
    </row>
    <row r="44" ht="40" customHeight="1" s="43">
      <c r="A44" s="24" t="inlineStr">
        <is>
          <t>☐ 방부력(챌린지) 시험 성적서</t>
        </is>
      </c>
      <c r="B44" s="24" t="inlineStr">
        <is>
          <t>물+영양=미생물 배지. 방부 시스템이 실제로 균을 잡는지 입증</t>
        </is>
      </c>
      <c r="C44" s="24" t="inlineStr">
        <is>
          <t>처방 확정 시 1회(처방 변경 시 재시험)</t>
        </is>
      </c>
    </row>
    <row r="45" ht="40" customHeight="1" s="43">
      <c r="A45" s="24" t="inlineStr">
        <is>
          <t>☐ 안정성 시험 데이터</t>
        </is>
      </c>
      <c r="B45" s="24" t="inlineStr">
        <is>
          <t>장기·가속(45℃)·가혹(동결융해·광)·개봉후 → 사용기한·PAO 산정 근거</t>
        </is>
      </c>
      <c r="C45" s="24" t="inlineStr">
        <is>
          <t>출시 전. 라벨 사용기한의 과학적 뒷받침</t>
        </is>
      </c>
    </row>
    <row r="46" ht="40" customHeight="1" s="43">
      <c r="A46" s="24" t="inlineStr">
        <is>
          <t>☐ pH 측정값</t>
        </is>
      </c>
      <c r="B46" s="24" t="inlineStr">
        <is>
          <t>액상 3.0~9.0(다도기 목표 5.0~5.5) 부합</t>
        </is>
      </c>
      <c r="C46" s="24" t="inlineStr">
        <is>
          <t>로트별. 내 집측정값과 대조</t>
        </is>
      </c>
    </row>
    <row r="47" ht="40" customHeight="1" s="43">
      <c r="A47" s="24" t="inlineStr">
        <is>
          <t>☐ 내용량(충진량) 관리</t>
        </is>
      </c>
      <c r="B47" s="24" t="inlineStr">
        <is>
          <t>3개 평균 97% 이상. 과충진=원가, 미달=CS/행정</t>
        </is>
      </c>
      <c r="C47" s="24" t="inlineStr">
        <is>
          <t>양산. 충진 셋업 확인</t>
        </is>
      </c>
    </row>
    <row r="48" ht="40" customHeight="1" s="43">
      <c r="A48" s="24" t="inlineStr">
        <is>
          <t>☐ 용기-내용물 상용성(용출·흡착) 시험</t>
        </is>
      </c>
      <c r="B48" s="24" t="inlineStr">
        <is>
          <t>용기 재질이 내용물과 반응·흡착하면 변질. 자/펌프/에어리스 선택</t>
        </is>
      </c>
      <c r="C48" s="24" t="inlineStr">
        <is>
          <t>용기 확정 시</t>
        </is>
      </c>
    </row>
    <row r="49" ht="40" customHeight="1" s="43">
      <c r="A49" s="24" t="inlineStr">
        <is>
          <t>☐ 표시·라벨 시안 검수</t>
        </is>
      </c>
      <c r="B49" s="24" t="inlineStr">
        <is>
          <t>기재사항 누락·부당광고 없는지 (→ 'Part2: 표시·광고' 시트와 대조)</t>
        </is>
      </c>
      <c r="C49" s="24" t="inlineStr">
        <is>
          <t>라벨 확정 전</t>
        </is>
      </c>
    </row>
    <row r="50" ht="40" customHeight="1" s="43">
      <c r="A50" s="24" t="inlineStr">
        <is>
          <t>☐ 원료 CoA·MSDS, 로트·유효기간</t>
        </is>
      </c>
      <c r="B50" s="24" t="inlineStr">
        <is>
          <t>자재 추적성. 품질 문제 시 원인 로트 역추적</t>
        </is>
      </c>
      <c r="C50" s="24" t="inlineStr">
        <is>
          <t>입고 시</t>
        </is>
      </c>
    </row>
    <row r="51" ht="30" customHeight="1" s="43">
      <c r="A51" s="65" t="inlineStr">
        <is>
          <t>핵심: 집에서 '개발'한 것을 OEM이 '양산·입증'한다. 위 성적서가 곧 품질 신뢰이자 반품·행정처분·CS 방어선. 계약서에 '로트별 시험성적서 제공'을 명시할 것.</t>
        </is>
      </c>
    </row>
  </sheetData>
  <mergeCells count="12">
    <mergeCell ref="A25:C25"/>
    <mergeCell ref="A1:C1"/>
    <mergeCell ref="A5:C5"/>
    <mergeCell ref="A37:C37"/>
    <mergeCell ref="A17:C17"/>
    <mergeCell ref="A18:C18"/>
    <mergeCell ref="A38:C38"/>
    <mergeCell ref="A30:C30"/>
    <mergeCell ref="A4:C4"/>
    <mergeCell ref="A24:C24"/>
    <mergeCell ref="A2:C2"/>
    <mergeCell ref="A51:C51"/>
  </mergeCells>
  <pageMargins left="0.75" right="0.75" top="1" bottom="1" header="0.5" footer="0.5"/>
</worksheet>
</file>

<file path=xl/worksheets/sheet14.xml><?xml version="1.0" encoding="utf-8"?>
<worksheet xmlns="http://schemas.openxmlformats.org/spreadsheetml/2006/main">
  <sheetPr>
    <tabColor rgb="FF548235"/>
    <outlinePr summaryBelow="1" summaryRight="1"/>
    <pageSetUpPr/>
  </sheetPr>
  <dimension ref="A1:C56"/>
  <sheetViews>
    <sheetView showGridLines="0" workbookViewId="0">
      <pane ySplit="3" topLeftCell="A4" activePane="bottomLeft" state="frozen"/>
      <selection pane="bottomLeft" activeCell="A1" sqref="A1:C1"/>
    </sheetView>
  </sheetViews>
  <sheetFormatPr baseColWidth="10" defaultColWidth="8.83203125" defaultRowHeight="17"/>
  <cols>
    <col width="24" customWidth="1" style="43" min="1" max="1"/>
    <col width="50" customWidth="1" style="43" min="2" max="2"/>
    <col width="52" customWidth="1" style="43" min="3" max="3"/>
  </cols>
  <sheetData>
    <row r="1" ht="30" customHeight="1" s="43">
      <c r="A1" s="74" t="inlineStr">
        <is>
          <t>다도기 · OEM/ODM 제품개발의뢰서 (Product Development Brief)</t>
        </is>
      </c>
    </row>
    <row r="2" ht="34" customHeight="1" s="43">
      <c r="A2" s="71" t="inlineStr">
        <is>
          <t>※ 파란 예시 = 확정 첫 제품 '시크 진정 밸런스 크림'(히어로) 기준으로 채워둠. 실제 값으로 고쳐 쓰세요. 컨셉·스펙은 공유해도 되지만(견적에 필요), 마케팅·채널·매출 계획은 굳이 주지 마세요. 진짜 지킬 건 상표권('다도기' 출원).</t>
        </is>
      </c>
    </row>
    <row r="3" ht="22" customHeight="1" s="43">
      <c r="A3" s="72" t="inlineStr">
        <is>
          <t>0. 의뢰 기본정보</t>
        </is>
      </c>
    </row>
    <row r="4" ht="30" customHeight="1" s="43">
      <c r="A4" s="36" t="inlineStr">
        <is>
          <t>브랜드 / 책임판매업자</t>
        </is>
      </c>
      <c r="B4" s="37" t="inlineStr">
        <is>
          <t>다도기 / 화장품책임판매업 (등록상태: ☐완료 ☐준비중)</t>
        </is>
      </c>
      <c r="C4" s="38" t="inlineStr">
        <is>
          <t>공장이 제일 먼저 묻는 것. '준비중'이라도 답할 수 있으면 신뢰도↑. 국내판매 필수 등록.</t>
        </is>
      </c>
    </row>
    <row r="5" ht="30" customHeight="1" s="43">
      <c r="A5" s="36" t="inlineStr">
        <is>
          <t>담당자 / 연락처 / 작성일</t>
        </is>
      </c>
      <c r="B5" s="37" t="inlineStr">
        <is>
          <t>박○○ / 010-0000-0000 / 2026-__-__</t>
        </is>
      </c>
      <c r="C5" s="38" t="inlineStr">
        <is>
          <t>의뢰서엔 날짜·버전을 꼭 남겨 수정 추적.</t>
        </is>
      </c>
    </row>
    <row r="6" ht="30" customHeight="1" s="43">
      <c r="A6" s="36" t="inlineStr">
        <is>
          <t>의뢰 유형</t>
        </is>
      </c>
      <c r="B6" s="37" t="inlineStr">
        <is>
          <t>ODM (공장 처방 기반, 내 설계안 전달) — ☐OEM(내 처방 보유) ☑ODM</t>
        </is>
      </c>
      <c r="C6" s="38" t="inlineStr">
        <is>
          <t>무경력·1인이면 보통 ODM(공장이 처방 보유). 내 홈배치 처방은 '설계 방향'으로 전달하고 안정성·방부는 공장 처방에 맡김. '처방 독점' 여부 꼭 협의.</t>
        </is>
      </c>
    </row>
    <row r="7" ht="30" customHeight="1" s="43">
      <c r="A7" s="36" t="inlineStr">
        <is>
          <t>희망 출시 시점</t>
        </is>
      </c>
      <c r="B7" s="37" t="inlineStr">
        <is>
          <t>2027년 상반기 (샘플은 2개월 내 희망)</t>
        </is>
      </c>
      <c r="C7" s="38" t="inlineStr">
        <is>
          <t>리드타임 역산용. 무리한 일정은 오히려 불신 유발.</t>
        </is>
      </c>
    </row>
    <row r="8" ht="22" customHeight="1" s="43">
      <c r="A8" s="72" t="inlineStr">
        <is>
          <t>1. 제품 개요 (가장 중요 — 여기서 공장이 '이해'함)</t>
        </is>
      </c>
    </row>
    <row r="9" ht="30" customHeight="1" s="43">
      <c r="A9" s="36" t="inlineStr">
        <is>
          <t>제품명(가칭)</t>
        </is>
      </c>
      <c r="B9" s="37" t="inlineStr">
        <is>
          <t>다도기 시크 진정 밸런스 크림</t>
        </is>
      </c>
      <c r="C9" s="38" t="inlineStr">
        <is>
          <t>확정 아니어도 OK. 카테고리가 드러나게.</t>
        </is>
      </c>
    </row>
    <row r="10" ht="30" customHeight="1" s="43">
      <c r="A10" s="36" t="inlineStr">
        <is>
          <t>카테고리 / 제형</t>
        </is>
      </c>
      <c r="B10" s="37" t="inlineStr">
        <is>
          <t>스킨케어 / 유화 크림(리치, 오일 약 17%)</t>
        </is>
      </c>
      <c r="C10" s="38" t="inlineStr">
        <is>
          <t>제형 타입은 2절에서 상세.</t>
        </is>
      </c>
    </row>
    <row r="11" ht="30" customHeight="1" s="43">
      <c r="A11" s="36" t="inlineStr">
        <is>
          <t>타겟 고객(페르소나)</t>
        </is>
      </c>
      <c r="B11" s="37" t="inlineStr">
        <is>
          <t>20~40대, 지성·예민·트러블(지루성 경향) 피부, 유분 걱정 없이 진정·보습을 원하는 사람</t>
        </is>
      </c>
      <c r="C11" s="38" t="inlineStr">
        <is>
          <t>연령·성별·피부고민 한 줄. 구체적일수록 처방 방향이 또렷.</t>
        </is>
      </c>
    </row>
    <row r="12" ht="30" customHeight="1" s="43">
      <c r="A12" s="36" t="inlineStr">
        <is>
          <t>한 줄 컨셉 / 차별점(POD)</t>
        </is>
      </c>
      <c r="B12" s="37" t="inlineStr">
        <is>
          <t>피지·예민 피부용 무향 진정+보습 밸런스 — '말라세지아 먹이'가 되는 유성성분(올리브·코코넛·호호바·버터 등 C11~24 지방산 오일)과 향료를 전면 배제</t>
        </is>
      </c>
      <c r="C12" s="38" t="inlineStr">
        <is>
          <t>경쟁사와 '무엇이 다른가' 한 문장. 이 '세이프 오일 설계'가 다도기의 핵심 정체성이자 소구점.</t>
        </is>
      </c>
    </row>
    <row r="13" ht="30" customHeight="1" s="43">
      <c r="A13" s="36" t="inlineStr">
        <is>
          <t>벤치마크(레퍼런스) 2~3개</t>
        </is>
      </c>
      <c r="B13" s="37" t="inlineStr">
        <is>
          <t>① ○○시카크림(진정감 레퍼런스) ② △△장벽크림(보습·무향) — '이 느낌·이건 좋고/이건 싫다'</t>
        </is>
      </c>
      <c r="C13" s="38" t="inlineStr">
        <is>
          <t>★공장이 가장 빨리 이해하는 수단. 실제 시판품 실물/사진을 들고 가면 최고.</t>
        </is>
      </c>
    </row>
    <row r="14" ht="22" customHeight="1" s="43">
      <c r="A14" s="72" t="inlineStr">
        <is>
          <t>2. 제형 · 사용감 스펙</t>
        </is>
      </c>
    </row>
    <row r="15" ht="30" customHeight="1" s="43">
      <c r="A15" s="36" t="inlineStr">
        <is>
          <t>제형 타입</t>
        </is>
      </c>
      <c r="B15" s="37" t="inlineStr">
        <is>
          <t>유화 크림(리치) — ☐로션 ☑크림 ☐젤 ☐세럼 ☐밤 ☐오일 ☐클렌징</t>
        </is>
      </c>
      <c r="C15" s="38" t="inlineStr">
        <is>
          <t>해당에 체크 + 보충설명. 오일상 약 17% 수준(공장이 안정성에 맞게 조정 가능).</t>
        </is>
      </c>
    </row>
    <row r="16" ht="30" customHeight="1" s="43">
      <c r="A16" s="36" t="inlineStr">
        <is>
          <t>점도 / 텍스처</t>
        </is>
      </c>
      <c r="B16" s="37" t="inlineStr">
        <is>
          <t>리치하지만 무겁지 않게, 뭉침 없이 발리는 크림</t>
        </is>
      </c>
      <c r="C16" s="38" t="inlineStr">
        <is>
          <t>'물 같게/꿀 같게' 등 비유가 잘 통함.</t>
        </is>
      </c>
    </row>
    <row r="17" ht="30" customHeight="1" s="43">
      <c r="A17" s="36" t="inlineStr">
        <is>
          <t>발림성·흡수·마무리</t>
        </is>
      </c>
      <c r="B17" s="37" t="inlineStr">
        <is>
          <t>부드럽게 밀리고 흡수 후 보송~촉촉(번들거림 적게)</t>
        </is>
      </c>
      <c r="C17" s="38" t="inlineStr">
        <is>
          <t>촉촉/산뜻/보송 중 끝느낌을 명시. 지성타겟이라 '번들거림 적게'가 포인트.</t>
        </is>
      </c>
    </row>
    <row r="18" ht="30" customHeight="1" s="43">
      <c r="A18" s="36" t="inlineStr">
        <is>
          <t>색상 / 향</t>
        </is>
      </c>
      <c r="B18" s="37" t="inlineStr">
        <is>
          <t>아이보리~화이트 / ★무향(향료·에센셜오일 불가)</t>
        </is>
      </c>
      <c r="C18" s="38" t="inlineStr">
        <is>
          <t>무향이 민감·지루성 피부엔 안전하고, 다도기 원칙. 향 넣으면 알러젠·단가↑.</t>
        </is>
      </c>
    </row>
    <row r="19" ht="30" customHeight="1" s="43">
      <c r="A19" s="36" t="inlineStr">
        <is>
          <t>pH 희망대</t>
        </is>
      </c>
      <c r="B19" s="37" t="inlineStr">
        <is>
          <t>약산성 5.0~6.0</t>
        </is>
      </c>
      <c r="C19" s="38" t="inlineStr">
        <is>
          <t>피부 약산성대. 공장이 방부·안정성과 함께 조정.</t>
        </is>
      </c>
    </row>
    <row r="20" ht="22" customHeight="1" s="43">
      <c r="A20" s="72" t="inlineStr">
        <is>
          <t>3. 성분 요구사항</t>
        </is>
      </c>
    </row>
    <row r="21" ht="30" customHeight="1" s="43">
      <c r="A21" s="36" t="inlineStr">
        <is>
          <t>꼭 넣을 핵심(소구) 성분</t>
        </is>
      </c>
      <c r="B21" s="37" t="inlineStr">
        <is>
          <t>나이아신아마이드(≈2%), 아연PCA, 마데카소사이드(시카), 베타글루칸, 판테놀, 알란토인, 저분자 히알루론산, 녹차추출물</t>
        </is>
      </c>
      <c r="C21" s="38" t="inlineStr">
        <is>
          <t>마케팅에 내세울 성분. 함량은 공장과 협의(표방·단가·갈변 안정성 영향). ★녹차·시카 갈변/안정성은 홈배치 한계였으니 공장 안정화 버전으로.</t>
        </is>
      </c>
    </row>
    <row r="22" ht="30" customHeight="1" s="43">
      <c r="A22" s="36" t="inlineStr">
        <is>
          <t>세이프 에몰리언트/유화제</t>
        </is>
      </c>
      <c r="B22" s="37" t="inlineStr">
        <is>
          <t>스쿠알란·MCT·디메치콘 / 유화제: 글루코사이드계(예: 몬타노브68)</t>
        </is>
      </c>
      <c r="C22" s="38" t="inlineStr">
        <is>
          <t>유성성분은 '말라세지아-세이프'만. 공장 보유 유화 베이스로 대체해도 되나 '세이프 오일 유지'는 필수 조건.</t>
        </is>
      </c>
    </row>
    <row r="23" ht="30" customHeight="1" s="43">
      <c r="A23" s="36" t="inlineStr">
        <is>
          <t>반드시 뺄 성분(무첨가)</t>
        </is>
      </c>
      <c r="B23" s="37" t="inlineStr">
        <is>
          <t>★향료·에센셜오일, C11~24 지방산 오일(올리브·코코넛·호호바·버터류), 인공색소 / (가능하면)파라벤</t>
        </is>
      </c>
      <c r="C23" s="38" t="inlineStr">
        <is>
          <t>'무첨가' 표방하려면 리스트 명확히. 단, 방부는 안전상 대체제(페녹시+헥산다이올 등) 필요.</t>
        </is>
      </c>
    </row>
    <row r="24" ht="30" customHeight="1" s="43">
      <c r="A24" s="36" t="inlineStr">
        <is>
          <t>비건 / 동물유래</t>
        </is>
      </c>
      <c r="B24" s="37" t="inlineStr">
        <is>
          <t>비건 지향(동물유래·동물실험 배제)</t>
        </is>
      </c>
      <c r="C24" s="38" t="inlineStr">
        <is>
          <t>비건 인증 원하면 미리. 원료 선택·단가에 영향.</t>
        </is>
      </c>
    </row>
    <row r="25" ht="30" customHeight="1" s="43">
      <c r="A25" s="36" t="inlineStr">
        <is>
          <t>기능성 여부</t>
        </is>
      </c>
      <c r="B25" s="37" t="inlineStr">
        <is>
          <t>일반화장품 — ☐미백 ☐주름 ☐자외선차단 ☑없음</t>
        </is>
      </c>
      <c r="C25" s="38" t="inlineStr">
        <is>
          <t>나이아신아마이드 '미백' 기능성은 가능성만 공장과 협의. 첫 제품은 심사·시험·기간·단가 때문에 일반 추천.</t>
        </is>
      </c>
    </row>
    <row r="26" ht="22" customHeight="1" s="43">
      <c r="A26" s="72" t="inlineStr">
        <is>
          <t>4. 용량 · 용기 · 부자재</t>
        </is>
      </c>
    </row>
    <row r="27" ht="30" customHeight="1" s="43">
      <c r="A27" s="36" t="inlineStr">
        <is>
          <t>내용량</t>
        </is>
      </c>
      <c r="B27" s="37" t="inlineStr">
        <is>
          <t>50ml</t>
        </is>
      </c>
      <c r="C27" s="38" t="inlineStr">
        <is>
          <t>단가·용기와 직결. 크림은 자(jar)/튜브 50ml가 무난.</t>
        </is>
      </c>
    </row>
    <row r="28" ht="30" customHeight="1" s="43">
      <c r="A28" s="36" t="inlineStr">
        <is>
          <t>용기 타입</t>
        </is>
      </c>
      <c r="B28" s="37" t="inlineStr">
        <is>
          <t>자(jar) 또는 튜브 — ☐펌프 ☑자 ☑튜브 ☐유리 ☐에어리스</t>
        </is>
      </c>
      <c r="C28" s="38" t="inlineStr">
        <is>
          <t>크림은 자·튜브가 흔함. 자본 절감 위해 본배치는 튜브도 검토(내 설계노트 참고).</t>
        </is>
      </c>
    </row>
    <row r="29" ht="30" customHeight="1" s="43">
      <c r="A29" s="36" t="inlineStr">
        <is>
          <t>용기 조달 방식</t>
        </is>
      </c>
      <c r="B29" s="37" t="inlineStr">
        <is>
          <t>1차: 공장 재고(스톡) 용기 — ☑스톡(저렴) ☐전용금형(고가)</t>
        </is>
      </c>
      <c r="C29" s="38" t="inlineStr">
        <is>
          <t>★첫 제품은 스톡 용기로 금형비 절약. 전용금형은 수백만원+MOQ 큼.</t>
        </is>
      </c>
    </row>
    <row r="30" ht="30" customHeight="1" s="43">
      <c r="A30" s="36" t="inlineStr">
        <is>
          <t>2차 포장 / 라벨</t>
        </is>
      </c>
      <c r="B30" s="37" t="inlineStr">
        <is>
          <t>단상자 미정 / 라벨·스티커 필요(전성분·바코드 포함)</t>
        </is>
      </c>
      <c r="C30" s="38" t="inlineStr">
        <is>
          <t>단상자·라벨 포함여부로 견적이 달라짐.</t>
        </is>
      </c>
    </row>
    <row r="31" ht="22" customHeight="1" s="43">
      <c r="A31" s="72" t="inlineStr">
        <is>
          <t>5. 수량 · 단가 · 일정</t>
        </is>
      </c>
    </row>
    <row r="32" ht="30" customHeight="1" s="43">
      <c r="A32" s="36" t="inlineStr">
        <is>
          <t>희망 MOQ</t>
        </is>
      </c>
      <c r="B32" s="37" t="inlineStr">
        <is>
          <t>가능한 낮게(예: 500~1,000개) 문의</t>
        </is>
      </c>
      <c r="C32" s="38" t="inlineStr">
        <is>
          <t>★공장별 MOQ 천차만별. 1인은 낮은 MOQ가 생존 핵심.</t>
        </is>
      </c>
    </row>
    <row r="33" ht="30" customHeight="1" s="43">
      <c r="A33" s="36" t="inlineStr">
        <is>
          <t>1차 발주 희망 수량</t>
        </is>
      </c>
      <c r="B33" s="37" t="inlineStr">
        <is>
          <t>미정 / MOQ 수준부터</t>
        </is>
      </c>
      <c r="C33" s="38" t="inlineStr">
        <is>
          <t>과장 금지. 솔직한 소량이 오히려 신뢰.</t>
        </is>
      </c>
    </row>
    <row r="34" ht="30" customHeight="1" s="43">
      <c r="A34" s="36" t="inlineStr">
        <is>
          <t>목표 소비자가 / 공급단가</t>
        </is>
      </c>
      <c r="B34" s="37" t="inlineStr">
        <is>
          <t>소비자가 2~3만원대 / 목표 공급단가(원가) ___원</t>
        </is>
      </c>
      <c r="C34" s="38" t="inlineStr">
        <is>
          <t>목표가를 주면 공장이 그 안에서 처방·용기를 맞춰줌.</t>
        </is>
      </c>
    </row>
    <row r="35" ht="30" customHeight="1" s="43">
      <c r="A35" s="36" t="inlineStr">
        <is>
          <t>일정</t>
        </is>
      </c>
      <c r="B35" s="37" t="inlineStr">
        <is>
          <t>샘플 __월 / 양산 __월</t>
        </is>
      </c>
      <c r="C35" s="38" t="inlineStr">
        <is>
          <t>샘플→수정→양산 사이클 보통 2~4개월+.</t>
        </is>
      </c>
    </row>
    <row r="36" ht="22" customHeight="1" s="43">
      <c r="A36" s="72" t="inlineStr">
        <is>
          <t>6. 유통 · 규제</t>
        </is>
      </c>
    </row>
    <row r="37" ht="30" customHeight="1" s="43">
      <c r="A37" s="36" t="inlineStr">
        <is>
          <t>판매 채널</t>
        </is>
      </c>
      <c r="B37" s="37" t="inlineStr">
        <is>
          <t>자사몰 + (추후)올리브영 / 수출: ☐국내만 ☐수출(국가:____)</t>
        </is>
      </c>
      <c r="C37" s="38" t="inlineStr">
        <is>
          <t>채널에 따라 규격·표시·바코드가 달라짐.</t>
        </is>
      </c>
    </row>
    <row r="38" ht="30" customHeight="1" s="43">
      <c r="A38" s="36" t="inlineStr">
        <is>
          <t>수출 대상국 규제</t>
        </is>
      </c>
      <c r="B38" s="37" t="inlineStr">
        <is>
          <t>예: 미국 OTC/FDA, EU CPNP·CPSR, 중국 위생허가 등(해당 시)</t>
        </is>
      </c>
      <c r="C38" s="38" t="inlineStr">
        <is>
          <t>수출이면 대상국 규제·서류를 공장이 지원하는지 확인.</t>
        </is>
      </c>
    </row>
    <row r="39" ht="30" customHeight="1" s="43">
      <c r="A39" s="36" t="inlineStr">
        <is>
          <t>필요 서류</t>
        </is>
      </c>
      <c r="B39" s="37" t="inlineStr">
        <is>
          <t>시험성적서, 안정성·방부력(챌린지)자료, 전성분, (수출시)CPSR</t>
        </is>
      </c>
      <c r="C39" s="38" t="inlineStr">
        <is>
          <t>★공장이 이 서류를 제공하는지 반드시 확인. 없으면 위험신호.</t>
        </is>
      </c>
    </row>
    <row r="40" ht="22" customHeight="1" s="43">
      <c r="A40" s="72" t="inlineStr">
        <is>
          <t>7. 공장에 '역으로' 요청할 견적 항목 (체크리스트)</t>
        </is>
      </c>
    </row>
    <row r="41" ht="34" customHeight="1" s="43">
      <c r="A41" s="71" t="inlineStr">
        <is>
          <t>아래를 '항목별로' 받으세요. 뭉뚱그린 견적·구두 약속·과도한 선금은 경계 신호입니다.</t>
        </is>
      </c>
    </row>
    <row r="42" ht="30" customHeight="1" s="43">
      <c r="A42" s="36" t="inlineStr">
        <is>
          <t>① 처방개발비</t>
        </is>
      </c>
      <c r="B42" s="37" t="inlineStr">
        <is>
          <t>유/무 · 금액 · 환불·전환 조건</t>
        </is>
      </c>
      <c r="C42" s="38" t="inlineStr">
        <is>
          <t>무료라며 유도 후 청구하는 경우 있음 — 문서로.</t>
        </is>
      </c>
    </row>
    <row r="43" ht="30" customHeight="1" s="43">
      <c r="A43" s="36" t="inlineStr">
        <is>
          <t>② 샘플비 / 샘플 횟수</t>
        </is>
      </c>
      <c r="B43" s="37" t="inlineStr">
        <is>
          <t>건당 비용 · 무상 수정 횟수</t>
        </is>
      </c>
      <c r="C43" s="38" t="inlineStr">
        <is>
          <t>샘플 없이 대량발주 유도는 위험.</t>
        </is>
      </c>
    </row>
    <row r="44" ht="30" customHeight="1" s="43">
      <c r="A44" s="36" t="inlineStr">
        <is>
          <t>③ 금형비(용기)</t>
        </is>
      </c>
      <c r="B44" s="37" t="inlineStr">
        <is>
          <t>스톡이면 0 / 전용금형 금액</t>
        </is>
      </c>
      <c r="C44" s="38" t="inlineStr">
        <is>
          <t>전용금형은 큰 돈·장기 묶임.</t>
        </is>
      </c>
    </row>
    <row r="45" ht="30" customHeight="1" s="43">
      <c r="A45" s="36" t="inlineStr">
        <is>
          <t>④ 수량별 단가표</t>
        </is>
      </c>
      <c r="B45" s="37" t="inlineStr">
        <is>
          <t>500/1,000/3,000개 단가</t>
        </is>
      </c>
      <c r="C45" s="38" t="inlineStr">
        <is>
          <t>수량 구간별로 받아 손익분기 계산.</t>
        </is>
      </c>
    </row>
    <row r="46" ht="30" customHeight="1" s="43">
      <c r="A46" s="36" t="inlineStr">
        <is>
          <t>⑤ MOQ · 리드타임</t>
        </is>
      </c>
      <c r="B46" s="37" t="inlineStr">
        <is>
          <t>최소수량 · 샘플/양산 소요일</t>
        </is>
      </c>
      <c r="C46" s="38" t="n"/>
    </row>
    <row r="47" ht="30" customHeight="1" s="43">
      <c r="A47" s="36" t="inlineStr">
        <is>
          <t>⑥ 부자재 포함 여부</t>
        </is>
      </c>
      <c r="B47" s="37" t="inlineStr">
        <is>
          <t>용기·펌프·단상자·라벨 포함/별도</t>
        </is>
      </c>
      <c r="C47" s="38" t="inlineStr">
        <is>
          <t>'단가'에 뭐가 포함인지 꼭 확인.</t>
        </is>
      </c>
    </row>
    <row r="48" ht="30" customHeight="1" s="43">
      <c r="A48" s="36" t="inlineStr">
        <is>
          <t>⑦ 처방 귀속 · 독점</t>
        </is>
      </c>
      <c r="B48" s="37" t="inlineStr">
        <is>
          <t>처방 소유자 / 타 브랜드 판매 제한 가능?</t>
        </is>
      </c>
      <c r="C48" s="38" t="inlineStr">
        <is>
          <t>★ODM 처방은 보통 공장 소유 → 독점 원하면 명시.</t>
        </is>
      </c>
    </row>
    <row r="49" ht="30" customHeight="1" s="43">
      <c r="A49" s="36" t="inlineStr">
        <is>
          <t>⑧ 시험성적서 제공</t>
        </is>
      </c>
      <c r="B49" s="37" t="inlineStr">
        <is>
          <t>제공 여부 · 비용</t>
        </is>
      </c>
      <c r="C49" s="38" t="inlineStr">
        <is>
          <t>품질·안전 입증 서류.</t>
        </is>
      </c>
    </row>
    <row r="50" ht="22" customHeight="1" s="43">
      <c r="A50" s="72" t="inlineStr">
        <is>
          <t>8. 공장 첫 문의 — 이메일 템플릿 (복사해서 쓰기)</t>
        </is>
      </c>
    </row>
    <row r="51" ht="34" customHeight="1" s="43">
      <c r="A51" s="71" t="inlineStr">
        <is>
          <t>팁 — 공장 홈페이지에 '개발문의' 폼이 있으면 그걸 우선, 없으면 대표메일로. 이 의뢰서를 PDF로 내보내 첨부하세요. ○○·___는 내 값으로 교체.</t>
        </is>
      </c>
    </row>
    <row r="52" ht="355" customHeight="1" s="43">
      <c r="A52" s="73" t="inlineStr">
        <is>
          <t>제목: [다도기] 지성·예민 피부용 진정 밸런스 크림 OEM/ODM 개발 문의 (소량 발주 가능 여부)
안녕하세요. 스킨케어 브랜드 '다도기'를 준비 중인 박○○입니다.
(화장품책임판매업 등록: 완료/준비 중)
지성·예민 피부를 위한 '무향 진정 밸런스 크림' 1종을 첫 제품으로 개발하려 합니다.
상세 스펙을 정리한 개발의뢰서를 첨부드리며, 핵심만 요약하면 다음과 같습니다.
 · 제형   : 유화 크림(오일 약 17%), 무향, 약산성(pH 5~6)
 · 콘셉트 : 피지·예민 피부용 진정+보습 밸런스 — 특정 유성성분(C11~24 지방산 오일)·향료 배제
 · 핵심성분: 나이아신아마이드·시카(마데카소사이드)·베타글루칸·판테놀 등
 · 용량/용기: 50ml, 스톡(재고) 용기 우선
 · 채널   : 자사몰 시작 → (추후) 올리브영
아래 항목으로 견적을 부탁드립니다.
 ① 처방개발비/샘플비  ② 수량별 단가(500·1,000·3,000개)  ③ MOQ·리드타임
 ④ 금형비 유무  ⑤ 부자재(용기·단상자·라벨) 포함 여부  ⑥ 처방 독점 가능 여부  ⑦ 시험성적서 제공 여부
소량으로 시작하는 신규 브랜드라, 가능한 가장 낮은 MOQ 조건도 함께 알려주시면 감사하겠습니다.
괜찮으시면 간단한 상담(전화/방문) 일정도 잡고 싶습니다.
감사합니다.
박○○ 드림  |  연락처 010-0000-0000  |  이메일 ___@___</t>
        </is>
      </c>
      <c r="B52" s="142" t="n"/>
      <c r="C52" s="143" t="n"/>
    </row>
    <row r="53" ht="22" customHeight="1" s="43">
      <c r="A53" s="72" t="inlineStr">
        <is>
          <t>9. 공장 첫 문의 — 카톡/문자 짧은 버전</t>
        </is>
      </c>
    </row>
    <row r="54" ht="85" customHeight="1" s="43">
      <c r="A54" s="73" t="inlineStr">
        <is>
          <t>안녕하세요, 스킨케어 브랜드 '다도기' 준비 중인 박○○입니다.
지성·예민 피부용 무향 진정 크림(50ml) 1종 OEM/ODM 개발을 문의드립니다.
신규 소량 브랜드라 ①낮은 MOQ 가능 여부 ②수량별 단가 ③샘플·개발비 ④리드타임이 궁금합니다.
상세 개발의뢰서(PDF) 보내드릴 이메일 주소 알려주시면 바로 전달드리겠습니다.
상담 가능한 시간도 알려주시면 감사하겠습니다. 감사합니다!</t>
        </is>
      </c>
      <c r="B54" s="142" t="n"/>
      <c r="C54" s="143" t="n"/>
    </row>
    <row r="55" ht="22" customHeight="1" s="43">
      <c r="A55" s="72" t="inlineStr">
        <is>
          <t>10. 체크 — 보내기 전 / 미팅 전</t>
        </is>
      </c>
    </row>
    <row r="56" ht="34" customHeight="1" s="43">
      <c r="A56" s="71" t="inlineStr">
        <is>
          <t>□ 상표(브랜드명 '다도기') 출원했는가  □ 공장 2~3곳 비교했는가  □ 식약처 제조업 등록된 정상 공장인가  □ 책임판매업 등록(or 준비) 답변 가능한가  □ 레퍼런스 제품 실물/사진 준비했는가  □ 목표가·희망수량 정했는가  □ 이 의뢰서를 PDF로 내보냈는가</t>
        </is>
      </c>
    </row>
  </sheetData>
  <mergeCells count="18">
    <mergeCell ref="A20:C20"/>
    <mergeCell ref="A41:C41"/>
    <mergeCell ref="A36:C36"/>
    <mergeCell ref="A1:C1"/>
    <mergeCell ref="A2:C2"/>
    <mergeCell ref="A14:C14"/>
    <mergeCell ref="A31:C31"/>
    <mergeCell ref="A8:C8"/>
    <mergeCell ref="A40:C40"/>
    <mergeCell ref="A56:C56"/>
    <mergeCell ref="A3:C3"/>
    <mergeCell ref="A53:C53"/>
    <mergeCell ref="A55:C55"/>
    <mergeCell ref="A50:C50"/>
    <mergeCell ref="A26:C26"/>
    <mergeCell ref="A54:C54"/>
    <mergeCell ref="A51:C51"/>
    <mergeCell ref="A52:C52"/>
  </mergeCells>
  <pageMargins left="0.75" right="0.75" top="1" bottom="1" header="0.5" footer="0.5"/>
</worksheet>
</file>

<file path=xl/worksheets/sheet15.xml><?xml version="1.0" encoding="utf-8"?>
<worksheet xmlns="http://schemas.openxmlformats.org/spreadsheetml/2006/main">
  <sheetPr>
    <tabColor rgb="FF548235"/>
    <outlinePr summaryBelow="1" summaryRight="1"/>
    <pageSetUpPr/>
  </sheetPr>
  <dimension ref="A1:D50"/>
  <sheetViews>
    <sheetView workbookViewId="0">
      <pane ySplit="2" topLeftCell="A3" activePane="bottomLeft" state="frozen"/>
      <selection pane="bottomLeft" activeCell="A1" sqref="A1:D1"/>
    </sheetView>
  </sheetViews>
  <sheetFormatPr baseColWidth="10" defaultColWidth="8.83203125" defaultRowHeight="17"/>
  <cols>
    <col width="16" customWidth="1" style="43" min="1" max="1"/>
    <col width="42" customWidth="1" style="43" min="2" max="2"/>
    <col width="34" customWidth="1" style="43" min="3" max="4"/>
  </cols>
  <sheetData>
    <row r="1" ht="26" customHeight="1" s="43">
      <c r="A1" s="70" t="inlineStr">
        <is>
          <t>제품 개발 → OEM 양산 → 출시 워크플로우 (내 원료·머신 ↔ 교재 ↔ 1인 창업)</t>
        </is>
      </c>
    </row>
    <row r="2" ht="54" customHeight="1" s="43">
      <c r="A2" s="69" t="inlineStr">
        <is>
          <t>집(홈랩)에서 '개발·검증'하고 OEM 공장이 '양산·공식시험'한다. 이 시트는 그 전 과정을 한 장으로 — 각 단계에서 내 원료·머신으로 뭘 하고, 교재의 어떤 개념이고, OEM·사업으로 뭘 넘기는지. 다른 시트(레시피·처방·개발일지·트러블슈팅·유통안전·표시광고)를 묶는 '지도'.</t>
        </is>
      </c>
    </row>
    <row r="4" ht="22" customHeight="1" s="43">
      <c r="A4" s="68" t="inlineStr">
        <is>
          <t>§1. 한 제품의 개발→출시 10단계</t>
        </is>
      </c>
    </row>
    <row r="5" ht="28" customHeight="1" s="43">
      <c r="A5" s="60" t="inlineStr">
        <is>
          <t>단계</t>
        </is>
      </c>
      <c r="B5" s="60" t="inlineStr">
        <is>
          <t>집에서 (내 원료·머신)</t>
        </is>
      </c>
      <c r="C5" s="60" t="inlineStr">
        <is>
          <t>교재 개념 (공부 연계)</t>
        </is>
      </c>
      <c r="D5" s="60" t="inlineStr">
        <is>
          <t>OEM·사업 · 산출물</t>
        </is>
      </c>
    </row>
    <row r="6" ht="52" customHeight="1" s="43">
      <c r="A6" s="26" t="inlineStr">
        <is>
          <t>①기획·컨셉</t>
        </is>
      </c>
      <c r="B6" s="24" t="inlineStr">
        <is>
          <t>타깃·소구·제품유형 정하기(예: 무향 진정 토너). 레시피 시트 참고</t>
        </is>
      </c>
      <c r="C6" s="24" t="inlineStr">
        <is>
          <t>화장품 유형 분류 / 소비자·피부 / 소구의 법적 경계</t>
        </is>
      </c>
      <c r="D6" s="24" t="inlineStr">
        <is>
          <t>소구를 표시·광고 가능 범위로 설계(→표시·광고) / 산출: 컨셉 1줄</t>
        </is>
      </c>
    </row>
    <row r="7" ht="52" customHeight="1" s="43">
      <c r="A7" s="26" t="inlineStr">
        <is>
          <t>②처방 설계</t>
        </is>
      </c>
      <c r="B7" s="24" t="inlineStr">
        <is>
          <t>원료·% 정하기. 역할별 선택 가이드로 고르고 정밀저울로 계량 설계</t>
        </is>
      </c>
      <c r="C7" s="24" t="inlineStr">
        <is>
          <t>원료 분류·역할·HLB / 사용제한 한도 / 전성분(함량순)</t>
        </is>
      </c>
      <c r="D7" s="24" t="inlineStr">
        <is>
          <t>처방 %표 = 전성분 초안 / 산출: 처방 시트</t>
        </is>
      </c>
    </row>
    <row r="8" ht="52" customHeight="1" s="43">
      <c r="A8" s="26" t="inlineStr">
        <is>
          <t>③집 시제조</t>
        </is>
      </c>
      <c r="B8" s="24" t="inlineStr">
        <is>
          <t>HS5Pro(수상 70~75℃)·호모나이저 HZ-400(유화)·오버헤드 OC-15S(냉각 교반)로 100g 배치</t>
        </is>
      </c>
      <c r="C8" s="24" t="inlineStr">
        <is>
          <t>유화·가용화·분산 / 상(A·B·C) / 투입 순서·가열냉각</t>
        </is>
      </c>
      <c r="D8" s="24" t="inlineStr">
        <is>
          <t>소량 R&amp;D(스케일업은 OEM) / 산출: 개발일지 1줄</t>
        </is>
      </c>
    </row>
    <row r="9" ht="52" customHeight="1" s="43">
      <c r="A9" s="26" t="inlineStr">
        <is>
          <t>④평가·측정</t>
        </is>
      </c>
      <c r="B9" s="24" t="inlineStr">
        <is>
          <t>pH미터(5.0~5.5 교정 후)·원심 LC-8S(분리mm)·관능(색·향·발림)</t>
        </is>
      </c>
      <c r="C9" s="24" t="inlineStr">
        <is>
          <t>관능평가 / pH 기준·측정법 / 유화 안정성</t>
        </is>
      </c>
      <c r="D9" s="24" t="inlineStr">
        <is>
          <t>배치 합부 판정 / 산출: 개발일지 판정·분리mm·pH</t>
        </is>
      </c>
    </row>
    <row r="10" ht="52" customHeight="1" s="43">
      <c r="A10" s="26" t="inlineStr">
        <is>
          <t>⑤안정성 관찰</t>
        </is>
      </c>
      <c r="B10" s="24" t="inlineStr">
        <is>
          <t>유리 바이알에 소분 → 45℃ 인큐·냉장4℃·냉동(동결융해)·RT, 1·2·4·8주 육안</t>
        </is>
      </c>
      <c r="C10" s="24" t="inlineStr">
        <is>
          <t>안정성 시험(가속·가혹·장기) / 경시변화 / PAO</t>
        </is>
      </c>
      <c r="D10" s="24" t="inlineStr">
        <is>
          <t>사용기한 '가설'(공식 데이터는 OEM) / 산출: 관찰 기록</t>
        </is>
      </c>
    </row>
    <row r="11" ht="52" customHeight="1" s="43">
      <c r="A11" s="26" t="inlineStr">
        <is>
          <t>⑥개선 반복</t>
        </is>
      </c>
      <c r="B11" s="24" t="inlineStr">
        <is>
          <t>이슈→트러블슈팅에서 관련 역할 확인→원료 1개만 바꿔 재배치</t>
        </is>
      </c>
      <c r="C11" s="24" t="inlineStr">
        <is>
          <t>제형·공정 트러블슈팅 / 한 번에 한 변수</t>
        </is>
      </c>
      <c r="D11" s="24" t="inlineStr">
        <is>
          <t>재현성 축적 / 산출: '다음 아이디어' 한 줄</t>
        </is>
      </c>
    </row>
    <row r="12" ht="52" customHeight="1" s="43">
      <c r="A12" s="26" t="inlineStr">
        <is>
          <t>⑦처방 확정·이관</t>
        </is>
      </c>
      <c r="B12" s="24" t="inlineStr">
        <is>
          <t>최종 처방·공정·사용감 기준 정리</t>
        </is>
      </c>
      <c r="C12" s="24" t="inlineStr">
        <is>
          <t>CGMP=제조기록 / 전성분 확정</t>
        </is>
      </c>
      <c r="D12" s="24" t="inlineStr">
        <is>
          <t>OEM 발주. 처방서+소구 리스트 전달 / 산출: 확정 처방서</t>
        </is>
      </c>
    </row>
    <row r="13" ht="52" customHeight="1" s="43">
      <c r="A13" s="26" t="inlineStr">
        <is>
          <t>⑧OEM 양산·검증</t>
        </is>
      </c>
      <c r="B13" s="24" t="inlineStr">
        <is>
          <t>(공장) — 나는 성적서를 받아 대조</t>
        </is>
      </c>
      <c r="C13" s="24" t="inlineStr">
        <is>
          <t>유통화장품 안전관리기준 / 방부력 / 안정성</t>
        </is>
      </c>
      <c r="D13" s="24" t="inlineStr">
        <is>
          <t>로트별 시험성적서 검수(→유통안전·OEM검수 §2)</t>
        </is>
      </c>
    </row>
    <row r="14" ht="52" customHeight="1" s="43">
      <c r="A14" s="26" t="inlineStr">
        <is>
          <t>⑨표시·라벨·광고</t>
        </is>
      </c>
      <c r="B14" s="24" t="inlineStr">
        <is>
          <t>(시안 검수는 내 몫)</t>
        </is>
      </c>
      <c r="C14" s="24" t="inlineStr">
        <is>
          <t>표시·기재사항 / 부당광고 / 실증제</t>
        </is>
      </c>
      <c r="D14" s="24" t="inlineStr">
        <is>
          <t>라벨·상세페이지 컴플라이언스(→표시·광고 시트)</t>
        </is>
      </c>
    </row>
    <row r="15" ht="52" customHeight="1" s="43">
      <c r="A15" s="26" t="inlineStr">
        <is>
          <t>⑩출시·판매</t>
        </is>
      </c>
      <c r="B15" s="24" t="inlineStr">
        <is>
          <t>—</t>
        </is>
      </c>
      <c r="C15" s="24" t="inlineStr">
        <is>
          <t>전자상거래·개인정보(판매 기본)</t>
        </is>
      </c>
      <c r="D15" s="24" t="inlineStr">
        <is>
          <t>책임판매업자로 출고·판매. 채널 운영</t>
        </is>
      </c>
    </row>
    <row r="17" ht="22" customHeight="1" s="43">
      <c r="A17" s="68" t="inlineStr">
        <is>
          <t>§2. 내 머신 ↔ 공정 ↔ 교재 개념 (홈랩 활용)</t>
        </is>
      </c>
    </row>
    <row r="18" ht="28" customHeight="1" s="43">
      <c r="A18" s="60" t="inlineStr">
        <is>
          <t>머신 (보유)</t>
        </is>
      </c>
      <c r="B18" s="60" t="inlineStr">
        <is>
          <t>공정 역할</t>
        </is>
      </c>
      <c r="C18" s="60" t="inlineStr">
        <is>
          <t>교재 개념</t>
        </is>
      </c>
      <c r="D18" s="60" t="inlineStr">
        <is>
          <t>집 활용 포인트</t>
        </is>
      </c>
    </row>
    <row r="19" ht="42" customHeight="1" s="43">
      <c r="A19" s="26" t="inlineStr">
        <is>
          <t>정밀저울 0.01g</t>
        </is>
      </c>
      <c r="B19" s="24" t="inlineStr">
        <is>
          <t>1% 이하 소량 계량</t>
        </is>
      </c>
      <c r="C19" s="24" t="inlineStr">
        <is>
          <t>계량 정확도·오차·검교정</t>
        </is>
      </c>
      <c r="D19" s="24" t="inlineStr">
        <is>
          <t>활성·검·방부·pH조절은 반드시 이걸로(큰 저울은 처방 망침)</t>
        </is>
      </c>
    </row>
    <row r="20" ht="42" customHeight="1" s="43">
      <c r="A20" s="26" t="inlineStr">
        <is>
          <t>가열 자력교반기 HS5Pro</t>
        </is>
      </c>
      <c r="B20" s="24" t="inlineStr">
        <is>
          <t>수상 가열 70~75℃·자석교반</t>
        </is>
      </c>
      <c r="C20" s="24" t="inlineStr">
        <is>
          <t>수상(A상)·가열·용해</t>
        </is>
      </c>
      <c r="D20" s="24" t="inlineStr">
        <is>
          <t>토너 전량, 크림 수상. 온도프로브로 유화온도 맞춤</t>
        </is>
      </c>
    </row>
    <row r="21" ht="42" customHeight="1" s="43">
      <c r="A21" s="26" t="inlineStr">
        <is>
          <t>호모나이저 HZ-400</t>
        </is>
      </c>
      <c r="B21" s="24" t="inlineStr">
        <is>
          <t>고전단 유화</t>
        </is>
      </c>
      <c r="C21" s="24" t="inlineStr">
        <is>
          <t>유화(O/W)·전단</t>
        </is>
      </c>
      <c r="D21" s="24" t="inlineStr">
        <is>
          <t>크림·로션 '유화는 이것만'. 층분리 1차 해법</t>
        </is>
      </c>
    </row>
    <row r="22" ht="42" customHeight="1" s="43">
      <c r="A22" s="26" t="inlineStr">
        <is>
          <t>오버헤드 교반기 OC-15S</t>
        </is>
      </c>
      <c r="B22" s="24" t="inlineStr">
        <is>
          <t>냉각 교반(저속·길게)</t>
        </is>
      </c>
      <c r="C22" s="24" t="inlineStr">
        <is>
          <t>냉각·분산</t>
        </is>
      </c>
      <c r="D22" s="24" t="inlineStr">
        <is>
          <t>크림 냉각군(방부·열약한 활성) 40℃↓ 투입 시 균일화</t>
        </is>
      </c>
    </row>
    <row r="23" ht="42" customHeight="1" s="43">
      <c r="A23" s="26" t="inlineStr">
        <is>
          <t>pH미터 + 버퍼4·7</t>
        </is>
      </c>
      <c r="B23" s="24" t="inlineStr">
        <is>
          <t>pH 측정·교정</t>
        </is>
      </c>
      <c r="C23" s="24" t="inlineStr">
        <is>
          <t>pH 기준(3.0~9.0)·측정법</t>
        </is>
      </c>
      <c r="D23" s="24" t="inlineStr">
        <is>
          <t>목표 5.0~5.5. 버퍼 교정 후 사용(스트립은 백업)</t>
        </is>
      </c>
    </row>
    <row r="24" ht="42" customHeight="1" s="43">
      <c r="A24" s="26" t="inlineStr">
        <is>
          <t>원심분리기 LC-8S</t>
        </is>
      </c>
      <c r="B24" s="24" t="inlineStr">
        <is>
          <t>유화 분리 조기판정(분리mm)</t>
        </is>
      </c>
      <c r="C24" s="24" t="inlineStr">
        <is>
          <t>유화 안정성·가혹시험</t>
        </is>
      </c>
      <c r="D24" s="24" t="inlineStr">
        <is>
          <t>당일에 층분리 경향 확인 → 처방 빨리 수정</t>
        </is>
      </c>
    </row>
    <row r="25" ht="42" customHeight="1" s="43">
      <c r="A25" s="26" t="inlineStr">
        <is>
          <t>유리 바이알(투명)</t>
        </is>
      </c>
      <c r="B25" s="24" t="inlineStr">
        <is>
          <t>안정성 소분(4조건+대조)</t>
        </is>
      </c>
      <c r="C25" s="24" t="inlineStr">
        <is>
          <t>안정성 시험·경시변화</t>
        </is>
      </c>
      <c r="D25" s="24" t="inlineStr">
        <is>
          <t>변색·냄새·pH를 기준샘플과 눈 비교</t>
        </is>
      </c>
    </row>
    <row r="26" ht="42" customHeight="1" s="43">
      <c r="A26" s="26" t="inlineStr">
        <is>
          <t>45℃ 인큐 + 냉장4℃·냉동 + 15℃셀러</t>
        </is>
      </c>
      <c r="B26" s="24" t="inlineStr">
        <is>
          <t>안정성 보관·원료 냉암보관</t>
        </is>
      </c>
      <c r="C26" s="24" t="inlineStr">
        <is>
          <t>가속·가혹·장기 / 원료 보관조건</t>
        </is>
      </c>
      <c r="D26" s="24" t="inlineStr">
        <is>
          <t>사용기한 가설. 녹차·베타글루칸 냉장, 마데카 냉동</t>
        </is>
      </c>
    </row>
    <row r="27" ht="42" customHeight="1" s="43">
      <c r="A27" s="26" t="inlineStr">
        <is>
          <t>70% 에탄올 + 분무기</t>
        </is>
      </c>
      <c r="B27" s="24" t="inlineStr">
        <is>
          <t>도구·용기·손 소독</t>
        </is>
      </c>
      <c r="C27" s="24" t="inlineStr">
        <is>
          <t>위생·교차오염 방지</t>
        </is>
      </c>
      <c r="D27" s="24" t="inlineStr">
        <is>
          <t>미생물 오염 1차 방어(홈개발 최대 리스크 차단)</t>
        </is>
      </c>
    </row>
    <row r="29" ht="22" customHeight="1" s="43">
      <c r="A29" s="68" t="inlineStr">
        <is>
          <t>§3. 집(R&amp;D)에서 할 수 있는 것 vs OEM·전문기관이 해야 하는 것</t>
        </is>
      </c>
    </row>
    <row r="30" ht="28" customHeight="1" s="43">
      <c r="A30" s="60" t="inlineStr">
        <is>
          <t>항목</t>
        </is>
      </c>
      <c r="B30" s="60" t="inlineStr">
        <is>
          <t>집(홈랩)에서 가능</t>
        </is>
      </c>
      <c r="C30" s="60" t="inlineStr">
        <is>
          <t>OEM·전문기관 필요</t>
        </is>
      </c>
      <c r="D30" s="27" t="n"/>
    </row>
    <row r="31" ht="34" customHeight="1" s="43">
      <c r="A31" s="26" t="inlineStr">
        <is>
          <t>처방·사용감·점도·pH</t>
        </is>
      </c>
      <c r="B31" s="24" t="inlineStr">
        <is>
          <t>O — 개발·튜닝의 핵심</t>
        </is>
      </c>
      <c r="C31" s="24" t="inlineStr">
        <is>
          <t>양산 스케일업·재현</t>
        </is>
      </c>
      <c r="D31" s="24" t="n"/>
    </row>
    <row r="32" ht="34" customHeight="1" s="43">
      <c r="A32" s="26" t="inlineStr">
        <is>
          <t>유화 안정성 조기판정</t>
        </is>
      </c>
      <c r="B32" s="24" t="inlineStr">
        <is>
          <t>O — 원심(LC-8S)·45℃ 육안</t>
        </is>
      </c>
      <c r="C32" s="24" t="inlineStr">
        <is>
          <t>공식 장기·가속 안정성 데이터</t>
        </is>
      </c>
      <c r="D32" s="24" t="n"/>
    </row>
    <row r="33" ht="34" customHeight="1" s="43">
      <c r="A33" s="26" t="inlineStr">
        <is>
          <t>사용기한/PAO</t>
        </is>
      </c>
      <c r="B33" s="24" t="inlineStr">
        <is>
          <t>가설만(참고 관찰)</t>
        </is>
      </c>
      <c r="C33" s="24" t="inlineStr">
        <is>
          <t>공식 안정성 데이터로 산정</t>
        </is>
      </c>
      <c r="D33" s="24" t="n"/>
    </row>
    <row r="34" ht="34" customHeight="1" s="43">
      <c r="A34" s="26" t="inlineStr">
        <is>
          <t>미생물·방부력(챌린지)</t>
        </is>
      </c>
      <c r="B34" s="24" t="inlineStr">
        <is>
          <t>X — 소독·방부로 예방만</t>
        </is>
      </c>
      <c r="C34" s="24" t="inlineStr">
        <is>
          <t>시험기관/OEM 공식 성적서</t>
        </is>
      </c>
      <c r="D34" s="24" t="n"/>
    </row>
    <row r="35" ht="34" customHeight="1" s="43">
      <c r="A35" s="26" t="inlineStr">
        <is>
          <t>중금속·비의도 유래물질</t>
        </is>
      </c>
      <c r="B35" s="24" t="inlineStr">
        <is>
          <t>X</t>
        </is>
      </c>
      <c r="C35" s="24" t="inlineStr">
        <is>
          <t>시험기관 성적서(→유통안전 §1)</t>
        </is>
      </c>
      <c r="D35" s="24" t="n"/>
    </row>
    <row r="36" ht="34" customHeight="1" s="43">
      <c r="A36" s="26" t="inlineStr">
        <is>
          <t>CGMP 양산·충진</t>
        </is>
      </c>
      <c r="B36" s="24" t="inlineStr">
        <is>
          <t>X</t>
        </is>
      </c>
      <c r="C36" s="24" t="inlineStr">
        <is>
          <t>OEM(CGMP 업소)</t>
        </is>
      </c>
      <c r="D36" s="24" t="n"/>
    </row>
    <row r="37" ht="34" customHeight="1" s="43">
      <c r="A37" s="26" t="inlineStr">
        <is>
          <t>저자극·효능 실증</t>
        </is>
      </c>
      <c r="B37" s="24" t="inlineStr">
        <is>
          <t>X</t>
        </is>
      </c>
      <c r="C37" s="24" t="inlineStr">
        <is>
          <t>인체적용/첩포 시험기관(→표시광고 §4)</t>
        </is>
      </c>
      <c r="D37" s="24" t="n"/>
    </row>
    <row r="38" ht="34" customHeight="1" s="43">
      <c r="A38" s="26" t="inlineStr">
        <is>
          <t>판매용 제조</t>
        </is>
      </c>
      <c r="B38" s="24" t="inlineStr">
        <is>
          <t>X — 집 제조·판매는 불법</t>
        </is>
      </c>
      <c r="C38" s="24" t="inlineStr">
        <is>
          <t>OEM 제조 + 책임판매업 등록</t>
        </is>
      </c>
      <c r="D38" s="24" t="n"/>
    </row>
    <row r="40" ht="22" customHeight="1" s="43">
      <c r="A40" s="68" t="inlineStr">
        <is>
          <t>§4. 1인 창업 셋업 체크리스트 (집 개발 → OEM → 판매)</t>
        </is>
      </c>
    </row>
    <row r="41" ht="28" customHeight="1" s="43">
      <c r="A41" s="60" t="inlineStr">
        <is>
          <t>☐ 할 일</t>
        </is>
      </c>
      <c r="B41" s="60" t="inlineStr">
        <is>
          <t>내용</t>
        </is>
      </c>
      <c r="C41" s="60" t="inlineStr">
        <is>
          <t>연계 시트/메모</t>
        </is>
      </c>
      <c r="D41" s="27" t="n"/>
    </row>
    <row r="42" ht="34" customHeight="1" s="43">
      <c r="A42" s="26" t="inlineStr">
        <is>
          <t>☐ 화장품책임판매업 등록</t>
        </is>
      </c>
      <c r="B42" s="24" t="inlineStr">
        <is>
          <t>제조는 OEM 위탁, 나는 책임판매업자로 등록(품질·안전·표시 책임)</t>
        </is>
      </c>
      <c r="C42" s="24" t="inlineStr">
        <is>
          <t>과목1 영업 3종</t>
        </is>
      </c>
      <c r="D42" s="24" t="n"/>
    </row>
    <row r="43" ht="34" customHeight="1" s="43">
      <c r="A43" s="26" t="inlineStr">
        <is>
          <t>☐ OEM/ODM 제조사 선정</t>
        </is>
      </c>
      <c r="B43" s="24" t="inlineStr">
        <is>
          <t>CGMP 적합·시험성적서 제공·기능성 보고 대행 가능 여부 확인</t>
        </is>
      </c>
      <c r="C43" s="24" t="inlineStr">
        <is>
          <t>유통안전·OEM검수 §2</t>
        </is>
      </c>
      <c r="D43" s="24" t="n"/>
    </row>
    <row r="44" ht="34" customHeight="1" s="43">
      <c r="A44" s="26" t="inlineStr">
        <is>
          <t>☐ 처방 확정·전성분 초안</t>
        </is>
      </c>
      <c r="B44" s="24" t="inlineStr">
        <is>
          <t>집 개발 처방 %표를 함량순 전성분으로</t>
        </is>
      </c>
      <c r="C44" s="24" t="inlineStr">
        <is>
          <t>처방 시트 / 표시·광고 §1</t>
        </is>
      </c>
      <c r="D44" s="24" t="n"/>
    </row>
    <row r="45" ht="34" customHeight="1" s="43">
      <c r="A45" s="26" t="inlineStr">
        <is>
          <t>☐ 로트별 시험성적서 계약</t>
        </is>
      </c>
      <c r="B45" s="24" t="inlineStr">
        <is>
          <t>미생물·중금속·방부력·안정성·pH·내용량 성적서 제공 명시</t>
        </is>
      </c>
      <c r="C45" s="24" t="inlineStr">
        <is>
          <t>유통안전·OEM검수</t>
        </is>
      </c>
      <c r="D45" s="24" t="n"/>
    </row>
    <row r="46" ht="34" customHeight="1" s="43">
      <c r="A46" s="26" t="inlineStr">
        <is>
          <t>☐ 라벨·상세페이지 컴플라이언스</t>
        </is>
      </c>
      <c r="B46" s="24" t="inlineStr">
        <is>
          <t>필수 기재·금지표현·실증 점검</t>
        </is>
      </c>
      <c r="C46" s="24" t="inlineStr">
        <is>
          <t>표시·광고 컴플라이언스 §5</t>
        </is>
      </c>
      <c r="D46" s="24" t="n"/>
    </row>
    <row r="47" ht="34" customHeight="1" s="43">
      <c r="A47" s="26" t="inlineStr">
        <is>
          <t>☐ 사용기한/PAO 확정</t>
        </is>
      </c>
      <c r="B47" s="24" t="inlineStr">
        <is>
          <t>안정성 데이터 근거로 라벨 표기</t>
        </is>
      </c>
      <c r="C47" s="24" t="inlineStr">
        <is>
          <t>유통안전 / 개발일지</t>
        </is>
      </c>
      <c r="D47" s="24" t="n"/>
    </row>
    <row r="48" ht="34" customHeight="1" s="43">
      <c r="A48" s="26" t="inlineStr">
        <is>
          <t>☐ 판매채널 준비</t>
        </is>
      </c>
      <c r="B48" s="24" t="inlineStr">
        <is>
          <t>자사몰·스마트스토어 표시사항·개인정보·청약철회</t>
        </is>
      </c>
      <c r="C48" s="24" t="inlineStr">
        <is>
          <t>과목1 온라인판매(사업활용 시트)</t>
        </is>
      </c>
      <c r="D48" s="24" t="n"/>
    </row>
    <row r="49" ht="34" customHeight="1" s="43">
      <c r="A49" s="26" t="inlineStr">
        <is>
          <t>☐ (선택) 맞춤형화장품판매업</t>
        </is>
      </c>
      <c r="B49" s="24" t="inlineStr">
        <is>
          <t>조제관리사 자격으로 매장 혼합·소분 모델 운영</t>
        </is>
      </c>
      <c r="C49" s="24" t="inlineStr">
        <is>
          <t>과목4 맞춤형</t>
        </is>
      </c>
      <c r="D49" s="24" t="n"/>
    </row>
    <row r="50" ht="30" customHeight="1" s="43">
      <c r="A50" s="79" t="inlineStr">
        <is>
          <t>핵심 루프: 집에서 '개발·검증'(원료·머신·교재) → 처방 확정 → OEM '양산·공식시험' → 표시·광고 검수 → 책임판매업자로 출시. 이 시트가 전체 지도, 세부는 각 연계 시트.</t>
        </is>
      </c>
    </row>
  </sheetData>
  <mergeCells count="7">
    <mergeCell ref="A1:D1"/>
    <mergeCell ref="A40:D40"/>
    <mergeCell ref="A17:D17"/>
    <mergeCell ref="A50:D50"/>
    <mergeCell ref="A4:D4"/>
    <mergeCell ref="A29:D29"/>
    <mergeCell ref="A2:D2"/>
  </mergeCells>
  <pageMargins left="0.75" right="0.75" top="1" bottom="1" header="0.5" footer="0.5"/>
</worksheet>
</file>

<file path=xl/worksheets/sheet16.xml><?xml version="1.0" encoding="utf-8"?>
<worksheet xmlns="http://schemas.openxmlformats.org/spreadsheetml/2006/main">
  <sheetPr>
    <tabColor rgb="FF7030A0"/>
    <outlinePr summaryBelow="1" summaryRight="1"/>
    <pageSetUpPr/>
  </sheetPr>
  <dimension ref="A1:C44"/>
  <sheetViews>
    <sheetView showGridLines="0" workbookViewId="0">
      <pane ySplit="3" topLeftCell="A31" activePane="bottomLeft" state="frozen"/>
      <selection pane="bottomLeft" activeCell="A1" sqref="A1:C1"/>
    </sheetView>
  </sheetViews>
  <sheetFormatPr baseColWidth="10" defaultColWidth="8.83203125" defaultRowHeight="17"/>
  <cols>
    <col width="22" customWidth="1" style="43" min="1" max="1"/>
    <col width="60" customWidth="1" style="43" min="2" max="2"/>
    <col width="44" customWidth="1" style="43" min="3" max="3"/>
  </cols>
  <sheetData>
    <row r="1" ht="30" customHeight="1" s="43">
      <c r="A1" s="89" t="inlineStr">
        <is>
          <t>다도기 · 브랜드/제품 기획서 (Brand &amp; Product One-Pager)</t>
        </is>
      </c>
    </row>
    <row r="2" ht="42" customHeight="1" s="43">
      <c r="A2" s="75" t="inlineStr">
        <is>
          <t>※ 남에게 '다도기가 뭔지' 한 장으로 설명하는 자료. 자사몰 소개·입점 제안·투자 피칭의 공통 뼈대. 파란 글씨는 예시이니 내 값으로 고쳐 쓰세요. PPT가 필요하면 이 섹션들을 슬라이드로 옮기면 됩니다.</t>
        </is>
      </c>
      <c r="B2" s="76" t="n"/>
      <c r="C2" s="77" t="n"/>
    </row>
    <row r="3" ht="22" customHeight="1" s="43">
      <c r="A3" s="78" t="inlineStr">
        <is>
          <t>1. 브랜드 한 줄 (Elevator Pitch)</t>
        </is>
      </c>
    </row>
    <row r="4" ht="42" customHeight="1" s="43">
      <c r="A4" s="39" t="inlineStr">
        <is>
          <t>다도기는 ___ 브랜드</t>
        </is>
      </c>
      <c r="B4" s="40" t="inlineStr">
        <is>
          <t>지성·예민·지루성 피부를 위한, 자극 유발 성분을 뺀 '무향·세이프 오일' 진정 스킨케어 브랜드</t>
        </is>
      </c>
      <c r="C4" s="41" t="inlineStr">
        <is>
          <t>10초 안에 '누구를 위한 무엇'이 들어가게. 가장 많이 쓸 문장.</t>
        </is>
      </c>
    </row>
    <row r="5" ht="27" customHeight="1" s="43">
      <c r="A5" s="39" t="inlineStr">
        <is>
          <t>태그라인(한 문장)</t>
        </is>
      </c>
      <c r="B5" s="40" t="inlineStr">
        <is>
          <t>“덜어내서 편안한 피부.”</t>
        </is>
      </c>
      <c r="C5" s="41" t="inlineStr">
        <is>
          <t>감성 한 줄. 상세페이지·패키지에 재사용.</t>
        </is>
      </c>
    </row>
    <row r="6" ht="22" customHeight="1" s="43">
      <c r="A6" s="78" t="inlineStr">
        <is>
          <t>2. 왜 만드나 (미션 · 스토리)</t>
        </is>
      </c>
    </row>
    <row r="7" ht="27" customHeight="1" s="43">
      <c r="A7" s="39" t="inlineStr">
        <is>
          <t>창업자 / 운영</t>
        </is>
      </c>
      <c r="B7" s="40" t="inlineStr">
        <is>
          <t>1인 브랜드, 맞춤형화장품조제관리사 준비, 처방을 직접 설계·검증</t>
        </is>
      </c>
      <c r="C7" s="41" t="inlineStr">
        <is>
          <t>'진정성'이 1인 브랜드의 최대 무기. 솔직하게.</t>
        </is>
      </c>
    </row>
    <row r="8" ht="27" customHeight="1" s="43">
      <c r="A8" s="39" t="inlineStr">
        <is>
          <t>미션</t>
        </is>
      </c>
      <c r="B8" s="40" t="inlineStr">
        <is>
          <t>기름지고 향 강한 진정 크림의 역설을 푼다 — 지성·예민 피부가 안심하고 바르는 제품</t>
        </is>
      </c>
      <c r="C8" s="41" t="inlineStr">
        <is>
          <t>'왜 이 브랜드가 세상에 있어야 하나'.</t>
        </is>
      </c>
    </row>
    <row r="9" ht="27" customHeight="1" s="43">
      <c r="A9" s="39" t="inlineStr">
        <is>
          <t>브랜드 스토리(한 줄)</t>
        </is>
      </c>
      <c r="B9" s="40" t="inlineStr">
        <is>
          <t>내 피부 고민에서 출발 — 맞는 제품이 없어 직접 만들기 시작</t>
        </is>
      </c>
      <c r="C9" s="41" t="inlineStr">
        <is>
          <t>출발점의 개인적 계기. 공감 포인트.</t>
        </is>
      </c>
    </row>
    <row r="10" ht="22" customHeight="1" s="43">
      <c r="A10" s="78" t="inlineStr">
        <is>
          <t>3. 문제 / 시장의 결핍  (기획 = 데이터로 '결핍' 선점)</t>
        </is>
      </c>
    </row>
    <row r="11" ht="42" customHeight="1" s="43">
      <c r="A11" s="39" t="inlineStr">
        <is>
          <t>핵심 결핍</t>
        </is>
      </c>
      <c r="B11" s="40" t="inlineStr">
        <is>
          <t>시중 진정·보습 크림 상당수가 말라세지아 먹이(올리브·코코넛·호호바·버터 등 C11~24 지방산 오일)·향료 포함 → 지루성·예민 피부엔 역효과</t>
        </is>
      </c>
      <c r="C11" s="41" t="inlineStr">
        <is>
          <t>경쟁이 못 채운 '빈칸'을 한 문장으로.</t>
        </is>
      </c>
    </row>
    <row r="12" ht="27" customHeight="1" s="43">
      <c r="A12" s="39" t="inlineStr">
        <is>
          <t>데이터 근거(채울 것)</t>
        </is>
      </c>
      <c r="B12" s="40" t="inlineStr">
        <is>
          <t>네이버 데이터랩 '무향/저자극/지성 진정' 검색추이, 화해·올리브영 리뷰의 불만 키워드</t>
        </is>
      </c>
      <c r="C12" s="41" t="inlineStr">
        <is>
          <t>강의 Point01: 숫자로 증명. 실제 작성 때 수치·캡처를 넣으면 설득력↑.</t>
        </is>
      </c>
    </row>
    <row r="13" ht="22" customHeight="1" s="43">
      <c r="A13" s="78" t="inlineStr">
        <is>
          <t>4. 타겟 고객 (페르소나)</t>
        </is>
      </c>
    </row>
    <row r="14" ht="42" customHeight="1" s="43">
      <c r="A14" s="39" t="inlineStr">
        <is>
          <t>핵심 타겟</t>
        </is>
      </c>
      <c r="B14" s="40" t="inlineStr">
        <is>
          <t>20~40대, 지성·복합·지루성·예민 피부, 트러블·번들거림·따가움 경험, 전성분 꼼꼼히 보는 소비자</t>
        </is>
      </c>
      <c r="C14" s="41" t="inlineStr">
        <is>
          <t>연령·피부·행동을 구체적으로. '모두'는 타겟이 아님.</t>
        </is>
      </c>
    </row>
    <row r="15" ht="27" customHeight="1" s="43">
      <c r="A15" s="39" t="inlineStr">
        <is>
          <t>고객의 한마디(인용)</t>
        </is>
      </c>
      <c r="B15" s="40" t="inlineStr">
        <is>
          <t>“진정된다는 크림 바르면 오히려 더 번들거리고 좁쌀 올라와요.”</t>
        </is>
      </c>
      <c r="C15" s="41" t="inlineStr">
        <is>
          <t>실제 리뷰 톤의 한 줄이 페르소나를 살아있게 함.</t>
        </is>
      </c>
    </row>
    <row r="16" ht="22" customHeight="1" s="43">
      <c r="A16" s="78" t="inlineStr">
        <is>
          <t>5. 솔루션 / 핵심 컨셉 (POD · 차별점)</t>
        </is>
      </c>
    </row>
    <row r="17" ht="42" customHeight="1" s="43">
      <c r="A17" s="39" t="inlineStr">
        <is>
          <t>3가지 차별점</t>
        </is>
      </c>
      <c r="B17" s="40" t="inlineStr">
        <is>
          <t>① 말라세지아-세이프 오일 설계(스쿠알란·MCT·디메치콘) ② 무향 ③ 진정+보습+피지 밸런스</t>
        </is>
      </c>
      <c r="C17" s="41" t="inlineStr">
        <is>
          <t>경쟁이 따라오기 어려운 '설계 원칙'으로 묶기.</t>
        </is>
      </c>
    </row>
    <row r="18" ht="27" customHeight="1" s="43">
      <c r="A18" s="39" t="inlineStr">
        <is>
          <t>한 줄 차별</t>
        </is>
      </c>
      <c r="B18" s="40" t="inlineStr">
        <is>
          <t>“진정 크림인데 유분 걱정이 없다.”</t>
        </is>
      </c>
      <c r="C18" s="41" t="inlineStr">
        <is>
          <t>경쟁 대비 단 한 문장 우위.</t>
        </is>
      </c>
    </row>
    <row r="19" ht="22" customHeight="1" s="43">
      <c r="A19" s="78" t="inlineStr">
        <is>
          <t>6. 제품 라인업 · 로드맵  (5가지 제품 역할)</t>
        </is>
      </c>
    </row>
    <row r="20" ht="27" customHeight="1" s="43">
      <c r="A20" s="39" t="inlineStr">
        <is>
          <t>히어로(상징)</t>
        </is>
      </c>
      <c r="B20" s="40" t="inlineStr">
        <is>
          <t>시크 진정 밸런스 크림 — 브랜드를 대표하는 완성형</t>
        </is>
      </c>
      <c r="C20" s="41" t="inlineStr">
        <is>
          <t>강의 Point03: 재고 없는 5가지 역할 프레임.</t>
        </is>
      </c>
    </row>
    <row r="21" ht="27" customHeight="1" s="43">
      <c r="A21" s="39" t="inlineStr">
        <is>
          <t>엔트리(입구)</t>
        </is>
      </c>
      <c r="B21" s="40" t="inlineStr">
        <is>
          <t>토너 / 수분 젤 — 부담 적은 첫 구매</t>
        </is>
      </c>
      <c r="C21" s="41" t="inlineStr">
        <is>
          <t>진입장벽 낮춘 미끼 제품.</t>
        </is>
      </c>
    </row>
    <row r="22" ht="27" customHeight="1" s="43">
      <c r="A22" s="39" t="inlineStr">
        <is>
          <t>연결(루틴)</t>
        </is>
      </c>
      <c r="B22" s="40" t="inlineStr">
        <is>
          <t>세럼 / 앰플 — 히어로와 함께 쓰는 라인</t>
        </is>
      </c>
      <c r="C22" s="41" t="inlineStr">
        <is>
          <t>객단가·재구매를 올리는 연결고리.</t>
        </is>
      </c>
    </row>
    <row r="23" ht="27" customHeight="1" s="43">
      <c r="A23" s="39" t="inlineStr">
        <is>
          <t>수익(마진)</t>
        </is>
      </c>
      <c r="B23" s="40" t="inlineStr">
        <is>
          <t>세트 구성 / 리필</t>
        </is>
      </c>
      <c r="C23" s="41" t="inlineStr">
        <is>
          <t>마진·완판을 책임지는 구성.</t>
        </is>
      </c>
    </row>
    <row r="24" ht="27" customHeight="1" s="43">
      <c r="A24" s="39" t="inlineStr">
        <is>
          <t>실험(확장)</t>
        </is>
      </c>
      <c r="B24" s="40" t="inlineStr">
        <is>
          <t>무수 밤 · 워시오프 클렌징 등 (히어로 검증 후 착수)</t>
        </is>
      </c>
      <c r="C24" s="41" t="inlineStr">
        <is>
          <t>분산 금지 — 히어로 자리잡은 뒤.</t>
        </is>
      </c>
    </row>
    <row r="25" ht="22" customHeight="1" s="43">
      <c r="A25" s="78" t="inlineStr">
        <is>
          <t>7. 경쟁 · 포지셔닝  (3C + 1C)</t>
        </is>
      </c>
    </row>
    <row r="26" ht="27" customHeight="1" s="43">
      <c r="A26" s="39" t="inlineStr">
        <is>
          <t>Customer(고객)</t>
        </is>
      </c>
      <c r="B26" s="40" t="inlineStr">
        <is>
          <t>위 페르소나 — 지성·예민·성분 중시</t>
        </is>
      </c>
      <c r="C26" s="41" t="inlineStr">
        <is>
          <t>3C+1C: 강의 Part2 프레임.</t>
        </is>
      </c>
    </row>
    <row r="27" ht="27" customHeight="1" s="43">
      <c r="A27" s="39" t="inlineStr">
        <is>
          <t>Competitor(경쟁)</t>
        </is>
      </c>
      <c r="B27" s="40" t="inlineStr">
        <is>
          <t>시카·장벽 크림 브랜드 다수 — 대부분 향 포함·범용 타겟, '세이프 오일' 소구는 드묾</t>
        </is>
      </c>
      <c r="C27" s="41" t="inlineStr">
        <is>
          <t>경쟁의 약점 = 내 기회.</t>
        </is>
      </c>
    </row>
    <row r="28" ht="27" customHeight="1" s="43">
      <c r="A28" s="39" t="inlineStr">
        <is>
          <t>Company(자사)</t>
        </is>
      </c>
      <c r="B28" s="40" t="inlineStr">
        <is>
          <t>직접 R&amp;D·조제관리사·린 1인 운영·세이프 오일 전문성</t>
        </is>
      </c>
      <c r="C28" s="41" t="inlineStr">
        <is>
          <t>작아서 할 수 있는 것(속도·진정성)을 강점으로.</t>
        </is>
      </c>
    </row>
    <row r="29" ht="27" customHeight="1" s="43">
      <c r="A29" s="39" t="inlineStr">
        <is>
          <t>Channel(채널)</t>
        </is>
      </c>
      <c r="B29" s="40" t="inlineStr">
        <is>
          <t>자사몰 → 올리브영 → 해외 수출(OEM)</t>
        </is>
      </c>
      <c r="C29" s="41" t="inlineStr">
        <is>
          <t>채널별 규격·수수료가 기획에 영향.</t>
        </is>
      </c>
    </row>
    <row r="30" ht="27" customHeight="1" s="43">
      <c r="A30" s="39" t="inlineStr">
        <is>
          <t>포지셔닝 한 줄</t>
        </is>
      </c>
      <c r="B30" s="40" t="inlineStr">
        <is>
          <t>“지성·예민 전용 × 무향·세이프” = 아직 비어있는 칸 (전문·중가 포지션)</t>
        </is>
      </c>
      <c r="C30" s="41" t="inlineStr">
        <is>
          <t>두 축(범용↔전문 / 저가↔고가)에서 내 위치를 한 문장.</t>
        </is>
      </c>
    </row>
    <row r="31" ht="22" customHeight="1" s="43">
      <c r="A31" s="78" t="inlineStr">
        <is>
          <t>8. 가격 · 마진  (유통 = 마진 방어)</t>
        </is>
      </c>
    </row>
    <row r="32" ht="27" customHeight="1" s="43">
      <c r="A32" s="39" t="inlineStr">
        <is>
          <t>히어로 가격대</t>
        </is>
      </c>
      <c r="B32" s="40" t="inlineStr">
        <is>
          <t>소비자가 2~3만원대 / 목표 원가·마진 ___</t>
        </is>
      </c>
      <c r="C32" s="41" t="inlineStr">
        <is>
          <t>심리적 저항선 안에서. Documents\구매대행 '수출 마진계산기'로 수치화.</t>
        </is>
      </c>
    </row>
    <row r="33" ht="27" customHeight="1" s="43">
      <c r="A33" s="39" t="inlineStr">
        <is>
          <t>채널 수수료 고려</t>
        </is>
      </c>
      <c r="B33" s="40" t="inlineStr">
        <is>
          <t>올리브영 등 입점 수수료·행사할인 반영한 공급가 설계</t>
        </is>
      </c>
      <c r="C33" s="41" t="inlineStr">
        <is>
          <t>마진이 채널에서 깎이는 걸 미리 방어.</t>
        </is>
      </c>
    </row>
    <row r="34" ht="22" customHeight="1" s="43">
      <c r="A34" s="78" t="inlineStr">
        <is>
          <t>9. 유통 · 채널 로드맵</t>
        </is>
      </c>
    </row>
    <row r="35" ht="27" customHeight="1" s="43">
      <c r="A35" s="39" t="inlineStr">
        <is>
          <t>1단계 — 자사몰</t>
        </is>
      </c>
      <c r="B35" s="40" t="inlineStr">
        <is>
          <t>브랜드 서사·리뷰·재구매 데이터 축적 (가장 통제력 높고 마진 좋음)</t>
        </is>
      </c>
      <c r="C35" s="41" t="inlineStr">
        <is>
          <t>증거(리뷰·판매)를 먼저 쌓기.</t>
        </is>
      </c>
    </row>
    <row r="36" ht="27" customHeight="1" s="43">
      <c r="A36" s="39" t="inlineStr">
        <is>
          <t>2단계 — 올리브영</t>
        </is>
      </c>
      <c r="B36" s="40" t="inlineStr">
        <is>
          <t>자사몰 성과를 근거로 MD 설득·입점</t>
        </is>
      </c>
      <c r="C36" s="41" t="inlineStr">
        <is>
          <t>강의 Point02: MD 설득엔 데이터가 필요.</t>
        </is>
      </c>
    </row>
    <row r="37" ht="27" customHeight="1" s="43">
      <c r="A37" s="39" t="inlineStr">
        <is>
          <t>3단계 — 해외 수출</t>
        </is>
      </c>
      <c r="B37" s="40" t="inlineStr">
        <is>
          <t>OEM 생산 → 대상국 규제 대응 후 수출</t>
        </is>
      </c>
      <c r="C37" s="41" t="inlineStr">
        <is>
          <t>관련: 글로벌 수출 방향·마진계산기.</t>
        </is>
      </c>
    </row>
    <row r="38" ht="22" customHeight="1" s="43">
      <c r="A38" s="78" t="inlineStr">
        <is>
          <t>10. 왜 나 / 왜 지금 (1인 창업자)</t>
        </is>
      </c>
    </row>
    <row r="39" ht="27" customHeight="1" s="43">
      <c r="A39" s="39" t="inlineStr">
        <is>
          <t>강점</t>
        </is>
      </c>
      <c r="B39" s="40" t="inlineStr">
        <is>
          <t>자격(조제관리사)·직접 처방 설계·빠른 의사결정·낮은 고정비·진정성 있는 스토리</t>
        </is>
      </c>
      <c r="C39" s="41" t="inlineStr">
        <is>
          <t>작음을 약점이 아닌 강점으로 번역.</t>
        </is>
      </c>
    </row>
    <row r="40" ht="27" customHeight="1" s="43">
      <c r="A40" s="39" t="inlineStr">
        <is>
          <t>리스크 &amp; 보완</t>
        </is>
      </c>
      <c r="B40" s="40" t="inlineStr">
        <is>
          <t>경력·자본 한계 → OEM 소량·스톡 용기·자사몰 린스타트로 상쇄</t>
        </is>
      </c>
      <c r="C40" s="41" t="inlineStr">
        <is>
          <t>리스크를 먼저 말하면 신뢰가 는다.</t>
        </is>
      </c>
    </row>
    <row r="41" ht="22" customHeight="1" s="43">
      <c r="A41" s="78" t="inlineStr">
        <is>
          <t>11. 마일스톤 (한눈 요약)</t>
        </is>
      </c>
    </row>
    <row r="42" ht="42" customHeight="1" s="43">
      <c r="A42" s="75" t="inlineStr">
        <is>
          <t>자격 취득 → 책임판매업 등록 → OEM 샘플·검증 → 히어로 출시(자사몰) → 리뷰·재구매 데이터 축적 → 올리브영/해외 수출</t>
        </is>
      </c>
      <c r="B42" s="76" t="n"/>
      <c r="C42" s="77" t="n"/>
    </row>
    <row r="43" ht="22" customHeight="1" s="43">
      <c r="A43" s="78" t="inlineStr">
        <is>
          <t>12. 한 줄 요약 (표지 문장)</t>
        </is>
      </c>
    </row>
    <row r="44" ht="27" customHeight="1" s="43">
      <c r="A44" s="75" t="inlineStr">
        <is>
          <t>“다도기 — 지성·예민 피부를 위한 무향·세이프 진정 스킨케어. 히어로 ‘시크 진정 밸런스 크림’으로 시작한다.”</t>
        </is>
      </c>
      <c r="B44" s="76" t="n"/>
      <c r="C44" s="77" t="n"/>
    </row>
  </sheetData>
  <mergeCells count="16">
    <mergeCell ref="A10:C10"/>
    <mergeCell ref="A25:C25"/>
    <mergeCell ref="A42:C42"/>
    <mergeCell ref="A41:C41"/>
    <mergeCell ref="A13:C13"/>
    <mergeCell ref="A19:C19"/>
    <mergeCell ref="A44:C44"/>
    <mergeCell ref="A1:C1"/>
    <mergeCell ref="A16:C16"/>
    <mergeCell ref="A31:C31"/>
    <mergeCell ref="A6:C6"/>
    <mergeCell ref="A3:C3"/>
    <mergeCell ref="A34:C34"/>
    <mergeCell ref="A43:C43"/>
    <mergeCell ref="A38:C38"/>
    <mergeCell ref="A2:C2"/>
  </mergeCells>
  <pageMargins left="0.75" right="0.75" top="1" bottom="1" header="0.5" footer="0.5"/>
</worksheet>
</file>

<file path=xl/worksheets/sheet17.xml><?xml version="1.0" encoding="utf-8"?>
<worksheet xmlns="http://schemas.openxmlformats.org/spreadsheetml/2006/main">
  <sheetPr>
    <tabColor rgb="FF7030A0"/>
    <outlinePr summaryBelow="1" summaryRight="1"/>
    <pageSetUpPr/>
  </sheetPr>
  <dimension ref="A1:D62"/>
  <sheetViews>
    <sheetView tabSelected="1" workbookViewId="0">
      <selection activeCell="G8" sqref="G8"/>
    </sheetView>
  </sheetViews>
  <sheetFormatPr baseColWidth="10" defaultColWidth="8.83203125" defaultRowHeight="17"/>
  <cols>
    <col width="22" customWidth="1" style="43" min="1" max="1"/>
    <col width="46" customWidth="1" style="43" min="2" max="2"/>
    <col width="46" customWidth="1" style="43" min="3" max="3"/>
    <col width="24" customWidth="1" style="43" min="4" max="4"/>
  </cols>
  <sheetData>
    <row r="1" ht="26" customHeight="1" s="43">
      <c r="A1" s="70" t="inlineStr">
        <is>
          <t>수요검증 트랙 — 제품 없이 0원으로 '팔릴까'를 회사 다니며 증명 (지금 ~ 2027.5 자격 전)</t>
        </is>
      </c>
    </row>
    <row r="2" ht="54" customHeight="1" s="43">
      <c r="A2" s="69" t="inlineStr">
        <is>
          <t>자격 전엔 자작 제품을 팔 수 없다 → '판매 없이' 수요를 증명한다. 좋아요 ❌ / 낯선 사람의 '돈·행동' ✅. 각 단계 통과 기준을 넘어야 다음으로. ___ 칸은 직접 목표를 적는다. 콘텐츠는 §2 기법으로 만들고, §3으로 규정을 확인한 뒤 올리고, §4에 반응을 기록한다.</t>
        </is>
      </c>
    </row>
    <row r="4" ht="22" customHeight="1" s="43">
      <c r="A4" s="68" t="inlineStr">
        <is>
          <t>§1. 수요검증 6단계 (S0~S5)</t>
        </is>
      </c>
    </row>
    <row r="5" ht="28" customHeight="1" s="43">
      <c r="A5" s="60" t="inlineStr">
        <is>
          <t>단계</t>
        </is>
      </c>
      <c r="B5" s="60" t="inlineStr">
        <is>
          <t>할 일</t>
        </is>
      </c>
      <c r="C5" s="60" t="inlineStr">
        <is>
          <t>'진짜 수요' 신호 = 다음 단계 통과 기준</t>
        </is>
      </c>
      <c r="D5" s="60" t="inlineStr">
        <is>
          <t>기간·비용</t>
        </is>
      </c>
    </row>
    <row r="6" ht="51" customHeight="1" s="43">
      <c r="A6" s="26" t="inlineStr">
        <is>
          <t>S0 컨셉 고정</t>
        </is>
      </c>
      <c r="B6" s="24" t="inlineStr">
        <is>
          <t>히어로를 한 문장으로('지성·지루·민감 피부용 말라세지아-safe 무향 진정 크림'). 누구의 어떤 고통인지 명확히.</t>
        </is>
      </c>
      <c r="C6" s="24" t="inlineStr">
        <is>
          <t>니치의 한 사람에게 1문장 설명 → '그거 내 얘기'라는 즉각 반응. 없으면 문장/타깃 다시.</t>
        </is>
      </c>
      <c r="D6" s="24" t="inlineStr">
        <is>
          <t>1주 · 0원</t>
        </is>
      </c>
    </row>
    <row r="7" ht="66" customHeight="1" s="43">
      <c r="A7" s="26" t="inlineStr">
        <is>
          <t>S1 메시지 테스트</t>
        </is>
      </c>
      <c r="B7" s="24" t="inlineStr">
        <is>
          <t>컨셉·고통을 글/이미지 5~10개로, 소통·대기자를 모으는 '집'은 1곳(인스타)으로 정하고, 같은 영상은 쇼츠·틱톡에도 올린다(업로드 루틴 §13). 만드는 법은 §2.</t>
        </is>
      </c>
      <c r="C7" s="24" t="inlineStr">
        <is>
          <t>저장·공유·'어디서 사요?'·'나오면 알려줘' DM이 2~3개 콘텐츠에서 반복. (좋아요는 신호 아님)</t>
        </is>
      </c>
      <c r="D7" s="24" t="inlineStr">
        <is>
          <t>4~6주 · 0원</t>
        </is>
      </c>
    </row>
    <row r="8" ht="36" customHeight="1" s="43">
      <c r="A8" s="26" t="inlineStr">
        <is>
          <t>S2 대기자 명단</t>
        </is>
      </c>
      <c r="B8" s="24" t="inlineStr">
        <is>
          <t>'출시되면 1순위로 알려드려요' 폼(구글폼·무료 뉴스레터) 링크를 콘텐츠에 상시 노출.</t>
        </is>
      </c>
      <c r="C8" s="24" t="inlineStr">
        <is>
          <t>낯선 대기자 ≥ ___명(예 50~100) + 조회 대비 등록 전환율 기록.</t>
        </is>
      </c>
      <c r="D8" s="24" t="inlineStr">
        <is>
          <t>S1과 병렬 · 0원</t>
        </is>
      </c>
    </row>
    <row r="9" ht="51" customHeight="1" s="43">
      <c r="A9" s="26" t="inlineStr">
        <is>
          <t>S3 결제 의향</t>
        </is>
      </c>
      <c r="B9" s="24" t="inlineStr">
        <is>
          <t>사전예약 받기 — 소액 환불가능 보증금 또는 '지금 사고싶다' 버튼/설문. (실결제는 자격 후, 여기선 의향만)</t>
        </is>
      </c>
      <c r="C9" s="24" t="inlineStr">
        <is>
          <t>대기자 중 결제 의향 ≥ ___%(예 10~20). 돈 걸 의향 = 가장 진짜에 가까운 신호.</t>
        </is>
      </c>
      <c r="D9" s="24" t="inlineStr">
        <is>
          <t>S2 후반 · 0원</t>
        </is>
      </c>
    </row>
    <row r="10" ht="51" customHeight="1" s="43">
      <c r="A10" s="26" t="inlineStr">
        <is>
          <t>S4 무료 샘플→낯선 피드백</t>
        </is>
      </c>
      <c r="B10" s="24" t="inlineStr">
        <is>
          <t>처방 완성 후 소량 샘플을 '판매 아닌 체험'으로 니치 소수에게(지인 ❌). 솔직 피드백 + '나오면 돈 내고 살래요?'</t>
        </is>
      </c>
      <c r="C10" s="24" t="inlineStr">
        <is>
          <t>'돈 내고 사겠다' + 재사용·재구매 의향. 효능·발림·향 피드백은 처방 개선으로(→ 개발일지).</t>
        </is>
      </c>
      <c r="D10" s="24" t="inlineStr">
        <is>
          <t>원료 도착·처방 후 · 샘플비만</t>
        </is>
      </c>
    </row>
    <row r="11" ht="51" customHeight="1" s="43">
      <c r="A11" s="26" t="inlineStr">
        <is>
          <t>S5 소량 유료 판매</t>
        </is>
      </c>
      <c r="B11" s="24" t="inlineStr">
        <is>
          <t>(자격 후, 2027 중반~) 맞춤형화장품판매업으로 소량 유료 판매, 회사 다니며. 선주문 → 제조(재고 빚 0).</t>
        </is>
      </c>
      <c r="C11" s="24" t="inlineStr">
        <is>
          <t>★ 낯선 고객의 재구매 ___명 = 진짜 수요 증거. 쌓이면 OEM 양산 베팅.</t>
        </is>
      </c>
      <c r="D11" s="24" t="inlineStr">
        <is>
          <t>자격 취득 후 · 소량배치</t>
        </is>
      </c>
    </row>
    <row r="13" ht="22" customHeight="1" s="43">
      <c r="A13" s="68" t="inlineStr">
        <is>
          <t>§2. 콘텐츠 개발 기법 — 웃긴 톤 · 영상 없이 시작 (S1에서 사용)</t>
        </is>
      </c>
    </row>
    <row r="14" ht="28" customHeight="1" s="43">
      <c r="A14" s="60" t="inlineStr">
        <is>
          <t>기법</t>
        </is>
      </c>
      <c r="B14" s="60" t="inlineStr">
        <is>
          <t>방법</t>
        </is>
      </c>
      <c r="C14" s="60" t="inlineStr">
        <is>
          <t>예시 (히어로 크림)</t>
        </is>
      </c>
      <c r="D14" s="60" t="inlineStr">
        <is>
          <t>주의</t>
        </is>
      </c>
    </row>
    <row r="15" ht="36" customHeight="1" s="43">
      <c r="A15" s="26" t="inlineStr">
        <is>
          <t>① 2초 훅</t>
        </is>
      </c>
      <c r="B15" s="24" t="inlineStr">
        <is>
          <t>첫 줄·첫 장에서 타깃이 '내 얘기'라고 느끼게. 질문형이나 상황 묘사형으로 시작.</t>
        </is>
      </c>
      <c r="C15" s="24" t="inlineStr">
        <is>
          <t>"오후 3시, 이마에 계란 프라이 가능하신 분?"</t>
        </is>
      </c>
      <c r="D15" s="24" t="inlineStr">
        <is>
          <t>첫 줄에 제품명·성분명 넣지 않기</t>
        </is>
      </c>
    </row>
    <row r="16" ht="36" customHeight="1" s="43">
      <c r="A16" s="26" t="inlineStr">
        <is>
          <t>② 공감 → 반전 → 펀치라인</t>
        </is>
      </c>
      <c r="B16" s="24" t="inlineStr">
        <is>
          <t>상황에 공감 → 예상을 깨는 한 줄 → 제품은 마지막에 살짝.</t>
        </is>
      </c>
      <c r="C16" s="24" t="inlineStr">
        <is>
          <t>"기름종이 하루 5장 → 지갑에 카드보다 기름종이가 많음 → 그래서 직접 만들기 시작했습니다"</t>
        </is>
      </c>
      <c r="D16" s="24" t="inlineStr">
        <is>
          <t>웃음은 상황에 걸고, 효능에 걸지 않기</t>
        </is>
      </c>
    </row>
    <row r="17" ht="36" customHeight="1" s="43">
      <c r="A17" s="26" t="inlineStr">
        <is>
          <t>③ 의인화</t>
        </is>
      </c>
      <c r="B17" s="24" t="inlineStr">
        <is>
          <t>피지·번들거림·기름종이를 캐릭터로 만들어 대화시키기.</t>
        </is>
      </c>
      <c r="C17" s="24" t="inlineStr">
        <is>
          <t>"피지야, 오늘은 좀 쉬자" / 피지 vs 크림 협상 장면</t>
        </is>
      </c>
      <c r="D17" s="24" t="inlineStr">
        <is>
          <t>고객을 캐릭터로 놀리지 않기</t>
        </is>
      </c>
    </row>
    <row r="18" ht="36" customHeight="1" s="43">
      <c r="A18" s="26" t="inlineStr">
        <is>
          <t>④ 상황 과장</t>
        </is>
      </c>
      <c r="B18" s="24" t="inlineStr">
        <is>
          <t>일상 상황은 크게 과장해도 된다. 효능은 과장 금지.</t>
        </is>
      </c>
      <c r="C18" s="24" t="inlineStr">
        <is>
          <t>"내 T존은 해발 0m 유전 지대"</t>
        </is>
      </c>
      <c r="D18" s="24" t="inlineStr">
        <is>
          <t>'하루 만에·완벽 차단' 같은 효능 과장 금지(§3)</t>
        </is>
      </c>
    </row>
    <row r="19" ht="36" customHeight="1" s="43">
      <c r="A19" s="26" t="inlineStr">
        <is>
          <t>⑤ 메이커 비하인드·실패담</t>
        </is>
      </c>
      <c r="B19" s="24" t="inlineStr">
        <is>
          <t>실험 실패·원심분리 결과·개발일지를 그대로 공개. 셰프 정체성이 드러나는 포맷.</t>
        </is>
      </c>
      <c r="C19" s="24" t="inlineStr">
        <is>
          <t>"카보머 중화 안 해서 물이 됨 (실화)" + 비커 사진</t>
        </is>
      </c>
      <c r="D19" s="24" t="inlineStr">
        <is>
          <t>웃기면서 신뢰가 쌓이는 포맷 → 주 1개 고정</t>
        </is>
      </c>
    </row>
    <row r="20" ht="36" customHeight="1" s="43">
      <c r="A20" s="26" t="inlineStr">
        <is>
          <t>⑥ 시리즈화</t>
        </is>
      </c>
      <c r="B20" s="24" t="inlineStr">
        <is>
          <t>같은 포맷을 반복하면 만들기 쉽고, 팔로우할 이유가 생긴다.</t>
        </is>
      </c>
      <c r="C20" s="24" t="inlineStr">
        <is>
          <t>'지성인의 하루' 1화·2화 / '개발일지 실패 시리즈'</t>
        </is>
      </c>
      <c r="D20" s="24" t="inlineStr">
        <is>
          <t>3화까지 반응 보고 계속할지 결정</t>
        </is>
      </c>
    </row>
    <row r="21" ht="36" customHeight="1" s="43">
      <c r="A21" s="26" t="inlineStr">
        <is>
          <t>⑦ 댓글 유도 질문</t>
        </is>
      </c>
      <c r="B21" s="24" t="inlineStr">
        <is>
          <t>마지막 줄에 답하기 쉬운 질문 → 댓글·DM 신호 수집.</t>
        </is>
      </c>
      <c r="C21" s="24" t="inlineStr">
        <is>
          <t>"기름종이 하루 몇 장 쓰세요?"</t>
        </is>
      </c>
      <c r="D21" s="24" t="inlineStr">
        <is>
          <t>답한 낯선 사람 = S2 대기자 후보</t>
        </is>
      </c>
    </row>
    <row r="22" ht="51" customHeight="1" s="43">
      <c r="A22" s="26" t="inlineStr">
        <is>
          <t>⑧ 진지 vs 웃김 A/B</t>
        </is>
      </c>
      <c r="B22" s="24" t="inlineStr">
        <is>
          <t>같은 주제를 두 톤으로 만들어 같은 요일·시간대에 발행 → §4에 기록.</t>
        </is>
      </c>
      <c r="C22" s="24" t="inlineStr">
        <is>
          <t>진지: '지성·민감 피부를 위한 무향 진정 크림' / 웃김: 계란 프라이 버전</t>
        </is>
      </c>
      <c r="D22" s="24" t="inlineStr">
        <is>
          <t>한 번에 한 변수(톤)만 바꾸기 — 개발일지와 같은 원칙</t>
        </is>
      </c>
    </row>
    <row r="23" ht="36" customHeight="1" s="43">
      <c r="A23" s="26" t="inlineStr">
        <is>
          <t>⑨ 스와이프 파일</t>
        </is>
      </c>
      <c r="B23" s="24" t="inlineStr">
        <is>
          <t>니치의 웃긴 콘텐츠 20개 저장 → 첫 2초와 웃음 포인트를 한 줄씩 분석.</t>
        </is>
      </c>
      <c r="C23" s="24" t="inlineStr">
        <is>
          <t>"첫 2초: 질문형 / 웃음: 기대 배반"</t>
        </is>
      </c>
      <c r="D23" s="24" t="inlineStr">
        <is>
          <t>침대에서 폰으로 가능 — 평일 밤용</t>
        </is>
      </c>
    </row>
    <row r="24" ht="36" customHeight="1" s="43">
      <c r="A24" s="26" t="inlineStr">
        <is>
          <t>⑩ 포맷 사다리</t>
        </is>
      </c>
      <c r="B24" s="24" t="inlineStr">
        <is>
          <t>ASMR 제작 과정 영상(15~30초)을 주력으로, 글·이미지는 보조. 세팅·장면은 업로드 루틴 §6~§7.</t>
        </is>
      </c>
      <c r="C24" s="24" t="inlineStr">
        <is>
          <t>CapCut 세 가지만: 소리에 맞춰 자르기 · 노이즈 제거 · 짧은 자막</t>
        </is>
      </c>
      <c r="D24" s="24" t="inlineStr">
        <is>
          <t>편집 실력보다 소리·첫 1초가 승부</t>
        </is>
      </c>
    </row>
    <row r="26" ht="22" customHeight="1" s="43">
      <c r="A26" s="68" t="inlineStr">
        <is>
          <t>§3. 발행 전 규정 체크 — 웃겨도 광고 규정은 같다</t>
        </is>
      </c>
    </row>
    <row r="27" ht="28" customHeight="1" s="43">
      <c r="A27" s="60" t="inlineStr">
        <is>
          <t>구분</t>
        </is>
      </c>
      <c r="B27" s="60" t="inlineStr">
        <is>
          <t>✅ 괜찮음</t>
        </is>
      </c>
      <c r="C27" s="60" t="inlineStr">
        <is>
          <t>❌ 걸림</t>
        </is>
      </c>
      <c r="D27" s="60" t="inlineStr">
        <is>
          <t>이유</t>
        </is>
      </c>
    </row>
    <row r="28" ht="36" customHeight="1" s="43">
      <c r="A28" s="26" t="inlineStr">
        <is>
          <t>상황 농담</t>
        </is>
      </c>
      <c r="B28" s="24" t="inlineStr">
        <is>
          <t>"오후 3시, 이마에 계란 프라이 가능?"</t>
        </is>
      </c>
      <c r="C28" s="24" t="inlineStr">
        <is>
          <t>—</t>
        </is>
      </c>
      <c r="D28" s="24" t="inlineStr">
        <is>
          <t>상황 묘사는 효능 주장이 아님</t>
        </is>
      </c>
    </row>
    <row r="29" ht="36" customHeight="1" s="43">
      <c r="A29" s="26" t="inlineStr">
        <is>
          <t>피지·유분</t>
        </is>
      </c>
      <c r="B29" s="24" t="inlineStr">
        <is>
          <t>"번들거림이랑 협상하는 크림" / "피지야, 쉬자"</t>
        </is>
      </c>
      <c r="C29" s="24" t="inlineStr">
        <is>
          <t>"피지 박멸" / "유분 완벽 차단"</t>
        </is>
      </c>
      <c r="D29" s="24" t="inlineStr">
        <is>
          <t>박멸·완벽 같은 절대·과장 표현</t>
        </is>
      </c>
    </row>
    <row r="30" ht="36" customHeight="1" s="43">
      <c r="A30" s="26" t="inlineStr">
        <is>
          <t>질환명</t>
        </is>
      </c>
      <c r="B30" s="24" t="inlineStr">
        <is>
          <t>"지성·민감 피부를 위한"</t>
        </is>
      </c>
      <c r="C30" s="24" t="inlineStr">
        <is>
          <t>"여드름 치료" / "지루성 피부염 끝장"</t>
        </is>
      </c>
      <c r="D30" s="24" t="inlineStr">
        <is>
          <t>질병 치료·예방 암시 = 의약품 오인</t>
        </is>
      </c>
    </row>
    <row r="31" ht="51" customHeight="1" s="43">
      <c r="A31" s="26" t="inlineStr">
        <is>
          <t>균·성분</t>
        </is>
      </c>
      <c r="B31" s="24" t="inlineStr">
        <is>
          <t>"지방산 오일을 뺀 가벼운 처방" (성분 설계 사실)</t>
        </is>
      </c>
      <c r="C31" s="24" t="inlineStr">
        <is>
          <t>"말라세지아 살균" / "곰팡이 제거"</t>
        </is>
      </c>
      <c r="D31" s="24" t="inlineStr">
        <is>
          <t>살균·제거는 치료 효능 표현. 균 이름을 효능처럼 쓰지 않기</t>
        </is>
      </c>
    </row>
    <row r="32" ht="22" customHeight="1" s="43">
      <c r="A32" s="26" t="inlineStr">
        <is>
          <t>비교·사진</t>
        </is>
      </c>
      <c r="B32" s="24" t="inlineStr">
        <is>
          <t>내 실험 사진(원심분리·제형·실패 비커)</t>
        </is>
      </c>
      <c r="C32" s="24" t="inlineStr">
        <is>
          <t>타사 비방 / 시술 전후처럼 보이는 피부 비교</t>
        </is>
      </c>
      <c r="D32" s="24" t="inlineStr">
        <is>
          <t>비방·실증 없는 비교 금지</t>
        </is>
      </c>
    </row>
    <row r="33" ht="30" customHeight="1" s="43">
      <c r="A33" s="79" t="inlineStr">
        <is>
          <t>발행 전 '표시·광고 컴플라이언스' 시트의 셀프 체크리스트로 한 번 더 확인. 표현 판단은 최신 고시·가이드라인으로 재확인.</t>
        </is>
      </c>
    </row>
    <row r="35" ht="22" customHeight="1" s="43">
      <c r="A35" s="68" t="inlineStr">
        <is>
          <t>§4. 콘텐츠 로그 — 진지 vs 웃김 A/B 기록 (한 줄 = 콘텐츠 1개)</t>
        </is>
      </c>
    </row>
    <row r="36" ht="28" customHeight="1" s="43">
      <c r="A36" s="60" t="inlineStr">
        <is>
          <t>날짜 · 버전</t>
        </is>
      </c>
      <c r="B36" s="60" t="inlineStr">
        <is>
          <t>기법 · 훅 문장</t>
        </is>
      </c>
      <c r="C36" s="60" t="inlineStr">
        <is>
          <t>반응 (조회 / 저장 / 공유 / DM·댓글)</t>
        </is>
      </c>
      <c r="D36" s="60" t="inlineStr">
        <is>
          <t>판정 · 다음 수정</t>
        </is>
      </c>
    </row>
    <row r="37" ht="36" customHeight="1" s="43">
      <c r="A37" s="26" t="inlineStr">
        <is>
          <t>예) 11/02 · 웃김</t>
        </is>
      </c>
      <c r="B37" s="24" t="inlineStr">
        <is>
          <t>④ 상황 과장 · '이마에 계란 프라이'</t>
        </is>
      </c>
      <c r="C37" s="24" t="inlineStr">
        <is>
          <t>조회 ___ / 저장 ___ / 공유 ___ / DM ___</t>
        </is>
      </c>
      <c r="D37" s="24" t="inlineStr">
        <is>
          <t>진지 버전보다 저장 2배 → 다음은 ⑥ 시리즈화</t>
        </is>
      </c>
    </row>
    <row r="38" ht="22" customHeight="1" s="43">
      <c r="A38" s="26" t="n"/>
      <c r="B38" s="24" t="n"/>
      <c r="C38" s="24" t="n"/>
      <c r="D38" s="24" t="n"/>
    </row>
    <row r="39" ht="22" customHeight="1" s="43">
      <c r="A39" s="26" t="n"/>
      <c r="B39" s="24" t="n"/>
      <c r="C39" s="24" t="n"/>
      <c r="D39" s="24" t="n"/>
    </row>
    <row r="40" ht="22" customHeight="1" s="43">
      <c r="A40" s="26" t="n"/>
      <c r="B40" s="24" t="n"/>
      <c r="C40" s="24" t="n"/>
      <c r="D40" s="24" t="n"/>
    </row>
    <row r="41" ht="22" customHeight="1" s="43">
      <c r="A41" s="26" t="n"/>
      <c r="B41" s="24" t="n"/>
      <c r="C41" s="24" t="n"/>
      <c r="D41" s="24" t="n"/>
    </row>
    <row r="42" ht="22" customHeight="1" s="43">
      <c r="A42" s="26" t="n"/>
      <c r="B42" s="24" t="n"/>
      <c r="C42" s="24" t="n"/>
      <c r="D42" s="24" t="n"/>
    </row>
    <row r="43" ht="22" customHeight="1" s="43">
      <c r="A43" s="26" t="n"/>
      <c r="B43" s="24" t="n"/>
      <c r="C43" s="24" t="n"/>
      <c r="D43" s="24" t="n"/>
    </row>
    <row r="44" ht="22" customHeight="1" s="43">
      <c r="A44" s="26" t="n"/>
      <c r="B44" s="24" t="n"/>
      <c r="C44" s="24" t="n"/>
      <c r="D44" s="24" t="n"/>
    </row>
    <row r="45" ht="22" customHeight="1" s="43">
      <c r="A45" s="26" t="n"/>
      <c r="B45" s="24" t="n"/>
      <c r="C45" s="24" t="n"/>
      <c r="D45" s="24" t="n"/>
    </row>
    <row r="47" ht="22" customHeight="1" s="43">
      <c r="A47" s="68" t="inlineStr">
        <is>
          <t>§5. 신호 읽는 법</t>
        </is>
      </c>
    </row>
    <row r="48" ht="28" customHeight="1" s="43">
      <c r="A48" s="60" t="inlineStr">
        <is>
          <t>구분</t>
        </is>
      </c>
      <c r="B48" s="60" t="inlineStr">
        <is>
          <t>해당 행동</t>
        </is>
      </c>
      <c r="C48" s="60" t="inlineStr">
        <is>
          <t>판단</t>
        </is>
      </c>
      <c r="D48" s="27" t="n"/>
    </row>
    <row r="49" ht="22" customHeight="1" s="43">
      <c r="A49" s="26" t="inlineStr">
        <is>
          <t>수요 아님</t>
        </is>
      </c>
      <c r="B49" s="24" t="inlineStr">
        <is>
          <t>좋아요, 지인 칭찬, '예쁘다', 팔로워 수</t>
        </is>
      </c>
      <c r="C49" s="24" t="inlineStr">
        <is>
          <t>취하지 말 것</t>
        </is>
      </c>
      <c r="D49" s="24" t="n"/>
    </row>
    <row r="50" ht="36" customHeight="1" s="43">
      <c r="A50" s="26" t="inlineStr">
        <is>
          <t>수요 맞음</t>
        </is>
      </c>
      <c r="B50" s="24" t="inlineStr">
        <is>
          <t>저장·공유, '어디서 사요?', 대기자 등록, 결제 의향, 유료 구매, 재구매</t>
        </is>
      </c>
      <c r="C50" s="24" t="inlineStr">
        <is>
          <t>낯선 사람의 돈·행동만 센다</t>
        </is>
      </c>
      <c r="D50" s="24" t="n"/>
    </row>
    <row r="51" ht="36" customHeight="1" s="43">
      <c r="A51" s="26" t="inlineStr">
        <is>
          <t>가장 강한 신호</t>
        </is>
      </c>
      <c r="B51" s="24" t="inlineStr">
        <is>
          <t>재구매</t>
        </is>
      </c>
      <c r="C51" s="24" t="inlineStr">
        <is>
          <t>화장품은 '다시 사는 것'이 '진짜 효과 있다'의 유일한 증거</t>
        </is>
      </c>
      <c r="D51" s="24" t="n"/>
    </row>
    <row r="53" ht="22" customHeight="1" s="43">
      <c r="A53" s="68" t="inlineStr">
        <is>
          <t>§6. 함정 — 하지 말 것</t>
        </is>
      </c>
    </row>
    <row r="54" ht="28" customHeight="1" s="43">
      <c r="A54" s="60" t="inlineStr">
        <is>
          <t>함정</t>
        </is>
      </c>
      <c r="B54" s="60" t="inlineStr">
        <is>
          <t>왜 위험한가</t>
        </is>
      </c>
      <c r="C54" s="60" t="inlineStr">
        <is>
          <t>대신 이렇게</t>
        </is>
      </c>
      <c r="D54" s="27" t="n"/>
    </row>
    <row r="55" ht="22" customHeight="1" s="43">
      <c r="A55" s="26" t="inlineStr">
        <is>
          <t>지인·가족 피드백</t>
        </is>
      </c>
      <c r="B55" s="24" t="inlineStr">
        <is>
          <t>좋게 말해준다(사실상 거짓말)</t>
        </is>
      </c>
      <c r="C55" s="24" t="inlineStr">
        <is>
          <t>낯선 사람에게만 검증</t>
        </is>
      </c>
      <c r="D55" s="24" t="n"/>
    </row>
    <row r="56" ht="22" customHeight="1" s="43">
      <c r="A56" s="26" t="inlineStr">
        <is>
          <t>좋아요·팔로워 수</t>
        </is>
      </c>
      <c r="B56" s="24" t="inlineStr">
        <is>
          <t>구매와 상관이 약하다</t>
        </is>
      </c>
      <c r="C56" s="24" t="inlineStr">
        <is>
          <t>저장·DM·결제 의향을 센다</t>
        </is>
      </c>
      <c r="D56" s="24" t="n"/>
    </row>
    <row r="57" ht="22" customHeight="1" s="43">
      <c r="A57" s="26" t="inlineStr">
        <is>
          <t>'완벽한 제품' 기다리기</t>
        </is>
      </c>
      <c r="B57" s="24" t="inlineStr">
        <is>
          <t>공부가 시장 접촉을 미루는 핑계가 된다</t>
        </is>
      </c>
      <c r="C57" s="24" t="inlineStr">
        <is>
          <t>처방과 병렬로 S0~S3 진행</t>
        </is>
      </c>
      <c r="D57" s="24" t="n"/>
    </row>
    <row r="58" ht="22" customHeight="1" s="43">
      <c r="A58" s="26" t="inlineStr">
        <is>
          <t>재고 먼저 쌓기</t>
        </is>
      </c>
      <c r="B58" s="24" t="inlineStr">
        <is>
          <t>안 팔리면 그대로 빚</t>
        </is>
      </c>
      <c r="C58" s="24" t="inlineStr">
        <is>
          <t>선주문 후 제조</t>
        </is>
      </c>
      <c r="D58" s="24" t="n"/>
    </row>
    <row r="59" ht="36" customHeight="1" s="43">
      <c r="A59" s="26" t="inlineStr">
        <is>
          <t>채널마다 따로 만들기</t>
        </is>
      </c>
      <c r="B59" s="24" t="inlineStr">
        <is>
          <t>1인은 힘이 흩어진다</t>
        </is>
      </c>
      <c r="C59" s="24" t="inlineStr">
        <is>
          <t>제작은 1번 → 같은 영상을 3채널에, 소통은 인스타 1곳</t>
        </is>
      </c>
      <c r="D59" s="24" t="n"/>
    </row>
    <row r="60" ht="22" customHeight="1" s="43">
      <c r="A60" s="26" t="inlineStr">
        <is>
          <t>영상 편집부터 공부</t>
        </is>
      </c>
      <c r="B60" s="24" t="inlineStr">
        <is>
          <t>시간이 가장 많이 새는 곳</t>
        </is>
      </c>
      <c r="C60" s="24" t="inlineStr">
        <is>
          <t>편집이 거의 필요 없는 ASMR 포맷으로 바로 시작(업로드 루틴 §6)</t>
        </is>
      </c>
      <c r="D60" s="24" t="n"/>
    </row>
    <row r="62" ht="30" customHeight="1" s="43">
      <c r="A62" s="79" t="inlineStr">
        <is>
          <t>핵심 루프: 공부하며 수요 모으기 → 자격(2027.5) 따면 맞춤형 소량 판매로 재구매 증명 → 증명된 것만 OEM 양산 → 증거가 쌓인 상태로 퇴사(~2028).</t>
        </is>
      </c>
    </row>
  </sheetData>
  <mergeCells count="10">
    <mergeCell ref="A1:D1"/>
    <mergeCell ref="A53:D53"/>
    <mergeCell ref="A35:D35"/>
    <mergeCell ref="A4:D4"/>
    <mergeCell ref="A62:D62"/>
    <mergeCell ref="A26:D26"/>
    <mergeCell ref="A2:D2"/>
    <mergeCell ref="A33:D33"/>
    <mergeCell ref="A47:D47"/>
    <mergeCell ref="A13:D13"/>
  </mergeCells>
  <pageMargins left="0.75" right="0.75" top="1" bottom="1" header="0.5" footer="0.5"/>
</worksheet>
</file>

<file path=xl/worksheets/sheet18.xml><?xml version="1.0" encoding="utf-8"?>
<worksheet xmlns="http://schemas.openxmlformats.org/spreadsheetml/2006/main">
  <sheetPr>
    <tabColor rgb="FF7030A0"/>
    <outlinePr summaryBelow="1" summaryRight="1"/>
    <pageSetUpPr/>
  </sheetPr>
  <dimension ref="A1:D140"/>
  <sheetViews>
    <sheetView workbookViewId="0">
      <selection activeCell="A1" sqref="A1"/>
    </sheetView>
  </sheetViews>
  <sheetFormatPr baseColWidth="8" defaultRowHeight="16.5"/>
  <cols>
    <col width="22" customWidth="1" style="43" min="1" max="1"/>
    <col width="44" customWidth="1" style="43" min="2" max="2"/>
    <col width="44" customWidth="1" style="43" min="3" max="3"/>
    <col width="26" customWidth="1" style="43" min="4" max="4"/>
  </cols>
  <sheetData>
    <row r="1" ht="26" customHeight="1" s="43">
      <c r="A1" s="70" t="inlineStr">
        <is>
          <t>업로드 루틴 — 제품 개발과 병렬로, 2년간 꾸준히 (실험 = 콘텐츠)</t>
        </is>
      </c>
    </row>
    <row r="2" ht="53" customHeight="1" s="43">
      <c r="A2" s="69" t="inlineStr">
        <is>
          <t>시간 없는 1인의 해법: 콘텐츠를 따로 만들지 않고 제품 실험·시험 공부에서 뽑는다. 주말 실험 1번 = 콘텐츠 2~3개. 목표는 '잘 만들기'보다 '끊기지 않기'. 주 2개는 기본값 — 해보고 버거우면 주 1개로 낮춰도 된다. 만드는 법은 '수요검증' §2, 기록은 §4. 주력 포맷은 ASMR 제작 과정 영상(§6~§7), 유입은 프로필 링크(§8) + 블로그(§9, 프롬프트 §10), 채널 운영(§13). 촬영·편집이 처음이면 §11~§12부터.</t>
        </is>
      </c>
    </row>
    <row r="4" ht="22" customHeight="1" s="43">
      <c r="A4" s="68" t="inlineStr">
        <is>
          <t>§1. 원칙 6가지</t>
        </is>
      </c>
    </row>
    <row r="5" ht="28" customHeight="1" s="43">
      <c r="A5" s="60" t="inlineStr">
        <is>
          <t>원칙</t>
        </is>
      </c>
      <c r="B5" s="60" t="inlineStr">
        <is>
          <t>내용</t>
        </is>
      </c>
      <c r="C5" s="60" t="inlineStr">
        <is>
          <t>왜</t>
        </is>
      </c>
      <c r="D5" s="27" t="n"/>
    </row>
    <row r="6" ht="51" customHeight="1" s="43">
      <c r="A6" s="26" t="inlineStr">
        <is>
          <t>① 실험 = 콘텐츠</t>
        </is>
      </c>
      <c r="B6" s="24" t="inlineStr">
        <is>
          <t>주말 실험할 때 폰을 세워두고 찍는다(사진 3장 + 10초 영상 1개). 콘텐츠용 촬영을 따로 잡지 않는다.</t>
        </is>
      </c>
      <c r="C6" s="24" t="inlineStr">
        <is>
          <t>같은 시간을 두 번 쓰지 않는다</t>
        </is>
      </c>
      <c r="D6" s="24" t="n"/>
    </row>
    <row r="7" ht="36" customHeight="1" s="43">
      <c r="A7" s="26" t="inlineStr">
        <is>
          <t>② 기본 주 2개, 바닥 주 1개</t>
        </is>
      </c>
      <c r="B7" s="24" t="inlineStr">
        <is>
          <t>비하인드 1개 + 공감·웃김 1개. 바쁜 주는 1개만 올려도 성공으로 친다.</t>
        </is>
      </c>
      <c r="C7" s="24" t="inlineStr">
        <is>
          <t>꾸준함 &gt; 완성도. 한 번 끊기면 다시 시작이 가장 어렵다</t>
        </is>
      </c>
      <c r="D7" s="24" t="n"/>
    </row>
    <row r="8" ht="36" customHeight="1" s="43">
      <c r="A8" s="26" t="inlineStr">
        <is>
          <t>③ 몰아서 만들고 나눠 올리기</t>
        </is>
      </c>
      <c r="B8" s="24" t="inlineStr">
        <is>
          <t>일요일 30분에 다음 주 2개를 미리 만들어 예약 업로드.</t>
        </is>
      </c>
      <c r="C8" s="24" t="inlineStr">
        <is>
          <t>평일 밤에 피곤해도 업로드는 자동으로 된다</t>
        </is>
      </c>
      <c r="D8" s="24" t="n"/>
    </row>
    <row r="9" ht="36" customHeight="1" s="43">
      <c r="A9" s="26" t="inlineStr">
        <is>
          <t>④ 버퍼 3개</t>
        </is>
      </c>
      <c r="B9" s="24" t="inlineStr">
        <is>
          <t>언제든 올릴 수 있는 예비 콘텐츠 3개를 항상 쌓아둔다(쓰면 다시 채우기).</t>
        </is>
      </c>
      <c r="C9" s="24" t="inlineStr">
        <is>
          <t>야근·아픈 주·시험 주를 버틴다</t>
        </is>
      </c>
      <c r="D9" s="24" t="n"/>
    </row>
    <row r="10" ht="66" customHeight="1" s="43">
      <c r="A10" s="26" t="inlineStr">
        <is>
          <t>⑤ 제작 1번 · 소통 1곳</t>
        </is>
      </c>
      <c r="B10" s="24" t="inlineStr">
        <is>
          <t>영상은 한 번 만들어 인스타·쇼츠·틱톡 3곳에 올리고(영상당 +10~15분), 소통·팬덤은 인스타 한 곳에 모은다. 새로 만들어야 하는 채널(블로그·브랜드 사이트)은 습관이 잡힌 뒤 추가 — §9·§13.</t>
        </is>
      </c>
      <c r="C10" s="24" t="inlineStr">
        <is>
          <t>제작은 그대로, 노출은 3배. 소통까지 흩어지면 1인은 못 버틴다</t>
        </is>
      </c>
      <c r="D10" s="24" t="n"/>
    </row>
    <row r="11" ht="36" customHeight="1" s="43">
      <c r="A11" s="26" t="inlineStr">
        <is>
          <t>⑥ 숫자 보고 고치기</t>
        </is>
      </c>
      <c r="B11" s="24" t="inlineStr">
        <is>
          <t>콘텐츠마다 수요검증 §4 로그에 한 줄. 월 1회, 잘 된 3개의 공통점을 한 줄로 정리.</t>
        </is>
      </c>
      <c r="C11" s="24" t="inlineStr">
        <is>
          <t>감이 아니라 데이터로 톤·포맷을 정한다</t>
        </is>
      </c>
      <c r="D11" s="24" t="n"/>
    </row>
    <row r="13" ht="22" customHeight="1" s="43">
      <c r="A13" s="68" t="inlineStr">
        <is>
          <t>§2. 주간 루틴 — 제품 · 콘텐츠 · 시험 병렬 (회사 다니면서, 콘텐츠는 주 1시간 안팎 + 블로그 주 1편 60분은 §9)</t>
        </is>
      </c>
    </row>
    <row r="14" ht="28" customHeight="1" s="43">
      <c r="A14" s="60" t="inlineStr">
        <is>
          <t>언제</t>
        </is>
      </c>
      <c r="B14" s="60" t="inlineStr">
        <is>
          <t>제품 개발</t>
        </is>
      </c>
      <c r="C14" s="60" t="inlineStr">
        <is>
          <t>콘텐츠</t>
        </is>
      </c>
      <c r="D14" s="60" t="inlineStr">
        <is>
          <t>시험 (2027.5)</t>
        </is>
      </c>
    </row>
    <row r="15" ht="36" customHeight="1" s="43">
      <c r="A15" s="26" t="inlineStr">
        <is>
          <t>월~목 밤</t>
        </is>
      </c>
      <c r="B15" s="24" t="inlineStr">
        <is>
          <t>쉼. 피곤하면 '역설계' ★히어로 5줄만 읽기</t>
        </is>
      </c>
      <c r="C15" s="24" t="inlineStr">
        <is>
          <t>댓글·DM 답하기 + 스와이프 파일 1개 저장 (10분)</t>
        </is>
      </c>
      <c r="D15" s="24" t="inlineStr">
        <is>
          <t>평일 짧게(출퇴근·점심 등) 교재 1챕터·핵심개념 암기</t>
        </is>
      </c>
    </row>
    <row r="16" ht="22" customHeight="1" s="43">
      <c r="A16" s="26" t="inlineStr">
        <is>
          <t>화 · 금</t>
        </is>
      </c>
      <c r="B16" s="24" t="inlineStr">
        <is>
          <t>—</t>
        </is>
      </c>
      <c r="C16" s="24" t="inlineStr">
        <is>
          <t>예약해둔 콘텐츠 자동 업로드 (0분)</t>
        </is>
      </c>
      <c r="D16" s="24" t="inlineStr">
        <is>
          <t>〃</t>
        </is>
      </c>
    </row>
    <row r="17" ht="36" customHeight="1" s="43">
      <c r="A17" s="26" t="inlineStr">
        <is>
          <t>토 오전</t>
        </is>
      </c>
      <c r="B17" s="24" t="inlineStr">
        <is>
          <t>주말 30분 실험(읽어보기 키트 카드) → 개발일지 기록</t>
        </is>
      </c>
      <c r="C17" s="24" t="inlineStr">
        <is>
          <t>실험하면서 ASMR 촬영 — 고정 앵글 + 마이크, §7 장면 위주 (추가 0분)</t>
        </is>
      </c>
      <c r="D17" s="24" t="inlineStr">
        <is>
          <t>—</t>
        </is>
      </c>
    </row>
    <row r="18" ht="36" customHeight="1" s="43">
      <c r="A18" s="26" t="inlineStr">
        <is>
          <t>토 오후</t>
        </is>
      </c>
      <c r="B18" s="24" t="inlineStr">
        <is>
          <t>—</t>
        </is>
      </c>
      <c r="C18" s="24" t="inlineStr">
        <is>
          <t>—</t>
        </is>
      </c>
      <c r="D18" s="24" t="inlineStr">
        <is>
          <t>기출·모의고사 1회분 (2027.2~ 시험기엔 2회)</t>
        </is>
      </c>
    </row>
    <row r="19" ht="36" customHeight="1" s="43">
      <c r="A19" s="26" t="inlineStr">
        <is>
          <t>일 저녁</t>
        </is>
      </c>
      <c r="B19" s="24" t="inlineStr">
        <is>
          <t>처방 '다음 아이디어' 한 줄 (개발일지)</t>
        </is>
      </c>
      <c r="C19" s="24" t="inlineStr">
        <is>
          <t>이번 주 촬영분으로 다음 주 2개 제작·예약 + §4 로그 (30분)</t>
        </is>
      </c>
      <c r="D19" s="24" t="inlineStr">
        <is>
          <t>이번 주 외운 것 1장 카드로 정리 → 콘텐츠 소재로 재사용</t>
        </is>
      </c>
    </row>
    <row r="21" ht="22" customHeight="1" s="43">
      <c r="A21" s="68" t="inlineStr">
        <is>
          <t>§3. 소재 은행 — 하는 일에서 콘텐츠 뽑기 (새로 만들지 말고 찍기만)</t>
        </is>
      </c>
    </row>
    <row r="22" ht="28" customHeight="1" s="43">
      <c r="A22" s="60" t="inlineStr">
        <is>
          <t>하는 일</t>
        </is>
      </c>
      <c r="B22" s="60" t="inlineStr">
        <is>
          <t>뽑을 콘텐츠</t>
        </is>
      </c>
      <c r="C22" s="60" t="inlineStr">
        <is>
          <t>기법 (수요검증 §2)</t>
        </is>
      </c>
      <c r="D22" s="27" t="n"/>
    </row>
    <row r="23" ht="36" customHeight="1" s="43">
      <c r="A23" s="26" t="inlineStr">
        <is>
          <t>원료 도착·언박싱</t>
        </is>
      </c>
      <c r="B23" s="24" t="inlineStr">
        <is>
          <t>'카보머·트로메타민·구연산나트륨 도착 — 만 원대로 시작하는 홈 실험실'</t>
        </is>
      </c>
      <c r="C23" s="24" t="inlineStr">
        <is>
          <t>⑤ 메이커 비하인드</t>
        </is>
      </c>
      <c r="D23" s="24" t="n"/>
    </row>
    <row r="24" ht="36" customHeight="1" s="43">
      <c r="A24" s="26" t="inlineStr">
        <is>
          <t>젤 만져보기 실험</t>
        </is>
      </c>
      <c r="B24" s="24" t="inlineStr">
        <is>
          <t>손으로 늘려보는 10초 영상 '카보머 탱글 vs 잔탄검 실 늘어짐'</t>
        </is>
      </c>
      <c r="C24" s="24" t="inlineStr">
        <is>
          <t>⑤ 비하인드 + ① 2초 훅</t>
        </is>
      </c>
      <c r="D24" s="24" t="n"/>
    </row>
    <row r="25" ht="36" customHeight="1" s="43">
      <c r="A25" s="26" t="inlineStr">
        <is>
          <t>실패한 배치</t>
        </is>
      </c>
      <c r="B25" s="24" t="inlineStr">
        <is>
          <t>'카보머 중화 안 해서 물이 됨 (실화)' + 비커 사진</t>
        </is>
      </c>
      <c r="C25" s="24" t="inlineStr">
        <is>
          <t>⑤ 실패담</t>
        </is>
      </c>
      <c r="D25" s="24" t="n"/>
    </row>
    <row r="26" ht="22" customHeight="1" s="43">
      <c r="A26" s="26" t="inlineStr">
        <is>
          <t>원심분리·pH 측정</t>
        </is>
      </c>
      <c r="B26" s="24" t="inlineStr">
        <is>
          <t>'내 크림 분리 테스트 — 0mm 나와라' 결과 공개</t>
        </is>
      </c>
      <c r="C26" s="24" t="inlineStr">
        <is>
          <t>① 훅 + ⑥ 시리즈('분리 테스트 n회차')</t>
        </is>
      </c>
      <c r="D26" s="24" t="n"/>
    </row>
    <row r="27" ht="22" customHeight="1" s="43">
      <c r="A27" s="26" t="inlineStr">
        <is>
          <t>히어로 컨셉</t>
        </is>
      </c>
      <c r="B27" s="24" t="inlineStr">
        <is>
          <t>'지성인의 하루' 시리즈 / 피지 의인화 대화</t>
        </is>
      </c>
      <c r="C27" s="24" t="inlineStr">
        <is>
          <t>③ 의인화 + ⑥ 시리즈화</t>
        </is>
      </c>
      <c r="D27" s="24" t="n"/>
    </row>
    <row r="28" ht="36" customHeight="1" s="43">
      <c r="A28" s="26" t="inlineStr">
        <is>
          <t>시험 공부</t>
        </is>
      </c>
      <c r="B28" s="24" t="inlineStr">
        <is>
          <t>'오늘 외운 것: 페녹시에탄올 한도 1.0%' 1장 카드 — 성분 아는 사람이라는 신뢰</t>
        </is>
      </c>
      <c r="C28" s="24" t="inlineStr">
        <is>
          <t>신뢰 콘텐츠 (§3 규정 체크 필수)</t>
        </is>
      </c>
      <c r="D28" s="24" t="n"/>
    </row>
    <row r="29" ht="36" customHeight="1" s="43">
      <c r="A29" s="26" t="inlineStr">
        <is>
          <t>댓글·DM 질문</t>
        </is>
      </c>
      <c r="B29" s="24" t="inlineStr">
        <is>
          <t>자주 받은 질문을 다음 콘텐츠 주제로 (답변 콘텐츠)</t>
        </is>
      </c>
      <c r="C29" s="24" t="inlineStr">
        <is>
          <t>⑦ 댓글 유도 → 다음 소재</t>
        </is>
      </c>
      <c r="D29" s="24" t="n"/>
    </row>
    <row r="30" ht="22" customHeight="1" s="43">
      <c r="A30" s="26" t="inlineStr">
        <is>
          <t>이번 주 별일 없음</t>
        </is>
      </c>
      <c r="B30" s="24" t="inlineStr">
        <is>
          <t>버퍼에서 1개 꺼내 올리기 (§1 ④)</t>
        </is>
      </c>
      <c r="C30" s="24" t="inlineStr">
        <is>
          <t>—</t>
        </is>
      </c>
      <c r="D30" s="24" t="n"/>
    </row>
    <row r="32" ht="22" customHeight="1" s="43">
      <c r="A32" s="68" t="inlineStr">
        <is>
          <t>§4. 2년 단계 — 업로드 목표 (오늘 2026.10 기준)</t>
        </is>
      </c>
    </row>
    <row r="33" ht="28" customHeight="1" s="43">
      <c r="A33" s="60" t="inlineStr">
        <is>
          <t>기간</t>
        </is>
      </c>
      <c r="B33" s="60" t="inlineStr">
        <is>
          <t>목표</t>
        </is>
      </c>
      <c r="C33" s="60" t="inlineStr">
        <is>
          <t>업로드</t>
        </is>
      </c>
      <c r="D33" s="60" t="inlineStr">
        <is>
          <t>수요검증 연결</t>
        </is>
      </c>
    </row>
    <row r="34" ht="36" customHeight="1" s="43">
      <c r="A34" s="26" t="inlineStr">
        <is>
          <t>2026.11 ~ 2027.1 · 습관 만들기</t>
        </is>
      </c>
      <c r="B34" s="24" t="inlineStr">
        <is>
          <t>3채널 계정 개설·같은 영상 업로드(소통은 인스타), 진지 vs 웃김 A/B로 톤 결정, 버퍼 3개 쌓기</t>
        </is>
      </c>
      <c r="C34" s="24" t="inlineStr">
        <is>
          <t>주 2개 (약 25개)</t>
        </is>
      </c>
      <c r="D34" s="24" t="inlineStr">
        <is>
          <t>S0 ~ S1</t>
        </is>
      </c>
    </row>
    <row r="35" ht="36" customHeight="1" s="43">
      <c r="A35" s="26" t="inlineStr">
        <is>
          <t>2027.2 ~ 2027.5 · 시험기</t>
        </is>
      </c>
      <c r="B35" s="24" t="inlineStr">
        <is>
          <t>시험이 우선. 바닥(주 1개)만 지킨다. 시험 공부 카드가 콘텐츠</t>
        </is>
      </c>
      <c r="C35" s="24" t="inlineStr">
        <is>
          <t>주 1개 (약 15개)</t>
        </is>
      </c>
      <c r="D35" s="24" t="inlineStr">
        <is>
          <t>S2 대기자 링크 상시 노출</t>
        </is>
      </c>
    </row>
    <row r="36" ht="36" customHeight="1" s="43">
      <c r="A36" s="26" t="inlineStr">
        <is>
          <t>2027.6 ~ 2027.12 · 자격 취득 후</t>
        </is>
      </c>
      <c r="B36" s="24" t="inlineStr">
        <is>
          <t>잘 된 포맷을 시리즈로 고정, 대기자 → 첫 소량 판매</t>
        </is>
      </c>
      <c r="C36" s="24" t="inlineStr">
        <is>
          <t>주 2~3개 (약 70개)</t>
        </is>
      </c>
      <c r="D36" s="24" t="inlineStr">
        <is>
          <t>S3 ~ S5</t>
        </is>
      </c>
    </row>
    <row r="37" ht="22" customHeight="1" s="43">
      <c r="A37" s="26" t="inlineStr">
        <is>
          <t>2028 · 퇴사 판단</t>
        </is>
      </c>
      <c r="B37" s="24" t="inlineStr">
        <is>
          <t>고객 후기·재구매·OEM 준비 과정까지 공개</t>
        </is>
      </c>
      <c r="C37" s="24" t="inlineStr">
        <is>
          <t>주 3개</t>
        </is>
      </c>
      <c r="D37" s="24" t="inlineStr">
        <is>
          <t>재구매 증거로 퇴사 결정</t>
        </is>
      </c>
    </row>
    <row r="39" ht="22" customHeight="1" s="43">
      <c r="A39" s="68" t="inlineStr">
        <is>
          <t>§5. 끊겼을 때 규칙</t>
        </is>
      </c>
    </row>
    <row r="40" ht="28" customHeight="1" s="43">
      <c r="A40" s="60" t="inlineStr">
        <is>
          <t>상황</t>
        </is>
      </c>
      <c r="B40" s="60" t="inlineStr">
        <is>
          <t>규칙</t>
        </is>
      </c>
      <c r="C40" s="60" t="inlineStr">
        <is>
          <t>왜</t>
        </is>
      </c>
      <c r="D40" s="27" t="n"/>
    </row>
    <row r="41" ht="36" customHeight="1" s="43">
      <c r="A41" s="26" t="inlineStr">
        <is>
          <t>2주 이상 못 올렸다</t>
        </is>
      </c>
      <c r="B41" s="24" t="inlineStr">
        <is>
          <t>사과·공지 없이 버퍼 1개 올리고 그냥 다시 시작</t>
        </is>
      </c>
      <c r="C41" s="24" t="inlineStr">
        <is>
          <t>공백은 생각보다 아무도 신경 안 쓴다. 다시 올리는 게 전부</t>
        </is>
      </c>
      <c r="D41" s="24" t="n"/>
    </row>
    <row r="42" ht="36" customHeight="1" s="43">
      <c r="A42" s="26" t="inlineStr">
        <is>
          <t>반응이 없다</t>
        </is>
      </c>
      <c r="B42" s="24" t="inlineStr">
        <is>
          <t>4주(8개)는 보고 판단. 1~2개로 판단 금지. 바꿀 땐 한 번에 한 변수만</t>
        </is>
      </c>
      <c r="C42" s="24" t="inlineStr">
        <is>
          <t>초반 반응은 원래 적다</t>
        </is>
      </c>
      <c r="D42" s="24" t="n"/>
    </row>
    <row r="43" ht="36" customHeight="1" s="43">
      <c r="A43" s="26" t="inlineStr">
        <is>
          <t>하기 싫은 주</t>
        </is>
      </c>
      <c r="B43" s="24" t="inlineStr">
        <is>
          <t>'최소 업로드' — 사진 1장 + 한 줄이면 주 1개 바닥 달성</t>
        </is>
      </c>
      <c r="C43" s="24" t="inlineStr">
        <is>
          <t>끊기지 않는 게 목표</t>
        </is>
      </c>
      <c r="D43" s="24" t="n"/>
    </row>
    <row r="44" ht="36" customHeight="1" s="43">
      <c r="A44" s="26" t="inlineStr">
        <is>
          <t>소재가 없다</t>
        </is>
      </c>
      <c r="B44" s="24" t="inlineStr">
        <is>
          <t>§3 소재 은행에서 고르거나, 지난 실험을 '그때 vs 지금'으로 다시 쓰기</t>
        </is>
      </c>
      <c r="C44" s="24" t="inlineStr">
        <is>
          <t>제품을 만들고 있는 한 소재는 계속 생긴다</t>
        </is>
      </c>
      <c r="D44" s="24" t="n"/>
    </row>
    <row r="46" ht="22" customHeight="1" s="43">
      <c r="A46" s="68" t="inlineStr">
        <is>
          <t>§6. ASMR 제작 과정 영상 — 포맷 (15~30초 · 말 없이 소리와 손만)</t>
        </is>
      </c>
    </row>
    <row r="47" ht="28" customHeight="1" s="43">
      <c r="A47" s="60" t="inlineStr">
        <is>
          <t>항목</t>
        </is>
      </c>
      <c r="B47" s="60" t="inlineStr">
        <is>
          <t>방법</t>
        </is>
      </c>
      <c r="C47" s="60" t="inlineStr">
        <is>
          <t>포인트</t>
        </is>
      </c>
      <c r="D47" s="27" t="n"/>
    </row>
    <row r="48" ht="36" customHeight="1" s="43">
      <c r="A48" s="26" t="inlineStr">
        <is>
          <t>촬영 세팅</t>
        </is>
      </c>
      <c r="B48" s="24" t="inlineStr">
        <is>
          <t>고정 앵글 1개(위에서 또는 45°) · 한 가지 색 배경 · 창가 자연광 · 투명 유리 비커.</t>
        </is>
      </c>
      <c r="C48" s="24" t="inlineStr">
        <is>
          <t>매번 같은 세팅 = 브랜드의 화면 톤이 된다</t>
        </is>
      </c>
      <c r="D48" s="24" t="n"/>
    </row>
    <row r="49" ht="36" customHeight="1" s="43">
      <c r="A49" s="26" t="inlineStr">
        <is>
          <t>소리</t>
        </is>
      </c>
      <c r="B49" s="24" t="inlineStr">
        <is>
          <t>클립형 마이크를 비커 가까이(2~5만 원대). 에어컨·냉장고 끄기. 말소리·배경음악 없음.</t>
        </is>
      </c>
      <c r="C49" s="24" t="inlineStr">
        <is>
          <t>소리가 곧 제품. 폰 마이크만으로 시작해도 되지만 마이크 하나로 확 달라진다</t>
        </is>
      </c>
      <c r="D49" s="24" t="n"/>
    </row>
    <row r="50" ht="36" customHeight="1" s="43">
      <c r="A50" s="26" t="inlineStr">
        <is>
          <t>위생</t>
        </is>
      </c>
      <c r="B50" s="24" t="inlineStr">
        <is>
          <t>장갑 · 깨끗한 작업대 · 라벨 붙은 원료 병이 화면에 보이게.</t>
        </is>
      </c>
      <c r="C50" s="24" t="inlineStr">
        <is>
          <t>피부에 바르는 걸 만드는 영상 — 위생이 곧 신뢰</t>
        </is>
      </c>
      <c r="D50" s="24" t="n"/>
    </row>
    <row r="51" ht="36" customHeight="1" s="43">
      <c r="A51" s="26" t="inlineStr">
        <is>
          <t>구성</t>
        </is>
      </c>
      <c r="B51" s="24" t="inlineStr">
        <is>
          <t>첫 1초 = 가장 만족스러운 장면(§7 ★) → 과정 3~4컷 → 마지막 질감 + '출시 알림은 프로필 링크'.</t>
        </is>
      </c>
      <c r="C51" s="24" t="inlineStr">
        <is>
          <t>15~30초. 첫 1초에서 넘기느냐가 갈린다</t>
        </is>
      </c>
      <c r="D51" s="24" t="n"/>
    </row>
    <row r="52" ht="36" customHeight="1" s="43">
      <c r="A52" s="26" t="inlineStr">
        <is>
          <t>편집</t>
        </is>
      </c>
      <c r="B52" s="24" t="inlineStr">
        <is>
          <t>CapCut으로 소리에 맞춰 자르기 + 노이즈 제거 + 짧은 자막(원료명·%)만.</t>
        </is>
      </c>
      <c r="C52" s="24" t="inlineStr">
        <is>
          <t>편집은 최소, 소리는 최대 — 편집 공부 없이 바로 시작 가능</t>
        </is>
      </c>
      <c r="D52" s="24" t="n"/>
    </row>
    <row r="53" ht="36" customHeight="1" s="43">
      <c r="A53" s="26" t="inlineStr">
        <is>
          <t>위트</t>
        </is>
      </c>
      <c r="B53" s="24" t="inlineStr">
        <is>
          <t>영상은 차분한 ASMR, 웃음은 자막·캡션 한 줄로. 어느 쪽이 반응 좋은지 수요검증 §4 로그로 비교.</t>
        </is>
      </c>
      <c r="C53" s="24" t="inlineStr">
        <is>
          <t>예) '카보머: 중화 전엔 물, 중화 후엔 젤리. 나도 월요일엔 물임'</t>
        </is>
      </c>
      <c r="D53" s="24" t="n"/>
    </row>
    <row r="55" ht="22" customHeight="1" s="43">
      <c r="A55" s="68" t="inlineStr">
        <is>
          <t>§7. 장면 목록 — 가진 장비가 그대로 소품 (★ = 첫 1초 후보)</t>
        </is>
      </c>
    </row>
    <row r="56" ht="28" customHeight="1" s="43">
      <c r="A56" s="60" t="inlineStr">
        <is>
          <t>장면</t>
        </is>
      </c>
      <c r="B56" s="60" t="inlineStr">
        <is>
          <t>소리 · 화면 포인트</t>
        </is>
      </c>
      <c r="C56" s="60" t="inlineStr">
        <is>
          <t>첫 1초</t>
        </is>
      </c>
      <c r="D56" s="27" t="n"/>
    </row>
    <row r="57" ht="36" customHeight="1" s="43">
      <c r="A57" s="26" t="inlineStr">
        <is>
          <t>0.01g 저울 계량</t>
        </is>
      </c>
      <c r="B57" s="24" t="inlineStr">
        <is>
          <t>숫자가 올라가는 화면 + 가루·방울이 톡톡 떨어지는 소리</t>
        </is>
      </c>
      <c r="C57" s="24" t="inlineStr">
        <is>
          <t>○</t>
        </is>
      </c>
      <c r="D57" s="24" t="n"/>
    </row>
    <row r="58" ht="36" customHeight="1" s="43">
      <c r="A58" s="26" t="inlineStr">
        <is>
          <t>가루 뿌리기 · 분산</t>
        </is>
      </c>
      <c r="B58" s="24" t="inlineStr">
        <is>
          <t>물 위에 카보머·잔탄검을 솔솔 뿌리는 장면 + 막대로 젓는 소리</t>
        </is>
      </c>
      <c r="C58" s="24" t="inlineStr">
        <is>
          <t>○</t>
        </is>
      </c>
      <c r="D58" s="24" t="n"/>
    </row>
    <row r="59" ht="36" customHeight="1" s="43">
      <c r="A59" s="26" t="inlineStr">
        <is>
          <t>카보머 중화</t>
        </is>
      </c>
      <c r="B59" s="24" t="inlineStr">
        <is>
          <t>묽던 액체가 트로메타민 몇 방울에 탱글하게 굳는 순간 + pH미터 삑</t>
        </is>
      </c>
      <c r="C59" s="24" t="inlineStr">
        <is>
          <t>★ 가장 강한 한 컷</t>
        </is>
      </c>
      <c r="D59" s="24" t="n"/>
    </row>
    <row r="60" ht="22" customHeight="1" s="43">
      <c r="A60" s="26" t="inlineStr">
        <is>
          <t>호모나이저 유화</t>
        </is>
      </c>
      <c r="B60" s="24" t="inlineStr">
        <is>
          <t>윙 소리와 함께 투명 → 우유색으로 바뀌는 장면</t>
        </is>
      </c>
      <c r="C60" s="24" t="inlineStr">
        <is>
          <t>★</t>
        </is>
      </c>
      <c r="D60" s="24" t="n"/>
    </row>
    <row r="61" ht="36" customHeight="1" s="43">
      <c r="A61" s="26" t="inlineStr">
        <is>
          <t>스패출러 긁기 · 용기 채우기</t>
        </is>
      </c>
      <c r="B61" s="24" t="inlineStr">
        <is>
          <t>크림을 긁어 담는 소리 — ASMR의 핵심 소리</t>
        </is>
      </c>
      <c r="C61" s="24" t="inlineStr">
        <is>
          <t>○</t>
        </is>
      </c>
      <c r="D61" s="24" t="n"/>
    </row>
    <row r="62" ht="22" customHeight="1" s="43">
      <c r="A62" s="26" t="inlineStr">
        <is>
          <t>원심분리 결과</t>
        </is>
      </c>
      <c r="B62" s="24" t="inlineStr">
        <is>
          <t>튜브 꺼내는 소리 + '분리 0mm' 확인</t>
        </is>
      </c>
      <c r="C62" s="24" t="inlineStr">
        <is>
          <t>○ (시리즈 '분리 테스트 n회차'로)</t>
        </is>
      </c>
      <c r="D62" s="24" t="n"/>
    </row>
    <row r="63" ht="36" customHeight="1" s="43">
      <c r="A63" s="26" t="inlineStr">
        <is>
          <t>손등 발림 · 손가락 누르기</t>
        </is>
      </c>
      <c r="B63" s="24" t="inlineStr">
        <is>
          <t>질감 클로즈업 — 마지막 컷 고정</t>
        </is>
      </c>
      <c r="C63" s="24" t="inlineStr">
        <is>
          <t>○</t>
        </is>
      </c>
      <c r="D63" s="24" t="n"/>
    </row>
    <row r="65" ht="22" customHeight="1" s="43">
      <c r="A65" s="68" t="inlineStr">
        <is>
          <t>§8. 프로필 링크 · 유입 — 시기별로 링크 대상을 바꾼다</t>
        </is>
      </c>
    </row>
    <row r="66" ht="28" customHeight="1" s="43">
      <c r="A66" s="60" t="inlineStr">
        <is>
          <t>시기 · 항목</t>
        </is>
      </c>
      <c r="B66" s="60" t="inlineStr">
        <is>
          <t>프로필 링크 / 문구</t>
        </is>
      </c>
      <c r="C66" s="60" t="inlineStr">
        <is>
          <t>하는 일 · 측정</t>
        </is>
      </c>
      <c r="D66" s="27" t="n"/>
    </row>
    <row r="67" ht="36" customHeight="1" s="43">
      <c r="A67" s="26" t="inlineStr">
        <is>
          <t>지금 ~ 2027.5</t>
        </is>
      </c>
      <c r="B67" s="24" t="inlineStr">
        <is>
          <t>출시 알림 대기자 폼 (수요검증 S2). 상점 링크 ❌</t>
        </is>
      </c>
      <c r="C67" s="24" t="inlineStr">
        <is>
          <t>링크 클릭 수 → 대기자 전환율 = 수요 증거. 주 1회 §4 로그에 숫자</t>
        </is>
      </c>
      <c r="D67" s="24" t="n"/>
    </row>
    <row r="68" ht="36" customHeight="1" s="43">
      <c r="A68" s="26" t="inlineStr">
        <is>
          <t>자격 취득 후 (2027 중반~)</t>
        </is>
      </c>
      <c r="B68" s="24" t="inlineStr">
        <is>
          <t>상점 + 대기자 폼</t>
        </is>
      </c>
      <c r="C68" s="24" t="inlineStr">
        <is>
          <t>대기자에게 먼저 판매 알림 → 첫 매출 · 재구매 추적(S5)</t>
        </is>
      </c>
      <c r="D68" s="24" t="n"/>
    </row>
    <row r="69" ht="36" customHeight="1" s="43">
      <c r="A69" s="26" t="inlineStr">
        <is>
          <t>프로필 소개</t>
        </is>
      </c>
      <c r="B69" s="24" t="inlineStr">
        <is>
          <t>'지성·민감 피부용 무향 진정 크림, 직접 개발 중 · 출시 알림 ↓'</t>
        </is>
      </c>
      <c r="C69" s="24" t="inlineStr">
        <is>
          <t>누구를 위한 무엇인지 + 할 행동 하나</t>
        </is>
      </c>
      <c r="D69" s="24" t="n"/>
    </row>
    <row r="70" ht="22" customHeight="1" s="43">
      <c r="A70" s="26" t="inlineStr">
        <is>
          <t>영상 · 캡션 끝</t>
        </is>
      </c>
      <c r="B70" s="24" t="inlineStr">
        <is>
          <t>매번 '출시 알림은 프로필 링크' 한 줄</t>
        </is>
      </c>
      <c r="C70" s="24" t="inlineStr">
        <is>
          <t>행동 요청은 하나만</t>
        </is>
      </c>
      <c r="D70" s="24" t="n"/>
    </row>
    <row r="71" ht="36" customHeight="1" s="43">
      <c r="A71" s="26" t="inlineStr">
        <is>
          <t>링크가 여러 개일 때</t>
        </is>
      </c>
      <c r="B71" s="24" t="inlineStr">
        <is>
          <t>링크 모음 서비스로 하나로 묶고, 맨 위에 시기별 핵심 링크 하나</t>
        </is>
      </c>
      <c r="C71" s="24" t="inlineStr">
        <is>
          <t>링크가 많으면 아무것도 안 누른다</t>
        </is>
      </c>
      <c r="D71" s="24" t="n"/>
    </row>
    <row r="72" ht="44" customHeight="1" s="43">
      <c r="A72" s="79" t="inlineStr">
        <is>
          <t>⚠ 자격(맞춤형화장품판매업) 또는 OEM 제조 + 책임판매업 등록 전엔 집에서 만든 제품을 팔 수 없다 → 지금 링크는 상점이 아니라 대기자 폼. 나중에 OEM 제품을 팔 때는 홈랩 영상이 '개발 과정'임을 분명히(판매 제품을 집에서 만드는 것처럼 보이면 오인 표현 위험).</t>
        </is>
      </c>
    </row>
    <row r="74" ht="23" customHeight="1" s="43">
      <c r="A74" s="68" t="inlineStr">
        <is>
          <t>§9. 블로그 — 검색으로 찾아오는 사람을 받는다 (네이버 블로그 = 네이버 검색 · 구글은 브랜드 사이트 §13)</t>
        </is>
      </c>
    </row>
    <row r="75" ht="28" customHeight="1" s="43">
      <c r="A75" s="60" t="inlineStr">
        <is>
          <t>항목</t>
        </is>
      </c>
      <c r="B75" s="60" t="inlineStr">
        <is>
          <t>방법</t>
        </is>
      </c>
      <c r="C75" s="60" t="inlineStr">
        <is>
          <t>포인트</t>
        </is>
      </c>
      <c r="D75" s="27" t="n"/>
    </row>
    <row r="76" ht="51" customHeight="1" s="43">
      <c r="A76" s="26" t="inlineStr">
        <is>
          <t>역할</t>
        </is>
      </c>
      <c r="B76" s="24" t="inlineStr">
        <is>
          <t>인스타 = 피드에서 우연히 발견. 블로그 = 고민이 있어서 직접 검색해 찾아옴(구매 의도가 높은 사람).</t>
        </is>
      </c>
      <c r="C76" s="24" t="inlineStr">
        <is>
          <t>글 한 편이 몇 년간 검색 유입을 만든다 — 2년이면 복리</t>
        </is>
      </c>
      <c r="D76" s="24" t="n"/>
    </row>
    <row r="77" ht="66" customHeight="1" s="43">
      <c r="A77" s="26" t="inlineStr">
        <is>
          <t>플랫폼 · 시작 시점</t>
        </is>
      </c>
      <c r="B77" s="24" t="inlineStr">
        <is>
          <t>네이버 블로그 추천(화장품은 사기 전에 검색하는 사람이 많고, 나중에 스마트스토어와 같은 생태계). 인스타 습관이 잡힌 뒤 시작 — 4주 연속 주 2개 달성하면.</t>
        </is>
      </c>
      <c r="C77" s="24" t="inlineStr">
        <is>
          <t>블로그는 시험 공부 겸용이라 추가 부담이 작다. 구글 유입은 브랜드 사이트로 따로(§13) — 같은 글 복사 ❌</t>
        </is>
      </c>
      <c r="D77" s="24" t="n"/>
    </row>
    <row r="78" ht="51" customHeight="1" s="43">
      <c r="A78" s="26" t="inlineStr">
        <is>
          <t>주간 루틴</t>
        </is>
      </c>
      <c r="B78" s="24" t="inlineStr">
        <is>
          <t>주 1편, 60분. 이번 주 공부한 성분 1개 또는 개발일지 1건 → §10 프롬프트 ① → ②·③·④ 중 하나 → 사실·사진 직접 채우기 → ⑤ 점검 → 발행.</t>
        </is>
      </c>
      <c r="C78" s="24" t="inlineStr">
        <is>
          <t>남에게 설명하듯 쓰는 게 가장 강한 암기법 — 블로그 1편 = 시험 공부 1회</t>
        </is>
      </c>
      <c r="D78" s="24" t="n"/>
    </row>
    <row r="79" ht="51" customHeight="1" s="43">
      <c r="A79" s="26" t="inlineStr">
        <is>
          <t>글감 3종 (번갈아)</t>
        </is>
      </c>
      <c r="B79" s="24" t="inlineStr">
        <is>
          <t>고민 해결(①층, 예: 지성인데 속건조) / 성분 해설(②층, 시험 공부) / 개발일지(③층, 실험·실패, ASMR 영상 넣기).</t>
        </is>
      </c>
      <c r="C79" s="24" t="inlineStr">
        <is>
          <t>비중은 키워드 3층과 같게. 시험대비 원료맵·개발일지 시트가 그대로 글감 창고</t>
        </is>
      </c>
      <c r="D79" s="24" t="n"/>
    </row>
    <row r="80" ht="201" customHeight="1" s="43">
      <c r="A80" s="26" t="inlineStr">
        <is>
          <t>키워드 (3층)</t>
        </is>
      </c>
      <c r="B80" s="24" t="inlineStr">
        <is>
          <t>① 고민 키워드 (약 50%) — 고객이 자기 고민을 자기 말로 검색. 살 사람이 온다.
예) '지성 속건조' '지성 피부 수분크림' '번들거림 없는 크림' '민감성 진정 크림' '무향 크림'
② 성분 키워드 (약 35%) — 성분 따지는 타깃. 시험 공부 겸용.
예) '나이아신아마이드 효과' '판테놀 크림' '마데카소사이드 효과' '나이아신아마이드 판테놀 같이'
③ 메이커 키워드 (약 15%) — 유입보다 '직접 만드는 사람' 신뢰용. 인스타 ASMR과 이어지는 이야기.
예) '카보머 중화' '원심분리 테스트'</t>
        </is>
      </c>
      <c r="C80" s="24" t="inlineStr">
        <is>
          <t>검색량은 네이버 검색광고 키워드 도구(월간 검색수)·데이터랩(추세)으로 직접 확인 — 감으로 판단 금지.
큰 키워드('수분크림 추천')는 대형 브랜드 몫 → 구체적인 키워드 여러 개로 이긴다.
질환명(여드름·지루성 피부염)은 제품 효능과 연결 금지 — 지성·번들거림·속건조·민감 같은 피부 타입·상태 단어로.</t>
        </is>
      </c>
      <c r="D80" s="24" t="n"/>
    </row>
    <row r="81" ht="51" customHeight="1" s="43">
      <c r="A81" s="26" t="inlineStr">
        <is>
          <t>글 구조</t>
        </is>
      </c>
      <c r="B81" s="24" t="inlineStr">
        <is>
          <t>제목 앞쪽에 메인 키워드 → 고민으로 시작하는 도입 → 소제목 4~5개 → 직접 찍은 사진·영상 → 끝에 출시 알림 링크.</t>
        </is>
      </c>
      <c r="C81" s="24" t="inlineStr">
        <is>
          <t>직접 해본 사진·기록이 AI 대량 글과의 차이</t>
        </is>
      </c>
      <c r="D81" s="24" t="n"/>
    </row>
    <row r="82" ht="36" customHeight="1" s="43">
      <c r="A82" s="26" t="inlineStr">
        <is>
          <t>AI 사용 원칙</t>
        </is>
      </c>
      <c r="B82" s="24" t="inlineStr">
        <is>
          <t>AI = 기획·초안·점검 담당. 수치·규제는 교재·고시로 직접 확인. 실험 사진·경험은 직접.</t>
        </is>
      </c>
      <c r="C82" s="24" t="inlineStr">
        <is>
          <t>AI가 지어낸 수치 한 줄이 '성분 아는 사람'이라는 신뢰를 깎는다</t>
        </is>
      </c>
      <c r="D82" s="24" t="n"/>
    </row>
    <row r="83" ht="51" customHeight="1" s="43">
      <c r="A83" s="26" t="inlineStr">
        <is>
          <t>링크 · 규정</t>
        </is>
      </c>
      <c r="B83" s="24" t="inlineStr">
        <is>
          <t>글 끝은 대기자 폼(판매 전). 판매 시작 후엔 블로그도 광고 → 수요검증 §3 기준 적용. 협찬·체험단 글은 협찬 사실 표기.</t>
        </is>
      </c>
      <c r="C83" s="24" t="inlineStr">
        <is>
          <t>§8 프로필 링크와 같은 원칙</t>
        </is>
      </c>
      <c r="D83" s="24" t="n"/>
    </row>
    <row r="84" ht="66" customHeight="1" s="43">
      <c r="A84" s="26" t="inlineStr">
        <is>
          <t>측정</t>
        </is>
      </c>
      <c r="B84" s="24" t="inlineStr">
        <is>
          <t>월 1회: 유입 키워드 상위 5개 · 조회수 · 대기자 폼 클릭을 키워드 층별로 비교 → 대기자를 많이 데려온 층·주제를 다음 달 글감으로. 목표는 조회수가 아니라 대기자.</t>
        </is>
      </c>
      <c r="C84" s="24" t="inlineStr">
        <is>
          <t>수요검증 §4 로그에 '블로그' 줄로 기록</t>
        </is>
      </c>
      <c r="D84" s="24" t="n"/>
    </row>
    <row r="85" ht="51" customHeight="1" s="43">
      <c r="A85" s="26" t="inlineStr">
        <is>
          <t>목표</t>
        </is>
      </c>
      <c r="B85" s="24" t="inlineStr">
        <is>
          <t>2026.12 시작 → 시험(2027.5) 전 성분 해설 약 20편 → 2027년 말 누적 약 50편. (브랜드 사이트 '성분 사전'은 별도 — §13)</t>
        </is>
      </c>
      <c r="C85" s="24" t="inlineStr">
        <is>
          <t>시험기에도 유지 가능(공부가 곧 글감)</t>
        </is>
      </c>
      <c r="D85" s="24" t="n"/>
    </row>
    <row r="87" ht="22" customHeight="1" s="43">
      <c r="A87" s="68" t="inlineStr">
        <is>
          <t>§10. 블로그 발행 프롬프트 6종 — 셀 내용을 그대로 복사해 AI(Claude·ChatGPT 등)에 붙여넣고 [대괄호]만 채운다</t>
        </is>
      </c>
    </row>
    <row r="88" ht="28" customHeight="1" s="43">
      <c r="A88" s="60" t="inlineStr">
        <is>
          <t>프롬프트 · 언제</t>
        </is>
      </c>
      <c r="B88" s="140" t="inlineStr">
        <is>
          <t>본문</t>
        </is>
      </c>
      <c r="C88" s="144" t="n"/>
      <c r="D88" s="59" t="n"/>
    </row>
    <row r="89" ht="267" customHeight="1" s="43">
      <c r="A89" s="26" t="inlineStr">
        <is>
          <t>① 키워드 · 제목 기획
언제: 글 쓰기 전, 주제만 정했을 때</t>
        </is>
      </c>
      <c r="B89" s="145" t="inlineStr">
        <is>
          <t>너는 화장품 성분 블로그의 콘텐츠 기획자야.
나는 지성·민감 피부용 무향 진정 크림을 직접 개발 중인 1인 화장품 브랜드 운영자이고, 맞춤형화장품조제관리사 시험을 준비하고 있어.
이번 주 주제: [피부 고민 / 성분 / 실험 — 예: 지성 속건조, 판테놀]
타깃 독자: 지성·민감 피부 고민이 있어서 화장품 성분을 검색해보는 사람
다음을 만들어줘.
1. 이 주제와 관련해 사람들이 실제로 검색할 만한 키워드 12개를 3층으로 나눠서 — ① 고민 키워드 6개(고객이 자기 피부 고민을 자기 말로 검색하는 표현, 예: '지성 속건조') / ② 성분 키워드 4개 / ③ 만드는 사람 키워드 2개. 각각 검색 의도(정보 탐색 / 비교 / 구매 직전)도 표시
2. ①·② 중에서 메인 키워드 1개 + 보조 키워드 3개 추천과 고른 이유 — 기준: 살 사람이 검색하는가 / 대형 브랜드와 덜 겹치는가 / 내 실험·개발 경험으로 차별화할 수 있는가
3. 메인 키워드를 앞쪽에 넣은 블로그 제목 5개 (30자 안팎, 과장·낚시 표현 금지)
주의: 검색량 수치를 지어내지 마. 모르면 '직접 확인 필요'라고 표시해.
질환명(여드름·지루성 피부염 등)이 들어간 키워드는 '제품 효능과 연결 불가'라고 표시해.</t>
        </is>
      </c>
      <c r="C89" s="144" t="n"/>
      <c r="D89" s="59" t="n"/>
    </row>
    <row r="90" ht="402" customHeight="1" s="43">
      <c r="A90" s="26" t="inlineStr">
        <is>
          <t>② 고민 해결 글 초안
언제: 피부 고민 하나로 글을 쓸 때 (①층 고민 키워드 · 블로그 글의 절반)</t>
        </is>
      </c>
      <c r="B90" s="145" t="inlineStr">
        <is>
          <t>아래 정보로 네이버 블로그 '피부 고민 해결' 글 초안을 써줘. 성분 설명이 아니라 독자의 고민에서 출발하는 글이야.
[나에 대해] 나는 지성·민감 피부용 무향 진정 크림을 직접 개발 중인 1인 화장품 브랜드 운영자이고, 맞춤형화장품조제관리사 시험을 준비하고 있어. 말투는 친근하지만 정확하게, 가끔 가벼운 위트 한 줄.
[독자의 고민] [예: 지성인데 세안 후엔 당기고 오후엔 번들거림]
[메인 키워드] [①층 고민 키워드]   [보조 키워드] [ , , ]
[내 공부 메모] [원인·피부 생리, 관련 성분의 역할·농도 — 교재·고시에서 확인한 것만 붙여넣기]
[내 경험·개발 이야기] [내 피부 경험, 이 고민 때문에 만들고 있는 크림의 실험 기록 / 없으면 '없음']
구성:
1. 도입 3~4문장: 독자의 하루 속 고민 장면으로 시작('이런 적 있죠?'), 메인 키워드를 자연스럽게 1번
2. 왜 이런 상태가 될까 — 쉬운 말로, [내 공부 메모] 범위 안에서 (소제목에 키워드 포함)
3. 생활 관리법 3~5가지 — 세안·보습 순서·생활 습관처럼 제품 없이도 할 수 있는 것
4. 화장품 고를 때 볼 것 — 제형·사용감·성분 고르는 기준 (특정 제품 추천 아님, 성분은 [내 공부 메모]에 있는 것만)
5. 그래서 나는 이런 크림을 만들고 있다 — [내 경험·개발 이야기] 기반으로 짧게, '없음'이면 이 섹션 생략
6. 마무리: 요약 3줄 + '출시 알림은 아래 링크에서' 한 줄
분량 1,500~2,000자, 소제목 4~5개, 문단은 2~3문장으로 짧게, [사진] 넣을 위치 표시.
절대 규칙:
- 고민은 피부 타입·상태 표현(지성·번들거림·속건조·민감)으로. 질환명(여드름·지루성 피부염·아토피 등)을 제목·소제목에 쓰지 말고, 내 크림과 연결하지 마.
- 원인을 진단하듯 단정하지 마 — '이럴 수 있다' 수준으로. 증상이 심하면 피부과 상담을 권하는 한 줄 넣기.
- [내 공부 메모]에 없는 수치·규제·연구 결과를 만들어내지 마. 필요하면 [확인 필요]로 표시해.
- 내 크림이 고민을 '해결·개선'한다고 쓰지 마 — '이 고민 때문에 이런 기준으로 만들고 있다'까지만. 판매 전이니 구매 유도 대신 출시 알림 안내만.
- '완벽·100%·즉시' 같은 절대 표현, 다른 브랜드 비방·비교 금지.</t>
        </is>
      </c>
      <c r="C90" s="144" t="n"/>
      <c r="D90" s="59" t="n"/>
    </row>
    <row r="91" ht="342" customHeight="1" s="43">
      <c r="A91" s="26" t="inlineStr">
        <is>
          <t>③ 성분 해설 글 초안
언제: 시험 공부한 성분으로 글을 쓸 때 (②층 성분 키워드)</t>
        </is>
      </c>
      <c r="B91" s="145" t="inlineStr">
        <is>
          <t>아래 정보로 네이버 블로그 글 초안을 써줘.
[나에 대해] 나는 지성·민감 피부용 무향 진정 크림을 직접 개발 중인 1인 화장품 브랜드 운영자이고, 맞춤형화장품조제관리사 시험을 준비하고 있어. 말투는 친근하지만 정확하게, 가끔 가벼운 위트 한 줄.
[메인 키워드] [ ]   [보조 키워드] [ , , ]
[내 공부 메모] [교재·고시에서 확인한 내용을 붙여넣기 — 정의, 역할, 사용 농도, 사용 한도 등]
[내 실험·경험] [있으면 개발일지 내용·사진 설명 / 없으면 '없음']
구성:
1. 도입 3~4문장: 독자의 고민 상황으로 시작, 메인 키워드를 자연스럽게 1번
2. 이 성분이 뭔지 — 쉬운 말로 (소제목에 키워드 포함)
3. 화장품에서 어떤 역할로, 보통 몇 % 정도 쓰는지 — [내 공부 메모]에 있는 수치만 사용
4. 직접 만들어보고 써본 기록 — [내 실험·경험] 기반, '없음'이면 이 섹션 생략
5. 이런 분께 / 주의할 점
6. 마무리 + '출시 알림은 아래 링크에서' 한 줄
분량 1,500~2,000자, 소제목 4~5개, 문단은 2~3문장으로 짧게, [사진] 넣을 위치 표시.
절대 규칙:
- [내 공부 메모]에 없는 수치·규제·연구 결과를 만들어내지 마. 필요하면 [확인 필요]로 표시해.
- 질병 치료·예방 표현 금지 (여드름 치료, 피부염 개선, 살균, 박멸 등). '완벽·100%·즉시' 같은 절대 표현 금지.
- 다른 브랜드 제품을 깎아내리거나 비교하지 마.
- 아직 판매 전이니 구매 유도 문구 대신 출시 알림 안내만.</t>
        </is>
      </c>
      <c r="C91" s="144" t="n"/>
      <c r="D91" s="59" t="n"/>
    </row>
    <row r="92" ht="327" customHeight="1" s="43">
      <c r="A92" s="26" t="inlineStr">
        <is>
          <t>④ 개발일지 → 블로그 글
언제: 주말 실험을 글로 남길 때 (③층 메이커 키워드)</t>
        </is>
      </c>
      <c r="B92" s="145" t="inlineStr">
        <is>
          <t>아래 개발일지 기록을 블로그 글로 바꿔줘. 실패도 그대로 살려서 '만드는 사람의 실험 노트'처럼.
[실험 날짜 · 제품] [ ]
[이번에 바꾼 것] [예: 잔탄검 0.4 → 0.5%]
[결과] [사용감 · pH · 분리mm · 이슈 — 개발일지 그대로]
[다음 아이디어] [ ]
[사진 · 영상 설명] [예: 카보머 중화 전후 사진, ASMR 영상 1개]
[메인 키워드] [ ]
구성:
1. 첫 문장: 이번 실험 한 줄 요약 (위트 한 스푼 OK)
2. 왜 이 실험을 했나
3. 과정 — [사진] [ASMR 영상] 넣을 위치 표시
4. 결과 — 숫자는 기록 그대로
5. 왜 이렇게 됐을까 (추정은 추정이라고 밝히기) + 배운 점
6. 다음 실험 예고 + '출시 알림은 아래 링크에서'
규칙:
- 기록에 없는 결과를 만들어내지 마.
- 집에서 하는 '개발 과정'임을 분명히 (판매용 제품을 집에서 만드는 것처럼 쓰지 않기).
- 효능 단정 금지 — '내 피부에서는 이랬다' 수준으로. 질병 치료·예방 표현 금지.</t>
        </is>
      </c>
      <c r="C92" s="144" t="n"/>
      <c r="D92" s="59" t="n"/>
    </row>
    <row r="93" ht="147" customHeight="1" s="43">
      <c r="A93" s="26" t="inlineStr">
        <is>
          <t>⑤ 발행 전 점검
언제: 초안을 다 채운 뒤, 발행 직전 (매번 필수)</t>
        </is>
      </c>
      <c r="B93" s="145" t="inlineStr">
        <is>
          <t>아래 블로그 초안을 발행 전에 점검해줘. 고쳐 쓰기 전에 문제 목록부터 보여줘.
1. 사실 점검: 수치·규제·성분 설명 중 근거 확인이 필요한 문장을 전부 뽑고, 왜 확인이 필요한지 적어줘.
2. 화장품 광고 표현 점검: 질병 치료·예방 암시, 의약품으로 오인될 표현, 절대 표현(완벽·100%·즉시), 비방, 근거 없는 비교를 찾아서 문장마다 안전한 대체 표현을 제안해줘.
3. 검색 최적화: 제목·첫 문단·소제목에 메인 키워드 [ ]가 자연스럽게 들어갔는지, 억지 반복은 없는지.
4. 읽기 쉬움: 너무 긴 문단, 설명 없이 쓴 어려운 용어.
[초안 붙여넣기]</t>
        </is>
      </c>
      <c r="C93" s="144" t="n"/>
      <c r="D93" s="59" t="n"/>
    </row>
    <row r="94" ht="147" customHeight="1" s="43">
      <c r="A94" s="26" t="inlineStr">
        <is>
          <t>⑥ 블로그 → 인스타 재활용
언제: 발행한 글을 ASMR 영상·캡션으로 다시 쓸 때</t>
        </is>
      </c>
      <c r="B94" s="145" t="inlineStr">
        <is>
          <t>아래 블로그 글을 인스타 ASMR 제작 과정 영상용으로 바꿔줘.
1. 영상 자막 3~5개 — 각 15자 이내, 원료명·% 위주
2. 위트 있는 캡션 첫 줄 3안
3. 캡션 본문 3~4줄 + '자세한 이야기와 출시 알림은 프로필 링크'
규칙은 블로그와 같아: 수치는 글에 있는 것만, 질병 치료·예방 표현과 절대 표현 금지.
[블로그 글 붙여넣기]</t>
        </is>
      </c>
      <c r="C94" s="144" t="n"/>
      <c r="D94" s="59" t="n"/>
    </row>
    <row r="95" ht="44" customHeight="1" s="43">
      <c r="A95" s="79" t="inlineStr">
        <is>
          <t>사용 순서: ① 키워드 → 초안은 ② 고민(글의 절반)·③ 성분·④ 개발일지 중 하나 → 수치·사진·경험은 내가 직접 채우고 확인 → ⑤ 점검 → 발행 → ⑥ 인스타 재활용. AI 점검은 1차 필터 — 최종 판단은 '표시·광고 컴플라이언스' 시트와 최신 고시로 사람이 한다.</t>
        </is>
      </c>
    </row>
    <row r="97" ht="22" customHeight="1" s="43">
      <c r="A97" s="68" t="inlineStr">
        <is>
          <t>§11. 촬영·편집 시작하기 — 장비는 폰 + 3가지면 충분 (카메라·짐벌 ❌)</t>
        </is>
      </c>
    </row>
    <row r="98" ht="28" customHeight="1" s="43">
      <c r="A98" s="60" t="inlineStr">
        <is>
          <t>장비</t>
        </is>
      </c>
      <c r="B98" s="60" t="inlineStr">
        <is>
          <t>고르는 법</t>
        </is>
      </c>
      <c r="C98" s="60" t="inlineStr">
        <is>
          <t>가격대(대략) · 메모</t>
        </is>
      </c>
      <c r="D98" s="27" t="n"/>
    </row>
    <row r="99" ht="36" customHeight="1" s="43">
      <c r="A99" s="26" t="inlineStr">
        <is>
          <t>위에서 찍는 폰 거치대</t>
        </is>
      </c>
      <c r="B99" s="24" t="inlineStr">
        <is>
          <t>책상에 집게로 고정하는 탑뷰(오버헤드) 거치대 또는 자바라 암. §6의 '위에서 고정 앵글'용.</t>
        </is>
      </c>
      <c r="C99" s="24" t="inlineStr">
        <is>
          <t>1~3만 원</t>
        </is>
      </c>
      <c r="D99" s="24" t="n"/>
    </row>
    <row r="100" ht="36" customHeight="1" s="43">
      <c r="A100" s="26" t="inlineStr">
        <is>
          <t>무선 핀마이크</t>
        </is>
      </c>
      <c r="B100" s="24" t="inlineStr">
        <is>
          <t>폰 충전 단자에 수신기를 꽂는 타입(내 폰 단자 확인). 핀을 비커 옆 5~10cm에 집게로 고정.</t>
        </is>
      </c>
      <c r="C100" s="24" t="inlineStr">
        <is>
          <t>2~5만 원 · 소리가 곧 제품</t>
        </is>
      </c>
      <c r="D100" s="24" t="n"/>
    </row>
    <row r="101" ht="36" customHeight="1" s="43">
      <c r="A101" s="26" t="inlineStr">
        <is>
          <t>배경판</t>
        </is>
      </c>
      <c r="B101" s="24" t="inlineStr">
        <is>
          <t>무광 단색 폼보드·배경지(흰색 또는 연회색). 유광은 빛 반사 ❌.</t>
        </is>
      </c>
      <c r="C101" s="24" t="inlineStr">
        <is>
          <t>수천 원</t>
        </is>
      </c>
      <c r="D101" s="24" t="n"/>
    </row>
    <row r="102" ht="36" customHeight="1" s="43">
      <c r="A102" s="26" t="inlineStr">
        <is>
          <t>조명</t>
        </is>
      </c>
      <c r="B102" s="24" t="inlineStr">
        <is>
          <t>주말 낮 창가 자연광이면 생략. 저녁 촬영일 때만 LED 패널 1개.</t>
        </is>
      </c>
      <c r="C102" s="24" t="inlineStr">
        <is>
          <t>필요할 때 2~3만 원</t>
        </is>
      </c>
      <c r="D102" s="24" t="n"/>
    </row>
    <row r="103" ht="51" customHeight="1" s="43">
      <c r="A103" s="26" t="inlineStr">
        <is>
          <t>이미 있는 것</t>
        </is>
      </c>
      <c r="B103" s="24" t="inlineStr">
        <is>
          <t>폰 · 0.01g 저울 · 비커 · 호모나이저 · 원심분리기 = 그대로 소품(§7). 편집은 무료 앱 CapCut 하나.</t>
        </is>
      </c>
      <c r="C103" s="24" t="inlineStr">
        <is>
          <t>추가 0원</t>
        </is>
      </c>
      <c r="D103" s="24" t="n"/>
    </row>
    <row r="104" ht="28" customHeight="1" s="43">
      <c r="A104" s="60" t="inlineStr">
        <is>
          <t>폰 설정 (한 번만)</t>
        </is>
      </c>
      <c r="B104" s="60" t="inlineStr">
        <is>
          <t>방법</t>
        </is>
      </c>
      <c r="C104" s="60" t="inlineStr">
        <is>
          <t>왜</t>
        </is>
      </c>
      <c r="D104" s="27" t="n"/>
    </row>
    <row r="105" ht="36" customHeight="1" s="43">
      <c r="A105" s="26" t="inlineStr">
        <is>
          <t>화면 · 화질</t>
        </is>
      </c>
      <c r="B105" s="24" t="inlineStr">
        <is>
          <t>세로 9:16 · 1080p 60fps · 격자 표시 켜기</t>
        </is>
      </c>
      <c r="C105" s="24" t="inlineStr">
        <is>
          <t>60fps면 나중에 슬로우 가능, 격자로 비커를 중앙에</t>
        </is>
      </c>
      <c r="D105" s="24" t="n"/>
    </row>
    <row r="106" ht="36" customHeight="1" s="43">
      <c r="A106" s="26" t="inlineStr">
        <is>
          <t>초점·노출 잠금</t>
        </is>
      </c>
      <c r="B106" s="24" t="inlineStr">
        <is>
          <t>화면을 길게 눌러 잠그기</t>
        </is>
      </c>
      <c r="C106" s="24" t="inlineStr">
        <is>
          <t>안 하면 손이 들어올 때마다 화면이 밝아졌다 어두워졌다</t>
        </is>
      </c>
      <c r="D106" s="24" t="n"/>
    </row>
    <row r="107" ht="22" customHeight="1" s="43">
      <c r="A107" s="26" t="inlineStr">
        <is>
          <t>촬영 직전</t>
        </is>
      </c>
      <c r="B107" s="24" t="inlineStr">
        <is>
          <t>방해금지·비행기 모드 · 렌즈 닦기</t>
        </is>
      </c>
      <c r="C107" s="24" t="inlineStr">
        <is>
          <t>알림음·뿌연 화면 방지</t>
        </is>
      </c>
      <c r="D107" s="24" t="n"/>
    </row>
    <row r="108" ht="22" customHeight="1" s="43">
      <c r="A108" s="26" t="inlineStr">
        <is>
          <t>소리 환경</t>
        </is>
      </c>
      <c r="B108" s="24" t="inlineStr">
        <is>
          <t>에어컨·냉장고 끄기 · 작업대에 얇은 수건 깔기</t>
        </is>
      </c>
      <c r="C108" s="24" t="inlineStr">
        <is>
          <t>테이블 울림·잡음 제거</t>
        </is>
      </c>
      <c r="D108" s="24" t="n"/>
    </row>
    <row r="110" ht="22" customHeight="1" s="43">
      <c r="A110" s="68" t="inlineStr">
        <is>
          <t>§12. 3주 연습 — 원료 아끼지 말고 물로 시작</t>
        </is>
      </c>
    </row>
    <row r="111" ht="28" customHeight="1" s="43">
      <c r="A111" s="60" t="inlineStr">
        <is>
          <t>주차</t>
        </is>
      </c>
      <c r="B111" s="60" t="inlineStr">
        <is>
          <t>할 일</t>
        </is>
      </c>
      <c r="C111" s="60" t="inlineStr">
        <is>
          <t>통과 기준</t>
        </is>
      </c>
      <c r="D111" s="27" t="n"/>
    </row>
    <row r="112" ht="66" customHeight="1" s="43">
      <c r="A112" s="26" t="inlineStr">
        <is>
          <t>1주차 · 촬영만 (20분)</t>
        </is>
      </c>
      <c r="B112" s="24" t="inlineStr">
        <is>
          <t>물 따르기 · 막대로 젓기 · 저울에 한 방울씩 떨어뜨리기를 같은 장면으로 거리만 바꿔 3번 찍기.
컷 규칙: 한 컷 = 동작 하나, 3~5초, 동작 앞뒤 2초 여유.</t>
        </is>
      </c>
      <c r="C112" s="24" t="inlineStr">
        <is>
          <t>찍고 바로 이어폰으로 들어보기 — 화면보다 소리 먼저 확인</t>
        </is>
      </c>
      <c r="D112" s="24" t="n"/>
    </row>
    <row r="113" ht="96" customHeight="1" s="43">
      <c r="A113" s="26" t="inlineStr">
        <is>
          <t>2주차 · CapCut 편집 (30분)</t>
        </is>
      </c>
      <c r="B113" s="24" t="inlineStr">
        <is>
          <t>1주차 영상으로 15초 하나 완성:
① 새 프로젝트 · 9:16 ② 분할로 앞뒤 군더더기 자르기 ③ 노이즈 감소 켜고 볼륨 맞추기 ④ 제일 좋은 소리를 첫 1초로 ⑤ 자막 1~2개(원료명·%) + 마지막 '출시 알림은 프로필 링크' ⑥ 1080p로 내보내기</t>
        </is>
      </c>
      <c r="C113" s="24" t="inlineStr">
        <is>
          <t>15초 1개 완성. 이번 주는 안 올려도 OK</t>
        </is>
      </c>
      <c r="D113" s="24" t="n"/>
    </row>
    <row r="114" ht="51" customHeight="1" s="43">
      <c r="A114" s="26" t="inlineStr">
        <is>
          <t>3주차 · 첫 업로드</t>
        </is>
      </c>
      <c r="B114" s="24" t="inlineStr">
        <is>
          <t>주말 키트의 잔탄검 젤 만들기를 그대로 찍어 첫 영상으로 업로드. 카보머가 오면 다음은 '중화되는 순간'(§7 ★).</t>
        </is>
      </c>
      <c r="C114" s="24" t="inlineStr">
        <is>
          <t>완벽 ❌, 올리기 ⭕. 10번째가 1번째보다 나으면 성공</t>
        </is>
      </c>
      <c r="D114" s="24" t="n"/>
    </row>
    <row r="115" ht="28" customHeight="1" s="43">
      <c r="A115" s="60" t="inlineStr">
        <is>
          <t>흔한 실수</t>
        </is>
      </c>
      <c r="B115" s="60" t="inlineStr">
        <is>
          <t>대신 이렇게</t>
        </is>
      </c>
      <c r="C115" s="27" t="n"/>
      <c r="D115" s="27" t="n"/>
    </row>
    <row r="116" ht="22" customHeight="1" s="43">
      <c r="A116" s="26" t="inlineStr">
        <is>
          <t>장비부터 많이 사기</t>
        </is>
      </c>
      <c r="B116" s="24" t="inlineStr">
        <is>
          <t>거치대 + 마이크로 10개 찍어본 뒤 판단</t>
        </is>
      </c>
      <c r="C116" s="24" t="n"/>
      <c r="D116" s="24" t="n"/>
    </row>
    <row r="117" ht="36" customHeight="1" s="43">
      <c r="A117" s="26" t="inlineStr">
        <is>
          <t>편집 화려하게 하기</t>
        </is>
      </c>
      <c r="B117" s="24" t="inlineStr">
        <is>
          <t>이 포맷은 편집이 적을수록 좋다 — 소리와 첫 1초가 승부</t>
        </is>
      </c>
      <c r="C117" s="24" t="n"/>
      <c r="D117" s="24" t="n"/>
    </row>
    <row r="118" ht="22" customHeight="1" s="43">
      <c r="A118" s="26" t="inlineStr">
        <is>
          <t>앵글 매번 바꾸기</t>
        </is>
      </c>
      <c r="B118" s="24" t="inlineStr">
        <is>
          <t>같은 세팅 반복 = 계정의 화면 톤</t>
        </is>
      </c>
      <c r="C118" s="24" t="n"/>
      <c r="D118" s="24" t="n"/>
    </row>
    <row r="119" ht="30" customHeight="1" s="43">
      <c r="A119" s="79" t="inlineStr">
        <is>
          <t>이번 주 할 일 하나: 거치대 + 핀마이크 주문 → 도착하면 첫 주말 물로 20분 촬영(1주차).</t>
        </is>
      </c>
    </row>
    <row r="121" ht="22" customHeight="1" s="43">
      <c r="A121" s="68" t="inlineStr">
        <is>
          <t>§13. 채널 운영 — 영상은 한 번 만들어 3채널, 블로그는 역할을 나눠 2곳, 소통은 인스타로</t>
        </is>
      </c>
    </row>
    <row r="122" ht="28" customHeight="1" s="43">
      <c r="A122" s="60" t="inlineStr">
        <is>
          <t>채널</t>
        </is>
      </c>
      <c r="B122" s="60" t="inlineStr">
        <is>
          <t>역할</t>
        </is>
      </c>
      <c r="C122" s="60" t="inlineStr">
        <is>
          <t>운영 규칙</t>
        </is>
      </c>
      <c r="D122" s="27" t="n"/>
    </row>
    <row r="123" ht="36" customHeight="1" s="43">
      <c r="A123" s="26" t="inlineStr">
        <is>
          <t>인스타 릴스</t>
        </is>
      </c>
      <c r="B123" s="24" t="inlineStr">
        <is>
          <t>집: 단골·팬덤, DM, 투표, 대기자 링크(§8)</t>
        </is>
      </c>
      <c r="C123" s="24" t="inlineStr">
        <is>
          <t>24시간 안에 직접 답장(출퇴근 2번). 소통은 여기로 모은다</t>
        </is>
      </c>
      <c r="D123" s="24" t="n"/>
    </row>
    <row r="124" ht="36" customHeight="1" s="43">
      <c r="A124" s="26" t="inlineStr">
        <is>
          <t>유튜브 쇼츠</t>
        </is>
      </c>
      <c r="B124" s="24" t="inlineStr">
        <is>
          <t>검색: 유튜브·구글 검색에 오래 남아 몇 달 뒤에도 유입</t>
        </is>
      </c>
      <c r="C124" s="24" t="inlineStr">
        <is>
          <t>제목·설명에 ①·②층 키워드. 댓글은 짧게 + '자세한 이야기는 인스타'</t>
        </is>
      </c>
      <c r="D124" s="24" t="n"/>
    </row>
    <row r="125" ht="36" customHeight="1" s="43">
      <c r="A125" s="26" t="inlineStr">
        <is>
          <t>틱톡</t>
        </is>
      </c>
      <c r="B125" s="24" t="inlineStr">
        <is>
          <t>발견: 처음 보는 사람에게 퍼지는 곳 · 첫 1초 반응 테스트</t>
        </is>
      </c>
      <c r="C125" s="24" t="inlineStr">
        <is>
          <t>댓글은 짧게 + 인스타로 연결</t>
        </is>
      </c>
      <c r="D125" s="24" t="n"/>
    </row>
    <row r="126" ht="36" customHeight="1" s="43">
      <c r="A126" s="26" t="inlineStr">
        <is>
          <t>네이버 블로그</t>
        </is>
      </c>
      <c r="B126" s="24" t="inlineStr">
        <is>
          <t>네이버 검색: 경험·일상 톤 — 고민 해결·개발일지(§9)</t>
        </is>
      </c>
      <c r="C126" s="24" t="inlineStr">
        <is>
          <t>주 1편</t>
        </is>
      </c>
      <c r="D126" s="24" t="n"/>
    </row>
    <row r="127" ht="51" customHeight="1" s="43">
      <c r="A127" s="26" t="inlineStr">
        <is>
          <t>브랜드 사이트</t>
        </is>
      </c>
      <c r="B127" s="24" t="inlineStr">
        <is>
          <t>구글 + 네이버 웹문서: 정리형 가이드 '성분 사전'(예: 판테놀 총정리 — 역할·농도·함께 쓰는 성분). 재료 = 시험대비 원료맵</t>
        </is>
      </c>
      <c r="C127" s="24" t="inlineStr">
        <is>
          <t>월 2편(새 페이지 또는 기존 페이지 보완). 네이버 루틴이 잡힌 1~2개월 뒤 시작</t>
        </is>
      </c>
      <c r="D127" s="24" t="n"/>
    </row>
    <row r="128" ht="28" customHeight="1" s="43">
      <c r="A128" s="60" t="inlineStr">
        <is>
          <t>규칙</t>
        </is>
      </c>
      <c r="B128" s="60" t="inlineStr">
        <is>
          <t>방법</t>
        </is>
      </c>
      <c r="C128" s="60" t="inlineStr">
        <is>
          <t>왜</t>
        </is>
      </c>
      <c r="D128" s="27" t="n"/>
    </row>
    <row r="129" ht="36" customHeight="1" s="43">
      <c r="A129" s="26" t="inlineStr">
        <is>
          <t>원본 업로드</t>
        </is>
      </c>
      <c r="B129" s="24" t="inlineStr">
        <is>
          <t>CapCut에서 내보낸 워터마크 없는 원본을 채널마다 따로 올린다.</t>
        </is>
      </c>
      <c r="C129" s="24" t="inlineStr">
        <is>
          <t>다른 앱 로고가 박힌 재업로드는 노출이 준다</t>
        </is>
      </c>
      <c r="D129" s="24" t="n"/>
    </row>
    <row r="130" ht="36" customHeight="1" s="43">
      <c r="A130" s="26" t="inlineStr">
        <is>
          <t>블로그 중복 금지</t>
        </is>
      </c>
      <c r="B130" s="24" t="inlineStr">
        <is>
          <t>같은 글 복사 ❌. 같은 주제라도 구조를 다시 짠다: 네이버 = '써본 이야기' / 사이트 = '총정리'.</t>
        </is>
      </c>
      <c r="C130" s="24" t="inlineStr">
        <is>
          <t>유사 문서로 걸러져 검색 누락·블로그 평가 하락 위험 — 노력 3배, 효과 1배</t>
        </is>
      </c>
      <c r="D130" s="24" t="n"/>
    </row>
    <row r="131" ht="66" customHeight="1" s="43">
      <c r="A131" s="26" t="inlineStr">
        <is>
          <t>브랜드 도메인</t>
        </is>
      </c>
      <c r="B131" s="24" t="inlineStr">
        <is>
          <t>도메인 구매 → 사이트 빌더(아임웹·워드프레스 등) 연결 → 구글 서치콘솔 + 네이버 서치어드바이저 등록(반나절). 부담되면 티스토리 + 내 도메인 연결이 중간안.</t>
        </is>
      </c>
      <c r="C131" s="24" t="inlineStr">
        <is>
          <t>나중에 자사몰과 같은 도메인 → 2년간 쌓은 검색 신뢰가 상점으로 이어진다. 플랫폼 정책이 바뀌어도 남는다</t>
        </is>
      </c>
      <c r="D131" s="24" t="n"/>
    </row>
    <row r="132" ht="36" customHeight="1" s="43">
      <c r="A132" s="26" t="inlineStr">
        <is>
          <t>링크 조건</t>
        </is>
      </c>
      <c r="B132" s="24" t="inlineStr">
        <is>
          <t>틱톡·쇼츠는 링크에 팔로워 수·계정 유형 조건이 있거나 클릭이 제한될 수 있다 — 개설할 때 확인.</t>
        </is>
      </c>
      <c r="C132" s="24" t="inlineStr">
        <is>
          <t>대기자 유입의 주 경로는 인스타 프로필 링크·블로그</t>
        </is>
      </c>
      <c r="D132" s="24" t="n"/>
    </row>
    <row r="133" ht="36" customHeight="1" s="43">
      <c r="A133" s="26" t="inlineStr">
        <is>
          <t>유입 경로 측정</t>
        </is>
      </c>
      <c r="B133" s="24" t="inlineStr">
        <is>
          <t>대기자 폼에 '어디서 보고 오셨나요?' 항목, 또는 채널별로 다른 링크.</t>
        </is>
      </c>
      <c r="C133" s="24" t="inlineStr">
        <is>
          <t>6개월 뒤 채널 정리를 감이 아니라 숫자로</t>
        </is>
      </c>
      <c r="D133" s="24" t="n"/>
    </row>
    <row r="134" ht="36" customHeight="1" s="43">
      <c r="A134" s="26" t="inlineStr">
        <is>
          <t>규정</t>
        </is>
      </c>
      <c r="B134" s="24" t="inlineStr">
        <is>
          <t>모든 채널에 같은 표시·광고 규칙(수요검증 §3). 판매 후 협찬·광고는 표기.</t>
        </is>
      </c>
      <c r="C134" s="24" t="inlineStr">
        <is>
          <t>채널마다 기준이 다르면 실수가 난다</t>
        </is>
      </c>
      <c r="D134" s="24" t="n"/>
    </row>
    <row r="135" ht="28" customHeight="1" s="43">
      <c r="A135" s="60" t="inlineStr">
        <is>
          <t>시기</t>
        </is>
      </c>
      <c r="B135" s="60" t="inlineStr">
        <is>
          <t>할 일</t>
        </is>
      </c>
      <c r="C135" s="60" t="inlineStr">
        <is>
          <t>판단 기준</t>
        </is>
      </c>
      <c r="D135" s="27" t="n"/>
    </row>
    <row r="136" ht="36" customHeight="1" s="43">
      <c r="A136" s="26" t="inlineStr">
        <is>
          <t>지금</t>
        </is>
      </c>
      <c r="B136" s="24" t="inlineStr">
        <is>
          <t>영상 3채널 동시 시작(같은 영상, 영상당 +10~15분) + 네이버 블로그(§9 시작 조건대로).</t>
        </is>
      </c>
      <c r="C136" s="24" t="inlineStr">
        <is>
          <t>업로드가 끊기지 않는 것이 먼저</t>
        </is>
      </c>
      <c r="D136" s="24" t="n"/>
    </row>
    <row r="137" ht="36" customHeight="1" s="43">
      <c r="A137" s="26" t="inlineStr">
        <is>
          <t>1~2개월 뒤</t>
        </is>
      </c>
      <c r="B137" s="24" t="inlineStr">
        <is>
          <t>브랜드 사이트 오픈 → 성분 사전 월 2편.</t>
        </is>
      </c>
      <c r="C137" s="24" t="inlineStr">
        <is>
          <t>구글은 도메인이 쌓이는 데 시간이 걸린다 — 너무 미루지 않기</t>
        </is>
      </c>
      <c r="D137" s="24" t="n"/>
    </row>
    <row r="138" ht="36" customHeight="1" s="43">
      <c r="A138" s="26" t="inlineStr">
        <is>
          <t>6개월 뒤</t>
        </is>
      </c>
      <c r="B138" s="24" t="inlineStr">
        <is>
          <t>채널별 대기자 수 비교 → 안 되는 채널은 정리, 되는 곳에 집중.</t>
        </is>
      </c>
      <c r="C138" s="24" t="inlineStr">
        <is>
          <t>조회수가 아니라 대기자를 데려온 채널</t>
        </is>
      </c>
      <c r="D138" s="24" t="n"/>
    </row>
    <row r="140" ht="30" customHeight="1" s="43">
      <c r="A140" s="79" t="inlineStr">
        <is>
          <t>2년 × 평균 주 2개 ≈ 200개 + 블로그 약 50편. 2027년 말 누적 약 110개 — 자격을 딴 날 '이미 보는 사람과 대기자가 있는 상태'로 판매를 시작하는 게 목표.</t>
        </is>
      </c>
    </row>
  </sheetData>
  <mergeCells count="26">
    <mergeCell ref="A97:D97"/>
    <mergeCell ref="A4:D4"/>
    <mergeCell ref="A140:D140"/>
    <mergeCell ref="A72:D72"/>
    <mergeCell ref="B88:D88"/>
    <mergeCell ref="A121:D121"/>
    <mergeCell ref="A13:D13"/>
    <mergeCell ref="A39:D39"/>
    <mergeCell ref="B92:D92"/>
    <mergeCell ref="A1:D1"/>
    <mergeCell ref="B89:D89"/>
    <mergeCell ref="A110:D110"/>
    <mergeCell ref="B94:D94"/>
    <mergeCell ref="A119:D119"/>
    <mergeCell ref="A87:D87"/>
    <mergeCell ref="A65:D65"/>
    <mergeCell ref="B91:D91"/>
    <mergeCell ref="A46:D46"/>
    <mergeCell ref="B90:D90"/>
    <mergeCell ref="A74:D74"/>
    <mergeCell ref="B93:D93"/>
    <mergeCell ref="A21:D21"/>
    <mergeCell ref="A55:D55"/>
    <mergeCell ref="A95:D95"/>
    <mergeCell ref="A2:D2"/>
    <mergeCell ref="A32:D32"/>
  </mergeCells>
  <pageMargins left="0.75" right="0.75" top="1" bottom="1" header="0.5" footer="0.5"/>
</worksheet>
</file>

<file path=xl/worksheets/sheet19.xml><?xml version="1.0" encoding="utf-8"?>
<worksheet xmlns="http://schemas.openxmlformats.org/spreadsheetml/2006/main">
  <sheetPr>
    <tabColor rgb="FF7030A0"/>
    <outlinePr summaryBelow="1" summaryRight="1"/>
    <pageSetUpPr/>
  </sheetPr>
  <dimension ref="A1:C86"/>
  <sheetViews>
    <sheetView workbookViewId="0">
      <pane ySplit="2" topLeftCell="A3" activePane="bottomLeft" state="frozen"/>
      <selection pane="bottomLeft" activeCell="A1" sqref="A1:C1"/>
    </sheetView>
  </sheetViews>
  <sheetFormatPr baseColWidth="10" defaultColWidth="8.83203125" defaultRowHeight="17"/>
  <cols>
    <col width="28" customWidth="1" style="43" min="1" max="1"/>
    <col width="52" customWidth="1" style="43" min="2" max="2"/>
    <col width="46" customWidth="1" style="43" min="3" max="3"/>
  </cols>
  <sheetData>
    <row r="1" ht="26" customHeight="1" s="43">
      <c r="A1" s="70" t="inlineStr">
        <is>
          <t>화장품 표시·기재 + 광고 표현 컴플라이언스 (화장품법 제10·13·14조·시행규칙)</t>
        </is>
      </c>
    </row>
    <row r="2" ht="54" customHeight="1" s="43">
      <c r="A2" s="69" t="inlineStr">
        <is>
          <t>라벨·상세페이지에서 '반드시 적을 것 / 적는 법 / 하면 안 되는 말 / 증명해야 쓰는 말'. 행정처분·반품·광고심의 리스크의 방어선이자 1인 브랜드의 카피 가이드. 집=개발·기획, 라벨 양산·인쇄는 OEM이지만 '시안 검수'는 내 책임(→ 유통안전·OEM검수 §2 연계). 교육용 정리 — 출시 전 최신 고시·표시광고 가이드라인 재확인.</t>
        </is>
      </c>
    </row>
    <row r="4" ht="22" customHeight="1" s="43">
      <c r="A4" s="68" t="inlineStr">
        <is>
          <t>§1. 표시·기재사항 (무엇을 적나)</t>
        </is>
      </c>
    </row>
    <row r="5" ht="20" customHeight="1" s="43">
      <c r="A5" s="67" t="inlineStr">
        <is>
          <t>① 1차 포장에 반드시 (용기 자체 — 어떤 포장이든 필수 4종)</t>
        </is>
      </c>
    </row>
    <row r="6" ht="26" customHeight="1" s="43">
      <c r="A6" s="60" t="inlineStr">
        <is>
          <t>항목</t>
        </is>
      </c>
      <c r="B6" s="60" t="inlineStr">
        <is>
          <t>설명</t>
        </is>
      </c>
      <c r="C6" s="60" t="inlineStr">
        <is>
          <t>다도기 포인트</t>
        </is>
      </c>
    </row>
    <row r="7" ht="30" customHeight="1" s="43">
      <c r="A7" s="24" t="inlineStr">
        <is>
          <t>명칭</t>
        </is>
      </c>
      <c r="B7" s="24" t="inlineStr">
        <is>
          <t>화장품의 명칭(제품명)</t>
        </is>
      </c>
      <c r="C7" s="24" t="inlineStr">
        <is>
          <t>브랜드명+제품명</t>
        </is>
      </c>
    </row>
    <row r="8" ht="30" customHeight="1" s="43">
      <c r="A8" s="24" t="inlineStr">
        <is>
          <t>영업자 상호</t>
        </is>
      </c>
      <c r="B8" s="24" t="inlineStr">
        <is>
          <t>화장품책임판매업자(및 맞춤형판매업자) 상호</t>
        </is>
      </c>
      <c r="C8" s="24" t="inlineStr">
        <is>
          <t>다도기(책임판매업자) 상호</t>
        </is>
      </c>
    </row>
    <row r="9" ht="30" customHeight="1" s="43">
      <c r="A9" s="24" t="inlineStr">
        <is>
          <t>제조번호</t>
        </is>
      </c>
      <c r="B9" s="24" t="inlineStr">
        <is>
          <t>로트 추적용 번호</t>
        </is>
      </c>
      <c r="C9" s="24" t="inlineStr">
        <is>
          <t>OEM이 부여 — 로트 추적성</t>
        </is>
      </c>
    </row>
    <row r="10" ht="30" customHeight="1" s="43">
      <c r="A10" s="24" t="inlineStr">
        <is>
          <t>사용기한 또는 개봉 후 사용기간(PAO)</t>
        </is>
      </c>
      <c r="B10" s="24" t="inlineStr">
        <is>
          <t>사용기한(제조일+기간) 또는 개봉 후 사용기간(예: 12M)</t>
        </is>
      </c>
      <c r="C10" s="24" t="inlineStr">
        <is>
          <t>안정성 데이터 근거로 산정(OEM)</t>
        </is>
      </c>
    </row>
    <row r="11" ht="30" customHeight="1" s="43">
      <c r="A11" s="79" t="inlineStr">
        <is>
          <t>※ 1차 포장(내용물에 직접 닿는 용기)에는 위 4종이 반드시 표시돼야 함 — 2차(단상자)에만 적으면 안 됨.</t>
        </is>
      </c>
    </row>
    <row r="12" ht="20" customHeight="1" s="43">
      <c r="A12" s="67" t="inlineStr">
        <is>
          <t>② 1차 또는 2차 포장 기재사항 (전체 목록)</t>
        </is>
      </c>
    </row>
    <row r="13" ht="26" customHeight="1" s="43">
      <c r="A13" s="60" t="inlineStr">
        <is>
          <t>항목</t>
        </is>
      </c>
      <c r="B13" s="60" t="inlineStr">
        <is>
          <t>설명</t>
        </is>
      </c>
      <c r="C13" s="60" t="n"/>
    </row>
    <row r="14" ht="28" customHeight="1" s="43">
      <c r="A14" s="24" t="inlineStr">
        <is>
          <t>전성분</t>
        </is>
      </c>
      <c r="B14" s="24" t="inlineStr">
        <is>
          <t>모든 성분 명칭(함량순 원칙, §1-③)</t>
        </is>
      </c>
      <c r="C14" s="24" t="n"/>
    </row>
    <row r="15" ht="28" customHeight="1" s="43">
      <c r="A15" s="24" t="inlineStr">
        <is>
          <t>내용량</t>
        </is>
      </c>
      <c r="B15" s="24" t="inlineStr">
        <is>
          <t>중량·용량 또는 개수</t>
        </is>
      </c>
      <c r="C15" s="24" t="n"/>
    </row>
    <row r="16" ht="28" customHeight="1" s="43">
      <c r="A16" s="24" t="inlineStr">
        <is>
          <t>영업자 주소</t>
        </is>
      </c>
      <c r="B16" s="24" t="inlineStr">
        <is>
          <t>제조업자·책임판매업자(·맞춤형판매업자) 상호 및 주소</t>
        </is>
      </c>
      <c r="C16" s="24" t="n"/>
    </row>
    <row r="17" ht="28" customHeight="1" s="43">
      <c r="A17" s="24" t="inlineStr">
        <is>
          <t>가격</t>
        </is>
      </c>
      <c r="B17" s="24" t="inlineStr">
        <is>
          <t>판매 시 표시(견본·비매품은 '비매품')</t>
        </is>
      </c>
      <c r="C17" s="24" t="n"/>
    </row>
    <row r="18" ht="28" customHeight="1" s="43">
      <c r="A18" s="24" t="inlineStr">
        <is>
          <t>기능성화장품 문구·도안</t>
        </is>
      </c>
      <c r="B18" s="24" t="inlineStr">
        <is>
          <t>기능성 인증 제품만. '기능성화장품' 문구 및 심볼</t>
        </is>
      </c>
      <c r="C18" s="24" t="n"/>
    </row>
    <row r="19" ht="28" customHeight="1" s="43">
      <c r="A19" s="24" t="inlineStr">
        <is>
          <t>사용할 때의 주의사항</t>
        </is>
      </c>
      <c r="B19" s="24" t="inlineStr">
        <is>
          <t>§2 참조(공통+유형별)</t>
        </is>
      </c>
      <c r="C19" s="24" t="n"/>
    </row>
    <row r="20" ht="28" customHeight="1" s="43">
      <c r="A20" s="24" t="inlineStr">
        <is>
          <t>사용기준 지정 성분명 등</t>
        </is>
      </c>
      <c r="B20" s="24" t="inlineStr">
        <is>
          <t>식약처장이 정하는 성분(사용제한 등) 표시 사항</t>
        </is>
      </c>
      <c r="C20" s="24" t="n"/>
    </row>
    <row r="21" ht="20" customHeight="1" s="43">
      <c r="A21" s="67" t="inlineStr">
        <is>
          <t>③ 전성분 표시 규칙</t>
        </is>
      </c>
    </row>
    <row r="22" ht="26" customHeight="1" s="43">
      <c r="A22" s="60" t="inlineStr">
        <is>
          <t>규칙</t>
        </is>
      </c>
      <c r="B22" s="60" t="inlineStr">
        <is>
          <t>내용</t>
        </is>
      </c>
      <c r="C22" s="60" t="inlineStr">
        <is>
          <t>다도기 포인트</t>
        </is>
      </c>
    </row>
    <row r="23" ht="32" customHeight="1" s="43">
      <c r="A23" s="24" t="inlineStr">
        <is>
          <t>함량 많은 순</t>
        </is>
      </c>
      <c r="B23" s="24" t="inlineStr">
        <is>
          <t>함량이 많은 것부터 기재</t>
        </is>
      </c>
      <c r="C23" s="24" t="inlineStr">
        <is>
          <t>내 처방 %표 내림차순 = 전성분 초안</t>
        </is>
      </c>
    </row>
    <row r="24" ht="32" customHeight="1" s="43">
      <c r="A24" s="24" t="inlineStr">
        <is>
          <t>1% 이하는 순서 무관</t>
        </is>
      </c>
      <c r="B24" s="24" t="inlineStr">
        <is>
          <t>1% 이하 성분·착향제·색소는 순서 상관없이 기재 가능</t>
        </is>
      </c>
      <c r="C24" s="24" t="inlineStr">
        <is>
          <t>활성·검·방부·pH조절 등 소량은 순서 자유</t>
        </is>
      </c>
    </row>
    <row r="25" ht="32" customHeight="1" s="43">
      <c r="A25" s="24" t="inlineStr">
        <is>
          <t>착향제</t>
        </is>
      </c>
      <c r="B25" s="24" t="inlineStr">
        <is>
          <t>'향료'로 표기 가능. 단 알레르기 유발 25종은 성분명 기재</t>
        </is>
      </c>
      <c r="C25" s="24" t="inlineStr">
        <is>
          <t>다도기 무향 → 해당 없음(강점)</t>
        </is>
      </c>
    </row>
    <row r="26" ht="32" customHeight="1" s="43">
      <c r="A26" s="24" t="inlineStr">
        <is>
          <t>색소</t>
        </is>
      </c>
      <c r="B26" s="24" t="inlineStr">
        <is>
          <t>색조는 호수 표기 등</t>
        </is>
      </c>
      <c r="C26" s="24" t="inlineStr">
        <is>
          <t>무색 지향 → 해당 없음</t>
        </is>
      </c>
    </row>
    <row r="27" ht="32" customHeight="1" s="43">
      <c r="A27" s="24" t="inlineStr">
        <is>
          <t>혼합원료</t>
        </is>
      </c>
      <c r="B27" s="24" t="inlineStr">
        <is>
          <t>원칙적으로 개별 구성 성분으로 풀어 기재</t>
        </is>
      </c>
      <c r="C27" s="24" t="inlineStr">
        <is>
          <t>예: 몬타노브68 → 세테아릴알코올·세테아릴글루코사이드</t>
        </is>
      </c>
    </row>
    <row r="28" ht="20" customHeight="1" s="43">
      <c r="A28" s="67" t="inlineStr">
        <is>
          <t>④ 기재·표시 생략 / 소용량·견본 예외</t>
        </is>
      </c>
    </row>
    <row r="29" ht="26" customHeight="1" s="43">
      <c r="A29" s="60" t="inlineStr">
        <is>
          <t>경우</t>
        </is>
      </c>
      <c r="B29" s="60" t="inlineStr">
        <is>
          <t>허용</t>
        </is>
      </c>
      <c r="C29" s="60" t="inlineStr">
        <is>
          <t>주의</t>
        </is>
      </c>
    </row>
    <row r="30" ht="36" customHeight="1" s="43">
      <c r="A30" s="24" t="inlineStr">
        <is>
          <t>소용량(10mL·10g 이하) 또는 견본·비매품</t>
        </is>
      </c>
      <c r="B30" s="24" t="inlineStr">
        <is>
          <t>명칭·영업자 상호·제조번호·사용기한(또는 PAO)만 표시 가능(나머지 생략 가능)</t>
        </is>
      </c>
      <c r="C30" s="24" t="inlineStr">
        <is>
          <t>4종은 그래도 필수</t>
        </is>
      </c>
    </row>
    <row r="31" ht="36" customHeight="1" s="43">
      <c r="A31" s="24" t="inlineStr">
        <is>
          <t>내용량 50mL·50g 이하</t>
        </is>
      </c>
      <c r="B31" s="24" t="inlineStr">
        <is>
          <t>타르색소·보존제 등 일부 성분 외 전성분 생략 가능</t>
        </is>
      </c>
      <c r="C31" s="24" t="inlineStr">
        <is>
          <t>단, 홈페이지 등에서 전성분 확인 가능해야 함</t>
        </is>
      </c>
    </row>
    <row r="32" ht="36" customHeight="1" s="43">
      <c r="A32" s="24" t="inlineStr">
        <is>
          <t>표시 면적이 충분하면</t>
        </is>
      </c>
      <c r="B32" s="24" t="inlineStr">
        <is>
          <t>소용량이라도 가능한 한 다 표시</t>
        </is>
      </c>
      <c r="C32" s="24" t="inlineStr">
        <is>
          <t>면적 되면 생략 남용 금지</t>
        </is>
      </c>
    </row>
    <row r="34" ht="22" customHeight="1" s="43">
      <c r="A34" s="68" t="inlineStr">
        <is>
          <t>§2. 사용할 때의 주의사항 (시행규칙 별표 — 공통+유형별)</t>
        </is>
      </c>
    </row>
    <row r="35" ht="20" customHeight="1" s="43">
      <c r="A35" s="67" t="inlineStr">
        <is>
          <t>공통 주의사항 (모든 화장품)</t>
        </is>
      </c>
    </row>
    <row r="36" ht="26" customHeight="1" s="43">
      <c r="A36" s="60" t="inlineStr">
        <is>
          <t>구분</t>
        </is>
      </c>
      <c r="B36" s="60" t="inlineStr">
        <is>
          <t>문구(요지)</t>
        </is>
      </c>
      <c r="C36" s="60" t="n"/>
    </row>
    <row r="37" ht="34" customHeight="1" s="43">
      <c r="A37" s="24" t="inlineStr">
        <is>
          <t>이상 시 중지</t>
        </is>
      </c>
      <c r="B37" s="24" t="inlineStr">
        <is>
          <t>사용 중 또는 사용 후 직사광선에 의해 붉은 반점·부어오름·가려움증 등 이상 증상·부작용 시 전문의 등과 상담</t>
        </is>
      </c>
      <c r="C37" s="24" t="n"/>
    </row>
    <row r="38" ht="34" customHeight="1" s="43">
      <c r="A38" s="24" t="inlineStr">
        <is>
          <t>상처 부위 주의</t>
        </is>
      </c>
      <c r="B38" s="24" t="inlineStr">
        <is>
          <t>상처가 있는 부위 등에는 사용 자제</t>
        </is>
      </c>
      <c r="C38" s="24" t="n"/>
    </row>
    <row r="39" ht="34" customHeight="1" s="43">
      <c r="A39" s="24" t="inlineStr">
        <is>
          <t>보관·취급</t>
        </is>
      </c>
      <c r="B39" s="24" t="inlineStr">
        <is>
          <t>① 어린이 손이 닿지 않는 곳에 보관 ② 직사광선을 피해서 보관</t>
        </is>
      </c>
      <c r="C39" s="24" t="n"/>
    </row>
    <row r="40" ht="20" customHeight="1" s="43">
      <c r="A40" s="67" t="inlineStr">
        <is>
          <t>다도기 관련 유형별 (기초화장용·인체세정용)</t>
        </is>
      </c>
    </row>
    <row r="41" ht="26" customHeight="1" s="43">
      <c r="A41" s="60" t="inlineStr">
        <is>
          <t>유형</t>
        </is>
      </c>
      <c r="B41" s="60" t="inlineStr">
        <is>
          <t>추가 주의(요지)</t>
        </is>
      </c>
      <c r="C41" s="60" t="inlineStr">
        <is>
          <t>메모</t>
        </is>
      </c>
    </row>
    <row r="42" ht="34" customHeight="1" s="43">
      <c r="A42" s="24" t="inlineStr">
        <is>
          <t>기초화장용(토너·크림·앰플·젤)</t>
        </is>
      </c>
      <c r="B42" s="24" t="inlineStr">
        <is>
          <t>공통 주의 + 제품 특성상 필요한 주의</t>
        </is>
      </c>
      <c r="C42" s="24" t="inlineStr">
        <is>
          <t>무향·저자극이라도 공통 주의는 필수 기재</t>
        </is>
      </c>
    </row>
    <row r="43" ht="34" customHeight="1" s="43">
      <c r="A43" s="24" t="inlineStr">
        <is>
          <t>인체세정용(클렌징·워시오프)</t>
        </is>
      </c>
      <c r="B43" s="24" t="inlineStr">
        <is>
          <t>눈에 들어갔을 때 즉시 씻어낼 것 등</t>
        </is>
      </c>
      <c r="C43" s="24" t="inlineStr">
        <is>
          <t>세정 라인 확장 시</t>
        </is>
      </c>
    </row>
    <row r="44" ht="34" customHeight="1" s="43">
      <c r="A44" s="24" t="inlineStr">
        <is>
          <t>AHA 함유(0.5% 초과)</t>
        </is>
      </c>
      <c r="B44" s="24" t="inlineStr">
        <is>
          <t>햇빛에 민감해질 수 있어 자외선 차단제 병용 등</t>
        </is>
      </c>
      <c r="C44" s="24" t="inlineStr">
        <is>
          <t>살리실릭·AHA 라인 도입 시</t>
        </is>
      </c>
    </row>
    <row r="46" ht="22" customHeight="1" s="43">
      <c r="A46" s="68" t="inlineStr">
        <is>
          <t>§3. 부당한 표시·광고 금지 (화장품법 제13조 — '하면 안 되는 말')</t>
        </is>
      </c>
    </row>
    <row r="47" ht="20" customHeight="1" s="43">
      <c r="A47" s="67" t="inlineStr">
        <is>
          <t>금지 유형</t>
        </is>
      </c>
    </row>
    <row r="48" ht="26" customHeight="1" s="43">
      <c r="A48" s="60" t="inlineStr">
        <is>
          <t>금지 유형</t>
        </is>
      </c>
      <c r="B48" s="60" t="inlineStr">
        <is>
          <t>설명</t>
        </is>
      </c>
      <c r="C48" s="60" t="inlineStr">
        <is>
          <t>다도기 리스크</t>
        </is>
      </c>
    </row>
    <row r="49" ht="40" customHeight="1" s="43">
      <c r="A49" s="25" t="inlineStr">
        <is>
          <t>의약품 오인</t>
        </is>
      </c>
      <c r="B49" s="24" t="inlineStr">
        <is>
          <t>질병을 진단·치료·경감·처치·예방하거나 의학적 효능·효과가 있는 것으로 오인시키는 표현</t>
        </is>
      </c>
      <c r="C49" s="24" t="inlineStr">
        <is>
          <t>'항염·살균·아토피/여드름 치료·상처 치유·염증 완화'</t>
        </is>
      </c>
    </row>
    <row r="50" ht="40" customHeight="1" s="43">
      <c r="A50" s="25" t="inlineStr">
        <is>
          <t>기능성 오인</t>
        </is>
      </c>
      <c r="B50" s="24" t="inlineStr">
        <is>
          <t>기능성화장품 아닌데 미백·주름개선·자외선차단 등 기능성으로 오인</t>
        </is>
      </c>
      <c r="C50" s="24" t="inlineStr">
        <is>
          <t>인증 없이 '미백/주름개선' 금지</t>
        </is>
      </c>
    </row>
    <row r="51" ht="40" customHeight="1" s="43">
      <c r="A51" s="25" t="inlineStr">
        <is>
          <t>천연·유기농 오인</t>
        </is>
      </c>
      <c r="B51" s="24" t="inlineStr">
        <is>
          <t>기준 미충족인데 천연·유기농 화장품으로 오인</t>
        </is>
      </c>
      <c r="C51" s="24" t="inlineStr">
        <is>
          <t>기준(천연95%/유기농10%) 미충족 시 표방 금지</t>
        </is>
      </c>
    </row>
    <row r="52" ht="40" customHeight="1" s="43">
      <c r="A52" s="25" t="inlineStr">
        <is>
          <t>사실과 다름·기만</t>
        </is>
      </c>
      <c r="B52" s="24" t="inlineStr">
        <is>
          <t>사실과 다르거나 소비자를 속이는·오인시킬 우려 표현</t>
        </is>
      </c>
      <c r="C52" s="24" t="inlineStr">
        <is>
          <t>'부작용 전혀 없음', 과장된 효과·수치</t>
        </is>
      </c>
    </row>
    <row r="53" ht="40" customHeight="1" s="43">
      <c r="A53" s="25" t="inlineStr">
        <is>
          <t>비방</t>
        </is>
      </c>
      <c r="B53" s="24" t="inlineStr">
        <is>
          <t>경쟁 제품·성분을 객관적 근거 없이 비방</t>
        </is>
      </c>
      <c r="C53" s="24" t="inlineStr">
        <is>
          <t>'OO성분은 나쁘다' 식 단정</t>
        </is>
      </c>
    </row>
    <row r="54" ht="40" customHeight="1" s="43">
      <c r="A54" s="25" t="inlineStr">
        <is>
          <t>추천·보증 오인</t>
        </is>
      </c>
      <c r="B54" s="24" t="inlineStr">
        <is>
          <t>의사·치과의사·한의사·약사·의료기관 등이 추천·지정·공인한 것처럼 표현</t>
        </is>
      </c>
      <c r="C54" s="24" t="inlineStr">
        <is>
          <t>'피부과 전문의 추천' 등 주의</t>
        </is>
      </c>
    </row>
    <row r="55" ht="20" customHeight="1" s="43">
      <c r="A55" s="67" t="inlineStr">
        <is>
          <t>허용 ↔ 금지 표현 비교 (일반화장품·무향 진정 라인 기준)</t>
        </is>
      </c>
    </row>
    <row r="56" ht="26" customHeight="1" s="43">
      <c r="A56" s="60" t="inlineStr">
        <is>
          <t>맥락</t>
        </is>
      </c>
      <c r="B56" s="60" t="inlineStr">
        <is>
          <t>✅ 쓸 수 있는 표현(예)</t>
        </is>
      </c>
      <c r="C56" s="60" t="inlineStr">
        <is>
          <t>❌ 피해야 할 표현(예)</t>
        </is>
      </c>
    </row>
    <row r="57" ht="36" customHeight="1" s="43">
      <c r="A57" s="24" t="inlineStr">
        <is>
          <t>진정·장벽</t>
        </is>
      </c>
      <c r="B57" s="24" t="inlineStr">
        <is>
          <t>'진정에 도움을 줄 수 있는', '피부 장벽 케어', '순한'</t>
        </is>
      </c>
      <c r="C57" s="24" t="inlineStr">
        <is>
          <t>'항염', '염증 완화', '아토피·트러블 치료'</t>
        </is>
      </c>
    </row>
    <row r="58" ht="36" customHeight="1" s="43">
      <c r="A58" s="24" t="inlineStr">
        <is>
          <t>보습</t>
        </is>
      </c>
      <c r="B58" s="24" t="inlineStr">
        <is>
          <t>'수분 공급', '촉촉함', '건조함 완화'</t>
        </is>
      </c>
      <c r="C58" s="24" t="inlineStr">
        <is>
          <t>'피부를 재생', '세포 재생'</t>
        </is>
      </c>
    </row>
    <row r="59" ht="36" customHeight="1" s="43">
      <c r="A59" s="24" t="inlineStr">
        <is>
          <t>피지·결</t>
        </is>
      </c>
      <c r="B59" s="24" t="inlineStr">
        <is>
          <t>'피부 결 정돈', '번들거림 완화'</t>
        </is>
      </c>
      <c r="C59" s="24" t="inlineStr">
        <is>
          <t>'여드름 치료', '모공을 없앤다'</t>
        </is>
      </c>
    </row>
    <row r="60" ht="36" customHeight="1" s="43">
      <c r="A60" s="24" t="inlineStr">
        <is>
          <t>자극</t>
        </is>
      </c>
      <c r="B60" s="24" t="inlineStr">
        <is>
          <t>'저자극 테스트 완료'(실증 보유 시), '민감 피부도 쓸 수 있는'(근거 시)</t>
        </is>
      </c>
      <c r="C60" s="24" t="inlineStr">
        <is>
          <t>'부작용 없음', '누구나 안전'</t>
        </is>
      </c>
    </row>
    <row r="61" ht="36" customHeight="1" s="43">
      <c r="A61" s="24" t="inlineStr">
        <is>
          <t>성분 소구</t>
        </is>
      </c>
      <c r="B61" s="24" t="inlineStr">
        <is>
          <t>'나이아신아마이드 함유'</t>
        </is>
      </c>
      <c r="C61" s="24" t="inlineStr">
        <is>
          <t>'미백 효과'(기능성 인증 없이)</t>
        </is>
      </c>
    </row>
    <row r="62" ht="30" customHeight="1" s="43">
      <c r="A62" s="79" t="inlineStr">
        <is>
          <t>※ 애매하면 보수적으로. '도움을 줄 수 있는' 수준까지만. 의약품·질병·치료·염증·살균·재생 단어는 기본 배제.</t>
        </is>
      </c>
    </row>
    <row r="64" ht="22" customHeight="1" s="43">
      <c r="A64" s="68" t="inlineStr">
        <is>
          <t>§4. 표시·광고 실증제 (화장품법 제14조 — '증명해야 쓰는 말')</t>
        </is>
      </c>
    </row>
    <row r="65" ht="26" customHeight="1" s="43">
      <c r="A65" s="60" t="inlineStr">
        <is>
          <t>실증 필요 표현(예)</t>
        </is>
      </c>
      <c r="B65" s="60" t="inlineStr">
        <is>
          <t>필요한 자료</t>
        </is>
      </c>
      <c r="C65" s="60" t="inlineStr">
        <is>
          <t>다도기 포인트</t>
        </is>
      </c>
    </row>
    <row r="66" ht="38" customHeight="1" s="43">
      <c r="A66" s="24" t="inlineStr">
        <is>
          <t>'진정에 도움', '피부 결 개선' 등 효능 소구</t>
        </is>
      </c>
      <c r="B66" s="24" t="inlineStr">
        <is>
          <t>인체적용시험 자료 또는 인체 외 시험자료, 전문기관 시험성적 등</t>
        </is>
      </c>
      <c r="C66" s="24" t="inlineStr">
        <is>
          <t>소구하려면 OEM·시험기관 통해 실증 확보</t>
        </is>
      </c>
    </row>
    <row r="67" ht="38" customHeight="1" s="43">
      <c r="A67" s="24" t="inlineStr">
        <is>
          <t>'수분 OO시간 지속', 'OO% 개선'</t>
        </is>
      </c>
      <c r="B67" s="24" t="inlineStr">
        <is>
          <t>수치를 뒷받침하는 시험자료</t>
        </is>
      </c>
      <c r="C67" s="24" t="inlineStr">
        <is>
          <t>수치 광고는 반드시 데이터 보유</t>
        </is>
      </c>
    </row>
    <row r="68" ht="38" customHeight="1" s="43">
      <c r="A68" s="24" t="inlineStr">
        <is>
          <t>'저자극', '피부 자극 테스트 완료'</t>
        </is>
      </c>
      <c r="B68" s="24" t="inlineStr">
        <is>
          <t>피부 자극(첩포)시험 등 시험성적서</t>
        </is>
      </c>
      <c r="C68" s="24" t="inlineStr">
        <is>
          <t>표현하려면 시험성적서 선확보</t>
        </is>
      </c>
    </row>
    <row r="69" ht="38" customHeight="1" s="43">
      <c r="A69" s="24" t="inlineStr">
        <is>
          <t>'민감성 피부 적합'</t>
        </is>
      </c>
      <c r="B69" s="24" t="inlineStr">
        <is>
          <t>관련 인체적용시험 자료</t>
        </is>
      </c>
      <c r="C69" s="24" t="inlineStr">
        <is>
          <t>근거 없이 쓰지 않기</t>
        </is>
      </c>
    </row>
    <row r="70" ht="30" customHeight="1" s="43">
      <c r="A70" s="79" t="inlineStr">
        <is>
          <t>※ 실증 책임은 광고한 영업자(=책임판매업자, 다도기)에게 있음. 식약처 요청 시 자료 제출. '근거 있는 소구만' 원칙.</t>
        </is>
      </c>
    </row>
    <row r="72" ht="22" customHeight="1" s="43">
      <c r="A72" s="68" t="inlineStr">
        <is>
          <t>§5. 다도기 라벨·상세페이지 셀프 체크리스트 (출시 전)</t>
        </is>
      </c>
    </row>
    <row r="73" ht="20" customHeight="1" s="43">
      <c r="A73" s="67" t="inlineStr">
        <is>
          <t>라벨(용기·단상자)</t>
        </is>
      </c>
    </row>
    <row r="74" ht="26" customHeight="1" s="43">
      <c r="A74" s="60" t="inlineStr">
        <is>
          <t>☐ 확인 항목</t>
        </is>
      </c>
      <c r="B74" s="60" t="inlineStr">
        <is>
          <t>기준</t>
        </is>
      </c>
      <c r="C74" s="60" t="n"/>
    </row>
    <row r="75" ht="28" customHeight="1" s="43">
      <c r="A75" s="24" t="inlineStr">
        <is>
          <t>☐ 1차 포장 4종</t>
        </is>
      </c>
      <c r="B75" s="24" t="inlineStr">
        <is>
          <t>명칭·영업자 상호·제조번호·사용기한(PAO) 표시됐나</t>
        </is>
      </c>
      <c r="C75" s="24" t="n"/>
    </row>
    <row r="76" ht="28" customHeight="1" s="43">
      <c r="A76" s="24" t="inlineStr">
        <is>
          <t>☐ 전성분 함량순</t>
        </is>
      </c>
      <c r="B76" s="24" t="inlineStr">
        <is>
          <t>처방 %내림차순과 일치하나(1%↓·향·색소 순서 무관)</t>
        </is>
      </c>
      <c r="C76" s="24" t="n"/>
    </row>
    <row r="77" ht="28" customHeight="1" s="43">
      <c r="A77" s="24" t="inlineStr">
        <is>
          <t>☐ 내용량·주소·가격</t>
        </is>
      </c>
      <c r="B77" s="24" t="inlineStr">
        <is>
          <t>기재됐나</t>
        </is>
      </c>
      <c r="C77" s="24" t="n"/>
    </row>
    <row r="78" ht="28" customHeight="1" s="43">
      <c r="A78" s="24" t="inlineStr">
        <is>
          <t>☐ 주의사항</t>
        </is>
      </c>
      <c r="B78" s="24" t="inlineStr">
        <is>
          <t>공통(이상 시 중지·어린이 손·직사광선) + 유형별 기재</t>
        </is>
      </c>
      <c r="C78" s="24" t="n"/>
    </row>
    <row r="79" ht="28" customHeight="1" s="43">
      <c r="A79" s="24" t="inlineStr">
        <is>
          <t>☐ 기능성 문구</t>
        </is>
      </c>
      <c r="B79" s="24" t="inlineStr">
        <is>
          <t>기능성 인증 제품만 표시(일반제품엔 금지)</t>
        </is>
      </c>
      <c r="C79" s="24" t="n"/>
    </row>
    <row r="80" ht="20" customHeight="1" s="43">
      <c r="A80" s="67" t="inlineStr">
        <is>
          <t>상세페이지·SNS 광고</t>
        </is>
      </c>
    </row>
    <row r="81" ht="26" customHeight="1" s="43">
      <c r="A81" s="60" t="inlineStr">
        <is>
          <t>☐ 확인 항목</t>
        </is>
      </c>
      <c r="B81" s="60" t="inlineStr">
        <is>
          <t>기준</t>
        </is>
      </c>
      <c r="C81" s="60" t="n"/>
    </row>
    <row r="82" ht="28" customHeight="1" s="43">
      <c r="A82" s="24" t="inlineStr">
        <is>
          <t>☐ 의약품·질병 표현 스캔</t>
        </is>
      </c>
      <c r="B82" s="24" t="inlineStr">
        <is>
          <t>치료·염증·살균·아토피·여드름·재생 등 삭제</t>
        </is>
      </c>
      <c r="C82" s="24" t="n"/>
    </row>
    <row r="83" ht="28" customHeight="1" s="43">
      <c r="A83" s="24" t="inlineStr">
        <is>
          <t>☐ 기능성·천연 표방</t>
        </is>
      </c>
      <c r="B83" s="24" t="inlineStr">
        <is>
          <t>인증/기준 없으면 미백·주름·천연·유기농 표현 삭제</t>
        </is>
      </c>
      <c r="C83" s="24" t="n"/>
    </row>
    <row r="84" ht="28" customHeight="1" s="43">
      <c r="A84" s="24" t="inlineStr">
        <is>
          <t>☐ 실증 없는 수치·효능</t>
        </is>
      </c>
      <c r="B84" s="24" t="inlineStr">
        <is>
          <t>데이터 없는 'OO% 개선', '저자극' 등 삭제 또는 실증 확보</t>
        </is>
      </c>
      <c r="C84" s="24" t="n"/>
    </row>
    <row r="85" ht="28" customHeight="1" s="43">
      <c r="A85" s="24" t="inlineStr">
        <is>
          <t>☐ 추천·보증</t>
        </is>
      </c>
      <c r="B85" s="24" t="inlineStr">
        <is>
          <t>'전문의 추천' 등 오인 표현 점검</t>
        </is>
      </c>
      <c r="C85" s="24" t="n"/>
    </row>
    <row r="86" ht="28" customHeight="1" s="43">
      <c r="A86" s="24" t="inlineStr">
        <is>
          <t>☐ OEM 라벨 시안 대조</t>
        </is>
      </c>
      <c r="B86" s="24" t="inlineStr">
        <is>
          <t>제조사 라벨 시안을 위 기준으로 검수(→ 유통안전·OEM검수 §2)</t>
        </is>
      </c>
      <c r="C86" s="24" t="n"/>
    </row>
  </sheetData>
  <mergeCells count="20">
    <mergeCell ref="A80:C80"/>
    <mergeCell ref="A46:C46"/>
    <mergeCell ref="A21:C21"/>
    <mergeCell ref="A55:C55"/>
    <mergeCell ref="A12:C12"/>
    <mergeCell ref="A2:C2"/>
    <mergeCell ref="A47:C47"/>
    <mergeCell ref="A5:C5"/>
    <mergeCell ref="A62:C62"/>
    <mergeCell ref="A35:C35"/>
    <mergeCell ref="A4:C4"/>
    <mergeCell ref="A72:C72"/>
    <mergeCell ref="A28:C28"/>
    <mergeCell ref="A40:C40"/>
    <mergeCell ref="A34:C34"/>
    <mergeCell ref="A73:C73"/>
    <mergeCell ref="A64:C64"/>
    <mergeCell ref="A11:C11"/>
    <mergeCell ref="A1:C1"/>
    <mergeCell ref="A70:C70"/>
  </mergeCells>
  <pageMargins left="0.75" right="0.75" top="1" bottom="1" header="0.5" footer="0.5"/>
</worksheet>
</file>

<file path=xl/worksheets/sheet20.xml><?xml version="1.0" encoding="utf-8"?>
<worksheet xmlns="http://schemas.openxmlformats.org/spreadsheetml/2006/main">
  <sheetPr>
    <tabColor rgb="FF2E75B6"/>
    <outlinePr summaryBelow="1" summaryRight="1"/>
    <pageSetUpPr/>
  </sheetPr>
  <dimension ref="A1:D26"/>
  <sheetViews>
    <sheetView workbookViewId="0">
      <pane ySplit="3" topLeftCell="A27" activePane="bottomLeft" state="frozen"/>
      <selection pane="bottomLeft" activeCell="A1" sqref="A1:D1"/>
    </sheetView>
  </sheetViews>
  <sheetFormatPr baseColWidth="10" defaultColWidth="8.83203125" defaultRowHeight="17"/>
  <cols>
    <col width="34" customWidth="1" style="43" min="1" max="1"/>
    <col width="62" customWidth="1" style="43" min="2" max="2"/>
    <col width="8" customWidth="1" style="43" min="3" max="3"/>
    <col width="30" customWidth="1" style="43" min="4" max="4"/>
  </cols>
  <sheetData>
    <row r="1" ht="26" customHeight="1" s="43">
      <c r="A1" s="70" t="inlineStr">
        <is>
          <t>교재 핵심이론 목차 (에듀윌 한권끝장) — PDF 101~314쪽 · 소제목 분류</t>
        </is>
      </c>
    </row>
    <row r="2" ht="58" customHeight="1" s="43">
      <c r="A2" s="69" t="inlineStr">
        <is>
          <t>핵심이론(PDF 101~314쪽, 추출본 '핵심이론_101-314.pdf') 교재의 실제 절·소제목·세부 bullet 분류. A=절(대제목)/B=중제목·세부항목(- 레벨)/C=책쪽/D=시험·실무. ★CH01 대제목(1~8)은 교재 목차대로 확정. 4·6·7·8의 세부는 정독 반영 — 중제목 번호는 교재와 일부 다를 수 있어 추가 보완 가능. PART02~04 순차 작성.</t>
        </is>
      </c>
    </row>
    <row r="3" ht="24" customHeight="1" s="43">
      <c r="A3" s="35" t="inlineStr">
        <is>
          <t>절 (대제목)</t>
        </is>
      </c>
      <c r="B3" s="35" t="inlineStr">
        <is>
          <t>중제목 · 세부 항목 (- 레벨)</t>
        </is>
      </c>
      <c r="C3" s="35" t="inlineStr">
        <is>
          <t>책쪽</t>
        </is>
      </c>
      <c r="D3" s="35" t="inlineStr">
        <is>
          <t>시험·실무 연계</t>
        </is>
      </c>
    </row>
    <row r="5" ht="22" customHeight="1" s="43">
      <c r="A5" s="82" t="inlineStr">
        <is>
          <t>PART 01 · 화장품법의 이해</t>
        </is>
      </c>
    </row>
    <row r="6" ht="20" customHeight="1" s="43">
      <c r="A6" s="81" t="inlineStr">
        <is>
          <t>CHAPTER 01 · 화장품법</t>
        </is>
      </c>
    </row>
    <row r="7" ht="40" customHeight="1" s="43">
      <c r="A7" s="33" t="inlineStr">
        <is>
          <t>1. 화장품법의 입법 취지(목적)</t>
        </is>
      </c>
      <c r="B7" s="34" t="inlineStr">
        <is>
          <t>- 약사법에서 분리 제정 → 개정 연혁
- 국민 보건 향상 + 화장품산업 발전에 기여</t>
        </is>
      </c>
      <c r="C7" s="34" t="inlineStr">
        <is>
          <t>14</t>
        </is>
      </c>
      <c r="D7" s="34" t="inlineStr">
        <is>
          <t>모든 규칙의 '왜'</t>
        </is>
      </c>
    </row>
    <row r="8" ht="44" customHeight="1" s="43">
      <c r="A8" s="33" t="inlineStr">
        <is>
          <t>2. 화장품의 정의 및 유형</t>
        </is>
      </c>
      <c r="B8" s="34" t="inlineStr">
        <is>
          <t>- 화장품의 정의(인체 청결·미화, 매력 부여, 피부·모발 건강 유지; 작용 '경미')
- 의약품·의약외품과의 구분</t>
        </is>
      </c>
      <c r="C8" s="34" t="inlineStr">
        <is>
          <t>14~15</t>
        </is>
      </c>
      <c r="D8" s="34" t="inlineStr">
        <is>
          <t>효능 과장=법 위반 경계</t>
        </is>
      </c>
    </row>
    <row r="9" ht="50" customHeight="1" s="43">
      <c r="A9" s="33" t="inlineStr">
        <is>
          <t>3. 화장품의 유형별 특성</t>
        </is>
      </c>
      <c r="B9" s="34" t="inlineStr">
        <is>
          <t>- 영유아용·목욕용·인체세정용·눈화장용·기초화장용·손발톱용·두발염색용·색조화장용·두발용·체취방지용·체모제거용·방향용 제품류</t>
        </is>
      </c>
      <c r="C9" s="34" t="inlineStr">
        <is>
          <t>15~17</t>
        </is>
      </c>
      <c r="D9" s="34" t="inlineStr">
        <is>
          <t>다도기=기초화장용</t>
        </is>
      </c>
    </row>
    <row r="10" ht="210" customHeight="1" s="43">
      <c r="A10" s="33" t="inlineStr">
        <is>
          <t>4. 화장품법에 따른 영업의 종류</t>
        </is>
      </c>
      <c r="B10" s="34" t="inlineStr">
        <is>
          <t>(1) 영업의 종류: 화장품제조업 · 화장품책임판매업 · 맞춤형화장품판매업(각 정의)
(2) 영업 등록 및 신고(소재지 관할 지방식품의약품안전청장에게 제출)
 · 필요 서류 — [제조업] 등록신청서·대표자 건강진단서·등기사항증명서(법인)·시설명세서 / [책임판매업] 등록신청서·등기사항증명서(법인)·책임판매관리자 자격 확인 서류·품질관리 및 책임판매 후 안전관리 기준 규정 / [맞춤형판매업] 신고서·조제관리사 자격증 사본·시설명세서·등기사항증명서(법인)
 · 등록 및 신고대장 포함사항 — 등록번호 및 등록연월일 / 영업자 성명·주민등록번호(법인=대표자) / 상호(법인=명칭) / 제조소(영업소) 소재지 / 제조(책임판매·맞춤형) 유형
(3) 영업의 변경(변경 사유·기간)
(4) 영업자의 의무사항(제조업·책임판매업·맞춤형판매업)</t>
        </is>
      </c>
      <c r="C10" s="34" t="inlineStr">
        <is>
          <t>17~23</t>
        </is>
      </c>
      <c r="D10" s="34" t="inlineStr">
        <is>
          <t>★자격=맞판 진입권 / 등록·신고 실무</t>
        </is>
      </c>
    </row>
    <row r="11" ht="52" customHeight="1" s="43">
      <c r="A11" s="33" t="inlineStr">
        <is>
          <t>5. 지방식품의약품안전청 업무</t>
        </is>
      </c>
      <c r="B11" s="34" t="inlineStr">
        <is>
          <t>- 영업 등록·신고 수리 및 등록·신고대장 관리
- 보고·검사·조사, 지도·감독 등 지방청장 소관 업무
(※ 교재 중제목 세부는 추가 정독으로 보완 예정)</t>
        </is>
      </c>
      <c r="C11" s="34" t="n"/>
      <c r="D11" s="34" t="inlineStr">
        <is>
          <t>등록·보고 접수 창구 이해</t>
        </is>
      </c>
    </row>
    <row r="12" ht="44" customHeight="1" s="43">
      <c r="A12" s="33" t="inlineStr">
        <is>
          <t>6. 화장품의 품질 요소</t>
        </is>
      </c>
      <c r="B12" s="34" t="inlineStr">
        <is>
          <t>- 안전성 · 안정성 · 유효성 · 사용성
- 각 입증 자료(안정성 시험 성적 및 보존기간 등)</t>
        </is>
      </c>
      <c r="C12" s="34" t="inlineStr">
        <is>
          <t>32</t>
        </is>
      </c>
      <c r="D12" s="34" t="inlineStr">
        <is>
          <t>★안전성≠안정성(함정)</t>
        </is>
      </c>
    </row>
    <row r="13" ht="56" customHeight="1" s="43">
      <c r="A13" s="33" t="inlineStr">
        <is>
          <t>7. 기능성화장품 심사 및 실태조사</t>
        </is>
      </c>
      <c r="B13" s="34" t="inlineStr">
        <is>
          <t>- 기능성화장품의 종류(미백·주름개선·자외선차단·염모·제모·탈모완화·여드름완화(세정)·아토피건조완화·튼살)
- 심사 vs 보고(유효성·기능 자료 제출)
- 실태조사</t>
        </is>
      </c>
      <c r="C13" s="34" t="inlineStr">
        <is>
          <t>32~33</t>
        </is>
      </c>
      <c r="D13" s="34" t="inlineStr">
        <is>
          <t>라인 확장·ODM 기능성 보고</t>
        </is>
      </c>
    </row>
    <row r="14" ht="96" customHeight="1" s="43">
      <c r="A14" s="33" t="inlineStr">
        <is>
          <t>8. 화장품의 사후관리 기준</t>
        </is>
      </c>
      <c r="B14" s="34" t="inlineStr">
        <is>
          <t>- 영업자 준수사항 / 보고와 조사
- 안전성 정보의 보고(유해사례 등)
- 위해화장품의 회수·폐기(위해성 등급 가·나·다)
- 행정처분의 개별 기준: 등록 취소 가능 경우 / 영업금지 / 영업정지 / 과징금
- 벌칙 및 과태료
- 영유아·어린이 사용 화장품 관리(안전성 자료 작성·보관)</t>
        </is>
      </c>
      <c r="C14" s="34" t="inlineStr">
        <is>
          <t>24~35</t>
        </is>
      </c>
      <c r="D14" s="34" t="inlineStr">
        <is>
          <t>★미준수=개발·판매 중단 / 리콜·CS</t>
        </is>
      </c>
    </row>
    <row r="15" ht="20" customHeight="1" s="43">
      <c r="A15" s="81" t="inlineStr">
        <is>
          <t>CHAPTER 02 · 개인정보 보호법</t>
        </is>
      </c>
    </row>
    <row r="16" ht="32" customHeight="1" s="43">
      <c r="A16" s="33" t="inlineStr">
        <is>
          <t>1. 개인정보보호법 개요</t>
        </is>
      </c>
      <c r="B16" s="34" t="inlineStr">
        <is>
          <t>- 개인정보의 정의 · 보호 원칙</t>
        </is>
      </c>
      <c r="C16" s="34" t="n"/>
      <c r="D16" s="34" t="inlineStr">
        <is>
          <t>맞춤형 고객관리 근거</t>
        </is>
      </c>
    </row>
    <row r="17" ht="34" customHeight="1" s="43">
      <c r="A17" s="33" t="inlineStr">
        <is>
          <t>2. 개인정보의 수집·이용·제공</t>
        </is>
      </c>
      <c r="B17" s="34" t="inlineStr">
        <is>
          <t>- 수집·이용 동의 · 목적 범위 내 이용 · 제3자 제공 제한</t>
        </is>
      </c>
      <c r="C17" s="34" t="n"/>
      <c r="D17" s="34" t="inlineStr">
        <is>
          <t>상담 시 동의 절차</t>
        </is>
      </c>
    </row>
    <row r="18" ht="34" customHeight="1" s="43">
      <c r="A18" s="33" t="inlineStr">
        <is>
          <t>3. 개인정보의 관리·안전조치·파기</t>
        </is>
      </c>
      <c r="B18" s="34" t="inlineStr">
        <is>
          <t>- 안전성 확보 조치 · 보유기간 후 파기</t>
        </is>
      </c>
      <c r="C18" s="34" t="n"/>
      <c r="D18" s="34" t="inlineStr">
        <is>
          <t>고객DB 안전 관리</t>
        </is>
      </c>
    </row>
    <row r="19" ht="32" customHeight="1" s="43">
      <c r="A19" s="33" t="inlineStr">
        <is>
          <t>4. 고객 상담·고객관리 프로그램 운용</t>
        </is>
      </c>
      <c r="B19" s="34" t="inlineStr">
        <is>
          <t>- 고객정보 입력·관리·상담 실무</t>
        </is>
      </c>
      <c r="C19" s="34" t="n"/>
      <c r="D19" s="34" t="inlineStr">
        <is>
          <t>맞판 매장 CRM</t>
        </is>
      </c>
    </row>
    <row r="20" ht="22" customHeight="1" s="43">
      <c r="A20" s="80" t="inlineStr">
        <is>
          <t>※ '표시·기재사항 / 부당표시·광고 / 실증'은 교재상 CH01 대제목에 없음(별도 위치) — 상세는 '표시·광고 컴플라이언스' 시트 참조. 교재 내 정확한 위치는 PART 진행하며 확인.</t>
        </is>
      </c>
    </row>
    <row r="22" ht="22" customHeight="1" s="43">
      <c r="A22" s="82" t="inlineStr">
        <is>
          <t>PART 02 · (제조 및 품질관리 등) — 진행 예정</t>
        </is>
      </c>
    </row>
    <row r="23" ht="22" customHeight="1" s="43">
      <c r="A23" s="80" t="inlineStr">
        <is>
          <t>⬜ 원료의 종류와 특성 / 사용제한 원료 / 설비·기구 / 품질·포장 / 유통화장품 안전관리 — CH01처럼 교재 대제목 그대로 정독·분류</t>
        </is>
      </c>
    </row>
    <row r="25" ht="22" customHeight="1" s="43">
      <c r="A25" s="82" t="inlineStr">
        <is>
          <t>PART 03~04 · (유통안전 · 맞춤형화장품 등) — 진행 예정</t>
        </is>
      </c>
    </row>
    <row r="26" ht="22" customHeight="1" s="43">
      <c r="A26" s="80" t="inlineStr">
        <is>
          <t>⬜ 유통화장품 안전관리 / 피부·모발 생리 / 혼합·소분·위생 / 관능평가·위해평가 — 순차 작성</t>
        </is>
      </c>
    </row>
  </sheetData>
  <mergeCells count="10">
    <mergeCell ref="A1:D1"/>
    <mergeCell ref="A23:D23"/>
    <mergeCell ref="A5:D5"/>
    <mergeCell ref="A6:D6"/>
    <mergeCell ref="A22:D22"/>
    <mergeCell ref="A26:D26"/>
    <mergeCell ref="A20:D20"/>
    <mergeCell ref="A15:D15"/>
    <mergeCell ref="A25:D25"/>
    <mergeCell ref="A2:D2"/>
  </mergeCells>
  <pageMargins left="0.75" right="0.75" top="1" bottom="1" header="0.5" footer="0.5"/>
</worksheet>
</file>

<file path=xl/worksheets/sheet21.xml><?xml version="1.0" encoding="utf-8"?>
<worksheet xmlns="http://schemas.openxmlformats.org/spreadsheetml/2006/main">
  <sheetPr>
    <tabColor rgb="FF2E75B6"/>
    <outlinePr summaryBelow="1" summaryRight="1"/>
    <pageSetUpPr/>
  </sheetPr>
  <dimension ref="A1:F42"/>
  <sheetViews>
    <sheetView workbookViewId="0">
      <pane ySplit="3" topLeftCell="A4" activePane="bottomLeft" state="frozen"/>
      <selection pane="bottomLeft" activeCell="A1" sqref="A1:F1"/>
    </sheetView>
  </sheetViews>
  <sheetFormatPr baseColWidth="10" defaultColWidth="8.83203125" defaultRowHeight="17"/>
  <cols>
    <col width="14" customWidth="1" style="43" min="1" max="1"/>
    <col width="19" customWidth="1" style="43" min="2" max="2"/>
    <col width="34" customWidth="1" style="43" min="3" max="3"/>
    <col width="36" customWidth="1" style="43" min="4" max="4"/>
    <col width="24" customWidth="1" style="43" min="5" max="6"/>
  </cols>
  <sheetData>
    <row r="1" ht="20" customHeight="1" s="43">
      <c r="A1" s="48" t="inlineStr">
        <is>
          <t>시험 핵심개념 — 맞춤형화장품조제관리사 과목1~4 핵심(암기용 + 쉬운 풀이)</t>
        </is>
      </c>
    </row>
    <row r="2" ht="60" customHeight="1" s="43">
      <c r="A2" s="63" t="inlineStr">
        <is>
          <t>과목1 화장품법 · 과목2 제조/품질 · 과목3 유통안전 · 과목4 맞춤형. 'C열=외우기용 / D열=쉬운 풀이'. ★과목1은 교재(에듀윌) 출제기준 세부 소제목 흐름으로 세분화 완료(입법취지→정의→유형→품질4요소→영업→기능성→표시·광고·실증→회수·행정처분→준수·보고→영유아→개인정보). 과목2~4는 순차 보강 예정. 수치·목록은 「화장품 안전기준 등에 관한 규정」·화장품법 기준 교육용 정리 — 시험·제조·판매 전 최신 고시로 반드시 재확인.</t>
        </is>
      </c>
    </row>
    <row r="3" ht="28" customHeight="1" s="43">
      <c r="A3" s="30" t="inlineStr">
        <is>
          <t>과목·영역</t>
        </is>
      </c>
      <c r="B3" s="30" t="inlineStr">
        <is>
          <t>핵심 개념</t>
        </is>
      </c>
      <c r="C3" s="30" t="inlineStr">
        <is>
          <t>꼭 외울 것 (수치·목록)</t>
        </is>
      </c>
      <c r="D3" s="30" t="inlineStr">
        <is>
          <t>쉽게 말하면 (풀이)</t>
        </is>
      </c>
      <c r="E3" s="30" t="inlineStr">
        <is>
          <t>실험/개발 연계</t>
        </is>
      </c>
      <c r="F3" s="30" t="inlineStr">
        <is>
          <t>사업 연계</t>
        </is>
      </c>
    </row>
    <row r="4" ht="32" customHeight="1" s="43">
      <c r="A4" s="31" t="inlineStr">
        <is>
          <t>1.화장품법</t>
        </is>
      </c>
      <c r="B4" s="32" t="inlineStr">
        <is>
          <t>입법 취지·목적</t>
        </is>
      </c>
      <c r="C4" s="32" t="inlineStr">
        <is>
          <t>국민 보건 향상 + 화장품산업 발전에 기여. 제조·수입·판매·수출 등 취급 전반 규율.</t>
        </is>
      </c>
      <c r="D4" s="32" t="inlineStr">
        <is>
          <t>이 법이 왜 있나 — 소비자 안전을 지키고 산업을 키우려고. 모든 규칙의 '왜'.</t>
        </is>
      </c>
      <c r="E4" s="32" t="inlineStr">
        <is>
          <t>모든 개발·판매 활동의 상위 규칙</t>
        </is>
      </c>
      <c r="F4" s="32" t="inlineStr">
        <is>
          <t>브랜드 운영의 법적 토대</t>
        </is>
      </c>
    </row>
    <row r="5" ht="48" customHeight="1" s="43">
      <c r="A5" s="31" t="inlineStr">
        <is>
          <t>1.화장품법</t>
        </is>
      </c>
      <c r="B5" s="32" t="inlineStr">
        <is>
          <t>화장품 정의</t>
        </is>
      </c>
      <c r="C5" s="32" t="inlineStr">
        <is>
          <t>인체를 청결·미화하고 매력을 더하며 피부·모발을 건강히 유지·증진. 인체 작용 '경미'. 의약품(치료·예방)과 구분.</t>
        </is>
      </c>
      <c r="D5" s="32" t="inlineStr">
        <is>
          <t>화장품은 '꾸미고 가꾸는' 데까지. 병을 '고치는' 건 의약품 몫 — 효과를 세게 말하면 법 위반. 다도기 크림도 '진정에 도움'까지만.</t>
        </is>
      </c>
      <c r="E5" s="32" t="inlineStr">
        <is>
          <t>히어로=진정·보습 화장품(효능 과장 불가)</t>
        </is>
      </c>
      <c r="F5" s="32" t="inlineStr">
        <is>
          <t>상세페이지 카피의 법적 경계선</t>
        </is>
      </c>
    </row>
    <row r="6" ht="32" customHeight="1" s="43">
      <c r="A6" s="31" t="inlineStr">
        <is>
          <t>1.화장품법</t>
        </is>
      </c>
      <c r="B6" s="32" t="inlineStr">
        <is>
          <t>화장품 유형</t>
        </is>
      </c>
      <c r="C6" s="32" t="inlineStr">
        <is>
          <t>기초·색조·두발·인체세정·방향·눈화장·면도·체취방지·염모 등(시행규칙 별표).</t>
        </is>
      </c>
      <c r="D6" s="32" t="inlineStr">
        <is>
          <t>쓰임새별로 칸이 나뉨. 내 제품이 어느 칸이냐에 따라 지킬 규칙이 달라진다.</t>
        </is>
      </c>
      <c r="E6" s="32" t="inlineStr">
        <is>
          <t>7종 제형이 각 유형에 매핑</t>
        </is>
      </c>
      <c r="F6" s="32" t="inlineStr">
        <is>
          <t>유형 구분→신고·표시 기준</t>
        </is>
      </c>
    </row>
    <row r="7" ht="32" customHeight="1" s="43">
      <c r="A7" s="31" t="inlineStr">
        <is>
          <t>1.화장품법</t>
        </is>
      </c>
      <c r="B7" s="32" t="inlineStr">
        <is>
          <t>유형별 특성·기준 차이</t>
        </is>
      </c>
      <c r="C7" s="32" t="inlineStr">
        <is>
          <t>유형별 표시·안전기준(pH·미생물)·주의사항 상이. 리브온/워시오프 구분.</t>
        </is>
      </c>
      <c r="D7" s="32" t="inlineStr">
        <is>
          <t>같은 화장품이라도 유형마다 지킬 숫자가 다름(눈화장 미생물 500, 기타 1,000 등).</t>
        </is>
      </c>
      <c r="E7" s="32" t="inlineStr">
        <is>
          <t>다도기=기초화장용(토너·크림)</t>
        </is>
      </c>
      <c r="F7" s="32" t="inlineStr">
        <is>
          <t>유형별 신고·표시·시험 기준</t>
        </is>
      </c>
    </row>
    <row r="8" ht="48" customHeight="1" s="43">
      <c r="A8" s="31" t="inlineStr">
        <is>
          <t>1.화장품법</t>
        </is>
      </c>
      <c r="B8" s="32" t="inlineStr">
        <is>
          <t>영업 3종</t>
        </is>
      </c>
      <c r="C8" s="32" t="inlineStr">
        <is>
          <t>①제조업(등록) ②책임판매업(등록) ③맞춤형화장품판매업(신고). 맞판=조제관리사 선임 의무. 결격사유·변경등록/신고 유의.</t>
        </is>
      </c>
      <c r="D8" s="32" t="inlineStr">
        <is>
          <t>만드는 사람·책임지고 파는 사람·섞어 맞춰 파는 사람이 따로 등록/신고. 조제관리사 자격이 곧 맞춤형 매장 진입권.</t>
        </is>
      </c>
      <c r="E8" s="32" t="inlineStr">
        <is>
          <t>직접제조 전 단계=R&amp;D</t>
        </is>
      </c>
      <c r="F8" s="32" t="inlineStr">
        <is>
          <t>★자격=맞판 선임요건·진입권</t>
        </is>
      </c>
    </row>
    <row r="9" ht="48" customHeight="1" s="43">
      <c r="A9" s="31" t="inlineStr">
        <is>
          <t>1.화장품법</t>
        </is>
      </c>
      <c r="B9" s="32" t="inlineStr">
        <is>
          <t>화장품 품질 4요소</t>
        </is>
      </c>
      <c r="C9" s="32" t="inlineStr">
        <is>
          <t>안전성(인체 무해)·안정성(변질 X)·유효성(효능)·사용성(발림·사용감). ★안전성≠안정성 구분.</t>
        </is>
      </c>
      <c r="D9" s="32" t="inlineStr">
        <is>
          <t>좋은 화장품의 4조건. '안전성(인체)'과 '안정성(제품 변질)'을 바꿔 내는 게 단골 함정.</t>
        </is>
      </c>
      <c r="E9" s="32" t="inlineStr">
        <is>
          <t>사용감=사용성 / 45℃·분리=안정성(개발일지 축)</t>
        </is>
      </c>
      <c r="F9" s="32" t="inlineStr">
        <is>
          <t>품질 소구의 기준</t>
        </is>
      </c>
    </row>
    <row r="10" ht="48" customHeight="1" s="43">
      <c r="A10" s="31" t="inlineStr">
        <is>
          <t>1.화장품법</t>
        </is>
      </c>
      <c r="B10" s="32" t="inlineStr">
        <is>
          <t>기능성화장품</t>
        </is>
      </c>
      <c r="C10" s="32" t="inlineStr">
        <is>
          <t>미백·주름개선·자외선차단·염모·제모·탈모완화·여드름완화(세정)·아토피건조완화·튼살. 심사 또는 보고.</t>
        </is>
      </c>
      <c r="D10" s="32" t="inlineStr">
        <is>
          <t>특별한 효과를 광고하려면 나라의 심사·보고를 받는 제품군. 그냥 보습크림은 해당 없음.</t>
        </is>
      </c>
      <c r="E10" s="32" t="inlineStr">
        <is>
          <t>미백 주성분(나이아신아마이드) 보유</t>
        </is>
      </c>
      <c r="F10" s="32" t="inlineStr">
        <is>
          <t>기능성 표방=심사/보고 비용·기간</t>
        </is>
      </c>
    </row>
    <row r="11" ht="64" customHeight="1" s="43">
      <c r="A11" s="31" t="inlineStr">
        <is>
          <t>1.화장품법</t>
        </is>
      </c>
      <c r="B11" s="32" t="inlineStr">
        <is>
          <t>표시·기재사항</t>
        </is>
      </c>
      <c r="C11" s="32" t="inlineStr">
        <is>
          <t>명칭·영업자·제조번호·사용기한(또는 PAO)·내용량·전성분·주의사항·기능성문구 등. ★1차 포장 필수 4종=명칭·영업자 상호·제조번호·사용기한(PAO).</t>
        </is>
      </c>
      <c r="D11" s="32" t="inlineStr">
        <is>
          <t>용기·상자에 반드시 적을 것들. 특히 '용기 자체(1차)'엔 4종이 꼭 있어야 함.</t>
        </is>
      </c>
      <c r="E11" s="32" t="inlineStr">
        <is>
          <t>라벨 초안 작성</t>
        </is>
      </c>
      <c r="F11" s="32" t="inlineStr">
        <is>
          <t>ODM 라벨 시안 검수(→표시·광고)</t>
        </is>
      </c>
    </row>
    <row r="12" ht="48" customHeight="1" s="43">
      <c r="A12" s="31" t="inlineStr">
        <is>
          <t>1.화장품법</t>
        </is>
      </c>
      <c r="B12" s="32" t="inlineStr">
        <is>
          <t>전성분 표시 규칙</t>
        </is>
      </c>
      <c r="C12" s="32" t="inlineStr">
        <is>
          <t>함량 많은 순. 1% 이하·착향제·색소는 순서 무관. 착향제='향료'(알레르겐 25종은 성분명). 혼합원료는 개별 성분으로.</t>
        </is>
      </c>
      <c r="D12" s="32" t="inlineStr">
        <is>
          <t>많이 든 순으로 적는 게 원칙. 아주 조금(1%↓)·향·색소만 순서 자유.</t>
        </is>
      </c>
      <c r="E12" s="32" t="inlineStr">
        <is>
          <t>처방 %표가 곧 전성분 초안</t>
        </is>
      </c>
      <c r="F12" s="32" t="inlineStr">
        <is>
          <t>라벨 정확성=반품·처분 방지</t>
        </is>
      </c>
    </row>
    <row r="13" ht="48" customHeight="1" s="43">
      <c r="A13" s="31" t="inlineStr">
        <is>
          <t>1.화장품법</t>
        </is>
      </c>
      <c r="B13" s="32" t="inlineStr">
        <is>
          <t>부당표시·광고 금지</t>
        </is>
      </c>
      <c r="C13" s="32" t="inlineStr">
        <is>
          <t>의약품 오인(치료·예방), 기능성/천연·유기농 오인, 사실과 다름·기만, 비방, 추천·보증 오인 금지.</t>
        </is>
      </c>
      <c r="D13" s="32" t="inlineStr">
        <is>
          <t>'낫는다·치료·살균·항염' 같은 의약품스러운 말, 거짓·과장은 금지. 진정·무향은 사실 그대로만.</t>
        </is>
      </c>
      <c r="E13" s="32" t="inlineStr">
        <is>
          <t>'항염·살균·병명' 금지(문구검사)</t>
        </is>
      </c>
      <c r="F13" s="32" t="inlineStr">
        <is>
          <t>진정·무향 카피 리스크 관리</t>
        </is>
      </c>
    </row>
    <row r="14" ht="48" customHeight="1" s="43">
      <c r="A14" s="31" t="inlineStr">
        <is>
          <t>1.화장품법</t>
        </is>
      </c>
      <c r="B14" s="32" t="inlineStr">
        <is>
          <t>표시·광고 실증제</t>
        </is>
      </c>
      <c r="C14" s="32" t="inlineStr">
        <is>
          <t>효능·저자극·수치 등 실증 필요 표현은 인체적용/인체외 시험자료 보유. 실증책임=광고한 영업자.</t>
        </is>
      </c>
      <c r="D14" s="32" t="inlineStr">
        <is>
          <t>'진정에 도움·저자극'은 근거 자료가 있어야 쓴다. 없으면 부당광고.</t>
        </is>
      </c>
      <c r="E14" s="32" t="inlineStr">
        <is>
          <t>소구 문구별 실증 필요 여부 판단</t>
        </is>
      </c>
      <c r="F14" s="32" t="inlineStr">
        <is>
          <t>상세페이지 카피 근거 확보(→표시·광고)</t>
        </is>
      </c>
    </row>
    <row r="15" ht="48" customHeight="1" s="43">
      <c r="A15" s="31" t="inlineStr">
        <is>
          <t>1.화장품법</t>
        </is>
      </c>
      <c r="B15" s="32" t="inlineStr">
        <is>
          <t>회수·폐기(위해성 등급)</t>
        </is>
      </c>
      <c r="C15" s="32" t="inlineStr">
        <is>
          <t>위해성 등급 가·나·다(가=사용금지·기준 위반 등 최고 위험). 회수계획 보고·회수기간 등급별 상이.</t>
        </is>
      </c>
      <c r="D15" s="32" t="inlineStr">
        <is>
          <t>문제 제품을 거둬들이는 제도. 위험도에 따라 가·나·다로 회수 속도가 다름.</t>
        </is>
      </c>
      <c r="E15" s="32" t="inlineStr">
        <is>
          <t>방부·오염 사고 대응 개념</t>
        </is>
      </c>
      <c r="F15" s="32" t="inlineStr">
        <is>
          <t>리콜 대응·행정처분 경감</t>
        </is>
      </c>
    </row>
    <row r="16" ht="32" customHeight="1" s="43">
      <c r="A16" s="31" t="inlineStr">
        <is>
          <t>1.화장품법</t>
        </is>
      </c>
      <c r="B16" s="32" t="inlineStr">
        <is>
          <t>행정처분·과태료·벌칙</t>
        </is>
      </c>
      <c r="C16" s="32" t="inlineStr">
        <is>
          <t>위반 시 등록취소·영업정지·개수명령·과태료·벌칙. 위반 내용별 제재 상이.</t>
        </is>
      </c>
      <c r="D16" s="32" t="inlineStr">
        <is>
          <t>규칙을 어기면 받는 제재. 가볍게는 과태료, 무겁게는 영업정지·등록취소.</t>
        </is>
      </c>
      <c r="E16" s="32" t="inlineStr">
        <is>
          <t>미준수=개발·판매 중단 리스크</t>
        </is>
      </c>
      <c r="F16" s="32" t="inlineStr">
        <is>
          <t>컴플라이언스=사업 지속 조건</t>
        </is>
      </c>
    </row>
    <row r="17" ht="32" customHeight="1" s="43">
      <c r="A17" s="31" t="inlineStr">
        <is>
          <t>1.화장품법</t>
        </is>
      </c>
      <c r="B17" s="32" t="inlineStr">
        <is>
          <t>영업자 준수사항·안전성 정보 보고</t>
        </is>
      </c>
      <c r="C17" s="32" t="inlineStr">
        <is>
          <t>품질·안전관리 기준 준수, 교육 이수, 기록. 유해사례 등 안전성 정보 신속·정기 보고.</t>
        </is>
      </c>
      <c r="D17" s="32" t="inlineStr">
        <is>
          <t>영업자가 평소 지킬 것 + 부작용 정보가 생기면 보고하는 의무.</t>
        </is>
      </c>
      <c r="E17" s="32" t="inlineStr">
        <is>
          <t>개발일지=품질기록 습관</t>
        </is>
      </c>
      <c r="F17" s="32" t="inlineStr">
        <is>
          <t>책임판매업자 의무 이행</t>
        </is>
      </c>
    </row>
    <row r="18" ht="48" customHeight="1" s="43">
      <c r="A18" s="31" t="inlineStr">
        <is>
          <t>1.화장품법</t>
        </is>
      </c>
      <c r="B18" s="32" t="inlineStr">
        <is>
          <t>영유아·어린이 화장품 관리</t>
        </is>
      </c>
      <c r="C18" s="32" t="inlineStr">
        <is>
          <t>만 13세 이하(영유아 만 3세 이하) 표시·광고 시 제품별 안전성 자료 작성·보관. 보존제 함량 등 표시.</t>
        </is>
      </c>
      <c r="D18" s="32" t="inlineStr">
        <is>
          <t>아기·어린이용으로 표시하면 안전성 입증 자료 필요. 살리실릭·IPBC 등 사용제한도 걸림.</t>
        </is>
      </c>
      <c r="E18" s="32" t="inlineStr">
        <is>
          <t>영유아 표방 시 사용제한 원료 주의</t>
        </is>
      </c>
      <c r="F18" s="32" t="inlineStr">
        <is>
          <t>키즈 라인 진입 요건</t>
        </is>
      </c>
    </row>
    <row r="19" ht="48" customHeight="1" s="43">
      <c r="A19" s="31" t="inlineStr">
        <is>
          <t>1.개인정보보호법</t>
        </is>
      </c>
      <c r="B19" s="32" t="inlineStr">
        <is>
          <t>고객정보 수집·이용·관리·상담</t>
        </is>
      </c>
      <c r="C19" s="32" t="inlineStr">
        <is>
          <t>수집·이용 동의, 목적 범위 내 이용, 안전조치, 보유기간 후 파기. 맞춤형 고객관리 근거.</t>
        </is>
      </c>
      <c r="D19" s="32" t="inlineStr">
        <is>
          <t>맞춤형 매장서 고객 피부정보·연락처를 다룰 때 동의받고 안전하게 관리·파기하는 규칙.</t>
        </is>
      </c>
      <c r="E19" s="32" t="inlineStr">
        <is>
          <t>맞춤형 상담 기록 관리</t>
        </is>
      </c>
      <c r="F19" s="32" t="inlineStr">
        <is>
          <t>맞판 매장 고객DB 운영 기본</t>
        </is>
      </c>
    </row>
    <row r="20" ht="48" customHeight="1" s="43">
      <c r="A20" s="33" t="inlineStr">
        <is>
          <t>2.제조품질</t>
        </is>
      </c>
      <c r="B20" s="34" t="inlineStr">
        <is>
          <t>원료 분류</t>
        </is>
      </c>
      <c r="C20" s="34" t="inlineStr">
        <is>
          <t>수성(정제수·에탄올·폴리올)/유성(오일·왁스·에스터·실리콘)/계면활성제/보습/고분자(점증)/활성/색소/보존제/착향.</t>
        </is>
      </c>
      <c r="D20" s="34" t="inlineStr">
        <is>
          <t>화장품 원료는 큰 가족으로 나뉨 — 물 쪽, 기름 쪽, 둘을 섞는 것, 보습, 걸쭉하게, 효능, 색, 방부, 향. 내 26종도 다 이 중 하나.</t>
        </is>
      </c>
      <c r="E20" s="34" t="inlineStr">
        <is>
          <t>보유 26종이 각 분류에 해당</t>
        </is>
      </c>
      <c r="F20" s="34" t="inlineStr">
        <is>
          <t>CoA·규격서 읽는 눈</t>
        </is>
      </c>
    </row>
    <row r="21" ht="48" customHeight="1" s="43">
      <c r="A21" s="33" t="inlineStr">
        <is>
          <t>2.제조품질</t>
        </is>
      </c>
      <c r="B21" s="34" t="inlineStr">
        <is>
          <t>계면활성제 4분류</t>
        </is>
      </c>
      <c r="C21" s="34" t="inlineStr">
        <is>
          <t>음이온(세정)·양이온(살균·헤어)·양쪽성(저자극)·비이온(유화·가용화). 자극: 양이온&gt;음이온&gt;양쪽성&gt;비이온.</t>
        </is>
      </c>
      <c r="D21" s="34" t="inlineStr">
        <is>
          <t>물·기름 사이를 중개하는 게 계면활성제. 4종류이고 자극 세기가 다름(양이온 최강, 비이온 최순).</t>
        </is>
      </c>
      <c r="E21" s="34" t="inlineStr">
        <is>
          <t>몬타노브68=비이온 유화제</t>
        </is>
      </c>
      <c r="F21" s="34" t="inlineStr">
        <is>
          <t>세안 라인 베이스 선택 기준</t>
        </is>
      </c>
    </row>
    <row r="22" ht="32" customHeight="1" s="43">
      <c r="A22" s="33" t="inlineStr">
        <is>
          <t>2.제조품질</t>
        </is>
      </c>
      <c r="B22" s="34" t="inlineStr">
        <is>
          <t>HLB</t>
        </is>
      </c>
      <c r="C22" s="34" t="inlineStr">
        <is>
          <t>친수-친유 균형값. 3~6=W/O 유화, 8~18=O/W 유화·가용화(가용화 15~18).</t>
        </is>
      </c>
      <c r="D22" s="34" t="inlineStr">
        <is>
          <t>유화제가 물/기름 중 뭘 더 좋아하냐를 숫자로. 내 크림(O/W)에 맞는 유화제 고르는 기준.</t>
        </is>
      </c>
      <c r="E22" s="34" t="inlineStr">
        <is>
          <t>크림=O/W → 유화제 HLB 맞춤</t>
        </is>
      </c>
      <c r="F22" s="34" t="inlineStr">
        <is>
          <t>처방 안정성의 이론 근거</t>
        </is>
      </c>
    </row>
    <row r="23" ht="48" customHeight="1" s="43">
      <c r="A23" s="33" t="inlineStr">
        <is>
          <t>2.제조품질</t>
        </is>
      </c>
      <c r="B23" s="34" t="inlineStr">
        <is>
          <t>유화·가용화·분산</t>
        </is>
      </c>
      <c r="C23" s="34" t="inlineStr">
        <is>
          <t>유화=두 상을 계면활성제로 분산(O/W·W/O). 가용화=소량 오일 투명 분산. 분산=고체 입자를 액에.</t>
        </is>
      </c>
      <c r="D23" s="34" t="inlineStr">
        <is>
          <t>셋 다 '안 섞이는 걸 섞는' 기술. 뽀얗게=유화, 소량 기름 투명=가용화, 가루 퍼뜨림=분산.</t>
        </is>
      </c>
      <c r="E23" s="34" t="inlineStr">
        <is>
          <t>크림=유화, 워시오프=가용화</t>
        </is>
      </c>
      <c r="F23" s="34" t="inlineStr">
        <is>
          <t>제형 기획·제품유형 결정</t>
        </is>
      </c>
    </row>
    <row r="24" ht="32" customHeight="1" s="43">
      <c r="A24" s="33" t="inlineStr">
        <is>
          <t>2.제조품질</t>
        </is>
      </c>
      <c r="B24" s="34" t="inlineStr">
        <is>
          <t>점증제·유변학</t>
        </is>
      </c>
      <c r="C24" s="34" t="inlineStr">
        <is>
          <t>고분자(잔탄검·카보머·셀룰로스)로 점도·요변성. 분말 검은 글리세린 선분산 후 투입.</t>
        </is>
      </c>
      <c r="D24" s="34" t="inlineStr">
        <is>
          <t>묽은 액을 걸쭉하게. 잔탄검은 꼭 글리세린에 먼저 개서 넣어야 피시아이가 안 생김.</t>
        </is>
      </c>
      <c r="E24" s="34" t="inlineStr">
        <is>
          <t>잔탄검 0.1%p 단위 점도 튜닝</t>
        </is>
      </c>
      <c r="F24" s="34" t="inlineStr">
        <is>
          <t>사용감 차별화 설계</t>
        </is>
      </c>
    </row>
    <row r="25" ht="48" customHeight="1" s="43">
      <c r="A25" s="33" t="inlineStr">
        <is>
          <t>2.제조품질</t>
        </is>
      </c>
      <c r="B25" s="34" t="inlineStr">
        <is>
          <t>보존제 사용한도</t>
        </is>
      </c>
      <c r="C25" s="34" t="inlineStr">
        <is>
          <t>페녹시에탄올 1.0%·벤질알코올 1.0%·소르빅애씨드 0.6%·파라벤 단일 0.4%/혼합 0.8%. ★1,2-헥산다이올=지정 보존제 아님.</t>
        </is>
      </c>
      <c r="D25" s="34" t="inlineStr">
        <is>
          <t>물 든 화장품은 방부 필수. 단 보존제마다 '여기까지만' 한도가 있음(페녹시 1.0%).</t>
        </is>
      </c>
      <c r="E25" s="34" t="inlineStr">
        <is>
          <t>페녹시+헥산다이올 방부</t>
        </is>
      </c>
      <c r="F25" s="34" t="inlineStr">
        <is>
          <t>★챌린지테스트·방부 설계(→사용제한원료)</t>
        </is>
      </c>
    </row>
    <row r="26" ht="32" customHeight="1" s="43">
      <c r="A26" s="33" t="inlineStr">
        <is>
          <t>2.제조품질</t>
        </is>
      </c>
      <c r="B26" s="34" t="inlineStr">
        <is>
          <t>산화방지제 ≠ 보존제</t>
        </is>
      </c>
      <c r="C26" s="34" t="inlineStr">
        <is>
          <t>토코페롤·BHT='산화방지제'(오일 산패 방지). 미생물 억제 '보존제'와 목적·분류 다름.</t>
        </is>
      </c>
      <c r="D26" s="34" t="inlineStr">
        <is>
          <t>토코페롤은 기름 쩐내를 막지 세균을 막는 게 아님. 보존제랑 헷갈리게 내는 단골 함정.</t>
        </is>
      </c>
      <c r="E26" s="34" t="inlineStr">
        <is>
          <t>토코페롤로 오일 산패 방지</t>
        </is>
      </c>
      <c r="F26" s="34" t="inlineStr">
        <is>
          <t>전성분 역할 표기 정확성</t>
        </is>
      </c>
    </row>
    <row r="27" ht="48" customHeight="1" s="43">
      <c r="A27" s="33" t="inlineStr">
        <is>
          <t>2.제조품질</t>
        </is>
      </c>
      <c r="B27" s="34" t="inlineStr">
        <is>
          <t>기능성 주성분·함량</t>
        </is>
      </c>
      <c r="C27" s="34" t="inlineStr">
        <is>
          <t>미백: 나이아신아마이드 2~5%·알부틴 2~5%·아스코빌글루코사이드 2%. 주름: 아데노신 0.04%·레티놀 2,500IU.</t>
        </is>
      </c>
      <c r="D27" s="34" t="inlineStr">
        <is>
          <t>미백·주름은 '정해진 성분을 정해진 양'으로. 많다고 좋은 게 아니라 고시 범위 준수가 핵심.</t>
        </is>
      </c>
      <c r="E27" s="34" t="inlineStr">
        <is>
          <t>나이아신아마이드 2~4% 사용</t>
        </is>
      </c>
      <c r="F27" s="34" t="inlineStr">
        <is>
          <t>미백 '보고' 시 주성분 스펙</t>
        </is>
      </c>
    </row>
    <row r="28" ht="48" customHeight="1" s="43">
      <c r="A28" s="33" t="inlineStr">
        <is>
          <t>2.제조품질</t>
        </is>
      </c>
      <c r="B28" s="34" t="inlineStr">
        <is>
          <t>CGMP</t>
        </is>
      </c>
      <c r="C28" s="34" t="inlineStr">
        <is>
          <t>우수화장품 제조·품질관리기준. 3요소=인적자원·시설·원자재. 문서화: 제조기록서·제조번호·일탈·재작업.</t>
        </is>
      </c>
      <c r="D28" s="34" t="inlineStr">
        <is>
          <t>화장품을 깨끗하고 늘 똑같이 만드는 공장 관리 규칙. 내 개발일지가 그 작은 버전.</t>
        </is>
      </c>
      <c r="E28" s="34" t="inlineStr">
        <is>
          <t>개발일지=배치기록서 축소판</t>
        </is>
      </c>
      <c r="F28" s="34" t="inlineStr">
        <is>
          <t>ODM이 CGMP 업소인지 확인</t>
        </is>
      </c>
    </row>
    <row r="29" ht="80" customHeight="1" s="43">
      <c r="A29" s="33" t="inlineStr">
        <is>
          <t>3.유통안전</t>
        </is>
      </c>
      <c r="B29" s="34" t="inlineStr">
        <is>
          <t>중금속·유해물질 한도</t>
        </is>
      </c>
      <c r="C29" s="34" t="inlineStr">
        <is>
          <t>(µg/g 이하) 납 20(점토 50)·비소 10·수은 1·안티몬 10·카드뮴 5·니켈 10(눈 35·색조 30)·디옥산 100·포름알데하이드 2,000(물휴지 20)·프탈레이트 100. 메탄올 0.2%(물휴지 0.002%).</t>
        </is>
      </c>
      <c r="D29" s="34" t="inlineStr">
        <is>
          <t>일부러 안 넣어도 원료에 미량 섞여올 수 있는 나쁜 물질의 '넘으면 안 되는 선'. 출고 전 시험으로 확인.</t>
        </is>
      </c>
      <c r="E29" s="34" t="inlineStr">
        <is>
          <t>비의도 유래물질 개념(→유통안전)</t>
        </is>
      </c>
      <c r="F29" s="34" t="inlineStr">
        <is>
          <t>출고 로트별 시험성적서 요구</t>
        </is>
      </c>
    </row>
    <row r="30" ht="48" customHeight="1" s="43">
      <c r="A30" s="33" t="inlineStr">
        <is>
          <t>3.유통안전</t>
        </is>
      </c>
      <c r="B30" s="34" t="inlineStr">
        <is>
          <t>미생물 한도</t>
        </is>
      </c>
      <c r="C30" s="34" t="inlineStr">
        <is>
          <t>영유아·눈화장 500·물휴지 세균·진균 각 100·기타 1,000 CFU/g 이하. 대장균·녹농균·황색포도상구균 불검출.</t>
        </is>
      </c>
      <c r="D30" s="34" t="inlineStr">
        <is>
          <t>완제품에 있어도 되는 세균 수 한계. 아기·눈 제품은 더 엄격(500), 3대 병원균은 아예 불검출.</t>
        </is>
      </c>
      <c r="E30" s="34" t="inlineStr">
        <is>
          <t>소독·방부·1개월 내 사용</t>
        </is>
      </c>
      <c r="F30" s="34" t="inlineStr">
        <is>
          <t>미생물 시험성적서 확보</t>
        </is>
      </c>
    </row>
    <row r="31" ht="48" customHeight="1" s="43">
      <c r="A31" s="33" t="inlineStr">
        <is>
          <t>3.유통안전</t>
        </is>
      </c>
      <c r="B31" s="34" t="inlineStr">
        <is>
          <t>pH 기준</t>
        </is>
      </c>
      <c r="C31" s="34" t="inlineStr">
        <is>
          <t>영유아·눈화장·색조·로션/크림 등 특정 액상류 pH 3.0~9.0(물로 씻어내는 제품 제외). 화장비누 유리알칼리 0.1%.</t>
        </is>
      </c>
      <c r="D31" s="34" t="inlineStr">
        <is>
          <t>피부에 바르는 많은 제품은 pH 3.0~9.0. 다도기는 약산성(5.0~5.5)으로 더 좁게.</t>
        </is>
      </c>
      <c r="E31" s="34" t="inlineStr">
        <is>
          <t>목표 pH 5.0~5.5 적정</t>
        </is>
      </c>
      <c r="F31" s="34" t="inlineStr">
        <is>
          <t>자극 저감·라벨 근거</t>
        </is>
      </c>
    </row>
    <row r="32" ht="32" customHeight="1" s="43">
      <c r="A32" s="33" t="inlineStr">
        <is>
          <t>3.유통안전</t>
        </is>
      </c>
      <c r="B32" s="34" t="inlineStr">
        <is>
          <t>내용량 기준</t>
        </is>
      </c>
      <c r="C32" s="34" t="inlineStr">
        <is>
          <t>제품 3개 평균 내용량이 표기량의 97% 이상(미달 시 6개 추가, 9개 평균 97%).</t>
        </is>
      </c>
      <c r="D32" s="34" t="inlineStr">
        <is>
          <t>'50mL'이라 적었으면 실제도 평균 97% 이상 들어야 함. 덜 넣으면 안 됨.</t>
        </is>
      </c>
      <c r="E32" s="34" t="inlineStr">
        <is>
          <t>충진량 관리</t>
        </is>
      </c>
      <c r="F32" s="34" t="inlineStr">
        <is>
          <t>과충진 원가·미달 CS 방지</t>
        </is>
      </c>
    </row>
    <row r="33" ht="32" customHeight="1" s="43">
      <c r="A33" s="33" t="inlineStr">
        <is>
          <t>3.유통안전</t>
        </is>
      </c>
      <c r="B33" s="34" t="inlineStr">
        <is>
          <t>착향 알레르기 성분</t>
        </is>
      </c>
      <c r="C33" s="34" t="inlineStr">
        <is>
          <t>지정 유발성분 25종. 씻어내는 0.01%·씻어내지 않는 0.001% 초과 시 성분명 표시.</t>
        </is>
      </c>
      <c r="D33" s="34" t="inlineStr">
        <is>
          <t>향료 속 알레르기 25종은 일정량 넘으면 이름을 따로 표시. 다도기는 무향이라 걱정 없음.</t>
        </is>
      </c>
      <c r="E33" s="34" t="inlineStr">
        <is>
          <t>다도기=무향 → 알레르겐 0</t>
        </is>
      </c>
      <c r="F33" s="34" t="inlineStr">
        <is>
          <t>★무향이 규제·소구 동시 이점</t>
        </is>
      </c>
    </row>
    <row r="34" ht="32" customHeight="1" s="43">
      <c r="A34" s="33" t="inlineStr">
        <is>
          <t>3.유통안전</t>
        </is>
      </c>
      <c r="B34" s="34" t="inlineStr">
        <is>
          <t>안정성 시험</t>
        </is>
      </c>
      <c r="C34" s="34" t="inlineStr">
        <is>
          <t>장기·가속(45℃)·가혹(동결융해·광)·개봉후. 경시변화로 사용기한·PAO 산정.</t>
        </is>
      </c>
      <c r="D34" s="34" t="inlineStr">
        <is>
          <t>시간·온도가 지나도 안 변하는지 미리 괴롭혀 보는 시험. 결과로 '언제까지 쓰세요'를 정함.</t>
        </is>
      </c>
      <c r="E34" s="34" t="inlineStr">
        <is>
          <t>4조건 보관+원심 실습</t>
        </is>
      </c>
      <c r="F34" s="34" t="inlineStr">
        <is>
          <t>사용기한 설정 근거</t>
        </is>
      </c>
    </row>
    <row r="35" ht="48" customHeight="1" s="43">
      <c r="A35" s="33" t="inlineStr">
        <is>
          <t>4.맞춤형</t>
        </is>
      </c>
      <c r="B35" s="34" t="inlineStr">
        <is>
          <t>맞춤형화장품 정의</t>
        </is>
      </c>
      <c r="C35" s="34" t="inlineStr">
        <is>
          <t>제조·수입된 '내용물'에 다른 내용물/식약처 허용 '원료'를 혼합, 또는 내용물을 소분한 것.</t>
        </is>
      </c>
      <c r="D35" s="34" t="inlineStr">
        <is>
          <t>이미 만들어진 내용물에 뭘 더 섞거나 덜어 담아 파는 것. 매장에서 '맞춤 조제'.</t>
        </is>
      </c>
      <c r="E35" s="34" t="inlineStr">
        <is>
          <t>혼합·소분 개념</t>
        </is>
      </c>
      <c r="F35" s="34" t="inlineStr">
        <is>
          <t>맞판 매장 사업 모델</t>
        </is>
      </c>
    </row>
    <row r="36" ht="48" customHeight="1" s="43">
      <c r="A36" s="33" t="inlineStr">
        <is>
          <t>4.맞춤형</t>
        </is>
      </c>
      <c r="B36" s="34" t="inlineStr">
        <is>
          <t>혼합·소분 금지 원료</t>
        </is>
      </c>
      <c r="C36" s="34" t="inlineStr">
        <is>
          <t>사용제한 원료(보존제·자외선차단·색소)·기능성 주성분(심사/보고 제외)은 임의 혼합 불가.</t>
        </is>
      </c>
      <c r="D36" s="34" t="inlineStr">
        <is>
          <t>맞춤형이라고 아무거나 못 섞음. 보존제·자외선차단제·기능성 주성분은 매장서 임의 추가 금지.</t>
        </is>
      </c>
      <c r="E36" s="34" t="inlineStr">
        <is>
          <t>방부·자차 임의 추가 불가</t>
        </is>
      </c>
      <c r="F36" s="34" t="inlineStr">
        <is>
          <t>조제 상담의 법적 한계</t>
        </is>
      </c>
    </row>
    <row r="37" ht="32" customHeight="1" s="43">
      <c r="A37" s="33" t="inlineStr">
        <is>
          <t>4.맞춤형</t>
        </is>
      </c>
      <c r="B37" s="34" t="inlineStr">
        <is>
          <t>조제관리사 의무</t>
        </is>
      </c>
      <c r="C37" s="34" t="inlineStr">
        <is>
          <t>혼합·소분 안전·품질·위생관리, 오염 방지, 기구·작업자 위생.</t>
        </is>
      </c>
      <c r="D37" s="34" t="inlineStr">
        <is>
          <t>맞춤형 매장서 섞고 나누는 일을 안전·위생적으로 책임지는 사람. 소독·오염방지가 핵심.</t>
        </is>
      </c>
      <c r="E37" s="34" t="inlineStr">
        <is>
          <t>70% 에탄올 소독·전용도구</t>
        </is>
      </c>
      <c r="F37" s="34" t="inlineStr">
        <is>
          <t>자격의 직접 수익화(매장)</t>
        </is>
      </c>
    </row>
    <row r="38" ht="48" customHeight="1" s="43">
      <c r="A38" s="33" t="inlineStr">
        <is>
          <t>4.맞춤형</t>
        </is>
      </c>
      <c r="B38" s="34" t="inlineStr">
        <is>
          <t>피부 구조</t>
        </is>
      </c>
      <c r="C38" s="34" t="inlineStr">
        <is>
          <t>표피(기저·유극·과립·투명·각질)·진피(콜라겐·엘라스틴·섬유아세포)·피하. 멜라노사이트=기저층.</t>
        </is>
      </c>
      <c r="D38" s="34" t="inlineStr">
        <is>
          <t>피부는 3층. 멜라닌 공장(멜라노사이트)은 표피 맨 아래 기저층에.</t>
        </is>
      </c>
      <c r="E38" s="34" t="inlineStr">
        <is>
          <t>진정·보습 타깃 이해</t>
        </is>
      </c>
      <c r="F38" s="34" t="inlineStr">
        <is>
          <t>맞춤 상담·소구 근거</t>
        </is>
      </c>
    </row>
    <row r="39" ht="48" customHeight="1" s="43">
      <c r="A39" s="33" t="inlineStr">
        <is>
          <t>4.맞춤형</t>
        </is>
      </c>
      <c r="B39" s="34" t="inlineStr">
        <is>
          <t>각질층·장벽·NMF</t>
        </is>
      </c>
      <c r="C39" s="34" t="inlineStr">
        <is>
          <t>벽돌(각질)+시멘트(세포간지질·세라마이드). NMF(아미노산·PCA·젖산). 산성막 pH 4.5~6.5.</t>
        </is>
      </c>
      <c r="D39" s="34" t="inlineStr">
        <is>
          <t>피부 맨 바깥=벽돌·시멘트 담벼락. 튼튼해야 수분이 안 샘 — 다도기가 노리는 장벽·진정.</t>
        </is>
      </c>
      <c r="E39" s="34" t="inlineStr">
        <is>
          <t>HA·글리세린·세이프 유분 보습</t>
        </is>
      </c>
      <c r="F39" s="34" t="inlineStr">
        <is>
          <t>'장벽·진정' 브랜드 서사</t>
        </is>
      </c>
    </row>
    <row r="40" ht="32" customHeight="1" s="43">
      <c r="A40" s="33" t="inlineStr">
        <is>
          <t>4.맞춤형</t>
        </is>
      </c>
      <c r="B40" s="34" t="inlineStr">
        <is>
          <t>모발 구조</t>
        </is>
      </c>
      <c r="C40" s="34" t="inlineStr">
        <is>
          <t>모표피(큐티클)·모피질(코르텍스, 멜라닌)·모수질. 주성분 케라틴, 디설파이드(S-S) 결합.</t>
        </is>
      </c>
      <c r="D40" s="34" t="inlineStr">
        <is>
          <t>머리카락은 3겹, 케라틴이 주재료. 파마·염색이 이 구조를 건드림.</t>
        </is>
      </c>
      <c r="E40" s="34" t="inlineStr">
        <is>
          <t>헤어 라인 확장 시 기초</t>
        </is>
      </c>
      <c r="F40" s="34" t="inlineStr">
        <is>
          <t>라인 확장 판단</t>
        </is>
      </c>
    </row>
    <row r="41" ht="32" customHeight="1" s="43">
      <c r="A41" s="33" t="inlineStr">
        <is>
          <t>4.맞춤형</t>
        </is>
      </c>
      <c r="B41" s="34" t="inlineStr">
        <is>
          <t>관능평가</t>
        </is>
      </c>
      <c r="C41" s="34" t="inlineStr">
        <is>
          <t>성상·색·향·사용감을 표준품/비교시료와 대조 평가. 패널·채점으로 주관 최소화.</t>
        </is>
      </c>
      <c r="D41" s="34" t="inlineStr">
        <is>
          <t>기계 말고 사람의 눈·코·손으로 평가하되 기준 샘플과 비교해 주관을 줄임.</t>
        </is>
      </c>
      <c r="E41" s="34" t="inlineStr">
        <is>
          <t>바이알 변색·냄새·pH 눈 비교</t>
        </is>
      </c>
      <c r="F41" s="34" t="inlineStr">
        <is>
          <t>품질 합부·배치 재현 기준</t>
        </is>
      </c>
    </row>
    <row r="42" ht="48" customHeight="1" s="43">
      <c r="A42" s="33" t="inlineStr">
        <is>
          <t>4.맞춤형</t>
        </is>
      </c>
      <c r="B42" s="34" t="inlineStr">
        <is>
          <t>위해평가 4단계</t>
        </is>
      </c>
      <c r="C42" s="34" t="inlineStr">
        <is>
          <t>위험성 확인→위험성 결정→노출평가→위해도 결정. 안전역(MoS)으로 판단.</t>
        </is>
      </c>
      <c r="D42" s="34" t="inlineStr">
        <is>
          <t>성분이 '얼마나 위험×얼마나 노출→그래서 안전?'을 순서대로 따지는 법. 활성 농도 상향 판단에 사용.</t>
        </is>
      </c>
      <c r="E42" s="34" t="inlineStr">
        <is>
          <t>활성 농도 상향 판단틀</t>
        </is>
      </c>
      <c r="F42" s="34" t="inlineStr">
        <is>
          <t>신규·고농도 원료 도입 근거</t>
        </is>
      </c>
    </row>
  </sheetData>
  <mergeCells count="2">
    <mergeCell ref="A2:F2"/>
    <mergeCell ref="A1:F1"/>
  </mergeCells>
  <pageMargins left="0.75" right="0.75" top="1" bottom="1" header="0.5" footer="0.5"/>
</worksheet>
</file>

<file path=xl/worksheets/sheet22.xml><?xml version="1.0" encoding="utf-8"?>
<worksheet xmlns="http://schemas.openxmlformats.org/spreadsheetml/2006/main">
  <sheetPr>
    <tabColor rgb="FF2E75B6"/>
    <outlinePr summaryBelow="1" summaryRight="1"/>
    <pageSetUpPr/>
  </sheetPr>
  <dimension ref="A1:H54"/>
  <sheetViews>
    <sheetView workbookViewId="0">
      <pane ySplit="43" topLeftCell="A44" activePane="bottomLeft" state="frozen"/>
      <selection pane="bottomLeft" activeCell="A1" sqref="A1:H1"/>
    </sheetView>
  </sheetViews>
  <sheetFormatPr baseColWidth="10" defaultColWidth="8.83203125" defaultRowHeight="17"/>
  <cols>
    <col width="16" customWidth="1" style="43" min="1" max="1"/>
    <col width="25" customWidth="1" style="43" min="2" max="2"/>
    <col width="13" customWidth="1" style="43" min="3" max="3"/>
    <col width="20" customWidth="1" style="43" min="4" max="4"/>
    <col width="22" customWidth="1" style="43" min="5" max="5"/>
    <col width="23" customWidth="1" style="43" min="6" max="6"/>
    <col width="22" customWidth="1" style="43" min="7" max="7"/>
  </cols>
  <sheetData>
    <row r="1" ht="30" customHeight="1" s="43">
      <c r="A1" s="84" t="inlineStr">
        <is>
          <t>원료↔시험 매핑 — 보유 26종 + 시험 전용 원료(미보유) 사전</t>
        </is>
      </c>
    </row>
    <row r="2" ht="30" customHeight="1" s="43">
      <c r="A2" s="83" t="inlineStr">
        <is>
          <t>★=시험 빈출/함정. '엑셀 역할=시험용(미보유)'로 필터하면 시험 전용 원료만 모아 볼 수 있다. 수치·목록은 식약처 「화장품 안전기준 등에 관한 규정」·화장품법 기준의 교육용 정리 — 시험·제조·판매 전 최신 고시로 반드시 재확인.</t>
        </is>
      </c>
    </row>
    <row r="3">
      <c r="A3" s="15" t="inlineStr">
        <is>
          <t>원료</t>
        </is>
      </c>
      <c r="B3" s="15" t="inlineStr">
        <is>
          <t>INCI</t>
        </is>
      </c>
      <c r="C3" s="15" t="inlineStr">
        <is>
          <t>엑셀 역할</t>
        </is>
      </c>
      <c r="D3" s="15" t="inlineStr">
        <is>
          <t>시험 분류</t>
        </is>
      </c>
      <c r="E3" s="15" t="inlineStr">
        <is>
          <t>사용한도·고시 포인트</t>
        </is>
      </c>
      <c r="F3" s="15" t="inlineStr">
        <is>
          <t>시험 빈출 메모</t>
        </is>
      </c>
      <c r="G3" s="15" t="inlineStr">
        <is>
          <t>실험/개발 연계</t>
        </is>
      </c>
      <c r="H3" s="15" t="inlineStr">
        <is>
          <t>사업 연계</t>
        </is>
      </c>
    </row>
    <row r="4" ht="32" customHeight="1" s="43">
      <c r="A4" s="16" t="inlineStr">
        <is>
          <t>글리세린</t>
        </is>
      </c>
      <c r="B4" s="16" t="inlineStr">
        <is>
          <t>Glycerin</t>
        </is>
      </c>
      <c r="C4" s="16" t="inlineStr">
        <is>
          <t>보습</t>
        </is>
      </c>
      <c r="D4" s="16" t="inlineStr">
        <is>
          <t>보습제(휴멕턴트)·수성원료</t>
        </is>
      </c>
      <c r="E4" s="16" t="inlineStr">
        <is>
          <t>사용한도 없음(일반원료)</t>
        </is>
      </c>
      <c r="F4" s="16" t="inlineStr">
        <is>
          <t>대표 다가알코올 보습제, 수상</t>
        </is>
      </c>
      <c r="G4" s="16" t="inlineStr">
        <is>
          <t>수상 보습·잔탄 선분산 매개</t>
        </is>
      </c>
      <c r="H4" s="16" t="inlineStr">
        <is>
          <t>저가 범용, 전성분 상위 노출</t>
        </is>
      </c>
    </row>
    <row r="5" ht="32" customHeight="1" s="43">
      <c r="A5" s="16" t="inlineStr">
        <is>
          <t>나이아신아마이드</t>
        </is>
      </c>
      <c r="B5" s="16" t="inlineStr">
        <is>
          <t>Niacinamide</t>
        </is>
      </c>
      <c r="C5" s="16" t="inlineStr">
        <is>
          <t>활성</t>
        </is>
      </c>
      <c r="D5" s="16" t="inlineStr">
        <is>
          <t>미백 기능성 고시 주성분/활성</t>
        </is>
      </c>
      <c r="E5" s="16" t="inlineStr">
        <is>
          <t>미백 고시 함량 2~5%</t>
        </is>
      </c>
      <c r="F5" s="16" t="inlineStr">
        <is>
          <t>★빈출: 미백 주성분·2~5% 암기</t>
        </is>
      </c>
      <c r="G5" s="16" t="inlineStr">
        <is>
          <t>완전용해 확인, 2~4% 사용</t>
        </is>
      </c>
      <c r="H5" s="16" t="inlineStr">
        <is>
          <t>미백 '보고' 시 주성분(2~5%)</t>
        </is>
      </c>
    </row>
    <row r="6" ht="32" customHeight="1" s="43">
      <c r="A6" s="16" t="inlineStr">
        <is>
          <t>다중 히알루론산</t>
        </is>
      </c>
      <c r="B6" s="16" t="inlineStr">
        <is>
          <t>Hyaluronic Acids</t>
        </is>
      </c>
      <c r="C6" s="16" t="inlineStr">
        <is>
          <t>보습</t>
        </is>
      </c>
      <c r="D6" s="16" t="inlineStr">
        <is>
          <t>보습제(고분자 휴멕턴트)</t>
        </is>
      </c>
      <c r="E6" s="16" t="inlineStr">
        <is>
          <t>사용한도 없음</t>
        </is>
      </c>
      <c r="F6" s="16" t="inlineStr">
        <is>
          <t>분자량별 보습, 수용성 고분자</t>
        </is>
      </c>
      <c r="G6" s="16" t="inlineStr">
        <is>
          <t>전날 불려 사용(분말)</t>
        </is>
      </c>
      <c r="H6" s="16" t="inlineStr">
        <is>
          <t>'다중 수분' 소구·분자량 스토리</t>
        </is>
      </c>
    </row>
    <row r="7" ht="32" customHeight="1" s="43">
      <c r="A7" s="16" t="inlineStr">
        <is>
          <t>베타글루칸</t>
        </is>
      </c>
      <c r="B7" s="16" t="inlineStr">
        <is>
          <t>Beta-Glucan</t>
        </is>
      </c>
      <c r="C7" s="16" t="inlineStr">
        <is>
          <t>활성</t>
        </is>
      </c>
      <c r="D7" s="16" t="inlineStr">
        <is>
          <t>활성(진정)·고분자 다당류</t>
        </is>
      </c>
      <c r="E7" s="16" t="inlineStr">
        <is>
          <t>사용한도 없음</t>
        </is>
      </c>
      <c r="F7" s="16" t="inlineStr">
        <is>
          <t>진정 유효성분</t>
        </is>
      </c>
      <c r="G7" s="16" t="inlineStr">
        <is>
          <t>냉장 보관, 수상 진정</t>
        </is>
      </c>
      <c r="H7" s="16" t="inlineStr">
        <is>
          <t>진정 서사 핵심 성분</t>
        </is>
      </c>
    </row>
    <row r="8" ht="32" customHeight="1" s="43">
      <c r="A8" s="16" t="inlineStr">
        <is>
          <t>베타인</t>
        </is>
      </c>
      <c r="B8" s="16" t="inlineStr">
        <is>
          <t>Betaine</t>
        </is>
      </c>
      <c r="C8" s="16" t="inlineStr">
        <is>
          <t>보습</t>
        </is>
      </c>
      <c r="D8" s="16" t="inlineStr">
        <is>
          <t>보습제(휴멕턴트)</t>
        </is>
      </c>
      <c r="E8" s="16" t="inlineStr">
        <is>
          <t>사용한도 없음</t>
        </is>
      </c>
      <c r="F8" s="16" t="inlineStr">
        <is>
          <t>아미노산계 보습제</t>
        </is>
      </c>
      <c r="G8" s="16" t="inlineStr">
        <is>
          <t>끈적임 줄이는 대체 보습</t>
        </is>
      </c>
      <c r="H8" s="16" t="inlineStr">
        <is>
          <t>저자극 소구</t>
        </is>
      </c>
    </row>
    <row r="9" ht="32" customHeight="1" s="43">
      <c r="A9" s="16" t="inlineStr">
        <is>
          <t>아연피카</t>
        </is>
      </c>
      <c r="B9" s="16" t="inlineStr">
        <is>
          <t>Zinc PCA</t>
        </is>
      </c>
      <c r="C9" s="16" t="inlineStr">
        <is>
          <t>활성</t>
        </is>
      </c>
      <c r="D9" s="16" t="inlineStr">
        <is>
          <t>활성(피지·수렴)</t>
        </is>
      </c>
      <c r="E9" s="16" t="inlineStr">
        <is>
          <t>사용한도 없음</t>
        </is>
      </c>
      <c r="F9" s="16" t="inlineStr">
        <is>
          <t>Zinc PCA 피지조절</t>
        </is>
      </c>
      <c r="G9" s="16" t="inlineStr">
        <is>
          <t>수상, 피지·수렴</t>
        </is>
      </c>
      <c r="H9" s="16" t="inlineStr">
        <is>
          <t>지성 타깃 포인트</t>
        </is>
      </c>
    </row>
    <row r="10" ht="32" customHeight="1" s="43">
      <c r="A10" s="16" t="inlineStr">
        <is>
          <t>알란토인</t>
        </is>
      </c>
      <c r="B10" s="16" t="inlineStr">
        <is>
          <t>Allantoin</t>
        </is>
      </c>
      <c r="C10" s="16" t="inlineStr">
        <is>
          <t>활성</t>
        </is>
      </c>
      <c r="D10" s="16" t="inlineStr">
        <is>
          <t>활성(진정·각질)</t>
        </is>
      </c>
      <c r="E10" s="16" t="inlineStr">
        <is>
          <t>사용한도 없음</t>
        </is>
      </c>
      <c r="F10" s="16" t="inlineStr">
        <is>
          <t>진정·보습 보조</t>
        </is>
      </c>
      <c r="G10" s="16" t="inlineStr">
        <is>
          <t>용해 느림, 충분히 교반</t>
        </is>
      </c>
      <c r="H10" s="16" t="inlineStr">
        <is>
          <t>저자극 보조 활성</t>
        </is>
      </c>
    </row>
    <row r="11" ht="32" customHeight="1" s="43">
      <c r="A11" s="16" t="inlineStr">
        <is>
          <t>잔탄검</t>
        </is>
      </c>
      <c r="B11" s="16" t="inlineStr">
        <is>
          <t>Xanthan Gum</t>
        </is>
      </c>
      <c r="C11" s="16" t="inlineStr">
        <is>
          <t>점증제</t>
        </is>
      </c>
      <c r="D11" s="16" t="inlineStr">
        <is>
          <t>점증제(천연 고분자)</t>
        </is>
      </c>
      <c r="E11" s="16" t="inlineStr">
        <is>
          <t>사용한도 없음</t>
        </is>
      </c>
      <c r="F11" s="16" t="inlineStr">
        <is>
          <t>대표 천연 점증제, 선분산</t>
        </is>
      </c>
      <c r="G11" s="16" t="inlineStr">
        <is>
          <t>글리세린 선분산(피시아이 방지)</t>
        </is>
      </c>
      <c r="H11" s="16" t="inlineStr">
        <is>
          <t>'천연 점증' 소구</t>
        </is>
      </c>
    </row>
    <row r="12" ht="32" customHeight="1" s="43">
      <c r="A12" s="16" t="inlineStr">
        <is>
          <t>정제수</t>
        </is>
      </c>
      <c r="B12" s="16" t="inlineStr">
        <is>
          <t>Water</t>
        </is>
      </c>
      <c r="C12" s="16" t="inlineStr">
        <is>
          <t>용제</t>
        </is>
      </c>
      <c r="D12" s="16" t="inlineStr">
        <is>
          <t>수성원료(용제·기제)</t>
        </is>
      </c>
      <c r="E12" s="16" t="inlineStr">
        <is>
          <t>-</t>
        </is>
      </c>
      <c r="F12" s="16" t="inlineStr">
        <is>
          <t>기제, 순도·미생물 관리 대상</t>
        </is>
      </c>
      <c r="G12" s="16" t="inlineStr">
        <is>
          <t>잔량(q.s.) 100g 맞춤</t>
        </is>
      </c>
      <c r="H12" s="16" t="inlineStr">
        <is>
          <t>용수 규격=품질관리 기본</t>
        </is>
      </c>
    </row>
    <row r="13" ht="32" customHeight="1" s="43">
      <c r="A13" s="16" t="inlineStr">
        <is>
          <t>프로판디올</t>
        </is>
      </c>
      <c r="B13" s="16" t="inlineStr">
        <is>
          <t>Propanediol</t>
        </is>
      </c>
      <c r="C13" s="16" t="inlineStr">
        <is>
          <t>보습</t>
        </is>
      </c>
      <c r="D13" s="16" t="inlineStr">
        <is>
          <t>보습제·용제(다가알코올)</t>
        </is>
      </c>
      <c r="E13" s="16" t="inlineStr">
        <is>
          <t>사용한도 없음</t>
        </is>
      </c>
      <c r="F13" s="16" t="inlineStr">
        <is>
          <t>글리콜계, 방부 보조력</t>
        </is>
      </c>
      <c r="G13" s="16" t="inlineStr">
        <is>
          <t>방부 보조 폴리올</t>
        </is>
      </c>
      <c r="H13" s="16" t="inlineStr">
        <is>
          <t>'파라벤프리' 방부 서사</t>
        </is>
      </c>
    </row>
    <row r="14" ht="47" customHeight="1" s="43">
      <c r="A14" s="16" t="inlineStr">
        <is>
          <t>MCT오일</t>
        </is>
      </c>
      <c r="B14" s="16" t="inlineStr">
        <is>
          <t>Caprylic/Capric Triglyceride</t>
        </is>
      </c>
      <c r="C14" s="16" t="inlineStr">
        <is>
          <t>유상·에몰리언트</t>
        </is>
      </c>
      <c r="D14" s="16" t="inlineStr">
        <is>
          <t>유성원료(에스터 오일)</t>
        </is>
      </c>
      <c r="E14" s="16" t="inlineStr">
        <is>
          <t>사용한도 없음</t>
        </is>
      </c>
      <c r="F14" s="16" t="inlineStr">
        <is>
          <t>Caprylic/Capric Triglyceride</t>
        </is>
      </c>
      <c r="G14" s="16" t="inlineStr">
        <is>
          <t>경량 에몰리언트·말라세지아세이프</t>
        </is>
      </c>
      <c r="H14" s="16" t="inlineStr">
        <is>
          <t>지성용 가벼운 유분</t>
        </is>
      </c>
    </row>
    <row r="15" ht="32" customHeight="1" s="43">
      <c r="A15" s="16" t="inlineStr">
        <is>
          <t>디메치콘</t>
        </is>
      </c>
      <c r="B15" s="16" t="inlineStr">
        <is>
          <t>Dimethicone</t>
        </is>
      </c>
      <c r="C15" s="16" t="inlineStr">
        <is>
          <t>감촉·실리콘</t>
        </is>
      </c>
      <c r="D15" s="16" t="inlineStr">
        <is>
          <t>유성원료(실리콘)</t>
        </is>
      </c>
      <c r="E15" s="16" t="inlineStr">
        <is>
          <t>사용한도 없음</t>
        </is>
      </c>
      <c r="F15" s="16" t="inlineStr">
        <is>
          <t>실리콘 오일, 발림·보호막</t>
        </is>
      </c>
      <c r="G15" s="16" t="inlineStr">
        <is>
          <t>발림·얇은 보호막</t>
        </is>
      </c>
      <c r="H15" s="16" t="inlineStr">
        <is>
          <t>실키 사용감(실리콘은 포지셔닝 선택)</t>
        </is>
      </c>
    </row>
    <row r="16" ht="62" customHeight="1" s="43">
      <c r="A16" s="16" t="inlineStr">
        <is>
          <t>몬타노브68</t>
        </is>
      </c>
      <c r="B16" s="16" t="inlineStr">
        <is>
          <t>Cetearyl Alcohol &amp; Cetearyl Glucoside</t>
        </is>
      </c>
      <c r="C16" s="16" t="inlineStr">
        <is>
          <t>유화제</t>
        </is>
      </c>
      <c r="D16" s="16" t="inlineStr">
        <is>
          <t>계면활성제(비이온)+고급지방알코올</t>
        </is>
      </c>
      <c r="E16" s="16" t="inlineStr">
        <is>
          <t>사용한도 없음</t>
        </is>
      </c>
      <c r="F16" s="16" t="inlineStr">
        <is>
          <t>O/W 유화제, HLB·유화 개념</t>
        </is>
      </c>
      <c r="G16" s="16" t="inlineStr">
        <is>
          <t>O/W 유화, 유화온도 70~75℃</t>
        </is>
      </c>
      <c r="H16" s="16" t="inlineStr">
        <is>
          <t>'순한 유화' 소구</t>
        </is>
      </c>
    </row>
    <row r="17" ht="32" customHeight="1" s="43">
      <c r="A17" s="16" t="inlineStr">
        <is>
          <t>세틸알코올</t>
        </is>
      </c>
      <c r="B17" s="16" t="inlineStr">
        <is>
          <t>Cetyl Alcohol</t>
        </is>
      </c>
      <c r="C17" s="16" t="inlineStr">
        <is>
          <t>유상·에몰리언트</t>
        </is>
      </c>
      <c r="D17" s="16" t="inlineStr">
        <is>
          <t>고급지방알코올(보조유화)</t>
        </is>
      </c>
      <c r="E17" s="16" t="inlineStr">
        <is>
          <t>사용한도 없음</t>
        </is>
      </c>
      <c r="F17" s="16" t="inlineStr">
        <is>
          <t>점도·유화 안정화</t>
        </is>
      </c>
      <c r="G17" s="16" t="inlineStr">
        <is>
          <t>점도·유화 안정</t>
        </is>
      </c>
      <c r="H17" s="16" t="inlineStr">
        <is>
          <t>바디·사용감 조절</t>
        </is>
      </c>
    </row>
    <row r="18" ht="32" customHeight="1" s="43">
      <c r="A18" s="16" t="inlineStr">
        <is>
          <t>스쿠알란</t>
        </is>
      </c>
      <c r="B18" s="16" t="inlineStr">
        <is>
          <t>Squalane</t>
        </is>
      </c>
      <c r="C18" s="16" t="inlineStr">
        <is>
          <t>유상·에몰리언트</t>
        </is>
      </c>
      <c r="D18" s="16" t="inlineStr">
        <is>
          <t>유성원료(에몰리언트)</t>
        </is>
      </c>
      <c r="E18" s="16" t="inlineStr">
        <is>
          <t>사용한도 없음</t>
        </is>
      </c>
      <c r="F18" s="16" t="inlineStr">
        <is>
          <t>안정성 높은 보습 오일</t>
        </is>
      </c>
      <c r="G18" s="16" t="inlineStr">
        <is>
          <t>안정 보습오일·세이프</t>
        </is>
      </c>
      <c r="H18" s="16" t="inlineStr">
        <is>
          <t>'피부 유사' 서사</t>
        </is>
      </c>
    </row>
    <row r="19" ht="47" customHeight="1" s="43">
      <c r="A19" s="16" t="inlineStr">
        <is>
          <t>시어버터</t>
        </is>
      </c>
      <c r="B19" s="16" t="inlineStr">
        <is>
          <t>Butyrospermum Parkii Butter</t>
        </is>
      </c>
      <c r="C19" s="16" t="inlineStr">
        <is>
          <t>유상·에몰리언트</t>
        </is>
      </c>
      <c r="D19" s="16" t="inlineStr">
        <is>
          <t>유성원료(식물성 버터)</t>
        </is>
      </c>
      <c r="E19" s="16" t="inlineStr">
        <is>
          <t>사용한도 없음</t>
        </is>
      </c>
      <c r="F19" s="16" t="inlineStr">
        <is>
          <t>고형 유지, 에몰리언트</t>
        </is>
      </c>
      <c r="G19" s="16" t="inlineStr">
        <is>
          <t>v2 미사용(C11~24 지방산)</t>
        </is>
      </c>
      <c r="H19" s="16" t="inlineStr">
        <is>
          <t>바디 등 타제형 확장</t>
        </is>
      </c>
    </row>
    <row r="20" ht="47" customHeight="1" s="43">
      <c r="A20" s="16" t="inlineStr">
        <is>
          <t>올리브유화왁스</t>
        </is>
      </c>
      <c r="B20" s="16" t="inlineStr">
        <is>
          <t>Cetearyl Olivate &amp; Sorbitan Olivate</t>
        </is>
      </c>
      <c r="C20" s="16" t="inlineStr">
        <is>
          <t>유화제</t>
        </is>
      </c>
      <c r="D20" s="16" t="inlineStr">
        <is>
          <t>계면활성제(비이온 유화제)</t>
        </is>
      </c>
      <c r="E20" s="16" t="inlineStr">
        <is>
          <t>사용한도 없음</t>
        </is>
      </c>
      <c r="F20" s="16" t="inlineStr">
        <is>
          <t>올리브 유래 O/W 유화제</t>
        </is>
      </c>
      <c r="G20" s="16" t="inlineStr">
        <is>
          <t>v2 미사용(말라세지아 회색지대)</t>
        </is>
      </c>
      <c r="H20" s="16" t="inlineStr">
        <is>
          <t>타제형 유화</t>
        </is>
      </c>
    </row>
    <row r="21" ht="32" customHeight="1" s="43">
      <c r="A21" s="16" t="inlineStr">
        <is>
          <t>토코페롤(비타민E)</t>
        </is>
      </c>
      <c r="B21" s="16" t="inlineStr">
        <is>
          <t>Tocopherol</t>
        </is>
      </c>
      <c r="C21" s="16" t="inlineStr">
        <is>
          <t>항산화제</t>
        </is>
      </c>
      <c r="D21" s="16" t="inlineStr">
        <is>
          <t>산화방지제</t>
        </is>
      </c>
      <c r="E21" s="16" t="inlineStr">
        <is>
          <t>사용한도 없음(산화방지)</t>
        </is>
      </c>
      <c r="F21" s="16" t="inlineStr">
        <is>
          <t>★분류주의: 산화방지제(보존제 아님)</t>
        </is>
      </c>
      <c r="G21" s="16" t="inlineStr">
        <is>
          <t>오일 산패 방지</t>
        </is>
      </c>
      <c r="H21" s="16" t="inlineStr">
        <is>
          <t>★전성분 역할 표기 정확</t>
        </is>
      </c>
    </row>
    <row r="22" ht="32" customHeight="1" s="43">
      <c r="A22" s="16" t="inlineStr">
        <is>
          <t>폴리글리세릴-4 카프레이트</t>
        </is>
      </c>
      <c r="B22" s="16" t="inlineStr">
        <is>
          <t>Polyglyceryl-4 Caprate</t>
        </is>
      </c>
      <c r="C22" s="16" t="inlineStr">
        <is>
          <t>가용화제</t>
        </is>
      </c>
      <c r="D22" s="16" t="inlineStr">
        <is>
          <t>계면활성제(비이온 가용화제)</t>
        </is>
      </c>
      <c r="E22" s="16" t="inlineStr">
        <is>
          <t>사용한도 없음</t>
        </is>
      </c>
      <c r="F22" s="16" t="inlineStr">
        <is>
          <t>워시오프 가용화·세정 보조</t>
        </is>
      </c>
      <c r="G22" s="16" t="inlineStr">
        <is>
          <t>워시오프 가용화(미보유)</t>
        </is>
      </c>
      <c r="H22" s="16" t="inlineStr">
        <is>
          <t>클렌징 라인 전제 원료</t>
        </is>
      </c>
    </row>
    <row r="23" ht="47" customHeight="1" s="43">
      <c r="A23" s="16" t="inlineStr">
        <is>
          <t>호호바오일</t>
        </is>
      </c>
      <c r="B23" s="16" t="inlineStr">
        <is>
          <t>Simmondsia Chinensis Seed Oil</t>
        </is>
      </c>
      <c r="C23" s="16" t="inlineStr">
        <is>
          <t>유상·에몰리언트</t>
        </is>
      </c>
      <c r="D23" s="16" t="inlineStr">
        <is>
          <t>유성원료(왁스 에스터 오일)</t>
        </is>
      </c>
      <c r="E23" s="16" t="inlineStr">
        <is>
          <t>사용한도 없음</t>
        </is>
      </c>
      <c r="F23" s="16" t="inlineStr">
        <is>
          <t>피지 유사 왁스 에스터</t>
        </is>
      </c>
      <c r="G23" s="16" t="inlineStr">
        <is>
          <t>v2 미사용(말라세지아 먹이)</t>
        </is>
      </c>
      <c r="H23" s="16" t="inlineStr">
        <is>
          <t>헤어·바디 등 타제형</t>
        </is>
      </c>
    </row>
    <row r="24" ht="32" customHeight="1" s="43">
      <c r="A24" s="16" t="inlineStr">
        <is>
          <t>1,2-헥산다이올</t>
        </is>
      </c>
      <c r="B24" s="16" t="inlineStr">
        <is>
          <t>1,2-Hexanediol</t>
        </is>
      </c>
      <c r="C24" s="16" t="inlineStr">
        <is>
          <t>방부제</t>
        </is>
      </c>
      <c r="D24" s="16" t="inlineStr">
        <is>
          <t>다가알코올(보습·방부 보조)</t>
        </is>
      </c>
      <c r="E24" s="16" t="inlineStr">
        <is>
          <t>★지정 보존제 아님(목록 미등재)</t>
        </is>
      </c>
      <c r="F24" s="16" t="inlineStr">
        <is>
          <t>★함정: 방부력 있어도 법적 보존제 아님</t>
        </is>
      </c>
      <c r="G24" s="16" t="inlineStr">
        <is>
          <t>방부 부스터, 페녹시 병용</t>
        </is>
      </c>
      <c r="H24" s="16" t="inlineStr">
        <is>
          <t>★책임 방부성분 별도 명시</t>
        </is>
      </c>
    </row>
    <row r="25" ht="47" customHeight="1" s="43">
      <c r="A25" s="16" t="inlineStr">
        <is>
          <t>녹차추출물</t>
        </is>
      </c>
      <c r="B25" s="16" t="inlineStr">
        <is>
          <t>Camellia Sinensis Leaf Extract</t>
        </is>
      </c>
      <c r="C25" s="16" t="inlineStr">
        <is>
          <t>활성</t>
        </is>
      </c>
      <c r="D25" s="16" t="inlineStr">
        <is>
          <t>식물추출물(활성)</t>
        </is>
      </c>
      <c r="E25" s="16" t="inlineStr">
        <is>
          <t>사용한도 없음</t>
        </is>
      </c>
      <c r="F25" s="16" t="inlineStr">
        <is>
          <t>수용성 추출물</t>
        </is>
      </c>
      <c r="G25" s="16" t="inlineStr">
        <is>
          <t>냉장·갈변 주의, 수용성</t>
        </is>
      </c>
      <c r="H25" s="16" t="inlineStr">
        <is>
          <t>항산화 소구(미니멀서는 제외)</t>
        </is>
      </c>
    </row>
    <row r="26" ht="32" customHeight="1" s="43">
      <c r="A26" s="16" t="inlineStr">
        <is>
          <t>마데카소사이드</t>
        </is>
      </c>
      <c r="B26" s="16" t="inlineStr">
        <is>
          <t>Madecassoside</t>
        </is>
      </c>
      <c r="C26" s="16" t="inlineStr">
        <is>
          <t>활성</t>
        </is>
      </c>
      <c r="D26" s="16" t="inlineStr">
        <is>
          <t>식물추출물 활성(센텔라)</t>
        </is>
      </c>
      <c r="E26" s="16" t="inlineStr">
        <is>
          <t>사용한도 없음</t>
        </is>
      </c>
      <c r="F26" s="16" t="inlineStr">
        <is>
          <t>진정 활성</t>
        </is>
      </c>
      <c r="G26" s="16" t="inlineStr">
        <is>
          <t>냉동 보관, 시카 진정</t>
        </is>
      </c>
      <c r="H26" s="16" t="inlineStr">
        <is>
          <t>★'시카' 마케팅 키워드</t>
        </is>
      </c>
    </row>
    <row r="27" ht="17" customHeight="1" s="43">
      <c r="A27" s="16" t="inlineStr">
        <is>
          <t>판테놀(B5)</t>
        </is>
      </c>
      <c r="B27" s="16" t="inlineStr">
        <is>
          <t>Panthenol</t>
        </is>
      </c>
      <c r="C27" s="16" t="inlineStr">
        <is>
          <t>활성</t>
        </is>
      </c>
      <c r="D27" s="16" t="inlineStr">
        <is>
          <t>활성(보습·진정)</t>
        </is>
      </c>
      <c r="E27" s="16" t="inlineStr">
        <is>
          <t>사용한도 없음</t>
        </is>
      </c>
      <c r="F27" s="16" t="inlineStr">
        <is>
          <t>프로비타민 B5</t>
        </is>
      </c>
      <c r="G27" s="16" t="inlineStr">
        <is>
          <t>보습·진정 보조</t>
        </is>
      </c>
      <c r="H27" s="16" t="inlineStr">
        <is>
          <t>범용 보조 활성</t>
        </is>
      </c>
    </row>
    <row r="28" ht="32" customHeight="1" s="43">
      <c r="A28" s="16" t="inlineStr">
        <is>
          <t>페녹시에탄올</t>
        </is>
      </c>
      <c r="B28" s="16" t="inlineStr">
        <is>
          <t>Phenoxyethanol</t>
        </is>
      </c>
      <c r="C28" s="16" t="inlineStr">
        <is>
          <t>방부제</t>
        </is>
      </c>
      <c r="D28" s="16" t="inlineStr">
        <is>
          <t>보존제(사용제한 원료)</t>
        </is>
      </c>
      <c r="E28" s="16" t="inlineStr">
        <is>
          <t>★사용한도 1.0%</t>
        </is>
      </c>
      <c r="F28" s="16" t="inlineStr">
        <is>
          <t>★최빈출: 보존제·한도 1.0% 필수암기</t>
        </is>
      </c>
      <c r="G28" s="16" t="inlineStr">
        <is>
          <t>40℃ 이하 투입, 한도 1.0%</t>
        </is>
      </c>
      <c r="H28" s="16" t="inlineStr">
        <is>
          <t>★방부 핵심·한도 준수 입증</t>
        </is>
      </c>
    </row>
    <row r="29" ht="32" customHeight="1" s="43">
      <c r="A29" s="16" t="inlineStr">
        <is>
          <t>구연산</t>
        </is>
      </c>
      <c r="B29" s="16" t="inlineStr">
        <is>
          <t>Citric Acid</t>
        </is>
      </c>
      <c r="C29" s="16" t="inlineStr">
        <is>
          <t>pH조절</t>
        </is>
      </c>
      <c r="D29" s="16" t="inlineStr">
        <is>
          <t>pH 조절제</t>
        </is>
      </c>
      <c r="E29" s="16" t="inlineStr">
        <is>
          <t>사용한도 없음</t>
        </is>
      </c>
      <c r="F29" s="16" t="inlineStr">
        <is>
          <t>citric acid, pH 조절</t>
        </is>
      </c>
      <c r="G29" s="16" t="inlineStr">
        <is>
          <t>pH 5.0~5.5 적정</t>
        </is>
      </c>
      <c r="H29" s="16" t="inlineStr">
        <is>
          <t>약산성 자극저감 근거</t>
        </is>
      </c>
    </row>
    <row r="30" ht="47" customHeight="1" s="43">
      <c r="A30" s="16" t="inlineStr">
        <is>
          <t>메틸파라벤</t>
        </is>
      </c>
      <c r="B30" s="16" t="inlineStr">
        <is>
          <t>Methylparaben</t>
        </is>
      </c>
      <c r="C30" s="16" t="inlineStr">
        <is>
          <t>시험용(미보유)</t>
        </is>
      </c>
      <c r="D30" s="16" t="inlineStr">
        <is>
          <t>보존제(사용제한)</t>
        </is>
      </c>
      <c r="E30" s="16" t="inlineStr">
        <is>
          <t>단일 0.4%·혼합 0.8%</t>
        </is>
      </c>
      <c r="F30" s="16" t="inlineStr">
        <is>
          <t>★파라벤 한도(단일0.4/혼합0.8) 빈출</t>
        </is>
      </c>
      <c r="G30" s="16" t="inlineStr">
        <is>
          <t>다도기 미사용(페녹시 채택)</t>
        </is>
      </c>
      <c r="H30" s="16" t="inlineStr">
        <is>
          <t>'파라벤프리' 소구 가능</t>
        </is>
      </c>
    </row>
    <row r="31" ht="32" customHeight="1" s="43">
      <c r="A31" s="16" t="inlineStr">
        <is>
          <t>프로필파라벤</t>
        </is>
      </c>
      <c r="B31" s="16" t="inlineStr">
        <is>
          <t>Propylparaben</t>
        </is>
      </c>
      <c r="C31" s="16" t="inlineStr">
        <is>
          <t>시험용(미보유)</t>
        </is>
      </c>
      <c r="D31" s="16" t="inlineStr">
        <is>
          <t>보존제(사용제한)</t>
        </is>
      </c>
      <c r="E31" s="16" t="inlineStr">
        <is>
          <t>프로필·부틸파라벤 단일/혼합 0.14%</t>
        </is>
      </c>
      <c r="F31" s="16" t="inlineStr">
        <is>
          <t>★장쇄 파라벤은 더 엄격(0.14%)</t>
        </is>
      </c>
      <c r="G31" s="16" t="inlineStr">
        <is>
          <t>미사용</t>
        </is>
      </c>
      <c r="H31" s="16" t="inlineStr">
        <is>
          <t>트렌드상 기피 성분</t>
        </is>
      </c>
    </row>
    <row r="32" ht="32" customHeight="1" s="43">
      <c r="A32" s="16" t="inlineStr">
        <is>
          <t>벤질알코올</t>
        </is>
      </c>
      <c r="B32" s="16" t="inlineStr">
        <is>
          <t>Benzyl Alcohol</t>
        </is>
      </c>
      <c r="C32" s="16" t="inlineStr">
        <is>
          <t>시험용(미보유)</t>
        </is>
      </c>
      <c r="D32" s="16" t="inlineStr">
        <is>
          <t>보존제(사용제한)+착향</t>
        </is>
      </c>
      <c r="E32" s="16" t="inlineStr">
        <is>
          <t>보존 목적 1.0%</t>
        </is>
      </c>
      <c r="F32" s="16" t="inlineStr">
        <is>
          <t>향료이자 보존제(이중역할) 주의</t>
        </is>
      </c>
      <c r="G32" s="16" t="inlineStr">
        <is>
          <t>미사용(무향 원칙과 상충)</t>
        </is>
      </c>
      <c r="H32" s="16" t="inlineStr">
        <is>
          <t>무향 포지션과 배치</t>
        </is>
      </c>
    </row>
    <row r="33" ht="32" customHeight="1" s="43">
      <c r="A33" s="16" t="inlineStr">
        <is>
          <t>소르빅애씨드</t>
        </is>
      </c>
      <c r="B33" s="16" t="inlineStr">
        <is>
          <t>Sorbic Acid</t>
        </is>
      </c>
      <c r="C33" s="16" t="inlineStr">
        <is>
          <t>시험용(미보유)</t>
        </is>
      </c>
      <c r="D33" s="16" t="inlineStr">
        <is>
          <t>보존제(사용제한)</t>
        </is>
      </c>
      <c r="E33" s="16" t="inlineStr">
        <is>
          <t>0.6%</t>
        </is>
      </c>
      <c r="F33" s="16" t="inlineStr">
        <is>
          <t>유기산계, pH 낮아야 효과</t>
        </is>
      </c>
      <c r="G33" s="16" t="inlineStr">
        <is>
          <t>미사용</t>
        </is>
      </c>
      <c r="H33" s="16" t="inlineStr">
        <is>
          <t>천연계 방부 대안</t>
        </is>
      </c>
    </row>
    <row r="34" ht="32" customHeight="1" s="43">
      <c r="A34" s="16" t="inlineStr">
        <is>
          <t>벤조익애씨드</t>
        </is>
      </c>
      <c r="B34" s="16" t="inlineStr">
        <is>
          <t>Benzoic Acid</t>
        </is>
      </c>
      <c r="C34" s="16" t="inlineStr">
        <is>
          <t>시험용(미보유)</t>
        </is>
      </c>
      <c r="D34" s="16" t="inlineStr">
        <is>
          <t>보존제(사용제한)</t>
        </is>
      </c>
      <c r="E34" s="16" t="inlineStr">
        <is>
          <t>0.5%</t>
        </is>
      </c>
      <c r="F34" s="16" t="inlineStr">
        <is>
          <t>안식향산, 산성서 효과</t>
        </is>
      </c>
      <c r="G34" s="16" t="inlineStr">
        <is>
          <t>미사용</t>
        </is>
      </c>
      <c r="H34" s="16" t="inlineStr">
        <is>
          <t>-</t>
        </is>
      </c>
    </row>
    <row r="35" ht="32" customHeight="1" s="43">
      <c r="A35" s="16" t="inlineStr">
        <is>
          <t>DMDM하이단토인</t>
        </is>
      </c>
      <c r="B35" s="16" t="inlineStr">
        <is>
          <t>DMDM Hydantoin</t>
        </is>
      </c>
      <c r="C35" s="16" t="inlineStr">
        <is>
          <t>시험용(미보유)</t>
        </is>
      </c>
      <c r="D35" s="16" t="inlineStr">
        <is>
          <t>보존제(사용제한)</t>
        </is>
      </c>
      <c r="E35" s="16" t="inlineStr">
        <is>
          <t>0.6%(포름알데하이드 방출)</t>
        </is>
      </c>
      <c r="F35" s="16" t="inlineStr">
        <is>
          <t>★포름알데하이드 방출 보존제(기피)</t>
        </is>
      </c>
      <c r="G35" s="16" t="inlineStr">
        <is>
          <t>미사용</t>
        </is>
      </c>
      <c r="H35" s="16" t="inlineStr">
        <is>
          <t>'노 포름알데하이드' 신뢰</t>
        </is>
      </c>
    </row>
    <row r="36" ht="47" customHeight="1" s="43">
      <c r="A36" s="16" t="inlineStr">
        <is>
          <t>메칠이소치아졸리논</t>
        </is>
      </c>
      <c r="B36" s="16" t="inlineStr">
        <is>
          <t>Methylisothiazolinone</t>
        </is>
      </c>
      <c r="C36" s="16" t="inlineStr">
        <is>
          <t>시험용(미보유)</t>
        </is>
      </c>
      <c r="D36" s="16" t="inlineStr">
        <is>
          <t>보존제(사용제한)</t>
        </is>
      </c>
      <c r="E36" s="16" t="inlineStr">
        <is>
          <t>씻어내는 제품 0.0015%</t>
        </is>
      </c>
      <c r="F36" s="16" t="inlineStr">
        <is>
          <t>★MIT/CMIT 알레르기·리브온 금지 빈출</t>
        </is>
      </c>
      <c r="G36" s="16" t="inlineStr">
        <is>
          <t>미사용</t>
        </is>
      </c>
      <c r="H36" s="16" t="inlineStr">
        <is>
          <t>리브온 금지 주의</t>
        </is>
      </c>
    </row>
    <row r="37" ht="32" customHeight="1" s="43">
      <c r="A37" s="16" t="inlineStr">
        <is>
          <t>징크옥사이드</t>
        </is>
      </c>
      <c r="B37" s="16" t="inlineStr">
        <is>
          <t>Zinc Oxide</t>
        </is>
      </c>
      <c r="C37" s="16" t="inlineStr">
        <is>
          <t>시험용(미보유)</t>
        </is>
      </c>
      <c r="D37" s="16" t="inlineStr">
        <is>
          <t>자외선차단(무기)·기능성</t>
        </is>
      </c>
      <c r="E37" s="16" t="inlineStr">
        <is>
          <t>최대 25%</t>
        </is>
      </c>
      <c r="F37" s="16" t="inlineStr">
        <is>
          <t>★무기자차 대표, 백탁</t>
        </is>
      </c>
      <c r="G37" s="16" t="inlineStr">
        <is>
          <t>선크림 확장 시</t>
        </is>
      </c>
      <c r="H37" s="16" t="inlineStr">
        <is>
          <t>자차=기능성 인증 필요</t>
        </is>
      </c>
    </row>
    <row r="38" ht="32" customHeight="1" s="43">
      <c r="A38" s="16" t="inlineStr">
        <is>
          <t>티타늄디옥사이드</t>
        </is>
      </c>
      <c r="B38" s="16" t="inlineStr">
        <is>
          <t>Titanium Dioxide</t>
        </is>
      </c>
      <c r="C38" s="16" t="inlineStr">
        <is>
          <t>시험용(미보유)</t>
        </is>
      </c>
      <c r="D38" s="16" t="inlineStr">
        <is>
          <t>자외선차단(무기)·기능성</t>
        </is>
      </c>
      <c r="E38" s="16" t="inlineStr">
        <is>
          <t>최대 25%</t>
        </is>
      </c>
      <c r="F38" s="16" t="inlineStr">
        <is>
          <t>무기자차, 산란 방식</t>
        </is>
      </c>
      <c r="G38" s="16" t="inlineStr">
        <is>
          <t>확장 시</t>
        </is>
      </c>
      <c r="H38" s="16" t="inlineStr">
        <is>
          <t>-</t>
        </is>
      </c>
    </row>
    <row r="39" ht="47" customHeight="1" s="43">
      <c r="A39" s="16" t="inlineStr">
        <is>
          <t>에칠헥실메톡시신나메이트</t>
        </is>
      </c>
      <c r="B39" s="16" t="inlineStr">
        <is>
          <t>Ethylhexyl Methoxycinnamate</t>
        </is>
      </c>
      <c r="C39" s="16" t="inlineStr">
        <is>
          <t>시험용(미보유)</t>
        </is>
      </c>
      <c r="D39" s="16" t="inlineStr">
        <is>
          <t>자외선차단(유기)·기능성</t>
        </is>
      </c>
      <c r="E39" s="16" t="inlineStr">
        <is>
          <t>최대 7.5%</t>
        </is>
      </c>
      <c r="F39" s="16" t="inlineStr">
        <is>
          <t>대표 유기자차</t>
        </is>
      </c>
      <c r="G39" s="16" t="inlineStr">
        <is>
          <t>확장 시</t>
        </is>
      </c>
      <c r="H39" s="16" t="inlineStr">
        <is>
          <t>-</t>
        </is>
      </c>
    </row>
    <row r="40" ht="47" customHeight="1" s="43">
      <c r="A40" s="16" t="inlineStr">
        <is>
          <t>부틸메톡시디벤조일메탄</t>
        </is>
      </c>
      <c r="B40" s="16" t="inlineStr">
        <is>
          <t>Butyl Methoxydibenzoylmethane</t>
        </is>
      </c>
      <c r="C40" s="16" t="inlineStr">
        <is>
          <t>시험용(미보유)</t>
        </is>
      </c>
      <c r="D40" s="16" t="inlineStr">
        <is>
          <t>자외선차단(유기)·기능성</t>
        </is>
      </c>
      <c r="E40" s="16" t="inlineStr">
        <is>
          <t>최대 5%</t>
        </is>
      </c>
      <c r="F40" s="16" t="inlineStr">
        <is>
          <t>아보벤존, UVA·광안정성 이슈</t>
        </is>
      </c>
      <c r="G40" s="16" t="inlineStr">
        <is>
          <t>확장 시</t>
        </is>
      </c>
      <c r="H40" s="16" t="inlineStr">
        <is>
          <t>-</t>
        </is>
      </c>
    </row>
    <row r="41" ht="32" customHeight="1" s="43">
      <c r="A41" s="16" t="inlineStr">
        <is>
          <t>알부틴</t>
        </is>
      </c>
      <c r="B41" s="16" t="inlineStr">
        <is>
          <t>Arbutin</t>
        </is>
      </c>
      <c r="C41" s="16" t="inlineStr">
        <is>
          <t>시험용(미보유)</t>
        </is>
      </c>
      <c r="D41" s="16" t="inlineStr">
        <is>
          <t>미백 기능성 주성분</t>
        </is>
      </c>
      <c r="E41" s="16" t="inlineStr">
        <is>
          <t>2~5%</t>
        </is>
      </c>
      <c r="F41" s="16" t="inlineStr">
        <is>
          <t>★미백 고시 성분(하이드로퀴논 유도체)</t>
        </is>
      </c>
      <c r="G41" s="16" t="inlineStr">
        <is>
          <t>미사용</t>
        </is>
      </c>
      <c r="H41" s="16" t="inlineStr">
        <is>
          <t>미백 라인 옵션</t>
        </is>
      </c>
    </row>
    <row r="42" ht="32" customHeight="1" s="43">
      <c r="A42" s="16" t="inlineStr">
        <is>
          <t>아스코빌글루코사이드</t>
        </is>
      </c>
      <c r="B42" s="16" t="inlineStr">
        <is>
          <t>Ascorbyl Glucoside</t>
        </is>
      </c>
      <c r="C42" s="16" t="inlineStr">
        <is>
          <t>시험용(미보유)</t>
        </is>
      </c>
      <c r="D42" s="16" t="inlineStr">
        <is>
          <t>미백 기능성 주성분</t>
        </is>
      </c>
      <c r="E42" s="16" t="inlineStr">
        <is>
          <t>2%</t>
        </is>
      </c>
      <c r="F42" s="16" t="inlineStr">
        <is>
          <t>비타민C 유도체(안정형)</t>
        </is>
      </c>
      <c r="G42" s="16" t="inlineStr">
        <is>
          <t>미사용</t>
        </is>
      </c>
      <c r="H42" s="16" t="inlineStr">
        <is>
          <t>미백 소구</t>
        </is>
      </c>
    </row>
    <row r="43" ht="32" customHeight="1" s="43">
      <c r="A43" s="16" t="inlineStr">
        <is>
          <t>레티놀</t>
        </is>
      </c>
      <c r="B43" s="16" t="inlineStr">
        <is>
          <t>Retinol</t>
        </is>
      </c>
      <c r="C43" s="16" t="inlineStr">
        <is>
          <t>시험용(미보유)</t>
        </is>
      </c>
      <c r="D43" s="16" t="inlineStr">
        <is>
          <t>주름개선 기능성 주성분</t>
        </is>
      </c>
      <c r="E43" s="16" t="inlineStr">
        <is>
          <t>2,500 IU</t>
        </is>
      </c>
      <c r="F43" s="16" t="inlineStr">
        <is>
          <t>★단위가 IU(함량주의)·변색</t>
        </is>
      </c>
      <c r="G43" s="16" t="inlineStr">
        <is>
          <t>미사용</t>
        </is>
      </c>
      <c r="H43" s="16" t="inlineStr">
        <is>
          <t>안티에이징 라인</t>
        </is>
      </c>
    </row>
    <row r="44" ht="32" customHeight="1" s="43">
      <c r="A44" s="16" t="inlineStr">
        <is>
          <t>아데노신</t>
        </is>
      </c>
      <c r="B44" s="16" t="inlineStr">
        <is>
          <t>Adenosine</t>
        </is>
      </c>
      <c r="C44" s="16" t="inlineStr">
        <is>
          <t>시험용(미보유)</t>
        </is>
      </c>
      <c r="D44" s="16" t="inlineStr">
        <is>
          <t>주름개선 기능성 주성분</t>
        </is>
      </c>
      <c r="E44" s="16" t="inlineStr">
        <is>
          <t>0.04%</t>
        </is>
      </c>
      <c r="F44" s="16" t="inlineStr">
        <is>
          <t>★주름 고시 0.04% 빈출</t>
        </is>
      </c>
      <c r="G44" s="16" t="inlineStr">
        <is>
          <t>미사용</t>
        </is>
      </c>
      <c r="H44" s="16" t="inlineStr">
        <is>
          <t>주름 소구</t>
        </is>
      </c>
    </row>
    <row r="45" ht="32" customHeight="1" s="43">
      <c r="A45" s="16" t="inlineStr">
        <is>
          <t>살리실릭애씨드</t>
        </is>
      </c>
      <c r="B45" s="16" t="inlineStr">
        <is>
          <t>Salicylic Acid</t>
        </is>
      </c>
      <c r="C45" s="16" t="inlineStr">
        <is>
          <t>시험용(미보유)</t>
        </is>
      </c>
      <c r="D45" s="16" t="inlineStr">
        <is>
          <t>사용제한/여드름(세정) 기능성</t>
        </is>
      </c>
      <c r="E45" s="16" t="inlineStr">
        <is>
          <t>보존 목적 0.5%·여드름 세정 0.5%</t>
        </is>
      </c>
      <c r="F45" s="16" t="inlineStr">
        <is>
          <t>★BHA, 영유아 사용제한 빈출</t>
        </is>
      </c>
      <c r="G45" s="16" t="inlineStr">
        <is>
          <t>미사용</t>
        </is>
      </c>
      <c r="H45" s="16" t="inlineStr">
        <is>
          <t>지성 세안 라인 옵션</t>
        </is>
      </c>
    </row>
    <row r="46" ht="32" customHeight="1" s="43">
      <c r="A46" s="16" t="inlineStr">
        <is>
          <t>하이드로퀴논</t>
        </is>
      </c>
      <c r="B46" s="16" t="inlineStr">
        <is>
          <t>Hydroquinone</t>
        </is>
      </c>
      <c r="C46" s="16" t="inlineStr">
        <is>
          <t>시험용(미보유)</t>
        </is>
      </c>
      <c r="D46" s="16" t="inlineStr">
        <is>
          <t>★배합금지(일반화장품)</t>
        </is>
      </c>
      <c r="E46" s="16" t="inlineStr">
        <is>
          <t>화장품 사용금지(의약품)</t>
        </is>
      </c>
      <c r="F46" s="16" t="inlineStr">
        <is>
          <t>★'미백'이라고 넣으면 안 됨(함정)</t>
        </is>
      </c>
      <c r="G46" s="16" t="inlineStr">
        <is>
          <t>절대 미사용</t>
        </is>
      </c>
      <c r="H46" s="16" t="inlineStr">
        <is>
          <t>해외직구 성분 주의</t>
        </is>
      </c>
    </row>
    <row r="47" ht="32" customHeight="1" s="43">
      <c r="A47" s="16" t="inlineStr">
        <is>
          <t>스테로이드</t>
        </is>
      </c>
      <c r="B47" s="16" t="inlineStr">
        <is>
          <t>Corticosteroids</t>
        </is>
      </c>
      <c r="C47" s="16" t="inlineStr">
        <is>
          <t>시험용(미보유)</t>
        </is>
      </c>
      <c r="D47" s="16" t="inlineStr">
        <is>
          <t>★배합금지</t>
        </is>
      </c>
      <c r="E47" s="16" t="inlineStr">
        <is>
          <t>사용금지(의약품)</t>
        </is>
      </c>
      <c r="F47" s="16" t="inlineStr">
        <is>
          <t>진정 강력해도 금지 — 함정</t>
        </is>
      </c>
      <c r="G47" s="16" t="inlineStr">
        <is>
          <t>절대 미사용</t>
        </is>
      </c>
      <c r="H47" s="16" t="inlineStr">
        <is>
          <t>'무스테로이드' 신뢰</t>
        </is>
      </c>
    </row>
    <row r="48" ht="32" customHeight="1" s="43">
      <c r="A48" s="16" t="inlineStr">
        <is>
          <t>소듐라우레스설페이트</t>
        </is>
      </c>
      <c r="B48" s="16" t="inlineStr">
        <is>
          <t>Sodium Laureth Sulfate</t>
        </is>
      </c>
      <c r="C48" s="16" t="inlineStr">
        <is>
          <t>시험용(미보유)</t>
        </is>
      </c>
      <c r="D48" s="16" t="inlineStr">
        <is>
          <t>음이온 계면활성제(세정)</t>
        </is>
      </c>
      <c r="E48" s="16" t="inlineStr">
        <is>
          <t>-</t>
        </is>
      </c>
      <c r="F48" s="16" t="inlineStr">
        <is>
          <t>★SLES, 대표 세정 음이온</t>
        </is>
      </c>
      <c r="G48" s="16" t="inlineStr">
        <is>
          <t>세안 라인 위탁 시</t>
        </is>
      </c>
      <c r="H48" s="16" t="inlineStr">
        <is>
          <t>저자극 버전 선택 포인트</t>
        </is>
      </c>
    </row>
    <row r="49" ht="32" customHeight="1" s="43">
      <c r="A49" s="16" t="inlineStr">
        <is>
          <t>코카미도프로필베타인</t>
        </is>
      </c>
      <c r="B49" s="16" t="inlineStr">
        <is>
          <t>Cocamidopropyl Betaine</t>
        </is>
      </c>
      <c r="C49" s="16" t="inlineStr">
        <is>
          <t>시험용(미보유)</t>
        </is>
      </c>
      <c r="D49" s="16" t="inlineStr">
        <is>
          <t>양쪽성 계면활성제(세정)</t>
        </is>
      </c>
      <c r="E49" s="16" t="inlineStr">
        <is>
          <t>-</t>
        </is>
      </c>
      <c r="F49" s="16" t="inlineStr">
        <is>
          <t>저자극, 베이비·민감 세안</t>
        </is>
      </c>
      <c r="G49" s="16" t="inlineStr">
        <is>
          <t>세안 라인</t>
        </is>
      </c>
      <c r="H49" s="16" t="inlineStr">
        <is>
          <t>민감 타깃 적합</t>
        </is>
      </c>
    </row>
    <row r="50" ht="32" customHeight="1" s="43">
      <c r="A50" s="16" t="inlineStr">
        <is>
          <t>세트리모늄클로라이드</t>
        </is>
      </c>
      <c r="B50" s="16" t="inlineStr">
        <is>
          <t>Cetrimonium Chloride</t>
        </is>
      </c>
      <c r="C50" s="16" t="inlineStr">
        <is>
          <t>시험용(미보유)</t>
        </is>
      </c>
      <c r="D50" s="16" t="inlineStr">
        <is>
          <t>양이온 계면활성제(헤어)</t>
        </is>
      </c>
      <c r="E50" s="16" t="inlineStr">
        <is>
          <t>제품별 사용한도</t>
        </is>
      </c>
      <c r="F50" s="16" t="inlineStr">
        <is>
          <t>헤어 린스·대전방지(양이온)</t>
        </is>
      </c>
      <c r="G50" s="16" t="inlineStr">
        <is>
          <t>헤어 확장</t>
        </is>
      </c>
      <c r="H50" s="16" t="inlineStr">
        <is>
          <t>-</t>
        </is>
      </c>
    </row>
    <row r="51" ht="17" customHeight="1" s="43">
      <c r="A51" s="16" t="inlineStr">
        <is>
          <t>산화철</t>
        </is>
      </c>
      <c r="B51" s="16" t="inlineStr">
        <is>
          <t>Iron Oxides</t>
        </is>
      </c>
      <c r="C51" s="16" t="inlineStr">
        <is>
          <t>시험용(미보유)</t>
        </is>
      </c>
      <c r="D51" s="16" t="inlineStr">
        <is>
          <t>착색제(무기안료)</t>
        </is>
      </c>
      <c r="E51" s="16" t="inlineStr">
        <is>
          <t>허용 색소</t>
        </is>
      </c>
      <c r="F51" s="16" t="inlineStr">
        <is>
          <t>색조 대표 무기안료</t>
        </is>
      </c>
      <c r="G51" s="16" t="inlineStr">
        <is>
          <t>색조 확장 시</t>
        </is>
      </c>
      <c r="H51" s="16" t="inlineStr">
        <is>
          <t>무색 원칙과 별개</t>
        </is>
      </c>
    </row>
    <row r="52" ht="32" customHeight="1" s="43">
      <c r="A52" s="16" t="inlineStr">
        <is>
          <t>타르색소(예: 적색201호)</t>
        </is>
      </c>
      <c r="B52" s="16" t="inlineStr">
        <is>
          <t>CI 번호</t>
        </is>
      </c>
      <c r="C52" s="16" t="inlineStr">
        <is>
          <t>시험용(미보유)</t>
        </is>
      </c>
      <c r="D52" s="16" t="inlineStr">
        <is>
          <t>착색제(타르색소)</t>
        </is>
      </c>
      <c r="E52" s="16" t="inlineStr">
        <is>
          <t>품목·부위별 사용제한</t>
        </is>
      </c>
      <c r="F52" s="16" t="inlineStr">
        <is>
          <t>★눈 주위·점막 사용제한 빈출</t>
        </is>
      </c>
      <c r="G52" s="16" t="inlineStr">
        <is>
          <t>미사용</t>
        </is>
      </c>
      <c r="H52" s="16" t="inlineStr">
        <is>
          <t>색조 시 색소 한도 학습</t>
        </is>
      </c>
    </row>
    <row r="53" ht="47" customHeight="1" s="43">
      <c r="A53" s="16" t="inlineStr">
        <is>
          <t>리모넨</t>
        </is>
      </c>
      <c r="B53" s="16" t="inlineStr">
        <is>
          <t>Limonene</t>
        </is>
      </c>
      <c r="C53" s="16" t="inlineStr">
        <is>
          <t>시험용(미보유)</t>
        </is>
      </c>
      <c r="D53" s="16" t="inlineStr">
        <is>
          <t>착향 알레르기 유발성분</t>
        </is>
      </c>
      <c r="E53" s="16" t="inlineStr">
        <is>
          <t>씻는 0.01%/안 씻는 0.001% 초과 표시</t>
        </is>
      </c>
      <c r="F53" s="16" t="inlineStr">
        <is>
          <t>★25종 중 대표(감귤향)</t>
        </is>
      </c>
      <c r="G53" s="16" t="inlineStr">
        <is>
          <t>다도기 무향=해당없음</t>
        </is>
      </c>
      <c r="H53" s="16" t="inlineStr">
        <is>
          <t>무향이 알레르겐 0 근거</t>
        </is>
      </c>
    </row>
    <row r="54" ht="32" customHeight="1" s="43">
      <c r="A54" s="16" t="inlineStr">
        <is>
          <t>리날룰</t>
        </is>
      </c>
      <c r="B54" s="16" t="inlineStr">
        <is>
          <t>Linalool</t>
        </is>
      </c>
      <c r="C54" s="16" t="inlineStr">
        <is>
          <t>시험용(미보유)</t>
        </is>
      </c>
      <c r="D54" s="16" t="inlineStr">
        <is>
          <t>착향 알레르기 유발성분</t>
        </is>
      </c>
      <c r="E54" s="16" t="inlineStr">
        <is>
          <t>동일 표시기준</t>
        </is>
      </c>
      <c r="F54" s="16" t="inlineStr">
        <is>
          <t>★라벤더향 대표 알레르겐</t>
        </is>
      </c>
      <c r="G54" s="16" t="inlineStr">
        <is>
          <t>무향</t>
        </is>
      </c>
      <c r="H54" s="16" t="inlineStr">
        <is>
          <t>-</t>
        </is>
      </c>
    </row>
  </sheetData>
  <mergeCells count="2">
    <mergeCell ref="A2:H2"/>
    <mergeCell ref="A1:H1"/>
  </mergeCells>
  <pageMargins left="0.75" right="0.75" top="1" bottom="1" header="0.5" footer="0.5"/>
</worksheet>
</file>

<file path=xl/worksheets/sheet23.xml><?xml version="1.0" encoding="utf-8"?>
<worksheet xmlns="http://schemas.openxmlformats.org/spreadsheetml/2006/main">
  <sheetPr>
    <tabColor rgb="FF2E75B6"/>
    <outlinePr summaryBelow="1" summaryRight="1"/>
    <pageSetUpPr/>
  </sheetPr>
  <dimension ref="A1:F20"/>
  <sheetViews>
    <sheetView workbookViewId="0">
      <pane ySplit="3" topLeftCell="A4" activePane="bottomLeft" state="frozen"/>
      <selection pane="bottomLeft" activeCell="A1" sqref="A1:F1"/>
    </sheetView>
  </sheetViews>
  <sheetFormatPr baseColWidth="10" defaultColWidth="8.83203125" defaultRowHeight="17"/>
  <cols>
    <col width="19" customWidth="1" style="43" min="1" max="1"/>
    <col width="26" customWidth="1" style="43" min="2" max="2"/>
    <col width="32" customWidth="1" style="43" min="3" max="3"/>
    <col width="25" customWidth="1" style="43" min="4" max="4"/>
    <col width="30" customWidth="1" style="43" min="5" max="5"/>
    <col width="20" customWidth="1" style="43" min="6" max="6"/>
  </cols>
  <sheetData>
    <row r="1" ht="30" customHeight="1" s="43">
      <c r="A1" s="84" t="inlineStr">
        <is>
          <t>시험→사업 활용 — 외운 이론을 ODM 발주·제품 기획의 무기로 (암기 + 쉬운 풀이)</t>
        </is>
      </c>
    </row>
    <row r="2" ht="30" customHeight="1" s="43">
      <c r="A2" s="83" t="inlineStr">
        <is>
          <t>왼쪽(시험 핵심)을 외우되 오른쪽(사업 활용·발주 질문)으로 써먹는다. 'C열=쉬운 풀이'. ODM 미팅 체크리스트는 E열. 수치·목록은 식약처 「화장품 안전기준 등에 관한 규정」·화장품법 기준의 교육용 정리 — 시험·제조·판매 전 최신 고시로 반드시 재확인.</t>
        </is>
      </c>
    </row>
    <row r="3">
      <c r="A3" s="15" t="inlineStr">
        <is>
          <t>분류(시험 영역)</t>
        </is>
      </c>
      <c r="B3" s="15" t="inlineStr">
        <is>
          <t>시험 핵심 암기</t>
        </is>
      </c>
      <c r="C3" s="15" t="inlineStr">
        <is>
          <t>쉽게 말하면 (풀이)</t>
        </is>
      </c>
      <c r="D3" s="15" t="inlineStr">
        <is>
          <t>→ 사업 활용</t>
        </is>
      </c>
      <c r="E3" s="15" t="inlineStr">
        <is>
          <t>ODM·발주 미팅 질문(그대로 물어볼 것)</t>
        </is>
      </c>
      <c r="F3" s="15" t="inlineStr">
        <is>
          <t>주의/메모</t>
        </is>
      </c>
    </row>
    <row r="4" ht="92" customHeight="1" s="43">
      <c r="A4" s="16" t="inlineStr">
        <is>
          <t>[법] 영업 종류·책임판매업</t>
        </is>
      </c>
      <c r="B4" s="16" t="inlineStr">
        <is>
          <t>책임판매업·제조업·맞춤형판매업 구분, 등록/신고, 안전·품질관리(CGMP)</t>
        </is>
      </c>
      <c r="C4" s="16" t="inlineStr">
        <is>
          <t>화장품 사업은 역할별로 등록이 나뉘어요. 공장을 안 돌리면 '책임판매업'만 등록하고 제조는 공장에 맡기면 돼요 — 조제관리사 자격은 '맞춤형 매장'을 열 때의 필수 자격.</t>
        </is>
      </c>
      <c r="D4" s="16" t="inlineStr">
        <is>
          <t>직접제조 안 하면 '책임판매업' 등록 + 제조는 ODM 위탁 구조</t>
        </is>
      </c>
      <c r="E4" s="16" t="inlineStr">
        <is>
          <t>제조소가 CGMP 업소인가? 제조번호·제조일·사용기한 관리? 책임판매 vs 제조품질 역할 경계는?</t>
        </is>
      </c>
      <c r="F4" s="16" t="inlineStr">
        <is>
          <t>★조제관리사 자격=맞판 선임요건. 자격 자체가 사업 자산</t>
        </is>
      </c>
    </row>
    <row r="5" ht="62" customHeight="1" s="43">
      <c r="A5" s="16" t="inlineStr">
        <is>
          <t>[법] 표시·기재·광고</t>
        </is>
      </c>
      <c r="B5" s="16" t="inlineStr">
        <is>
          <t>전성분 표시의무, 부당표시광고(치료·의학적 효능 금지)</t>
        </is>
      </c>
      <c r="C5" s="16" t="inlineStr">
        <is>
          <t>라벨·상세페이지엔 '해도 되는 말'과 '안 되는 말'이 법으로 갈려요. 치료·의학적 효과를 암시하면 걸립니다.</t>
        </is>
      </c>
      <c r="D5" s="16" t="inlineStr">
        <is>
          <t>라벨·상세페이지의 '하면 안 되는 말' 경계 관리</t>
        </is>
      </c>
      <c r="E5" s="16" t="inlineStr">
        <is>
          <t>라벨 시안(전성분 함량순·착향 알레르겐) 검수해주나? 표시광고 가이드 제공?</t>
        </is>
      </c>
      <c r="F5" s="16" t="inlineStr">
        <is>
          <t>치료·항염·살균·병명 금지(문구검사와 동일)</t>
        </is>
      </c>
    </row>
    <row r="6" ht="77" customHeight="1" s="43">
      <c r="A6" s="16" t="inlineStr">
        <is>
          <t>[제조품질] 사용제한 보존제</t>
        </is>
      </c>
      <c r="B6" s="16" t="inlineStr">
        <is>
          <t>보존제 목록·최대함량(페녹시에탄올 1.0% 등), 씻는/안 씻는 구분</t>
        </is>
      </c>
      <c r="C6" s="16" t="inlineStr">
        <is>
          <t>방부 성분은 종류마다 '최대 이만큼만' 쓰라는 한도가 있어요. 공장에 '한도 안 넘었는지, 방부력 시험했는지' 당당히 물을 근거가 됩니다.</t>
        </is>
      </c>
      <c r="D6" s="16" t="inlineStr">
        <is>
          <t>방부 시스템 설계·검증을 공장에 요구하는 기준</t>
        </is>
      </c>
      <c r="E6" s="16" t="inlineStr">
        <is>
          <t>방부 성분·함량? 방부력(챌린지) 시험성적서 주나? 리브온 한도 안 넘나?</t>
        </is>
      </c>
      <c r="F6" s="16" t="inlineStr">
        <is>
          <t>1,2-헥산다이올=지정 보존제 아님(함정)</t>
        </is>
      </c>
    </row>
    <row r="7" ht="77" customHeight="1" s="43">
      <c r="A7" s="16" t="inlineStr">
        <is>
          <t>[제조품질] 자외선차단·선크림</t>
        </is>
      </c>
      <c r="B7" s="16" t="inlineStr">
        <is>
          <t>자외선차단성분 목록·최대함량, 자차=기능성(심사/보고)</t>
        </is>
      </c>
      <c r="C7" s="16" t="inlineStr">
        <is>
          <t>선크림은 자외선차단 성분을 정해진 한도로 쓰고 '기능성'으로 인증받아야 하는 제품이에요. 혼자 만들 게 아니라 위탁+인증 전제.</t>
        </is>
      </c>
      <c r="D7" s="16" t="inlineStr">
        <is>
          <t>선크림은 '위탁+기능성 인증' 전제</t>
        </is>
      </c>
      <c r="E7" s="16" t="inlineStr">
        <is>
          <t>자차 성분·함량 고시 범위 내? SPF/PA 시험성적서·기능성 심사필? 원료 수급?</t>
        </is>
      </c>
      <c r="F7" s="16" t="inlineStr">
        <is>
          <t>확장 2~3순위. 히어로 검증 뒤</t>
        </is>
      </c>
    </row>
    <row r="8" ht="77" customHeight="1" s="43">
      <c r="A8" s="16" t="inlineStr">
        <is>
          <t>[제조품질] 기능성 주성분(미백·주름)</t>
        </is>
      </c>
      <c r="B8" s="16" t="inlineStr">
        <is>
          <t>미백(나이아신아마이드 2~5%·알부틴), 주름(아데노신 0.04%·레티놀) 고시</t>
        </is>
      </c>
      <c r="C8" s="16" t="inlineStr">
        <is>
          <t>미백·주름을 광고하려면 '정해진 성분을 정해진 양'으로 넣고 나라에 보고/심사해야 해요. 내가 가진 나이아신아마이드가 바로 미백 주성분.</t>
        </is>
      </c>
      <c r="D8" s="16" t="inlineStr">
        <is>
          <t>'기능성' 표방하려면 고시 성분·함량 지켜 ODM에 보고/심사 대행</t>
        </is>
      </c>
      <c r="E8" s="16" t="inlineStr">
        <is>
          <t>기능성 보고(심사) 대행 범위? 주성분·함량 고시 내? 안정화 데이터?</t>
        </is>
      </c>
      <c r="F8" s="16" t="inlineStr">
        <is>
          <t>나이아신아마이드 보유·히어로 2% → 미백 표방은 전략 선택</t>
        </is>
      </c>
    </row>
    <row r="9" ht="62" customHeight="1" s="43">
      <c r="A9" s="16" t="inlineStr">
        <is>
          <t>[제조품질] 배합금지 원료</t>
        </is>
      </c>
      <c r="B9" s="16" t="inlineStr">
        <is>
          <t>사용할 수 없는 원료 목록</t>
        </is>
      </c>
      <c r="C9" s="16" t="inlineStr">
        <is>
          <t>아예 화장품에 못 쓰는 성분 목록이에요. 해외 처방을 들여올 때 이 목록으로 먼저 걸러야 사고가 안 납니다.</t>
        </is>
      </c>
      <c r="D9" s="16" t="inlineStr">
        <is>
          <t>수입·신규 원료, 해외 처방 1차 필터</t>
        </is>
      </c>
      <c r="E9" s="16" t="inlineStr">
        <is>
          <t>전성분에 국내 배합금지·한도 초과 없나? 원료 CoA·MSDS 제공?</t>
        </is>
      </c>
      <c r="F9" s="16" t="inlineStr">
        <is>
          <t>해외 인기 성분이 국내 금지인 경우 주의</t>
        </is>
      </c>
    </row>
    <row r="10" ht="77" customHeight="1" s="43">
      <c r="A10" s="16" t="inlineStr">
        <is>
          <t>[제조품질] CGMP 문서화</t>
        </is>
      </c>
      <c r="B10" s="16" t="inlineStr">
        <is>
          <t>제조기록서·제조번호·일탈·재작업·교육</t>
        </is>
      </c>
      <c r="C10" s="16" t="inlineStr">
        <is>
          <t>공장이 '언제·뭘·얼마나' 만들었는지 다 기록으로 남기는 체계예요. 내 개발일지 습관이 이 눈높이와 같아 위탁 계약 때 요구 수준을 압니다.</t>
        </is>
      </c>
      <c r="D10" s="16" t="inlineStr">
        <is>
          <t>개발일지 기록 습관 → 위탁 품질계약 눈높이</t>
        </is>
      </c>
      <c r="E10" s="16" t="inlineStr">
        <is>
          <t>로트별 기록·CoA·일탈처리 SOP 주나? 리콜 절차는?</t>
        </is>
      </c>
      <c r="F10" s="16" t="inlineStr">
        <is>
          <t>추적성=리콜·CS 방어력</t>
        </is>
      </c>
    </row>
    <row r="11" ht="77" customHeight="1" s="43">
      <c r="A11" s="16" t="inlineStr">
        <is>
          <t>[제조품질] 위해평가·MoS</t>
        </is>
      </c>
      <c r="B11" s="16" t="inlineStr">
        <is>
          <t>위험성확인→위험성결정→노출평가→위해도결정, 안전역(MoS)</t>
        </is>
      </c>
      <c r="C11" s="16" t="inlineStr">
        <is>
          <t>성분이 안전한지를 '위험성×노출량'으로 따져 여유(안전역)를 보는 방법이에요. 활성 농도를 올릴지 과학적으로 판단할 때 씁니다.</t>
        </is>
      </c>
      <c r="D11" s="16" t="inlineStr">
        <is>
          <t>신규·고농도 활성 도입 판단틀</t>
        </is>
      </c>
      <c r="E11" s="16" t="inlineStr">
        <is>
          <t>원료 안전성자료(독성·MoS) 제공? 처방 농도 안전역 근거?</t>
        </is>
      </c>
      <c r="F11" s="16" t="inlineStr">
        <is>
          <t>활성 농도 상향 시 과학적 근거 필요</t>
        </is>
      </c>
    </row>
    <row r="12" ht="77" customHeight="1" s="43">
      <c r="A12" s="16" t="inlineStr">
        <is>
          <t>[유통안전] 유래물질·미생물 한도</t>
        </is>
      </c>
      <c r="B12" s="16" t="inlineStr">
        <is>
          <t>중금속(납20·비소10·수은1 등)·미생물(기타 1,000 CFU/g) 한도</t>
        </is>
      </c>
      <c r="C12" s="16" t="inlineStr">
        <is>
          <t>원료에 딸려올 수 있는 중금속·세균 수에 '넘으면 안 되는 선'이 있어요. 출고 전 시험성적서를 받아야 품질을 증명하고 클레임을 막습니다.</t>
        </is>
      </c>
      <c r="D12" s="16" t="inlineStr">
        <is>
          <t>출고 전 안전관리 시험성적서=품질 신뢰·CS 방어</t>
        </is>
      </c>
      <c r="E12" s="16" t="inlineStr">
        <is>
          <t>로트별 중금속·미생물 시험성적서 주나? 비용 부담 주체?</t>
        </is>
      </c>
      <c r="F12" s="16" t="inlineStr">
        <is>
          <t>계약서에 시험성적서 제공 명시</t>
        </is>
      </c>
    </row>
    <row r="13" ht="77" customHeight="1" s="43">
      <c r="A13" s="16" t="inlineStr">
        <is>
          <t>[유통안전] 착향 알레르기 성분</t>
        </is>
      </c>
      <c r="B13" s="16" t="inlineStr">
        <is>
          <t>지정 25종, 씻는 0.01%/안 씻는 0.001% 초과 표시</t>
        </is>
      </c>
      <c r="C13" s="16" t="inlineStr">
        <is>
          <t>향료 속 알레르기 유발 25종은 일정량 넘으면 표시 의무가 있어요. 다도기는 무향이라 이 부담이 아예 없다는 게 강점.</t>
        </is>
      </c>
      <c r="D13" s="16" t="inlineStr">
        <is>
          <t>무향=알레르겐 0 소구 가능</t>
        </is>
      </c>
      <c r="E13" s="16" t="inlineStr">
        <is>
          <t>향 무첨가 유지 가능? 원료 자체 잔향·알레르겐 유입 없나?</t>
        </is>
      </c>
      <c r="F13" s="16" t="inlineStr">
        <is>
          <t>무향이 곧 USP이자 규제 리스크 최소화</t>
        </is>
      </c>
    </row>
    <row r="14" ht="77" customHeight="1" s="43">
      <c r="A14" s="16" t="inlineStr">
        <is>
          <t>[유통안전] 포장·용기</t>
        </is>
      </c>
      <c r="B14" s="16" t="inlineStr">
        <is>
          <t>용기 재질 적합성, 안전용기·포장, 내용물-용기 상용성</t>
        </is>
      </c>
      <c r="C14" s="16" t="inlineStr">
        <is>
          <t>용기 재질이 내용물과 안 맞으면 성분이 녹아나오거나 흡착돼요. 자/펌프/에어리스 선택이 안정성과 브랜드 메시지를 좌우합니다.</t>
        </is>
      </c>
      <c r="D14" s="16" t="inlineStr">
        <is>
          <t>자/에어리스/펌프 선택·PCR 친환경 소구</t>
        </is>
      </c>
      <c r="E14" s="16" t="inlineStr">
        <is>
          <t>내용물-용기 상용성(용출·흡착) 시험? 안전용기 대상? PCR 옵션?</t>
        </is>
      </c>
      <c r="F14" s="16" t="inlineStr">
        <is>
          <t>용기선택이 안정성·브랜드 메시지 좌우</t>
        </is>
      </c>
    </row>
    <row r="15" ht="77" customHeight="1" s="43">
      <c r="A15" s="16" t="inlineStr">
        <is>
          <t>[유통안전] pH·안정성·사용기한</t>
        </is>
      </c>
      <c r="B15" s="16" t="inlineStr">
        <is>
          <t>유형별 pH 기준, 안정성(가속·장기), PAO</t>
        </is>
      </c>
      <c r="C15" s="16" t="inlineStr">
        <is>
          <t>'언제까지 쓰세요(사용기한·개봉후기간)'는 감이 아니라 안정성 데이터로 정해요. 라벨과 CS의 과학적 뒷받침이 됩니다.</t>
        </is>
      </c>
      <c r="D15" s="16" t="inlineStr">
        <is>
          <t>사용기한·보관조건의 과학적 근거=라벨·CS 뒷받침</t>
        </is>
      </c>
      <c r="E15" s="16" t="inlineStr">
        <is>
          <t>안정성 데이터로 사용기한/PAO 산정? 보관조건 표기 근거?</t>
        </is>
      </c>
      <c r="F15" s="16" t="inlineStr">
        <is>
          <t>무리한 장기 표기 리스크</t>
        </is>
      </c>
    </row>
    <row r="16" ht="77" customHeight="1" s="43">
      <c r="A16" s="16" t="inlineStr">
        <is>
          <t>[맞춤형] 혼합·소분·위생</t>
        </is>
      </c>
      <c r="B16" s="16" t="inlineStr">
        <is>
          <t>내용물+원료 혼합 가능/불가, 소분, 작업장 위생·소독</t>
        </is>
      </c>
      <c r="C16" s="16" t="inlineStr">
        <is>
          <t>맞춤형 매장은 '어디까지 섞어도 되는지'와 위생이 핵심이에요. 이 역량이 곧 상담→조제 차별화이자 자격의 직접 수익화.</t>
        </is>
      </c>
      <c r="D16" s="16" t="inlineStr">
        <is>
          <t>'맞춤형판매업' 직접 운영 핵심 역량(상담→조제)</t>
        </is>
      </c>
      <c r="E16" s="16" t="inlineStr">
        <is>
          <t>벌크 내용물 공급받아 매장서 소분·혼합 모델 가능? 내용물 안정성 유지?</t>
        </is>
      </c>
      <c r="F16" s="16" t="inlineStr">
        <is>
          <t>조제관리사 자격의 직접 수익화 경로</t>
        </is>
      </c>
    </row>
    <row r="17" ht="62" customHeight="1" s="43">
      <c r="A17" s="16" t="inlineStr">
        <is>
          <t>[맞춤형] 피부측정·상담</t>
        </is>
      </c>
      <c r="B17" s="16" t="inlineStr">
        <is>
          <t>피부 생리·타입·측정 지식</t>
        </is>
      </c>
      <c r="C17" s="16" t="inlineStr">
        <is>
          <t>피부 생리·타입을 알면 '진단→맞춤 추천'을 해줄 수 있어요. 전문성이 신뢰와 객단가로 이어집니다.</t>
        </is>
      </c>
      <c r="D17" s="16" t="inlineStr">
        <is>
          <t>피부진단→맞춤 추천 콘텐츠·서비스로 객단가↑</t>
        </is>
      </c>
      <c r="E17" s="16" t="inlineStr">
        <is>
          <t>(자체검토) 측정기기·상담 프로토콜 표준화 가능?</t>
        </is>
      </c>
      <c r="F17" s="16" t="inlineStr">
        <is>
          <t>전문성=신뢰·재구매</t>
        </is>
      </c>
    </row>
    <row r="18" ht="62" customHeight="1" s="43">
      <c r="A18" s="16" t="inlineStr">
        <is>
          <t>[맞춤형/제조] 계면활성제·세안</t>
        </is>
      </c>
      <c r="B18" s="16" t="inlineStr">
        <is>
          <t>계면활성제 4분류(음/양/양쪽성/비이온), 세정 원리·자극도</t>
        </is>
      </c>
      <c r="C18" s="16" t="inlineStr">
        <is>
          <t>세안 제품의 베이스는 계면활성제인데 종류마다 세정력·자극이 달라요. 민감·지성 타깃이면 저자극 쪽을 골라야 합니다.</t>
        </is>
      </c>
      <c r="D18" s="16" t="inlineStr">
        <is>
          <t>폼클렌저 등 세안 라인 베이스 선택 기준</t>
        </is>
      </c>
      <c r="E18" s="16" t="inlineStr">
        <is>
          <t>세정 베이스 계면활성제 종류·자극도? 약산성 유지? 민감·지성 적합?</t>
        </is>
      </c>
      <c r="F18" s="16" t="inlineStr">
        <is>
          <t>초기엔 위탁 권장(설비·충전 부담)</t>
        </is>
      </c>
    </row>
    <row r="19" ht="62" customHeight="1" s="43">
      <c r="A19" s="16" t="inlineStr">
        <is>
          <t>[법] 온라인판매·개인정보</t>
        </is>
      </c>
      <c r="B19" s="16" t="inlineStr">
        <is>
          <t>전자상거래·개인정보보호 표시의무(화장품법 밖이나 판매 필수)</t>
        </is>
      </c>
      <c r="C19" s="16" t="inlineStr">
        <is>
          <t>온라인 판매는 화장품법 밖이지만 전자상거래·개인정보 표시의무를 지켜야 해요. 자사몰·스마트스토어 운영의 기본.</t>
        </is>
      </c>
      <c r="D19" s="16" t="inlineStr">
        <is>
          <t>자사몰·스마트스토어 고지·청약철회 운영</t>
        </is>
      </c>
      <c r="E19" s="16" t="inlineStr">
        <is>
          <t>플랫폼 입점 시 표시사항 자동 충족? 광고 심의 지원?</t>
        </is>
      </c>
      <c r="F19" s="16" t="inlineStr">
        <is>
          <t>판매 채널 운영의 법적 기본</t>
        </is>
      </c>
    </row>
    <row r="20" ht="77" customHeight="1" s="43">
      <c r="A20" s="16" t="inlineStr">
        <is>
          <t>[법] 수입·통관</t>
        </is>
      </c>
      <c r="B20" s="16" t="inlineStr">
        <is>
          <t>해외 원료·완제 수입 시 표준통관예정보고 등 절차</t>
        </is>
      </c>
      <c r="C20" s="16" t="inlineStr">
        <is>
          <t>해외 원료·완제를 들여오려면 통관 보고 등 절차가 있어요. 소싱 전에 절차·비용·기간을 알아야 리드타임 사고를 막습니다.</t>
        </is>
      </c>
      <c r="D20" s="16" t="inlineStr">
        <is>
          <t>해외 성분 소싱 시 절차·비용·기간 파악</t>
        </is>
      </c>
      <c r="E20" s="16" t="inlineStr">
        <is>
          <t>원료 수입대행·통관·검역 책임 주체? 리드타임?</t>
        </is>
      </c>
      <c r="F20" s="16" t="inlineStr">
        <is>
          <t>해외 트렌드 성분 도입 리스크</t>
        </is>
      </c>
    </row>
  </sheetData>
  <mergeCells count="2">
    <mergeCell ref="A2:F2"/>
    <mergeCell ref="A1:F1"/>
  </mergeCells>
  <pageMargins left="0.75" right="0.75" top="1" bottom="1" header="0.5" footer="0.5"/>
</worksheet>
</file>

<file path=xl/worksheets/sheet24.xml><?xml version="1.0" encoding="utf-8"?>
<worksheet xmlns="http://schemas.openxmlformats.org/spreadsheetml/2006/main">
  <sheetPr>
    <tabColor rgb="FF2E75B6"/>
    <outlinePr summaryBelow="1" summaryRight="1"/>
    <pageSetUpPr/>
  </sheetPr>
  <dimension ref="A1:F21"/>
  <sheetViews>
    <sheetView workbookViewId="0">
      <pane ySplit="23" topLeftCell="A24" activePane="bottomLeft" state="frozen"/>
      <selection pane="bottomLeft" activeCell="A1" sqref="A1:F1"/>
    </sheetView>
  </sheetViews>
  <sheetFormatPr baseColWidth="10" defaultColWidth="8.83203125" defaultRowHeight="17"/>
  <cols>
    <col width="17" customWidth="1" style="43" min="1" max="1"/>
    <col width="27" customWidth="1" style="43" min="2" max="2"/>
    <col width="26" customWidth="1" style="43" min="3" max="3"/>
    <col width="32" customWidth="1" style="43" min="4" max="4"/>
    <col width="24" customWidth="1" style="43" min="5" max="5"/>
    <col width="20" customWidth="1" style="43" min="6" max="6"/>
  </cols>
  <sheetData>
    <row r="1" ht="30" customHeight="1" s="43">
      <c r="A1" s="84" t="inlineStr">
        <is>
          <t>실습↔시험 개념 — 배치마다 하는 일을 시험 개념·사업으로 (암기 + 쉬운 풀이)</t>
        </is>
      </c>
    </row>
    <row r="2" ht="30" customHeight="1" s="43">
      <c r="A2" s="83" t="inlineStr">
        <is>
          <t>성분은 「시험대비 원료맵」 참조. 여기는 제형·공정·안정성·위생·장비. 'D열=쉬운 풀이'. 수치·목록은 식약처 「화장품 안전기준 등에 관한 규정」·화장품법 기준의 교육용 정리 — 시험·제조·판매 전 최신 고시로 반드시 재확인.</t>
        </is>
      </c>
    </row>
    <row r="3">
      <c r="A3" s="15" t="inlineStr">
        <is>
          <t>분류(실습 영역)</t>
        </is>
      </c>
      <c r="B3" s="15" t="inlineStr">
        <is>
          <t>내가 하는 것 (엑셀 근거)</t>
        </is>
      </c>
      <c r="C3" s="15" t="inlineStr">
        <is>
          <t>→ 시험 개념 (외울 것)</t>
        </is>
      </c>
      <c r="D3" s="15" t="inlineStr">
        <is>
          <t>쉽게 말하면 (풀이)</t>
        </is>
      </c>
      <c r="E3" s="15" t="inlineStr">
        <is>
          <t>→ 사업 활용</t>
        </is>
      </c>
      <c r="F3" s="15" t="inlineStr">
        <is>
          <t>주의/메모</t>
        </is>
      </c>
    </row>
    <row r="4" ht="77" customHeight="1" s="43">
      <c r="A4" s="16" t="inlineStr">
        <is>
          <t>[제형 분류]</t>
        </is>
      </c>
      <c r="B4" s="16" t="inlineStr">
        <is>
          <t>토너·앰플·젤·로션·크림·클렌징오일·워시오프 7종 직접 설계·제조</t>
        </is>
      </c>
      <c r="C4" s="16" t="inlineStr">
        <is>
          <t>화장품 유형 분류, 유화형(O/W)·가용화·분산 구분, 리브온/워시오프</t>
        </is>
      </c>
      <c r="D4" s="16" t="inlineStr">
        <is>
          <t>내가 만드는 7가지가 사실 시험의 '유화/가용화/분산', '씻어내는/안 씻는' 분류 그 자체예요. 크림은 유화, 워시오프는 가용화.</t>
        </is>
      </c>
      <c r="E4" s="16" t="inlineStr">
        <is>
          <t>라인업 설계·제품유형 신고, 직접/위탁 경계</t>
        </is>
      </c>
      <c r="F4" s="16" t="inlineStr">
        <is>
          <t>리브온(토너·크림)은 방부·향을 더 보수적으로</t>
        </is>
      </c>
    </row>
    <row r="5" ht="62" customHeight="1" s="43">
      <c r="A5" s="16" t="inlineStr">
        <is>
          <t>[배합 설계·전성분]</t>
        </is>
      </c>
      <c r="B5" s="16" t="inlineStr">
        <is>
          <t>처방 %합계 100, 정제수 잔량(q.s.), 1% 이하 정밀계량</t>
        </is>
      </c>
      <c r="C5" s="16" t="inlineStr">
        <is>
          <t>전성분=함량 많은 순, 1%이하·착향·색소는 순서 무관, q.s.</t>
        </is>
      </c>
      <c r="D5" s="16" t="inlineStr">
        <is>
          <t>처방 %를 많은 순으로 적으면 그게 바로 전성분 표기 초안이에요. 1% 이하·향·색소만 순서를 안 지켜도 됩니다.</t>
        </is>
      </c>
      <c r="E5" s="16" t="inlineStr">
        <is>
          <t>라벨 전성분 검수·ODM 처방 대조</t>
        </is>
      </c>
      <c r="F5" s="16" t="inlineStr">
        <is>
          <t>★처방 시트가 곧 전성분 표기 초안</t>
        </is>
      </c>
    </row>
    <row r="6" ht="77" customHeight="1" s="43">
      <c r="A6" s="16" t="inlineStr">
        <is>
          <t>[제조 공정]</t>
        </is>
      </c>
      <c r="B6" s="16" t="inlineStr">
        <is>
          <t>수상(A) 70~75℃ / 유상(B) / 냉각첨가(C) 40℃ 이하, 잔탄 선분산</t>
        </is>
      </c>
      <c r="C6" s="16" t="inlineStr">
        <is>
          <t>가용화·유화·분산 공정, 상(phase), 가열·냉각·투입 순서</t>
        </is>
      </c>
      <c r="D6" s="16" t="inlineStr">
        <is>
          <t>수상은 데우고, 유상은 녹이고, 열에 약한 건 식은 뒤(40℃↓) 넣는 '순서'가 공정 핵심이에요. 순서를 지켜야 매번 같은 품질이 나옵니다.</t>
        </is>
      </c>
      <c r="E6" s="16" t="inlineStr">
        <is>
          <t>공정 표준화=재현성→품질 일관성(CS 방어)</t>
        </is>
      </c>
      <c r="F6" s="16" t="inlineStr">
        <is>
          <t>냉각군(방부·열 약한 활성)은 40℃ 이하 투입</t>
        </is>
      </c>
    </row>
    <row r="7" ht="77" customHeight="1" s="43">
      <c r="A7" s="16" t="inlineStr">
        <is>
          <t>[유화 안정성]</t>
        </is>
      </c>
      <c r="B7" s="16" t="inlineStr">
        <is>
          <t>층분리·크리밍·오일링을 온도·전단(호모)·유화제 3요소로 교정</t>
        </is>
      </c>
      <c r="C7" s="16" t="inlineStr">
        <is>
          <t>유화 안정성, 유화제 HLB·유화형, 상분리 원인</t>
        </is>
      </c>
      <c r="D7" s="16" t="inlineStr">
        <is>
          <t>물·기름이 갈라지는 건 ①온도 ②호모(전단) ③유화제, 세 가지로 잡아요. 점도를 올리면 기름방울이 못 떠올라 더 안정됩니다.</t>
        </is>
      </c>
      <c r="E7" s="16" t="inlineStr">
        <is>
          <t>안정 처방=반품·클레임 방지, ODM 샘플 평가</t>
        </is>
      </c>
      <c r="F7" s="16" t="inlineStr">
        <is>
          <t>점도↑(잔탄검)도 크리밍을 막는다</t>
        </is>
      </c>
    </row>
    <row r="8" ht="62" customHeight="1" s="43">
      <c r="A8" s="16" t="inlineStr">
        <is>
          <t>[안정성 시험]</t>
        </is>
      </c>
      <c r="B8" s="16" t="inlineStr">
        <is>
          <t>45℃·RT·4℃·동결융해 + 원심(LC-8S) 분리mm, 1·2·4·8주 관찰</t>
        </is>
      </c>
      <c r="C8" s="16" t="inlineStr">
        <is>
          <t>안정성 시험(가속·장기·가혹), 경시변화</t>
        </is>
      </c>
      <c r="D8" s="16" t="inlineStr">
        <is>
          <t>45℃·동결융해로 미리 괴롭혀 변하는지 봐요. 이 결과가 '사용기한·개봉후기간'의 근거이고 ODM에 요구할 데이터.</t>
        </is>
      </c>
      <c r="E8" s="16" t="inlineStr">
        <is>
          <t>★사용기한·PAO 산정 근거=ODM에 요구할 데이터</t>
        </is>
      </c>
      <c r="F8" s="16" t="inlineStr">
        <is>
          <t>투명 바이알로 변색·냄새·pH 비교</t>
        </is>
      </c>
    </row>
    <row r="9" ht="77" customHeight="1" s="43">
      <c r="A9" s="16" t="inlineStr">
        <is>
          <t>[pH 관리]</t>
        </is>
      </c>
      <c r="B9" s="16" t="inlineStr">
        <is>
          <t>목표 5.0~5.5, 구연산 희석액 적정, pH미터 교정(버퍼 4·7)</t>
        </is>
      </c>
      <c r="C9" s="16" t="inlineStr">
        <is>
          <t>피부 약산성, 유형별 pH 기준, pH 측정법</t>
        </is>
      </c>
      <c r="D9" s="16" t="inlineStr">
        <is>
          <t>피부가 약산성이라 제품도 거기 맞춰요(5.0~5.5). 구연산을 한 방울씩 넣어 맞추고 pH미터는 버퍼로 교정 후 씁니다.</t>
        </is>
      </c>
      <c r="E9" s="16" t="inlineStr">
        <is>
          <t>자극 최소화 근거, 민감·지성 소구</t>
        </is>
      </c>
      <c r="F9" s="16" t="inlineStr">
        <is>
          <t>물 든 제품만 측정, 되직하면 정제수 1:1 희석</t>
        </is>
      </c>
    </row>
    <row r="10" ht="77" customHeight="1" s="43">
      <c r="A10" s="16" t="inlineStr">
        <is>
          <t>[방부·미생물]</t>
        </is>
      </c>
      <c r="B10" s="16" t="inlineStr">
        <is>
          <t>페녹시에탄올+1,2-헥산다이올, 도구 소독, 1개월 내 사용</t>
        </is>
      </c>
      <c r="C10" s="16" t="inlineStr">
        <is>
          <t>보존제 사용한도, 미생물 한도, 방부력(챌린지)</t>
        </is>
      </c>
      <c r="D10" s="16" t="inlineStr">
        <is>
          <t>물+영양분은 세균의 밥상이라 방부가 필수예요. 단 헥산다이올은 법적 보존제가 아니라 책임 방부성분(페녹시)이 따로 있어야 합니다.</t>
        </is>
      </c>
      <c r="E10" s="16" t="inlineStr">
        <is>
          <t>방부력 시험성적서를 ODM에 요구, 사용기한 근거</t>
        </is>
      </c>
      <c r="F10" s="16" t="inlineStr">
        <is>
          <t>물+영양=미생물 배지. 헥산다이올=지정 보존제 아님</t>
        </is>
      </c>
    </row>
    <row r="11" ht="62" customHeight="1" s="43">
      <c r="A11" s="16" t="inlineStr">
        <is>
          <t>[산화·원료 보관]</t>
        </is>
      </c>
      <c r="B11" s="16" t="inlineStr">
        <is>
          <t>토코페롤 항산화, 차광·서늘, 냉장/냉동/방습 분리 보관</t>
        </is>
      </c>
      <c r="C11" s="16" t="inlineStr">
        <is>
          <t>산화방지제, 원료 보관조건, 비의도 변질·유래물질</t>
        </is>
      </c>
      <c r="D11" s="16" t="inlineStr">
        <is>
          <t>기름은 산소를 만나면 쩐내가 나요(산화). 토코페롤로 늦추고, 원료는 성질대로 냉장·냉동·방습 나눠 보관합니다.</t>
        </is>
      </c>
      <c r="E11" s="16" t="inlineStr">
        <is>
          <t>원료 자재관리(CoA·로트·유효기간)→품질·원가</t>
        </is>
      </c>
      <c r="F11" s="16" t="inlineStr">
        <is>
          <t>녹차·베타글루칸 냉장, 마데카소사이드 냉동</t>
        </is>
      </c>
    </row>
    <row r="12" ht="77" customHeight="1" s="43">
      <c r="A12" s="16" t="inlineStr">
        <is>
          <t>[작업장 위생·혼합소분]</t>
        </is>
      </c>
      <c r="B12" s="16" t="inlineStr">
        <is>
          <t>70% 에탄올 소독, 향·색 전용도구, 완전 건조</t>
        </is>
      </c>
      <c r="C12" s="16" t="inlineStr">
        <is>
          <t>맞춤형 혼합·소분 위생, 교차오염 방지, 손 소독</t>
        </is>
      </c>
      <c r="D12" s="16" t="inlineStr">
        <is>
          <t>자가제조·맞춤형의 최대 리스크는 미생물 오염이에요. 70% 알코올 소독·전용 도구가 시험(맞춤형 위생)이자 매장 운영 표준.</t>
        </is>
      </c>
      <c r="E12" s="16" t="inlineStr">
        <is>
          <t>★맞판 매장 운영 표준=조제관리사 실무 핵심</t>
        </is>
      </c>
      <c r="F12" s="16" t="inlineStr">
        <is>
          <t>미생물 오염이 자가제조 최대 리스크</t>
        </is>
      </c>
    </row>
    <row r="13" ht="77" customHeight="1" s="43">
      <c r="A13" s="16" t="inlineStr">
        <is>
          <t>[장비·계량]</t>
        </is>
      </c>
      <c r="B13" s="16" t="inlineStr">
        <is>
          <t>정밀저울 0.01g(소량)·벤치저울(대량), 호모·오버헤드·pH미터</t>
        </is>
      </c>
      <c r="C13" s="16" t="inlineStr">
        <is>
          <t>혼합·소분 장비·기구, 계량 정확도·오차</t>
        </is>
      </c>
      <c r="D13" s="16" t="inlineStr">
        <is>
          <t>1% 이하 소량은 정밀저울(0.01g), 많은 양은 큰 저울로 나눠 재요. 소량을 큰 저울로 재면 오차가 처방 전체를 망칩니다.</t>
        </is>
      </c>
      <c r="E13" s="16" t="inlineStr">
        <is>
          <t>소량 생산 vs 위탁 판단, 매장 장비 기준</t>
        </is>
      </c>
      <c r="F13" s="16" t="inlineStr">
        <is>
          <t>1% 이하는 정밀저울 — 큰 저울은 처방을 망친다</t>
        </is>
      </c>
    </row>
    <row r="14" ht="77" customHeight="1" s="43">
      <c r="A14" s="16" t="inlineStr">
        <is>
          <t>[제조 기록·배치]</t>
        </is>
      </c>
      <c r="B14" s="16" t="inlineStr">
        <is>
          <t>개발일지에 날짜·제품·배치량g·판정, '한 번에 한 변수'</t>
        </is>
      </c>
      <c r="C14" s="16" t="inlineStr">
        <is>
          <t>제조번호·제조기록서(뱃치기록), 제조일·사용기한(CGMP)</t>
        </is>
      </c>
      <c r="D14" s="16" t="inlineStr">
        <is>
          <t>제조번호·배치기록(언제·뭘·얼마나)이 CGMP 핵심이에요. 이 추적성이 있어야 문제가 나도 어느 로트인지 찾아 대응합니다.</t>
        </is>
      </c>
      <c r="E14" s="16" t="inlineStr">
        <is>
          <t>로트 추적성=리콜·CS 대응, ODM 품질계약 기준</t>
        </is>
      </c>
      <c r="F14" s="16" t="inlineStr">
        <is>
          <t>접은 실험도 '이 방향 아님' 데이터</t>
        </is>
      </c>
    </row>
    <row r="15" ht="62" customHeight="1" s="43">
      <c r="A15" s="16" t="inlineStr">
        <is>
          <t>[계면활성제·유화이론]</t>
        </is>
      </c>
      <c r="B15" s="16" t="inlineStr">
        <is>
          <t>몬타노브68로 O/W 유화, 두 상 70~75℃</t>
        </is>
      </c>
      <c r="C15" s="16" t="inlineStr">
        <is>
          <t>계면활성제 4분류·HLB·유화형</t>
        </is>
      </c>
      <c r="D15" s="16" t="inlineStr">
        <is>
          <t>몬타노브로 물·기름을 섞는 게 유화인데, 계면활성제는 4종류이고 자극 세기가 달라요(비이온이 제일 순함).</t>
        </is>
      </c>
      <c r="E15" s="16" t="inlineStr">
        <is>
          <t>세안·클렌징 라인 베이스 판단</t>
        </is>
      </c>
      <c r="F15" s="16" t="inlineStr">
        <is>
          <t>자극순 양이온&gt;음이온&gt;양쪽성&gt;비이온</t>
        </is>
      </c>
    </row>
    <row r="16" ht="77" customHeight="1" s="43">
      <c r="A16" s="16" t="inlineStr">
        <is>
          <t>[점증·유변]</t>
        </is>
      </c>
      <c r="B16" s="16" t="inlineStr">
        <is>
          <t>잔탄검 0.1%p 단위 점도 조절, 선분산</t>
        </is>
      </c>
      <c r="C16" s="16" t="inlineStr">
        <is>
          <t>점증제·요변성·점도 개념</t>
        </is>
      </c>
      <c r="D16" s="16" t="inlineStr">
        <is>
          <t>잔탄검 양으로 '되기(점도)'를 조절하는 게 유변학이에요. 검을 물에 바로 넣으면 쌀알 덩어리(피시아이)가 생깁니다.</t>
        </is>
      </c>
      <c r="E16" s="16" t="inlineStr">
        <is>
          <t>사용감 설계=차별화</t>
        </is>
      </c>
      <c r="F16" s="16" t="inlineStr">
        <is>
          <t>피시아이=검을 물에 바로 넣어 생김</t>
        </is>
      </c>
    </row>
    <row r="17" ht="62" customHeight="1" s="43">
      <c r="A17" s="16" t="inlineStr">
        <is>
          <t>[관능평가]</t>
        </is>
      </c>
      <c r="B17" s="16" t="inlineStr">
        <is>
          <t>성상·색·향·사용감 바이알 비교, 표준품 대조</t>
        </is>
      </c>
      <c r="C17" s="16" t="inlineStr">
        <is>
          <t>관능평가·비교시료·채점 기준</t>
        </is>
      </c>
      <c r="D17" s="16" t="inlineStr">
        <is>
          <t>기계가 아니라 사람 감각으로 색·향·발림을 평가하되, 기준 샘플과 비교해 주관을 줄이는 방법이에요.</t>
        </is>
      </c>
      <c r="E17" s="16" t="inlineStr">
        <is>
          <t>품질 합부·배치 재현 기준</t>
        </is>
      </c>
      <c r="F17" s="16" t="inlineStr">
        <is>
          <t>주관 줄이려 기준·대조군 사용</t>
        </is>
      </c>
    </row>
    <row r="18" ht="62" customHeight="1" s="43">
      <c r="A18" s="16" t="inlineStr">
        <is>
          <t>[색소·착색]</t>
        </is>
      </c>
      <c r="B18" s="16" t="inlineStr">
        <is>
          <t>다도기 무색 지향(코치닐 등 미사용)</t>
        </is>
      </c>
      <c r="C18" s="16" t="inlineStr">
        <is>
          <t>색소 분류(염료·안료·레이크)·사용제한 색소</t>
        </is>
      </c>
      <c r="D18" s="16" t="inlineStr">
        <is>
          <t>색소는 염료·안료·레이크로 나뉘고 부위별 사용제한이 있어요. 다도기는 무색이라 변색·규제 리스크가 적다는 게 장점.</t>
        </is>
      </c>
      <c r="E18" s="16" t="inlineStr">
        <is>
          <t>무색=규제·변색 리스크↓ 소구</t>
        </is>
      </c>
      <c r="F18" s="16" t="inlineStr">
        <is>
          <t>색조 확장 시 색소 한도 학습</t>
        </is>
      </c>
    </row>
    <row r="19" ht="77" customHeight="1" s="43">
      <c r="A19" s="16" t="inlineStr">
        <is>
          <t>[표시·라벨 실습]</t>
        </is>
      </c>
      <c r="B19" s="16" t="inlineStr">
        <is>
          <t>처방%→전성분 함량순 초안, 주의사항·PAO 표기</t>
        </is>
      </c>
      <c r="C19" s="16" t="inlineStr">
        <is>
          <t>전성분·기재사항 규칙, PAO·사용기한</t>
        </is>
      </c>
      <c r="D19" s="16" t="inlineStr">
        <is>
          <t>처방 %를 그대로 전성분 함량순 초안으로 옮기고 주의사항·개봉후기간까지 적어보는 연습이에요. ODM 라벨과 대조할 눈이 생깁니다.</t>
        </is>
      </c>
      <c r="E19" s="16" t="inlineStr">
        <is>
          <t>라벨 셀프 검수→ODM 대조</t>
        </is>
      </c>
      <c r="F19" s="16" t="inlineStr">
        <is>
          <t>1%이하·착향·색소는 순서 무관</t>
        </is>
      </c>
    </row>
    <row r="20" ht="62" customHeight="1" s="43">
      <c r="A20" s="16" t="inlineStr">
        <is>
          <t>[계량·검교정]</t>
        </is>
      </c>
      <c r="B20" s="16" t="inlineStr">
        <is>
          <t>정밀저울 0.01g, 저울 영점·주기 점검</t>
        </is>
      </c>
      <c r="C20" s="16" t="inlineStr">
        <is>
          <t>계량 정확도·오차·검교정 개념</t>
        </is>
      </c>
      <c r="D20" s="16" t="inlineStr">
        <is>
          <t>저울도 주기적으로 영점·교정을 해줘야 믿을 수 있어요. 검교정을 안 하면 같은 처방도 매번 달라집니다.</t>
        </is>
      </c>
      <c r="E20" s="16" t="inlineStr">
        <is>
          <t>소량생산 품질·원가 통제</t>
        </is>
      </c>
      <c r="F20" s="16" t="inlineStr">
        <is>
          <t>검교정 안 하면 처방 재현성↓</t>
        </is>
      </c>
    </row>
    <row r="21" ht="77" customHeight="1" s="43">
      <c r="A21" s="16" t="inlineStr">
        <is>
          <t>[원료 입고·자재관리]</t>
        </is>
      </c>
      <c r="B21" s="16" t="inlineStr">
        <is>
          <t>입출고 장부, CoA·로트·유효기간, 보관조건 분리</t>
        </is>
      </c>
      <c r="C21" s="16" t="inlineStr">
        <is>
          <t>원자재 관리·보관조건·비의도 변질</t>
        </is>
      </c>
      <c r="D21" s="16" t="inlineStr">
        <is>
          <t>원료 받을 때 CoA(성적서)·로트·유효기간을 적고 성질대로 보관하는 게 자재관리예요. 재고·원가·품질을 한꺼번에 통제합니다.</t>
        </is>
      </c>
      <c r="E21" s="16" t="inlineStr">
        <is>
          <t>재고·원가·품질 동시 통제</t>
        </is>
      </c>
      <c r="F21" s="16" t="inlineStr">
        <is>
          <t>CoA 없는 원료=품질 불확실</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2026-10-16T01:46:19Z</dcterms:created>
  <dcterms:modified xsi:type="dcterms:W3CDTF">2026-10-23T04:39:47Z</dcterms:modified>
  <cp:lastModifiedBy>Microsoft Office User</cp:lastModifiedBy>
</cp:coreProperties>
</file>